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Jun21\Standard Reports\"/>
    </mc:Choice>
  </mc:AlternateContent>
  <xr:revisionPtr revIDLastSave="0" documentId="13_ncr:1_{3DBEAF69-FAF4-467B-900F-30AB0A1855F7}" xr6:coauthVersionLast="45" xr6:coauthVersionMax="45" xr10:uidLastSave="{00000000-0000-0000-0000-000000000000}"/>
  <bookViews>
    <workbookView xWindow="1230" yWindow="1275" windowWidth="2338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49" l="1"/>
  <c r="I8" i="49"/>
  <c r="H8" i="49"/>
  <c r="G8" i="49"/>
  <c r="I9" i="49"/>
  <c r="H9" i="49"/>
  <c r="J9" i="49" s="1"/>
  <c r="G9" i="49"/>
  <c r="I10" i="49"/>
  <c r="H10" i="49"/>
  <c r="J10" i="49" s="1"/>
  <c r="G10" i="49"/>
  <c r="I11" i="49"/>
  <c r="H11" i="49"/>
  <c r="J11" i="49" s="1"/>
  <c r="G11" i="49"/>
  <c r="I14" i="49"/>
  <c r="H14" i="49"/>
  <c r="J14" i="49" s="1"/>
  <c r="G14" i="49"/>
  <c r="H15" i="49"/>
  <c r="J15" i="49" s="1"/>
  <c r="G15" i="49"/>
  <c r="I15" i="49" s="1"/>
  <c r="J16" i="49"/>
  <c r="I16" i="49"/>
  <c r="H16" i="49"/>
  <c r="G16" i="49"/>
  <c r="H17" i="49"/>
  <c r="J17" i="49" s="1"/>
  <c r="G17" i="49"/>
  <c r="I17" i="49" s="1"/>
  <c r="J18" i="49"/>
  <c r="I18" i="49"/>
  <c r="H18" i="49"/>
  <c r="G18" i="49"/>
  <c r="I19" i="49"/>
  <c r="H19" i="49"/>
  <c r="J19" i="49" s="1"/>
  <c r="G19" i="49"/>
  <c r="J20" i="49"/>
  <c r="I20" i="49"/>
  <c r="H20" i="49"/>
  <c r="G20" i="49"/>
  <c r="H21" i="49"/>
  <c r="J21" i="49" s="1"/>
  <c r="G21" i="49"/>
  <c r="I21" i="49" s="1"/>
  <c r="H22" i="49"/>
  <c r="J22" i="49" s="1"/>
  <c r="G22" i="49"/>
  <c r="I22" i="49" s="1"/>
  <c r="H23" i="49"/>
  <c r="J23" i="49" s="1"/>
  <c r="G23" i="49"/>
  <c r="I23" i="49" s="1"/>
  <c r="H24" i="49"/>
  <c r="J24" i="49" s="1"/>
  <c r="G24" i="49"/>
  <c r="I24" i="49" s="1"/>
  <c r="I25" i="49"/>
  <c r="H25" i="49"/>
  <c r="J25" i="49" s="1"/>
  <c r="G25" i="49"/>
  <c r="H26" i="49"/>
  <c r="J26" i="49" s="1"/>
  <c r="G26" i="49"/>
  <c r="I26" i="49" s="1"/>
  <c r="H29" i="49"/>
  <c r="J29" i="49" s="1"/>
  <c r="G29" i="49"/>
  <c r="I29" i="49" s="1"/>
  <c r="I30" i="49"/>
  <c r="H30" i="49"/>
  <c r="J30" i="49" s="1"/>
  <c r="G30" i="49"/>
  <c r="H31" i="49"/>
  <c r="J31" i="49" s="1"/>
  <c r="G31" i="49"/>
  <c r="I31" i="49" s="1"/>
  <c r="H32" i="49"/>
  <c r="J32" i="49" s="1"/>
  <c r="G32" i="49"/>
  <c r="I32" i="49" s="1"/>
  <c r="J33" i="49"/>
  <c r="I33" i="49"/>
  <c r="H33" i="49"/>
  <c r="G33" i="49"/>
  <c r="J34" i="49"/>
  <c r="I34" i="49"/>
  <c r="H34" i="49"/>
  <c r="G34" i="49"/>
  <c r="H35" i="49"/>
  <c r="J35" i="49" s="1"/>
  <c r="G35" i="49"/>
  <c r="I35" i="49" s="1"/>
  <c r="I36" i="49"/>
  <c r="H36" i="49"/>
  <c r="J36" i="49" s="1"/>
  <c r="G36" i="49"/>
  <c r="H37" i="49"/>
  <c r="J37" i="49" s="1"/>
  <c r="G37" i="49"/>
  <c r="I37" i="49" s="1"/>
  <c r="H38" i="49"/>
  <c r="J38" i="49" s="1"/>
  <c r="G38" i="49"/>
  <c r="I38" i="49" s="1"/>
  <c r="H39" i="49"/>
  <c r="J39" i="49" s="1"/>
  <c r="G39" i="49"/>
  <c r="I39" i="49" s="1"/>
  <c r="I40" i="49"/>
  <c r="H40" i="49"/>
  <c r="J40" i="49" s="1"/>
  <c r="G40" i="49"/>
  <c r="H41" i="49"/>
  <c r="J41" i="49" s="1"/>
  <c r="G41" i="49"/>
  <c r="I41" i="49" s="1"/>
  <c r="H42" i="49"/>
  <c r="J42" i="49" s="1"/>
  <c r="G42" i="49"/>
  <c r="I42" i="49" s="1"/>
  <c r="I43" i="49"/>
  <c r="H43" i="49"/>
  <c r="J43" i="49" s="1"/>
  <c r="G43" i="49"/>
  <c r="H44" i="49"/>
  <c r="J44" i="49" s="1"/>
  <c r="G44" i="49"/>
  <c r="I44" i="49" s="1"/>
  <c r="J47" i="49"/>
  <c r="I47" i="49"/>
  <c r="H47" i="49"/>
  <c r="G47" i="49"/>
  <c r="J48" i="49"/>
  <c r="I48" i="49"/>
  <c r="H48" i="49"/>
  <c r="G48" i="49"/>
  <c r="I51" i="49"/>
  <c r="H51" i="49"/>
  <c r="J51" i="49" s="1"/>
  <c r="G51" i="49"/>
  <c r="I52" i="49"/>
  <c r="H52" i="49"/>
  <c r="J52" i="49" s="1"/>
  <c r="G52" i="49"/>
  <c r="I55" i="49"/>
  <c r="H55" i="49"/>
  <c r="J55" i="49" s="1"/>
  <c r="G55" i="49"/>
  <c r="J56" i="49"/>
  <c r="I56" i="49"/>
  <c r="H56" i="49"/>
  <c r="G56" i="49"/>
  <c r="I57" i="49"/>
  <c r="H57" i="49"/>
  <c r="J57" i="49" s="1"/>
  <c r="G57" i="49"/>
  <c r="J60" i="49"/>
  <c r="I60" i="49"/>
  <c r="H60" i="49"/>
  <c r="G60" i="49"/>
  <c r="J61" i="49"/>
  <c r="I61" i="49"/>
  <c r="H61" i="49"/>
  <c r="G61" i="49"/>
  <c r="I64" i="49"/>
  <c r="H64" i="49"/>
  <c r="J64" i="49" s="1"/>
  <c r="G64" i="49"/>
  <c r="I65" i="49"/>
  <c r="H65" i="49"/>
  <c r="J65" i="49" s="1"/>
  <c r="G65" i="49"/>
  <c r="H68" i="49"/>
  <c r="J68" i="49" s="1"/>
  <c r="G68" i="49"/>
  <c r="I68" i="49" s="1"/>
  <c r="H69" i="49"/>
  <c r="J69" i="49" s="1"/>
  <c r="G69" i="49"/>
  <c r="I69" i="49" s="1"/>
  <c r="H72" i="49"/>
  <c r="J72" i="49" s="1"/>
  <c r="G72" i="49"/>
  <c r="I72" i="49" s="1"/>
  <c r="H73" i="49"/>
  <c r="J73" i="49" s="1"/>
  <c r="G73" i="49"/>
  <c r="I73" i="49" s="1"/>
  <c r="H74" i="49"/>
  <c r="J74" i="49" s="1"/>
  <c r="G74" i="49"/>
  <c r="I74" i="49" s="1"/>
  <c r="H75" i="49"/>
  <c r="J75" i="49" s="1"/>
  <c r="G75" i="49"/>
  <c r="I75" i="49" s="1"/>
  <c r="H76" i="49"/>
  <c r="J76" i="49" s="1"/>
  <c r="G76" i="49"/>
  <c r="I76" i="49" s="1"/>
  <c r="H77" i="49"/>
  <c r="J77" i="49" s="1"/>
  <c r="G77" i="49"/>
  <c r="I77" i="49" s="1"/>
  <c r="J78" i="49"/>
  <c r="I78" i="49"/>
  <c r="H78" i="49"/>
  <c r="G78" i="49"/>
  <c r="H79" i="49"/>
  <c r="J79" i="49" s="1"/>
  <c r="G79" i="49"/>
  <c r="I79" i="49" s="1"/>
  <c r="H80" i="49"/>
  <c r="J80" i="49" s="1"/>
  <c r="G80" i="49"/>
  <c r="I80" i="49" s="1"/>
  <c r="J81" i="49"/>
  <c r="I81" i="49"/>
  <c r="H81" i="49"/>
  <c r="G81" i="49"/>
  <c r="H82" i="49"/>
  <c r="J82" i="49" s="1"/>
  <c r="G82" i="49"/>
  <c r="I82" i="49" s="1"/>
  <c r="H83" i="49"/>
  <c r="J83" i="49" s="1"/>
  <c r="G83" i="49"/>
  <c r="I83" i="49" s="1"/>
  <c r="H84" i="49"/>
  <c r="J84" i="49" s="1"/>
  <c r="G84" i="49"/>
  <c r="I84" i="49" s="1"/>
  <c r="I87" i="49"/>
  <c r="H87" i="49"/>
  <c r="J87" i="49" s="1"/>
  <c r="G87" i="49"/>
  <c r="I88" i="49"/>
  <c r="H88" i="49"/>
  <c r="J88" i="49" s="1"/>
  <c r="G88" i="49"/>
  <c r="H91" i="49"/>
  <c r="J91" i="49" s="1"/>
  <c r="G91" i="49"/>
  <c r="I91" i="49" s="1"/>
  <c r="H92" i="49"/>
  <c r="J92" i="49" s="1"/>
  <c r="G92" i="49"/>
  <c r="I92" i="49" s="1"/>
  <c r="H93" i="49"/>
  <c r="J93" i="49" s="1"/>
  <c r="G93" i="49"/>
  <c r="I93" i="49" s="1"/>
  <c r="H94" i="49"/>
  <c r="J94" i="49" s="1"/>
  <c r="G94" i="49"/>
  <c r="I94" i="49" s="1"/>
  <c r="J97" i="49"/>
  <c r="I97" i="49"/>
  <c r="H97" i="49"/>
  <c r="G97" i="49"/>
  <c r="H98" i="49"/>
  <c r="J98" i="49" s="1"/>
  <c r="G98" i="49"/>
  <c r="I98" i="49" s="1"/>
  <c r="H99" i="49"/>
  <c r="J99" i="49" s="1"/>
  <c r="G99" i="49"/>
  <c r="I99" i="49" s="1"/>
  <c r="J100" i="49"/>
  <c r="I100" i="49"/>
  <c r="H100" i="49"/>
  <c r="G100" i="49"/>
  <c r="H101" i="49"/>
  <c r="J101" i="49" s="1"/>
  <c r="G101" i="49"/>
  <c r="I101" i="49" s="1"/>
  <c r="I104" i="49"/>
  <c r="H104" i="49"/>
  <c r="J104" i="49" s="1"/>
  <c r="G104" i="49"/>
  <c r="H105" i="49"/>
  <c r="J105" i="49" s="1"/>
  <c r="G105" i="49"/>
  <c r="I105" i="49" s="1"/>
  <c r="H106" i="49"/>
  <c r="J106" i="49" s="1"/>
  <c r="G106" i="49"/>
  <c r="I106" i="49" s="1"/>
  <c r="H107" i="49"/>
  <c r="J107" i="49" s="1"/>
  <c r="G107" i="49"/>
  <c r="I107" i="49" s="1"/>
  <c r="H110" i="49"/>
  <c r="J110" i="49" s="1"/>
  <c r="G110" i="49"/>
  <c r="I110" i="49" s="1"/>
  <c r="H111" i="49"/>
  <c r="J111" i="49" s="1"/>
  <c r="G111" i="49"/>
  <c r="I111" i="49" s="1"/>
  <c r="H112" i="49"/>
  <c r="J112" i="49" s="1"/>
  <c r="G112" i="49"/>
  <c r="I112" i="49" s="1"/>
  <c r="H113" i="49"/>
  <c r="J113" i="49" s="1"/>
  <c r="G113" i="49"/>
  <c r="I113" i="49" s="1"/>
  <c r="H114" i="49"/>
  <c r="J114" i="49" s="1"/>
  <c r="G114" i="49"/>
  <c r="I114" i="49" s="1"/>
  <c r="H115" i="49"/>
  <c r="J115" i="49" s="1"/>
  <c r="G115" i="49"/>
  <c r="I115" i="49" s="1"/>
  <c r="H116" i="49"/>
  <c r="J116" i="49" s="1"/>
  <c r="G116" i="49"/>
  <c r="I116" i="49" s="1"/>
  <c r="H117" i="49"/>
  <c r="J117" i="49" s="1"/>
  <c r="G117" i="49"/>
  <c r="I117" i="49" s="1"/>
  <c r="H118" i="49"/>
  <c r="J118" i="49" s="1"/>
  <c r="G118" i="49"/>
  <c r="I118" i="49" s="1"/>
  <c r="J121" i="49"/>
  <c r="I121" i="49"/>
  <c r="H121" i="49"/>
  <c r="G121" i="49"/>
  <c r="H122" i="49"/>
  <c r="J122" i="49" s="1"/>
  <c r="G122" i="49"/>
  <c r="I122"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H130" i="49"/>
  <c r="J130" i="49" s="1"/>
  <c r="G130" i="49"/>
  <c r="I130" i="49" s="1"/>
  <c r="H131" i="49"/>
  <c r="J131" i="49" s="1"/>
  <c r="G131" i="49"/>
  <c r="I131" i="49" s="1"/>
  <c r="H132" i="49"/>
  <c r="J132" i="49" s="1"/>
  <c r="G132" i="49"/>
  <c r="I132" i="49" s="1"/>
  <c r="I133" i="49"/>
  <c r="H133" i="49"/>
  <c r="J133" i="49" s="1"/>
  <c r="G133" i="49"/>
  <c r="H134" i="49"/>
  <c r="J134" i="49" s="1"/>
  <c r="G134" i="49"/>
  <c r="I134" i="49" s="1"/>
  <c r="H135" i="49"/>
  <c r="J135" i="49" s="1"/>
  <c r="G135" i="49"/>
  <c r="I135" i="49" s="1"/>
  <c r="J136" i="49"/>
  <c r="I136" i="49"/>
  <c r="H136" i="49"/>
  <c r="G136" i="49"/>
  <c r="H137" i="49"/>
  <c r="J137" i="49" s="1"/>
  <c r="G137" i="49"/>
  <c r="I137" i="49" s="1"/>
  <c r="J138" i="49"/>
  <c r="I138" i="49"/>
  <c r="H138" i="49"/>
  <c r="G138" i="49"/>
  <c r="H139" i="49"/>
  <c r="J139" i="49" s="1"/>
  <c r="G139" i="49"/>
  <c r="I139" i="49" s="1"/>
  <c r="H140" i="49"/>
  <c r="J140" i="49" s="1"/>
  <c r="G140" i="49"/>
  <c r="I140" i="49" s="1"/>
  <c r="H141" i="49"/>
  <c r="J141" i="49" s="1"/>
  <c r="G141" i="49"/>
  <c r="I141" i="49" s="1"/>
  <c r="H144" i="49"/>
  <c r="J144" i="49" s="1"/>
  <c r="G144" i="49"/>
  <c r="I144" i="49" s="1"/>
  <c r="H145" i="49"/>
  <c r="J145" i="49" s="1"/>
  <c r="G145" i="49"/>
  <c r="I145" i="49" s="1"/>
  <c r="H148" i="49"/>
  <c r="J148" i="49" s="1"/>
  <c r="G148" i="49"/>
  <c r="I148" i="49" s="1"/>
  <c r="H149" i="49"/>
  <c r="J149" i="49" s="1"/>
  <c r="G149" i="49"/>
  <c r="I149" i="49" s="1"/>
  <c r="H150" i="49"/>
  <c r="J150" i="49" s="1"/>
  <c r="G150" i="49"/>
  <c r="I150" i="49" s="1"/>
  <c r="H151" i="49"/>
  <c r="J151" i="49" s="1"/>
  <c r="G151" i="49"/>
  <c r="I151" i="49" s="1"/>
  <c r="H154" i="49"/>
  <c r="J154" i="49" s="1"/>
  <c r="G154" i="49"/>
  <c r="I154" i="49" s="1"/>
  <c r="H155" i="49"/>
  <c r="J155" i="49" s="1"/>
  <c r="G155" i="49"/>
  <c r="I155" i="49" s="1"/>
  <c r="H156" i="49"/>
  <c r="J156" i="49" s="1"/>
  <c r="G156" i="49"/>
  <c r="I156" i="49" s="1"/>
  <c r="H157" i="49"/>
  <c r="J157" i="49" s="1"/>
  <c r="G157" i="49"/>
  <c r="I157" i="49" s="1"/>
  <c r="J160" i="49"/>
  <c r="I160" i="49"/>
  <c r="H160" i="49"/>
  <c r="G160" i="49"/>
  <c r="J161" i="49"/>
  <c r="I161" i="49"/>
  <c r="H161" i="49"/>
  <c r="G161" i="49"/>
  <c r="J162" i="49"/>
  <c r="I162" i="49"/>
  <c r="H162" i="49"/>
  <c r="G162" i="49"/>
  <c r="J163" i="49"/>
  <c r="I163" i="49"/>
  <c r="H163" i="49"/>
  <c r="G163" i="49"/>
  <c r="H166" i="49"/>
  <c r="J166" i="49" s="1"/>
  <c r="G166" i="49"/>
  <c r="I166" i="49" s="1"/>
  <c r="H167" i="49"/>
  <c r="J167" i="49" s="1"/>
  <c r="G167" i="49"/>
  <c r="I167" i="49" s="1"/>
  <c r="J168" i="49"/>
  <c r="I168" i="49"/>
  <c r="H168" i="49"/>
  <c r="G168" i="49"/>
  <c r="I169" i="49"/>
  <c r="H169" i="49"/>
  <c r="J169" i="49" s="1"/>
  <c r="G169" i="49"/>
  <c r="I170" i="49"/>
  <c r="H170" i="49"/>
  <c r="J170" i="49" s="1"/>
  <c r="G170" i="49"/>
  <c r="H171" i="49"/>
  <c r="J171" i="49" s="1"/>
  <c r="G171" i="49"/>
  <c r="I171" i="49" s="1"/>
  <c r="H174" i="49"/>
  <c r="J174" i="49" s="1"/>
  <c r="G174" i="49"/>
  <c r="I174" i="49" s="1"/>
  <c r="I175" i="49"/>
  <c r="H175" i="49"/>
  <c r="J175" i="49" s="1"/>
  <c r="G175" i="49"/>
  <c r="H176" i="49"/>
  <c r="J176" i="49" s="1"/>
  <c r="G176" i="49"/>
  <c r="I176" i="49" s="1"/>
  <c r="H177" i="49"/>
  <c r="J177" i="49" s="1"/>
  <c r="G177" i="49"/>
  <c r="I177" i="49" s="1"/>
  <c r="H178" i="49"/>
  <c r="J178" i="49" s="1"/>
  <c r="G178" i="49"/>
  <c r="I178" i="49" s="1"/>
  <c r="H179" i="49"/>
  <c r="J179" i="49" s="1"/>
  <c r="G179" i="49"/>
  <c r="I179" i="49" s="1"/>
  <c r="H182" i="49"/>
  <c r="J182" i="49" s="1"/>
  <c r="G182" i="49"/>
  <c r="I182" i="49" s="1"/>
  <c r="H183" i="49"/>
  <c r="J183" i="49" s="1"/>
  <c r="G183" i="49"/>
  <c r="I183" i="49" s="1"/>
  <c r="H186" i="49"/>
  <c r="J186" i="49" s="1"/>
  <c r="G186" i="49"/>
  <c r="I186" i="49" s="1"/>
  <c r="H187" i="49"/>
  <c r="J187" i="49" s="1"/>
  <c r="G187" i="49"/>
  <c r="I187" i="49" s="1"/>
  <c r="J188" i="49"/>
  <c r="I188" i="49"/>
  <c r="H188" i="49"/>
  <c r="G188" i="49"/>
  <c r="H189" i="49"/>
  <c r="J189" i="49" s="1"/>
  <c r="G189" i="49"/>
  <c r="I189" i="49" s="1"/>
  <c r="H190" i="49"/>
  <c r="J190" i="49" s="1"/>
  <c r="G190" i="49"/>
  <c r="I190" i="49" s="1"/>
  <c r="H191" i="49"/>
  <c r="J191" i="49" s="1"/>
  <c r="G191" i="49"/>
  <c r="I191" i="49" s="1"/>
  <c r="H192" i="49"/>
  <c r="J192" i="49" s="1"/>
  <c r="G192" i="49"/>
  <c r="I192" i="49" s="1"/>
  <c r="H193" i="49"/>
  <c r="J193" i="49" s="1"/>
  <c r="G193" i="49"/>
  <c r="I193" i="49" s="1"/>
  <c r="H194" i="49"/>
  <c r="J194" i="49" s="1"/>
  <c r="G194" i="49"/>
  <c r="I194" i="49" s="1"/>
  <c r="J195" i="49"/>
  <c r="I195" i="49"/>
  <c r="H195" i="49"/>
  <c r="G195" i="49"/>
  <c r="H196" i="49"/>
  <c r="J196" i="49" s="1"/>
  <c r="G196" i="49"/>
  <c r="I196" i="49" s="1"/>
  <c r="J199" i="49"/>
  <c r="I199" i="49"/>
  <c r="H199" i="49"/>
  <c r="G199" i="49"/>
  <c r="H200" i="49"/>
  <c r="J200" i="49" s="1"/>
  <c r="G200" i="49"/>
  <c r="I200" i="49" s="1"/>
  <c r="H201" i="49"/>
  <c r="J201" i="49" s="1"/>
  <c r="G201" i="49"/>
  <c r="I201" i="49" s="1"/>
  <c r="H202" i="49"/>
  <c r="J202" i="49" s="1"/>
  <c r="G202" i="49"/>
  <c r="I202" i="49" s="1"/>
  <c r="H203" i="49"/>
  <c r="J203" i="49" s="1"/>
  <c r="G203" i="49"/>
  <c r="I203" i="49" s="1"/>
  <c r="I204" i="49"/>
  <c r="H204" i="49"/>
  <c r="J204" i="49" s="1"/>
  <c r="G204" i="49"/>
  <c r="H205" i="49"/>
  <c r="J205" i="49" s="1"/>
  <c r="G205" i="49"/>
  <c r="I205" i="49" s="1"/>
  <c r="H208" i="49"/>
  <c r="J208" i="49" s="1"/>
  <c r="G208" i="49"/>
  <c r="I208" i="49" s="1"/>
  <c r="J209" i="49"/>
  <c r="I209" i="49"/>
  <c r="H209" i="49"/>
  <c r="G209" i="49"/>
  <c r="J210" i="49"/>
  <c r="I210" i="49"/>
  <c r="H210" i="49"/>
  <c r="G210" i="49"/>
  <c r="H211" i="49"/>
  <c r="J211" i="49" s="1"/>
  <c r="G211" i="49"/>
  <c r="I211" i="49" s="1"/>
  <c r="H212" i="49"/>
  <c r="J212" i="49" s="1"/>
  <c r="G212" i="49"/>
  <c r="I212" i="49" s="1"/>
  <c r="H213" i="49"/>
  <c r="J213" i="49" s="1"/>
  <c r="G213" i="49"/>
  <c r="I213" i="49" s="1"/>
  <c r="H214" i="49"/>
  <c r="J214" i="49" s="1"/>
  <c r="G214" i="49"/>
  <c r="I214" i="49" s="1"/>
  <c r="H215" i="49"/>
  <c r="J215" i="49" s="1"/>
  <c r="G215" i="49"/>
  <c r="I215" i="49" s="1"/>
  <c r="J218" i="49"/>
  <c r="I218" i="49"/>
  <c r="H218" i="49"/>
  <c r="G218" i="49"/>
  <c r="J219" i="49"/>
  <c r="I219" i="49"/>
  <c r="H219" i="49"/>
  <c r="G219" i="49"/>
  <c r="J220" i="49"/>
  <c r="I220" i="49"/>
  <c r="H220" i="49"/>
  <c r="G220" i="49"/>
  <c r="I221" i="49"/>
  <c r="H221" i="49"/>
  <c r="J221" i="49" s="1"/>
  <c r="G221" i="49"/>
  <c r="J222" i="49"/>
  <c r="I222" i="49"/>
  <c r="H222" i="49"/>
  <c r="G222" i="49"/>
  <c r="I223" i="49"/>
  <c r="H223" i="49"/>
  <c r="J223" i="49" s="1"/>
  <c r="G223" i="49"/>
  <c r="H226" i="49"/>
  <c r="J226" i="49" s="1"/>
  <c r="G226" i="49"/>
  <c r="I226" i="49" s="1"/>
  <c r="H227" i="49"/>
  <c r="J227" i="49" s="1"/>
  <c r="G227" i="49"/>
  <c r="I227" i="49" s="1"/>
  <c r="J230" i="49"/>
  <c r="I230" i="49"/>
  <c r="H230" i="49"/>
  <c r="G230" i="49"/>
  <c r="J231" i="49"/>
  <c r="I231" i="49"/>
  <c r="H231" i="49"/>
  <c r="G231" i="49"/>
  <c r="J232" i="49"/>
  <c r="I232" i="49"/>
  <c r="H232" i="49"/>
  <c r="G232" i="49"/>
  <c r="I235" i="49"/>
  <c r="H235" i="49"/>
  <c r="J235" i="49" s="1"/>
  <c r="G235" i="49"/>
  <c r="J236" i="49"/>
  <c r="I236" i="49"/>
  <c r="H236" i="49"/>
  <c r="G236" i="49"/>
  <c r="J237" i="49"/>
  <c r="I237" i="49"/>
  <c r="H237" i="49"/>
  <c r="G237" i="49"/>
  <c r="I238" i="49"/>
  <c r="H238" i="49"/>
  <c r="J238" i="49" s="1"/>
  <c r="G238" i="49"/>
  <c r="H241" i="49"/>
  <c r="J241" i="49" s="1"/>
  <c r="G241" i="49"/>
  <c r="I241" i="49" s="1"/>
  <c r="H242" i="49"/>
  <c r="J242" i="49" s="1"/>
  <c r="G242" i="49"/>
  <c r="I242"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J248" i="49"/>
  <c r="I248" i="49"/>
  <c r="H248" i="49"/>
  <c r="G248" i="49"/>
  <c r="I249" i="49"/>
  <c r="H249" i="49"/>
  <c r="J249" i="49" s="1"/>
  <c r="G249" i="49"/>
  <c r="H250" i="49"/>
  <c r="J250" i="49" s="1"/>
  <c r="G250" i="49"/>
  <c r="I250" i="49" s="1"/>
  <c r="H251" i="49"/>
  <c r="J251" i="49" s="1"/>
  <c r="G251" i="49"/>
  <c r="I251" i="49" s="1"/>
  <c r="I252" i="49"/>
  <c r="H252" i="49"/>
  <c r="J252" i="49" s="1"/>
  <c r="G252" i="49"/>
  <c r="H253" i="49"/>
  <c r="J253" i="49" s="1"/>
  <c r="G253" i="49"/>
  <c r="I253" i="49" s="1"/>
  <c r="J256" i="49"/>
  <c r="I256" i="49"/>
  <c r="H256" i="49"/>
  <c r="G256" i="49"/>
  <c r="J257" i="49"/>
  <c r="I257" i="49"/>
  <c r="H257" i="49"/>
  <c r="G257" i="49"/>
  <c r="H260" i="49"/>
  <c r="J260" i="49" s="1"/>
  <c r="G260" i="49"/>
  <c r="I260" i="49" s="1"/>
  <c r="H261" i="49"/>
  <c r="J261" i="49" s="1"/>
  <c r="G261" i="49"/>
  <c r="I261" i="49" s="1"/>
  <c r="H262" i="49"/>
  <c r="J262" i="49" s="1"/>
  <c r="G262" i="49"/>
  <c r="I262" i="49" s="1"/>
  <c r="H263" i="49"/>
  <c r="J263" i="49" s="1"/>
  <c r="G263" i="49"/>
  <c r="I263" i="49" s="1"/>
  <c r="I264" i="49"/>
  <c r="H264" i="49"/>
  <c r="J264" i="49" s="1"/>
  <c r="G264" i="49"/>
  <c r="H265" i="49"/>
  <c r="J265" i="49" s="1"/>
  <c r="G265" i="49"/>
  <c r="I265" i="49" s="1"/>
  <c r="J266" i="49"/>
  <c r="I266" i="49"/>
  <c r="H266" i="49"/>
  <c r="G266" i="49"/>
  <c r="J267" i="49"/>
  <c r="I267" i="49"/>
  <c r="H267" i="49"/>
  <c r="G267" i="49"/>
  <c r="H268" i="49"/>
  <c r="J268" i="49" s="1"/>
  <c r="G268" i="49"/>
  <c r="I268" i="49" s="1"/>
  <c r="H269" i="49"/>
  <c r="J269" i="49" s="1"/>
  <c r="G269" i="49"/>
  <c r="I269" i="49" s="1"/>
  <c r="I270" i="49"/>
  <c r="H270" i="49"/>
  <c r="J270" i="49" s="1"/>
  <c r="G270" i="49"/>
  <c r="H271" i="49"/>
  <c r="J271" i="49" s="1"/>
  <c r="G271" i="49"/>
  <c r="I271" i="49" s="1"/>
  <c r="J272" i="49"/>
  <c r="I272" i="49"/>
  <c r="H272" i="49"/>
  <c r="G272" i="49"/>
  <c r="H273" i="49"/>
  <c r="J273" i="49" s="1"/>
  <c r="G273" i="49"/>
  <c r="I273" i="49" s="1"/>
  <c r="H274" i="49"/>
  <c r="J274" i="49" s="1"/>
  <c r="G274" i="49"/>
  <c r="I274" i="49" s="1"/>
  <c r="J275" i="49"/>
  <c r="I275" i="49"/>
  <c r="H275" i="49"/>
  <c r="G275" i="49"/>
  <c r="H276" i="49"/>
  <c r="J276" i="49" s="1"/>
  <c r="G276" i="49"/>
  <c r="I276" i="49" s="1"/>
  <c r="I279" i="49"/>
  <c r="H279" i="49"/>
  <c r="J279" i="49" s="1"/>
  <c r="G279" i="49"/>
  <c r="I280" i="49"/>
  <c r="H280" i="49"/>
  <c r="J280" i="49" s="1"/>
  <c r="G280" i="49"/>
  <c r="I281" i="49"/>
  <c r="H281" i="49"/>
  <c r="J281" i="49" s="1"/>
  <c r="G281" i="49"/>
  <c r="H284" i="49"/>
  <c r="J284" i="49" s="1"/>
  <c r="G284" i="49"/>
  <c r="I284" i="49" s="1"/>
  <c r="I285" i="49"/>
  <c r="H285" i="49"/>
  <c r="J285" i="49" s="1"/>
  <c r="G285" i="49"/>
  <c r="J286" i="49"/>
  <c r="I286" i="49"/>
  <c r="H286" i="49"/>
  <c r="G286" i="49"/>
  <c r="H287" i="49"/>
  <c r="J287" i="49" s="1"/>
  <c r="G287" i="49"/>
  <c r="I287" i="49" s="1"/>
  <c r="I288" i="49"/>
  <c r="H288" i="49"/>
  <c r="J288" i="49" s="1"/>
  <c r="G288" i="49"/>
  <c r="H289" i="49"/>
  <c r="J289" i="49" s="1"/>
  <c r="G289" i="49"/>
  <c r="I289" i="49" s="1"/>
  <c r="H290" i="49"/>
  <c r="J290" i="49" s="1"/>
  <c r="G290" i="49"/>
  <c r="I290" i="49" s="1"/>
  <c r="H293" i="49"/>
  <c r="J293" i="49" s="1"/>
  <c r="G293" i="49"/>
  <c r="I293" i="49" s="1"/>
  <c r="H294" i="49"/>
  <c r="J294" i="49" s="1"/>
  <c r="G294" i="49"/>
  <c r="I294" i="49" s="1"/>
  <c r="H295" i="49"/>
  <c r="J295" i="49" s="1"/>
  <c r="G295" i="49"/>
  <c r="I295" i="49" s="1"/>
  <c r="H296" i="49"/>
  <c r="J296" i="49" s="1"/>
  <c r="G296" i="49"/>
  <c r="I296" i="49" s="1"/>
  <c r="H299" i="49"/>
  <c r="J299" i="49" s="1"/>
  <c r="G299" i="49"/>
  <c r="I299" i="49" s="1"/>
  <c r="J300" i="49"/>
  <c r="I300" i="49"/>
  <c r="H300" i="49"/>
  <c r="G300" i="49"/>
  <c r="H301" i="49"/>
  <c r="J301" i="49" s="1"/>
  <c r="G301" i="49"/>
  <c r="I301" i="49" s="1"/>
  <c r="H302" i="49"/>
  <c r="J302" i="49" s="1"/>
  <c r="G302" i="49"/>
  <c r="I302" i="49" s="1"/>
  <c r="H303" i="49"/>
  <c r="J303" i="49" s="1"/>
  <c r="G303" i="49"/>
  <c r="I303" i="49" s="1"/>
  <c r="H306" i="49"/>
  <c r="J306" i="49" s="1"/>
  <c r="G306" i="49"/>
  <c r="I306" i="49" s="1"/>
  <c r="H307" i="49"/>
  <c r="J307" i="49" s="1"/>
  <c r="G307" i="49"/>
  <c r="I307" i="49" s="1"/>
  <c r="H308" i="49"/>
  <c r="J308" i="49" s="1"/>
  <c r="G308" i="49"/>
  <c r="I308" i="49" s="1"/>
  <c r="H309" i="49"/>
  <c r="J309" i="49" s="1"/>
  <c r="G309" i="49"/>
  <c r="I309" i="49" s="1"/>
  <c r="H310" i="49"/>
  <c r="J310" i="49" s="1"/>
  <c r="G310" i="49"/>
  <c r="I310" i="49" s="1"/>
  <c r="H311" i="49"/>
  <c r="J311" i="49" s="1"/>
  <c r="G311" i="49"/>
  <c r="I311" i="49" s="1"/>
  <c r="H312" i="49"/>
  <c r="J312" i="49" s="1"/>
  <c r="G312" i="49"/>
  <c r="I312" i="49" s="1"/>
  <c r="H313" i="49"/>
  <c r="J313" i="49" s="1"/>
  <c r="G313" i="49"/>
  <c r="I313" i="49" s="1"/>
  <c r="H314" i="49"/>
  <c r="J314" i="49" s="1"/>
  <c r="G314" i="49"/>
  <c r="I314" i="49" s="1"/>
  <c r="H315" i="49"/>
  <c r="J315" i="49" s="1"/>
  <c r="G315" i="49"/>
  <c r="I315" i="49" s="1"/>
  <c r="I318" i="49"/>
  <c r="H318" i="49"/>
  <c r="J318" i="49" s="1"/>
  <c r="G318" i="49"/>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J330" i="49"/>
  <c r="I330" i="49"/>
  <c r="H330" i="49"/>
  <c r="G330" i="49"/>
  <c r="H331" i="49"/>
  <c r="J331" i="49" s="1"/>
  <c r="G331" i="49"/>
  <c r="I331" i="49" s="1"/>
  <c r="J332" i="49"/>
  <c r="I332" i="49"/>
  <c r="H332" i="49"/>
  <c r="G332" i="49"/>
  <c r="J333" i="49"/>
  <c r="I333" i="49"/>
  <c r="H333" i="49"/>
  <c r="G333" i="49"/>
  <c r="I334" i="49"/>
  <c r="H334" i="49"/>
  <c r="J334" i="49" s="1"/>
  <c r="G334" i="49"/>
  <c r="J335" i="49"/>
  <c r="I335" i="49"/>
  <c r="H335" i="49"/>
  <c r="G335" i="49"/>
  <c r="J336" i="49"/>
  <c r="I336" i="49"/>
  <c r="H336" i="49"/>
  <c r="G336" i="49"/>
  <c r="H337" i="49"/>
  <c r="J337" i="49" s="1"/>
  <c r="G337" i="49"/>
  <c r="I337" i="49" s="1"/>
  <c r="H340" i="49"/>
  <c r="J340" i="49" s="1"/>
  <c r="G340" i="49"/>
  <c r="I340" i="49" s="1"/>
  <c r="I341" i="49"/>
  <c r="H341" i="49"/>
  <c r="J341" i="49" s="1"/>
  <c r="G341" i="49"/>
  <c r="I342" i="49"/>
  <c r="H342" i="49"/>
  <c r="J342" i="49" s="1"/>
  <c r="G342" i="49"/>
  <c r="I343" i="49"/>
  <c r="H343" i="49"/>
  <c r="J343" i="49" s="1"/>
  <c r="G343" i="49"/>
  <c r="H344" i="49"/>
  <c r="J344" i="49" s="1"/>
  <c r="G344" i="49"/>
  <c r="I344" i="49" s="1"/>
  <c r="J345" i="49"/>
  <c r="I345" i="49"/>
  <c r="H345" i="49"/>
  <c r="G345" i="49"/>
  <c r="H346" i="49"/>
  <c r="J346" i="49" s="1"/>
  <c r="G346" i="49"/>
  <c r="I346" i="49" s="1"/>
  <c r="H349" i="49"/>
  <c r="J349" i="49" s="1"/>
  <c r="G349" i="49"/>
  <c r="I349" i="49" s="1"/>
  <c r="H350" i="49"/>
  <c r="J350" i="49" s="1"/>
  <c r="G350" i="49"/>
  <c r="I350" i="49" s="1"/>
  <c r="J353" i="49"/>
  <c r="I353" i="49"/>
  <c r="H353" i="49"/>
  <c r="G353" i="49"/>
  <c r="H354" i="49"/>
  <c r="J354" i="49" s="1"/>
  <c r="G354" i="49"/>
  <c r="I354" i="49" s="1"/>
  <c r="H355" i="49"/>
  <c r="J355" i="49" s="1"/>
  <c r="G355" i="49"/>
  <c r="I355" i="49" s="1"/>
  <c r="H356" i="49"/>
  <c r="J356" i="49" s="1"/>
  <c r="G356" i="49"/>
  <c r="I356" i="49" s="1"/>
  <c r="H357" i="49"/>
  <c r="J357" i="49" s="1"/>
  <c r="G357" i="49"/>
  <c r="I357" i="49" s="1"/>
  <c r="J358" i="49"/>
  <c r="I358" i="49"/>
  <c r="H358" i="49"/>
  <c r="G358" i="49"/>
  <c r="H359" i="49"/>
  <c r="J359" i="49" s="1"/>
  <c r="G359" i="49"/>
  <c r="I359" i="49" s="1"/>
  <c r="H360" i="49"/>
  <c r="J360" i="49" s="1"/>
  <c r="G360" i="49"/>
  <c r="I360" i="49" s="1"/>
  <c r="I363" i="49"/>
  <c r="H363" i="49"/>
  <c r="J363" i="49" s="1"/>
  <c r="G363" i="49"/>
  <c r="I364" i="49"/>
  <c r="H364" i="49"/>
  <c r="J364" i="49" s="1"/>
  <c r="G364" i="49"/>
  <c r="H367" i="49"/>
  <c r="J367" i="49" s="1"/>
  <c r="G367" i="49"/>
  <c r="I367" i="49" s="1"/>
  <c r="J368" i="49"/>
  <c r="I368" i="49"/>
  <c r="H368" i="49"/>
  <c r="G368" i="49"/>
  <c r="H369" i="49"/>
  <c r="J369" i="49" s="1"/>
  <c r="G369" i="49"/>
  <c r="I369" i="49" s="1"/>
  <c r="H370" i="49"/>
  <c r="J370" i="49" s="1"/>
  <c r="G370" i="49"/>
  <c r="I370" i="49" s="1"/>
  <c r="H371" i="49"/>
  <c r="J371" i="49" s="1"/>
  <c r="G371" i="49"/>
  <c r="I371" i="49" s="1"/>
  <c r="I372" i="49"/>
  <c r="H372" i="49"/>
  <c r="J372" i="49" s="1"/>
  <c r="G372" i="49"/>
  <c r="J373" i="49"/>
  <c r="I373" i="49"/>
  <c r="H373" i="49"/>
  <c r="G373" i="49"/>
  <c r="I374" i="49"/>
  <c r="H374" i="49"/>
  <c r="J374" i="49" s="1"/>
  <c r="G374" i="49"/>
  <c r="H375" i="49"/>
  <c r="J375" i="49" s="1"/>
  <c r="G375" i="49"/>
  <c r="I375" i="49" s="1"/>
  <c r="H378" i="49"/>
  <c r="J378" i="49" s="1"/>
  <c r="G378" i="49"/>
  <c r="I378" i="49" s="1"/>
  <c r="H379" i="49"/>
  <c r="J379" i="49" s="1"/>
  <c r="G379" i="49"/>
  <c r="I379" i="49" s="1"/>
  <c r="H380" i="49"/>
  <c r="J380" i="49" s="1"/>
  <c r="G380" i="49"/>
  <c r="I380" i="49" s="1"/>
  <c r="H381" i="49"/>
  <c r="J381" i="49" s="1"/>
  <c r="G381" i="49"/>
  <c r="I381" i="49" s="1"/>
  <c r="H384" i="49"/>
  <c r="J384" i="49" s="1"/>
  <c r="G384" i="49"/>
  <c r="I384" i="49" s="1"/>
  <c r="H385" i="49"/>
  <c r="J385" i="49" s="1"/>
  <c r="G385" i="49"/>
  <c r="I385" i="49" s="1"/>
  <c r="I386" i="49"/>
  <c r="H386" i="49"/>
  <c r="J386" i="49" s="1"/>
  <c r="G386" i="49"/>
  <c r="H387" i="49"/>
  <c r="J387" i="49" s="1"/>
  <c r="G387" i="49"/>
  <c r="I387" i="49" s="1"/>
  <c r="H388" i="49"/>
  <c r="J388" i="49" s="1"/>
  <c r="G388" i="49"/>
  <c r="I388" i="49" s="1"/>
  <c r="I389" i="49"/>
  <c r="H389" i="49"/>
  <c r="J389" i="49" s="1"/>
  <c r="G389" i="49"/>
  <c r="H390" i="49"/>
  <c r="J390" i="49" s="1"/>
  <c r="G390" i="49"/>
  <c r="I390" i="49" s="1"/>
  <c r="H391" i="49"/>
  <c r="J391" i="49" s="1"/>
  <c r="G391" i="49"/>
  <c r="I391" i="49" s="1"/>
  <c r="H394" i="49"/>
  <c r="J394" i="49" s="1"/>
  <c r="G394" i="49"/>
  <c r="I394" i="49" s="1"/>
  <c r="H395" i="49"/>
  <c r="J395" i="49" s="1"/>
  <c r="G395" i="49"/>
  <c r="I395" i="49" s="1"/>
  <c r="H396" i="49"/>
  <c r="J396" i="49" s="1"/>
  <c r="G396" i="49"/>
  <c r="I396" i="49" s="1"/>
  <c r="I397" i="49"/>
  <c r="H397" i="49"/>
  <c r="J397" i="49" s="1"/>
  <c r="G397" i="49"/>
  <c r="H398" i="49"/>
  <c r="J398" i="49" s="1"/>
  <c r="G398" i="49"/>
  <c r="I398" i="49" s="1"/>
  <c r="H399" i="49"/>
  <c r="J399" i="49" s="1"/>
  <c r="G399" i="49"/>
  <c r="I399" i="49" s="1"/>
  <c r="H400" i="49"/>
  <c r="J400" i="49" s="1"/>
  <c r="G400" i="49"/>
  <c r="I400" i="49" s="1"/>
  <c r="I403" i="49"/>
  <c r="H403" i="49"/>
  <c r="J403" i="49" s="1"/>
  <c r="G403" i="49"/>
  <c r="H404" i="49"/>
  <c r="J404" i="49" s="1"/>
  <c r="G404" i="49"/>
  <c r="I404" i="49" s="1"/>
  <c r="H405" i="49"/>
  <c r="J405" i="49" s="1"/>
  <c r="G405" i="49"/>
  <c r="I405" i="49" s="1"/>
  <c r="I406" i="49"/>
  <c r="H406" i="49"/>
  <c r="J406" i="49" s="1"/>
  <c r="G406" i="49"/>
  <c r="H407" i="49"/>
  <c r="J407" i="49" s="1"/>
  <c r="G407" i="49"/>
  <c r="I407"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H414" i="49"/>
  <c r="J414" i="49" s="1"/>
  <c r="G414" i="49"/>
  <c r="I414" i="49" s="1"/>
  <c r="H415" i="49"/>
  <c r="J415" i="49" s="1"/>
  <c r="G415" i="49"/>
  <c r="I415" i="49" s="1"/>
  <c r="H416" i="49"/>
  <c r="J416" i="49" s="1"/>
  <c r="G416" i="49"/>
  <c r="I416" i="49" s="1"/>
  <c r="I417" i="49"/>
  <c r="H417" i="49"/>
  <c r="J417" i="49" s="1"/>
  <c r="G417" i="49"/>
  <c r="H418" i="49"/>
  <c r="J418" i="49" s="1"/>
  <c r="G418" i="49"/>
  <c r="I418" i="49" s="1"/>
  <c r="J419" i="49"/>
  <c r="I419" i="49"/>
  <c r="H419" i="49"/>
  <c r="G419" i="49"/>
  <c r="I420" i="49"/>
  <c r="H420" i="49"/>
  <c r="J420" i="49" s="1"/>
  <c r="G420" i="49"/>
  <c r="I421" i="49"/>
  <c r="H421" i="49"/>
  <c r="J421" i="49" s="1"/>
  <c r="G421" i="49"/>
  <c r="J422" i="49"/>
  <c r="I422" i="49"/>
  <c r="H422" i="49"/>
  <c r="G422" i="49"/>
  <c r="H423" i="49"/>
  <c r="J423" i="49" s="1"/>
  <c r="G423" i="49"/>
  <c r="I423" i="49" s="1"/>
  <c r="H426" i="49"/>
  <c r="J426" i="49" s="1"/>
  <c r="G426" i="49"/>
  <c r="I426" i="49" s="1"/>
  <c r="I427" i="49"/>
  <c r="H427" i="49"/>
  <c r="J427" i="49" s="1"/>
  <c r="G427" i="49"/>
  <c r="H428" i="49"/>
  <c r="J428" i="49" s="1"/>
  <c r="G428" i="49"/>
  <c r="I428" i="49" s="1"/>
  <c r="H431" i="49"/>
  <c r="J431" i="49" s="1"/>
  <c r="G431" i="49"/>
  <c r="I431" i="49" s="1"/>
  <c r="J432" i="49"/>
  <c r="I432" i="49"/>
  <c r="H432" i="49"/>
  <c r="G432" i="49"/>
  <c r="H433" i="49"/>
  <c r="J433" i="49" s="1"/>
  <c r="G433" i="49"/>
  <c r="I433" i="49" s="1"/>
  <c r="J434" i="49"/>
  <c r="I434" i="49"/>
  <c r="H434" i="49"/>
  <c r="G434" i="49"/>
  <c r="H435" i="49"/>
  <c r="J435" i="49" s="1"/>
  <c r="G435" i="49"/>
  <c r="I435" i="49" s="1"/>
  <c r="J436" i="49"/>
  <c r="I436" i="49"/>
  <c r="H436" i="49"/>
  <c r="G436" i="49"/>
  <c r="H437" i="49"/>
  <c r="J437" i="49" s="1"/>
  <c r="G437" i="49"/>
  <c r="I437" i="49" s="1"/>
  <c r="H438" i="49"/>
  <c r="J438" i="49" s="1"/>
  <c r="G438" i="49"/>
  <c r="I438" i="49" s="1"/>
  <c r="I439" i="49"/>
  <c r="H439" i="49"/>
  <c r="J439" i="49" s="1"/>
  <c r="G439" i="49"/>
  <c r="H440" i="49"/>
  <c r="J440" i="49" s="1"/>
  <c r="G440" i="49"/>
  <c r="I440" i="49" s="1"/>
  <c r="H441" i="49"/>
  <c r="J441" i="49" s="1"/>
  <c r="G441" i="49"/>
  <c r="I441" i="49" s="1"/>
  <c r="H442" i="49"/>
  <c r="J442" i="49" s="1"/>
  <c r="G442" i="49"/>
  <c r="I442" i="49" s="1"/>
  <c r="H443" i="49"/>
  <c r="J443" i="49" s="1"/>
  <c r="G443" i="49"/>
  <c r="I443" i="49" s="1"/>
  <c r="H444" i="49"/>
  <c r="J444" i="49" s="1"/>
  <c r="G444" i="49"/>
  <c r="I444" i="49" s="1"/>
  <c r="H445" i="49"/>
  <c r="J445" i="49" s="1"/>
  <c r="G445" i="49"/>
  <c r="I445" i="49" s="1"/>
  <c r="I446" i="49"/>
  <c r="H446" i="49"/>
  <c r="J446" i="49" s="1"/>
  <c r="G446" i="49"/>
  <c r="J447" i="49"/>
  <c r="I447" i="49"/>
  <c r="H447" i="49"/>
  <c r="G447" i="49"/>
  <c r="H448" i="49"/>
  <c r="J448" i="49" s="1"/>
  <c r="G448" i="49"/>
  <c r="I448"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H456" i="49"/>
  <c r="J456" i="49" s="1"/>
  <c r="G456" i="49"/>
  <c r="I456" i="49" s="1"/>
  <c r="H459" i="49"/>
  <c r="J459" i="49" s="1"/>
  <c r="G459" i="49"/>
  <c r="I459" i="49" s="1"/>
  <c r="J460" i="49"/>
  <c r="I460" i="49"/>
  <c r="H460" i="49"/>
  <c r="G460" i="49"/>
  <c r="H461" i="49"/>
  <c r="J461" i="49" s="1"/>
  <c r="G461" i="49"/>
  <c r="I461" i="49" s="1"/>
  <c r="I464" i="49"/>
  <c r="H464" i="49"/>
  <c r="J464" i="49" s="1"/>
  <c r="G464" i="49"/>
  <c r="I465" i="49"/>
  <c r="H465" i="49"/>
  <c r="J465" i="49" s="1"/>
  <c r="G465"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6" i="56" s="1"/>
  <c r="B30" i="56"/>
  <c r="C28"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H40" i="58"/>
  <c r="I37" i="58" s="1"/>
  <c r="F40" i="58"/>
  <c r="G38" i="58" s="1"/>
  <c r="D40" i="58"/>
  <c r="E37" i="58" s="1"/>
  <c r="B40" i="58"/>
  <c r="C38"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H39" i="50"/>
  <c r="I36" i="50" s="1"/>
  <c r="F39" i="50"/>
  <c r="G37" i="50" s="1"/>
  <c r="D39" i="50"/>
  <c r="E36" i="50" s="1"/>
  <c r="B39" i="50"/>
  <c r="C37"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8" i="53" s="1"/>
  <c r="B20" i="53"/>
  <c r="C18" i="53" s="1"/>
  <c r="K7" i="53"/>
  <c r="J7" i="53"/>
  <c r="K24" i="53"/>
  <c r="J24" i="53"/>
  <c r="K25" i="53"/>
  <c r="J25" i="53"/>
  <c r="K26" i="53"/>
  <c r="J26" i="53"/>
  <c r="K27" i="53"/>
  <c r="J27" i="53"/>
  <c r="K28" i="53"/>
  <c r="J28" i="53"/>
  <c r="K29" i="53"/>
  <c r="J29" i="53"/>
  <c r="K30" i="53"/>
  <c r="J30" i="53"/>
  <c r="K31" i="53"/>
  <c r="J31" i="53"/>
  <c r="H33" i="53"/>
  <c r="I29" i="53" s="1"/>
  <c r="F33" i="53"/>
  <c r="G31" i="53" s="1"/>
  <c r="D33" i="53"/>
  <c r="E31" i="53" s="1"/>
  <c r="B33" i="53"/>
  <c r="C31" i="53" s="1"/>
  <c r="K23" i="53"/>
  <c r="J23"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H51" i="53"/>
  <c r="I48" i="53" s="1"/>
  <c r="F51" i="53"/>
  <c r="G49" i="53" s="1"/>
  <c r="D51" i="53"/>
  <c r="E47" i="53" s="1"/>
  <c r="B51" i="53"/>
  <c r="C49" i="53" s="1"/>
  <c r="K36" i="53"/>
  <c r="J36" i="53"/>
  <c r="I53" i="53"/>
  <c r="G53" i="53"/>
  <c r="E53" i="53"/>
  <c r="C53" i="53"/>
  <c r="B5" i="54"/>
  <c r="D5" i="54" s="1"/>
  <c r="H5" i="54" s="1"/>
  <c r="K8" i="54"/>
  <c r="J8" i="54"/>
  <c r="K9" i="54"/>
  <c r="J9" i="54"/>
  <c r="K10" i="54"/>
  <c r="J10" i="54"/>
  <c r="K11" i="54"/>
  <c r="J11" i="54"/>
  <c r="H13" i="54"/>
  <c r="I9" i="54" s="1"/>
  <c r="F13" i="54"/>
  <c r="G11" i="54" s="1"/>
  <c r="D13" i="54"/>
  <c r="E9" i="54" s="1"/>
  <c r="B13" i="54"/>
  <c r="C11" i="54" s="1"/>
  <c r="K7" i="54"/>
  <c r="J7" i="54"/>
  <c r="H18" i="54"/>
  <c r="F18" i="54"/>
  <c r="G18" i="54" s="1"/>
  <c r="D18" i="54"/>
  <c r="J18" i="54" s="1"/>
  <c r="B18" i="54"/>
  <c r="C18" i="54" s="1"/>
  <c r="K16" i="54"/>
  <c r="J16" i="54"/>
  <c r="K22" i="54"/>
  <c r="J22" i="54"/>
  <c r="H24" i="54"/>
  <c r="I24" i="54" s="1"/>
  <c r="F24" i="54"/>
  <c r="G22" i="54" s="1"/>
  <c r="D24" i="54"/>
  <c r="E24" i="54" s="1"/>
  <c r="B24" i="54"/>
  <c r="C22" i="54" s="1"/>
  <c r="K21" i="54"/>
  <c r="J21" i="54"/>
  <c r="K28" i="54"/>
  <c r="J28" i="54"/>
  <c r="K29" i="54"/>
  <c r="J29" i="54"/>
  <c r="K30" i="54"/>
  <c r="J30" i="54"/>
  <c r="K31" i="54"/>
  <c r="J31" i="54"/>
  <c r="K32" i="54"/>
  <c r="J32" i="54"/>
  <c r="K33" i="54"/>
  <c r="J33" i="54"/>
  <c r="K34" i="54"/>
  <c r="J34" i="54"/>
  <c r="K35" i="54"/>
  <c r="J35" i="54"/>
  <c r="K36" i="54"/>
  <c r="J36" i="54"/>
  <c r="H38" i="54"/>
  <c r="I35" i="54" s="1"/>
  <c r="F38" i="54"/>
  <c r="G36" i="54" s="1"/>
  <c r="D38" i="54"/>
  <c r="E36" i="54" s="1"/>
  <c r="B38" i="54"/>
  <c r="C36" i="54" s="1"/>
  <c r="K27" i="54"/>
  <c r="J27" i="54"/>
  <c r="K42" i="54"/>
  <c r="J42" i="54"/>
  <c r="K43" i="54"/>
  <c r="J43" i="54"/>
  <c r="K44" i="54"/>
  <c r="J44" i="54"/>
  <c r="K45" i="54"/>
  <c r="J45" i="54"/>
  <c r="K46" i="54"/>
  <c r="J46" i="54"/>
  <c r="K47" i="54"/>
  <c r="J47" i="54"/>
  <c r="K48" i="54"/>
  <c r="J48" i="54"/>
  <c r="K49" i="54"/>
  <c r="J49" i="54"/>
  <c r="H51" i="54"/>
  <c r="I48" i="54" s="1"/>
  <c r="F51" i="54"/>
  <c r="G49" i="54" s="1"/>
  <c r="D51" i="54"/>
  <c r="E48" i="54" s="1"/>
  <c r="B51" i="54"/>
  <c r="C49" i="54" s="1"/>
  <c r="K41" i="54"/>
  <c r="J41"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H72" i="54"/>
  <c r="I69" i="54" s="1"/>
  <c r="F72" i="54"/>
  <c r="G70" i="54" s="1"/>
  <c r="D72" i="54"/>
  <c r="E69" i="54" s="1"/>
  <c r="B72" i="54"/>
  <c r="C70" i="54" s="1"/>
  <c r="K54" i="54"/>
  <c r="J54" i="54"/>
  <c r="I74" i="54"/>
  <c r="G74" i="54"/>
  <c r="E74" i="54"/>
  <c r="C74" i="54"/>
  <c r="B5" i="55"/>
  <c r="F5" i="55" s="1"/>
  <c r="K8" i="55"/>
  <c r="J8" i="55"/>
  <c r="K9" i="55"/>
  <c r="J9" i="55"/>
  <c r="K10" i="55"/>
  <c r="J10" i="55"/>
  <c r="K11" i="55"/>
  <c r="J11" i="55"/>
  <c r="K12" i="55"/>
  <c r="J12" i="55"/>
  <c r="K13" i="55"/>
  <c r="J13" i="55"/>
  <c r="K14" i="55"/>
  <c r="J14" i="55"/>
  <c r="K15" i="55"/>
  <c r="J15" i="55"/>
  <c r="K16" i="55"/>
  <c r="J16" i="55"/>
  <c r="K17" i="55"/>
  <c r="J17" i="55"/>
  <c r="K18" i="55"/>
  <c r="J18" i="55"/>
  <c r="H20" i="55"/>
  <c r="I17" i="55" s="1"/>
  <c r="F20" i="55"/>
  <c r="G18" i="55" s="1"/>
  <c r="D20" i="55"/>
  <c r="E18" i="55" s="1"/>
  <c r="B20" i="55"/>
  <c r="C18" i="55" s="1"/>
  <c r="K7" i="55"/>
  <c r="J7" i="55"/>
  <c r="I22" i="55"/>
  <c r="G22" i="55"/>
  <c r="E22" i="55"/>
  <c r="C22" i="55"/>
  <c r="J22" i="55"/>
  <c r="K22" i="55"/>
  <c r="B25" i="55"/>
  <c r="D25" i="55" s="1"/>
  <c r="H25" i="55" s="1"/>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4" i="55" s="1"/>
  <c r="F48" i="55"/>
  <c r="G46" i="55" s="1"/>
  <c r="D48" i="55"/>
  <c r="E44" i="55" s="1"/>
  <c r="B48" i="55"/>
  <c r="C46" i="55" s="1"/>
  <c r="K27" i="55"/>
  <c r="J27" i="55"/>
  <c r="K52" i="55"/>
  <c r="J52" i="55"/>
  <c r="K53" i="55"/>
  <c r="J53" i="55"/>
  <c r="K54" i="55"/>
  <c r="J54" i="55"/>
  <c r="K55" i="55"/>
  <c r="J55" i="55"/>
  <c r="K56" i="55"/>
  <c r="J56" i="55"/>
  <c r="K57" i="55"/>
  <c r="J57" i="55"/>
  <c r="K58" i="55"/>
  <c r="J58" i="55"/>
  <c r="K59" i="55"/>
  <c r="J59" i="55"/>
  <c r="H61" i="55"/>
  <c r="I57" i="55" s="1"/>
  <c r="F61" i="55"/>
  <c r="G59" i="55" s="1"/>
  <c r="D61" i="55"/>
  <c r="E59" i="55" s="1"/>
  <c r="B61" i="55"/>
  <c r="C59" i="55" s="1"/>
  <c r="K51" i="55"/>
  <c r="J51" i="55"/>
  <c r="I63" i="55"/>
  <c r="G63" i="55"/>
  <c r="E63" i="55"/>
  <c r="C63" i="55"/>
  <c r="J63" i="55"/>
  <c r="K63" i="55"/>
  <c r="B66" i="55"/>
  <c r="D66" i="55" s="1"/>
  <c r="H66" i="55" s="1"/>
  <c r="K69" i="55"/>
  <c r="J69" i="55"/>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H87" i="55"/>
  <c r="I84" i="55" s="1"/>
  <c r="F87" i="55"/>
  <c r="G85" i="55" s="1"/>
  <c r="D87" i="55"/>
  <c r="E83" i="55" s="1"/>
  <c r="B87" i="55"/>
  <c r="C85" i="55" s="1"/>
  <c r="K68" i="55"/>
  <c r="J68" i="55"/>
  <c r="K91" i="55"/>
  <c r="J91" i="55"/>
  <c r="K92" i="55"/>
  <c r="J92" i="55"/>
  <c r="K93" i="55"/>
  <c r="J93" i="55"/>
  <c r="K94" i="55"/>
  <c r="J94" i="55"/>
  <c r="K95" i="55"/>
  <c r="J95" i="55"/>
  <c r="K96" i="55"/>
  <c r="J96" i="55"/>
  <c r="K97" i="55"/>
  <c r="J97" i="55"/>
  <c r="K98" i="55"/>
  <c r="J98" i="55"/>
  <c r="K99" i="55"/>
  <c r="J99" i="55"/>
  <c r="K100" i="55"/>
  <c r="J100" i="55"/>
  <c r="K101" i="55"/>
  <c r="J101" i="55"/>
  <c r="H103" i="55"/>
  <c r="I100" i="55" s="1"/>
  <c r="F103" i="55"/>
  <c r="G101" i="55" s="1"/>
  <c r="D103" i="55"/>
  <c r="E100" i="55" s="1"/>
  <c r="B103" i="55"/>
  <c r="C101" i="55" s="1"/>
  <c r="K90" i="55"/>
  <c r="J90" i="55"/>
  <c r="I105" i="55"/>
  <c r="G105" i="55"/>
  <c r="E105" i="55"/>
  <c r="C105" i="55"/>
  <c r="J105" i="55"/>
  <c r="K105" i="55"/>
  <c r="B108" i="55"/>
  <c r="D108" i="55" s="1"/>
  <c r="H108" i="55" s="1"/>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H134" i="55"/>
  <c r="I131" i="55" s="1"/>
  <c r="F134" i="55"/>
  <c r="G132" i="55" s="1"/>
  <c r="D134" i="55"/>
  <c r="E131" i="55" s="1"/>
  <c r="B134" i="55"/>
  <c r="C132" i="55" s="1"/>
  <c r="K110" i="55"/>
  <c r="J110"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H155" i="55"/>
  <c r="I152" i="55" s="1"/>
  <c r="F155" i="55"/>
  <c r="G153" i="55" s="1"/>
  <c r="D155" i="55"/>
  <c r="E152" i="55" s="1"/>
  <c r="B155" i="55"/>
  <c r="C153" i="55" s="1"/>
  <c r="K137" i="55"/>
  <c r="J137" i="55"/>
  <c r="I157" i="55"/>
  <c r="G157" i="55"/>
  <c r="E157" i="55"/>
  <c r="C157" i="55"/>
  <c r="J157" i="55"/>
  <c r="K157" i="55"/>
  <c r="B160" i="55"/>
  <c r="D160" i="55" s="1"/>
  <c r="H160" i="55" s="1"/>
  <c r="K163" i="55"/>
  <c r="J163" i="55"/>
  <c r="H165" i="55"/>
  <c r="F165" i="55"/>
  <c r="G163" i="55" s="1"/>
  <c r="D165" i="55"/>
  <c r="E163" i="55" s="1"/>
  <c r="B165" i="55"/>
  <c r="C163" i="55" s="1"/>
  <c r="K162" i="55"/>
  <c r="J162" i="55"/>
  <c r="K169" i="55"/>
  <c r="J169" i="55"/>
  <c r="K170" i="55"/>
  <c r="J170" i="55"/>
  <c r="K171" i="55"/>
  <c r="J171" i="55"/>
  <c r="K172" i="55"/>
  <c r="J172" i="55"/>
  <c r="H174" i="55"/>
  <c r="I171" i="55" s="1"/>
  <c r="F174" i="55"/>
  <c r="G172" i="55" s="1"/>
  <c r="D174" i="55"/>
  <c r="E171" i="55" s="1"/>
  <c r="B174" i="55"/>
  <c r="C172" i="55" s="1"/>
  <c r="K168" i="55"/>
  <c r="J168" i="55"/>
  <c r="I176" i="55"/>
  <c r="G176" i="55"/>
  <c r="E176" i="55"/>
  <c r="C176" i="55"/>
  <c r="J176" i="55"/>
  <c r="K176" i="55"/>
  <c r="I180" i="55"/>
  <c r="G180" i="55"/>
  <c r="E180" i="55"/>
  <c r="C180" i="55"/>
  <c r="H178" i="55"/>
  <c r="I178" i="55" s="1"/>
  <c r="F178" i="55"/>
  <c r="G178" i="55" s="1"/>
  <c r="D178" i="55"/>
  <c r="E178" i="55" s="1"/>
  <c r="B178" i="55"/>
  <c r="C178" i="55" s="1"/>
  <c r="K180" i="55"/>
  <c r="J180" i="55"/>
  <c r="K182" i="55"/>
  <c r="J182" i="55"/>
  <c r="I182" i="55"/>
  <c r="G182" i="55"/>
  <c r="E182" i="55"/>
  <c r="C182" i="55"/>
  <c r="B5" i="48"/>
  <c r="D5" i="48" s="1"/>
  <c r="H5" i="48" s="1"/>
  <c r="K8" i="48"/>
  <c r="J8" i="48"/>
  <c r="K9" i="48"/>
  <c r="J9" i="48"/>
  <c r="H11" i="48"/>
  <c r="I8" i="48" s="1"/>
  <c r="F11" i="48"/>
  <c r="G9" i="48" s="1"/>
  <c r="D11" i="48"/>
  <c r="E9"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H36" i="48"/>
  <c r="I34" i="48" s="1"/>
  <c r="F36" i="48"/>
  <c r="G34" i="48" s="1"/>
  <c r="D36" i="48"/>
  <c r="E34" i="48" s="1"/>
  <c r="B36" i="48"/>
  <c r="C34" i="48" s="1"/>
  <c r="K33" i="48"/>
  <c r="J33" i="48"/>
  <c r="I38" i="48"/>
  <c r="G38" i="48"/>
  <c r="E38" i="48"/>
  <c r="C38" i="48"/>
  <c r="K38" i="48"/>
  <c r="J38" i="48"/>
  <c r="B41" i="48"/>
  <c r="D41" i="48" s="1"/>
  <c r="H41" i="48" s="1"/>
  <c r="K44" i="48"/>
  <c r="J44" i="48"/>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H60" i="48"/>
  <c r="I58" i="48" s="1"/>
  <c r="F60" i="48"/>
  <c r="G43" i="48" s="1"/>
  <c r="D60" i="48"/>
  <c r="E58" i="48" s="1"/>
  <c r="B60" i="48"/>
  <c r="C58" i="48" s="1"/>
  <c r="K43" i="48"/>
  <c r="J43" i="48"/>
  <c r="K64" i="48"/>
  <c r="J64" i="48"/>
  <c r="K65" i="48"/>
  <c r="J65" i="48"/>
  <c r="K66" i="48"/>
  <c r="J66" i="48"/>
  <c r="K67" i="48"/>
  <c r="J67" i="48"/>
  <c r="K68" i="48"/>
  <c r="J68" i="48"/>
  <c r="K69" i="48"/>
  <c r="J69" i="48"/>
  <c r="H71" i="48"/>
  <c r="I68" i="48" s="1"/>
  <c r="F71" i="48"/>
  <c r="G69" i="48" s="1"/>
  <c r="D71" i="48"/>
  <c r="E68" i="48" s="1"/>
  <c r="B71" i="48"/>
  <c r="C69" i="48" s="1"/>
  <c r="K63" i="48"/>
  <c r="J63" i="48"/>
  <c r="I73" i="48"/>
  <c r="G73" i="48"/>
  <c r="E73" i="48"/>
  <c r="C73" i="48"/>
  <c r="K73" i="48"/>
  <c r="J73" i="48"/>
  <c r="B76" i="48"/>
  <c r="D76" i="48" s="1"/>
  <c r="H76" i="48" s="1"/>
  <c r="K79" i="48"/>
  <c r="J79" i="48"/>
  <c r="K80" i="48"/>
  <c r="J80" i="48"/>
  <c r="K81" i="48"/>
  <c r="J81" i="48"/>
  <c r="K82" i="48"/>
  <c r="J82" i="48"/>
  <c r="K83" i="48"/>
  <c r="J83" i="48"/>
  <c r="K84" i="48"/>
  <c r="J84" i="48"/>
  <c r="K85" i="48"/>
  <c r="J85" i="48"/>
  <c r="K86" i="48"/>
  <c r="J86" i="48"/>
  <c r="H88" i="48"/>
  <c r="I85" i="48" s="1"/>
  <c r="F88" i="48"/>
  <c r="G86" i="48" s="1"/>
  <c r="D88" i="48"/>
  <c r="E86" i="48" s="1"/>
  <c r="B88" i="48"/>
  <c r="C86" i="48" s="1"/>
  <c r="K78" i="48"/>
  <c r="J78" i="48"/>
  <c r="K92" i="48"/>
  <c r="J92" i="48"/>
  <c r="K93" i="48"/>
  <c r="J93" i="48"/>
  <c r="K94" i="48"/>
  <c r="J94" i="48"/>
  <c r="K95" i="48"/>
  <c r="J95" i="48"/>
  <c r="K96" i="48"/>
  <c r="J96" i="48"/>
  <c r="K97" i="48"/>
  <c r="J97" i="48"/>
  <c r="K98" i="48"/>
  <c r="J98" i="48"/>
  <c r="K99" i="48"/>
  <c r="J99" i="48"/>
  <c r="K100" i="48"/>
  <c r="J100" i="48"/>
  <c r="K101" i="48"/>
  <c r="J101" i="48"/>
  <c r="H103" i="48"/>
  <c r="I100" i="48" s="1"/>
  <c r="F103" i="48"/>
  <c r="G101" i="48" s="1"/>
  <c r="D103" i="48"/>
  <c r="E101" i="48" s="1"/>
  <c r="B103" i="48"/>
  <c r="C101" i="48" s="1"/>
  <c r="K91" i="48"/>
  <c r="J91" i="48"/>
  <c r="I105" i="48"/>
  <c r="G105" i="48"/>
  <c r="E105" i="48"/>
  <c r="C105" i="48"/>
  <c r="J105" i="48"/>
  <c r="K105" i="48"/>
  <c r="B108" i="48"/>
  <c r="D108" i="48" s="1"/>
  <c r="H108" i="48" s="1"/>
  <c r="G110" i="48"/>
  <c r="K111" i="48"/>
  <c r="J111" i="48"/>
  <c r="K112" i="48"/>
  <c r="J112" i="48"/>
  <c r="H114" i="48"/>
  <c r="I111" i="48" s="1"/>
  <c r="F114" i="48"/>
  <c r="G112" i="48" s="1"/>
  <c r="D114" i="48"/>
  <c r="E112" i="48" s="1"/>
  <c r="B114" i="48"/>
  <c r="C112" i="48" s="1"/>
  <c r="K110" i="48"/>
  <c r="J110" i="48"/>
  <c r="G117" i="48"/>
  <c r="K118" i="48"/>
  <c r="J118" i="48"/>
  <c r="K119" i="48"/>
  <c r="J119" i="48"/>
  <c r="K120" i="48"/>
  <c r="J120" i="48"/>
  <c r="K121" i="48"/>
  <c r="J121" i="48"/>
  <c r="H123" i="48"/>
  <c r="I119" i="48" s="1"/>
  <c r="F123" i="48"/>
  <c r="G121" i="48" s="1"/>
  <c r="D123" i="48"/>
  <c r="E119" i="48" s="1"/>
  <c r="B123" i="48"/>
  <c r="C121" i="48" s="1"/>
  <c r="K117" i="48"/>
  <c r="J117" i="48"/>
  <c r="I125" i="48"/>
  <c r="G125" i="48"/>
  <c r="E125" i="48"/>
  <c r="C125" i="48"/>
  <c r="K125" i="48"/>
  <c r="J125" i="48"/>
  <c r="B128" i="48"/>
  <c r="H132" i="48"/>
  <c r="F132" i="48"/>
  <c r="G132" i="48" s="1"/>
  <c r="D132" i="48"/>
  <c r="J132" i="48" s="1"/>
  <c r="B132" i="48"/>
  <c r="C132" i="48" s="1"/>
  <c r="K130" i="48"/>
  <c r="J130" i="48"/>
  <c r="K136" i="48"/>
  <c r="J136" i="48"/>
  <c r="K137" i="48"/>
  <c r="J137" i="48"/>
  <c r="H139" i="48"/>
  <c r="F139" i="48"/>
  <c r="G137" i="48" s="1"/>
  <c r="D139" i="48"/>
  <c r="E137" i="48" s="1"/>
  <c r="B139" i="48"/>
  <c r="C137" i="48" s="1"/>
  <c r="K135" i="48"/>
  <c r="J135" i="48"/>
  <c r="I141" i="48"/>
  <c r="G141" i="48"/>
  <c r="E141" i="48"/>
  <c r="C141" i="48"/>
  <c r="J141" i="48"/>
  <c r="K141" i="48"/>
  <c r="B144" i="48"/>
  <c r="K147" i="48"/>
  <c r="J147" i="48"/>
  <c r="K148" i="48"/>
  <c r="J148" i="48"/>
  <c r="K149" i="48"/>
  <c r="J149" i="48"/>
  <c r="K150" i="48"/>
  <c r="J150" i="48"/>
  <c r="K151" i="48"/>
  <c r="J151" i="48"/>
  <c r="K152" i="48"/>
  <c r="J152" i="48"/>
  <c r="K153" i="48"/>
  <c r="J153" i="48"/>
  <c r="H155" i="48"/>
  <c r="I151" i="48" s="1"/>
  <c r="F155" i="48"/>
  <c r="G153" i="48" s="1"/>
  <c r="D155" i="48"/>
  <c r="E153" i="48" s="1"/>
  <c r="B155" i="48"/>
  <c r="C153" i="48" s="1"/>
  <c r="K146" i="48"/>
  <c r="J146" i="48"/>
  <c r="K159" i="48"/>
  <c r="J159" i="48"/>
  <c r="H161" i="48"/>
  <c r="F161" i="48"/>
  <c r="G159" i="48" s="1"/>
  <c r="D161" i="48"/>
  <c r="J161" i="48" s="1"/>
  <c r="B161" i="48"/>
  <c r="C159" i="48" s="1"/>
  <c r="K158" i="48"/>
  <c r="J158" i="48"/>
  <c r="I163" i="48"/>
  <c r="G163" i="48"/>
  <c r="E163" i="48"/>
  <c r="C163" i="48"/>
  <c r="K163" i="48"/>
  <c r="J163" i="48"/>
  <c r="B166" i="48"/>
  <c r="K169" i="48"/>
  <c r="J169" i="48"/>
  <c r="K170" i="48"/>
  <c r="J170" i="48"/>
  <c r="K171" i="48"/>
  <c r="J171" i="48"/>
  <c r="K172" i="48"/>
  <c r="J172" i="48"/>
  <c r="K173" i="48"/>
  <c r="J173" i="48"/>
  <c r="K174" i="48"/>
  <c r="J174" i="48"/>
  <c r="H176" i="48"/>
  <c r="I173" i="48" s="1"/>
  <c r="F176" i="48"/>
  <c r="G174" i="48" s="1"/>
  <c r="D176" i="48"/>
  <c r="E171" i="48" s="1"/>
  <c r="B176" i="48"/>
  <c r="C174" i="48" s="1"/>
  <c r="K168" i="48"/>
  <c r="J168" i="48"/>
  <c r="K180" i="48"/>
  <c r="J180" i="48"/>
  <c r="K181" i="48"/>
  <c r="J181" i="48"/>
  <c r="K182" i="48"/>
  <c r="J182" i="48"/>
  <c r="K183" i="48"/>
  <c r="J183" i="48"/>
  <c r="K184" i="48"/>
  <c r="J184" i="48"/>
  <c r="K185" i="48"/>
  <c r="J185" i="48"/>
  <c r="H187" i="48"/>
  <c r="I183" i="48" s="1"/>
  <c r="F187" i="48"/>
  <c r="G185" i="48" s="1"/>
  <c r="D187" i="48"/>
  <c r="E181" i="48" s="1"/>
  <c r="B187" i="48"/>
  <c r="C185" i="48" s="1"/>
  <c r="K179" i="48"/>
  <c r="J179" i="48"/>
  <c r="K191" i="48"/>
  <c r="J191" i="48"/>
  <c r="K192" i="48"/>
  <c r="J192" i="48"/>
  <c r="H194" i="48"/>
  <c r="I192" i="48" s="1"/>
  <c r="F194" i="48"/>
  <c r="G192" i="48" s="1"/>
  <c r="D194" i="48"/>
  <c r="E192" i="48" s="1"/>
  <c r="B194" i="48"/>
  <c r="C192" i="48" s="1"/>
  <c r="K190" i="48"/>
  <c r="J190" i="48"/>
  <c r="I196" i="48"/>
  <c r="G196" i="48"/>
  <c r="E196" i="48"/>
  <c r="C196" i="48"/>
  <c r="J196" i="48"/>
  <c r="K196" i="48"/>
  <c r="I200" i="48"/>
  <c r="G200" i="48"/>
  <c r="E200" i="48"/>
  <c r="C200" i="48"/>
  <c r="G198" i="48"/>
  <c r="H198" i="48"/>
  <c r="I198" i="48" s="1"/>
  <c r="F198" i="48"/>
  <c r="D198" i="48"/>
  <c r="E198" i="48" s="1"/>
  <c r="B198" i="48"/>
  <c r="C198" i="48" s="1"/>
  <c r="K200" i="48"/>
  <c r="J200" i="48"/>
  <c r="K202" i="48"/>
  <c r="J202" i="48"/>
  <c r="I202" i="48"/>
  <c r="G202" i="48"/>
  <c r="E202" i="48"/>
  <c r="C202" i="48"/>
  <c r="J178" i="55"/>
  <c r="K74" i="54"/>
  <c r="J74" i="54"/>
  <c r="K53" i="53"/>
  <c r="J53" i="53"/>
  <c r="J16" i="44"/>
  <c r="I16" i="44"/>
  <c r="H16" i="44"/>
  <c r="G16" i="44"/>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E25" i="46"/>
  <c r="H25" i="46" s="1"/>
  <c r="D25" i="46"/>
  <c r="C25" i="46"/>
  <c r="B25" i="46"/>
  <c r="G25" i="46" s="1"/>
  <c r="E19" i="46"/>
  <c r="H19" i="46" s="1"/>
  <c r="D19" i="46"/>
  <c r="C19" i="46"/>
  <c r="B19" i="46"/>
  <c r="G19" i="46" s="1"/>
  <c r="E13" i="46"/>
  <c r="H13" i="46" s="1"/>
  <c r="D13" i="46"/>
  <c r="C13" i="46"/>
  <c r="B13" i="46"/>
  <c r="G13" i="46" s="1"/>
  <c r="E7" i="46"/>
  <c r="H7" i="46" s="1"/>
  <c r="D7" i="46"/>
  <c r="C7" i="46"/>
  <c r="B7" i="46"/>
  <c r="G7" i="46" s="1"/>
  <c r="H8" i="46"/>
  <c r="J8" i="46" s="1"/>
  <c r="G8" i="46"/>
  <c r="I8" i="46" s="1"/>
  <c r="H9" i="46"/>
  <c r="J9" i="46" s="1"/>
  <c r="G9" i="46"/>
  <c r="I9" i="46" s="1"/>
  <c r="H10" i="46"/>
  <c r="J10" i="46" s="1"/>
  <c r="G10" i="46"/>
  <c r="I10" i="46" s="1"/>
  <c r="I11" i="46"/>
  <c r="H11" i="46"/>
  <c r="J11" i="46" s="1"/>
  <c r="G11" i="46"/>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7" i="26"/>
  <c r="J7" i="26" s="1"/>
  <c r="G7" i="26"/>
  <c r="I7" i="26" s="1"/>
  <c r="H8" i="26"/>
  <c r="J8" i="26" s="1"/>
  <c r="G8" i="26"/>
  <c r="I8" i="26" s="1"/>
  <c r="J9" i="26"/>
  <c r="I9" i="26"/>
  <c r="H9" i="26"/>
  <c r="G9" i="26"/>
  <c r="I10" i="26"/>
  <c r="H10" i="26"/>
  <c r="J10" i="26" s="1"/>
  <c r="G10" i="26"/>
  <c r="J11" i="26"/>
  <c r="I11" i="26"/>
  <c r="H11" i="26"/>
  <c r="G11" i="26"/>
  <c r="I12" i="26"/>
  <c r="H12" i="26"/>
  <c r="J12" i="26" s="1"/>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I25" i="26"/>
  <c r="H25" i="26"/>
  <c r="J25" i="26" s="1"/>
  <c r="G25" i="26"/>
  <c r="I26" i="26"/>
  <c r="H26" i="26"/>
  <c r="J26" i="26" s="1"/>
  <c r="G26" i="26"/>
  <c r="H27" i="26"/>
  <c r="J27" i="26" s="1"/>
  <c r="G27" i="26"/>
  <c r="I27" i="26" s="1"/>
  <c r="J28" i="26"/>
  <c r="I28" i="26"/>
  <c r="H28" i="26"/>
  <c r="G28" i="26"/>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I46" i="26"/>
  <c r="H46" i="26"/>
  <c r="J46" i="26" s="1"/>
  <c r="G46" i="26"/>
  <c r="I47" i="26"/>
  <c r="H47" i="26"/>
  <c r="J47" i="26" s="1"/>
  <c r="G47" i="26"/>
  <c r="H48" i="26"/>
  <c r="J48" i="26" s="1"/>
  <c r="G48" i="26"/>
  <c r="I48" i="26" s="1"/>
  <c r="J49" i="26"/>
  <c r="H49" i="26"/>
  <c r="G49" i="26"/>
  <c r="I49" i="26" s="1"/>
  <c r="H50" i="26"/>
  <c r="J50" i="26" s="1"/>
  <c r="G50" i="26"/>
  <c r="I50" i="26" s="1"/>
  <c r="H51" i="26"/>
  <c r="J51" i="26" s="1"/>
  <c r="G51" i="26"/>
  <c r="I51" i="26" s="1"/>
  <c r="J52" i="26"/>
  <c r="I52" i="26"/>
  <c r="H52" i="26"/>
  <c r="G52" i="26"/>
  <c r="H53" i="26"/>
  <c r="J53" i="26" s="1"/>
  <c r="G53" i="26"/>
  <c r="I53" i="26" s="1"/>
  <c r="H54" i="26"/>
  <c r="J54" i="26" s="1"/>
  <c r="G54" i="26"/>
  <c r="I54" i="26" s="1"/>
  <c r="J55" i="26"/>
  <c r="I55" i="26"/>
  <c r="H55" i="26"/>
  <c r="G55" i="26"/>
  <c r="I56" i="26"/>
  <c r="H56" i="26"/>
  <c r="J56" i="26" s="1"/>
  <c r="G56" i="26"/>
  <c r="I57" i="26"/>
  <c r="H57" i="26"/>
  <c r="J57" i="26" s="1"/>
  <c r="G57" i="26"/>
  <c r="H58" i="26"/>
  <c r="J58" i="26" s="1"/>
  <c r="G58" i="26"/>
  <c r="I58" i="26" s="1"/>
  <c r="H59" i="26"/>
  <c r="J59" i="26" s="1"/>
  <c r="G59" i="26"/>
  <c r="I59" i="26" s="1"/>
  <c r="I60" i="26"/>
  <c r="H60" i="26"/>
  <c r="J60" i="26" s="1"/>
  <c r="G60" i="26"/>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J16" i="45"/>
  <c r="H16" i="45"/>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3" i="46"/>
  <c r="I19" i="46"/>
  <c r="I25" i="46"/>
  <c r="J7" i="46"/>
  <c r="E88" i="48"/>
  <c r="G161" i="48"/>
  <c r="G123" i="48"/>
  <c r="G114" i="48"/>
  <c r="J13" i="46"/>
  <c r="J19" i="46"/>
  <c r="J25" i="46"/>
  <c r="G158" i="48"/>
  <c r="E103" i="48"/>
  <c r="G146" i="48"/>
  <c r="G63" i="48"/>
  <c r="G155" i="48"/>
  <c r="E91" i="48"/>
  <c r="E78" i="48"/>
  <c r="G71" i="48"/>
  <c r="D16" i="48"/>
  <c r="H16" i="48" s="1"/>
  <c r="C7" i="56"/>
  <c r="G7" i="56"/>
  <c r="D5" i="56"/>
  <c r="H5" i="56" s="1"/>
  <c r="E7" i="56"/>
  <c r="I7" i="56"/>
  <c r="C8" i="56"/>
  <c r="G8" i="56"/>
  <c r="E8" i="56"/>
  <c r="I8" i="56"/>
  <c r="E9" i="56"/>
  <c r="I9" i="56"/>
  <c r="C9" i="56"/>
  <c r="G9" i="56"/>
  <c r="C10" i="56"/>
  <c r="G10" i="56"/>
  <c r="E10" i="56"/>
  <c r="I10" i="56"/>
  <c r="E11" i="56"/>
  <c r="I11" i="56"/>
  <c r="C11" i="56"/>
  <c r="G11" i="56"/>
  <c r="E12" i="56"/>
  <c r="I12" i="56"/>
  <c r="C12" i="56"/>
  <c r="G12" i="56"/>
  <c r="E13" i="56"/>
  <c r="I13" i="56"/>
  <c r="C13" i="56"/>
  <c r="G13" i="56"/>
  <c r="C14" i="56"/>
  <c r="G14" i="56"/>
  <c r="E14" i="56"/>
  <c r="I14" i="56"/>
  <c r="C15" i="56"/>
  <c r="G15" i="56"/>
  <c r="E15" i="56"/>
  <c r="I15" i="56"/>
  <c r="C16" i="56"/>
  <c r="G16" i="56"/>
  <c r="E16" i="56"/>
  <c r="I16" i="56"/>
  <c r="E17" i="56"/>
  <c r="I17" i="56"/>
  <c r="C17" i="56"/>
  <c r="G17" i="56"/>
  <c r="C18" i="56"/>
  <c r="G18" i="56"/>
  <c r="E18" i="56"/>
  <c r="I18" i="56"/>
  <c r="E19" i="56"/>
  <c r="I19" i="56"/>
  <c r="C19" i="56"/>
  <c r="G19" i="56"/>
  <c r="C20" i="56"/>
  <c r="G20" i="56"/>
  <c r="E20" i="56"/>
  <c r="I20" i="56"/>
  <c r="E21" i="56"/>
  <c r="I21" i="56"/>
  <c r="C21" i="56"/>
  <c r="G21" i="56"/>
  <c r="E22" i="56"/>
  <c r="I22" i="56"/>
  <c r="C22" i="56"/>
  <c r="G22" i="56"/>
  <c r="C23" i="56"/>
  <c r="G23" i="56"/>
  <c r="E23" i="56"/>
  <c r="I23" i="56"/>
  <c r="E24" i="56"/>
  <c r="I24" i="56"/>
  <c r="C24" i="56"/>
  <c r="G24" i="56"/>
  <c r="E25" i="56"/>
  <c r="I25" i="56"/>
  <c r="C25" i="56"/>
  <c r="G25" i="56"/>
  <c r="I26" i="56"/>
  <c r="C26" i="56"/>
  <c r="G26" i="56"/>
  <c r="C27" i="56"/>
  <c r="G27" i="56"/>
  <c r="J30" i="56"/>
  <c r="E27" i="56"/>
  <c r="K30" i="56"/>
  <c r="E28" i="56"/>
  <c r="I28" i="56"/>
  <c r="C7" i="57"/>
  <c r="G7" i="57"/>
  <c r="D5" i="57"/>
  <c r="H5" i="57" s="1"/>
  <c r="E7" i="57"/>
  <c r="I7" i="57"/>
  <c r="C8" i="57"/>
  <c r="G8" i="57"/>
  <c r="E8" i="57"/>
  <c r="I8" i="57"/>
  <c r="E9" i="57"/>
  <c r="I9" i="57"/>
  <c r="C9" i="57"/>
  <c r="G9" i="57"/>
  <c r="E10" i="57"/>
  <c r="I10" i="57"/>
  <c r="C10" i="57"/>
  <c r="G10" i="57"/>
  <c r="E11" i="57"/>
  <c r="I11" i="57"/>
  <c r="C11" i="57"/>
  <c r="G11" i="57"/>
  <c r="C12" i="57"/>
  <c r="G12" i="57"/>
  <c r="E12" i="57"/>
  <c r="I12" i="57"/>
  <c r="E13" i="57"/>
  <c r="I13" i="57"/>
  <c r="C13" i="57"/>
  <c r="G13" i="57"/>
  <c r="E14" i="57"/>
  <c r="I14" i="57"/>
  <c r="C14" i="57"/>
  <c r="G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J26" i="57"/>
  <c r="K26" i="57"/>
  <c r="E24" i="57"/>
  <c r="I24" i="57"/>
  <c r="C7" i="58"/>
  <c r="G7" i="58"/>
  <c r="D5" i="58"/>
  <c r="H5" i="58" s="1"/>
  <c r="E7" i="58"/>
  <c r="I7" i="58"/>
  <c r="C8" i="58"/>
  <c r="G8" i="58"/>
  <c r="E8" i="58"/>
  <c r="I8" i="58"/>
  <c r="C9" i="58"/>
  <c r="G9" i="58"/>
  <c r="E9" i="58"/>
  <c r="I9" i="58"/>
  <c r="E10" i="58"/>
  <c r="I10" i="58"/>
  <c r="C10" i="58"/>
  <c r="G10" i="58"/>
  <c r="C11" i="58"/>
  <c r="G11" i="58"/>
  <c r="E11" i="58"/>
  <c r="I11" i="58"/>
  <c r="C12" i="58"/>
  <c r="G12" i="58"/>
  <c r="E12" i="58"/>
  <c r="I12" i="58"/>
  <c r="E13" i="58"/>
  <c r="I13" i="58"/>
  <c r="C13" i="58"/>
  <c r="G13" i="58"/>
  <c r="C14" i="58"/>
  <c r="G14" i="58"/>
  <c r="E14" i="58"/>
  <c r="I14" i="58"/>
  <c r="C15" i="58"/>
  <c r="G15" i="58"/>
  <c r="E15" i="58"/>
  <c r="I15" i="58"/>
  <c r="C16" i="58"/>
  <c r="G16" i="58"/>
  <c r="E16" i="58"/>
  <c r="I16" i="58"/>
  <c r="C17" i="58"/>
  <c r="G17" i="58"/>
  <c r="E17" i="58"/>
  <c r="I17" i="58"/>
  <c r="C18" i="58"/>
  <c r="G18" i="58"/>
  <c r="E18" i="58"/>
  <c r="I18" i="58"/>
  <c r="E19" i="58"/>
  <c r="I19" i="58"/>
  <c r="C19" i="58"/>
  <c r="G19" i="58"/>
  <c r="E20" i="58"/>
  <c r="I20" i="58"/>
  <c r="C20" i="58"/>
  <c r="G20" i="58"/>
  <c r="C21" i="58"/>
  <c r="G21" i="58"/>
  <c r="E21" i="58"/>
  <c r="I21" i="58"/>
  <c r="E22" i="58"/>
  <c r="I22" i="58"/>
  <c r="C22" i="58"/>
  <c r="G22" i="58"/>
  <c r="C23" i="58"/>
  <c r="G23" i="58"/>
  <c r="E23" i="58"/>
  <c r="I23" i="58"/>
  <c r="C24" i="58"/>
  <c r="G24" i="58"/>
  <c r="E24" i="58"/>
  <c r="I24" i="58"/>
  <c r="C25" i="58"/>
  <c r="G25" i="58"/>
  <c r="E25" i="58"/>
  <c r="I25" i="58"/>
  <c r="E26" i="58"/>
  <c r="I26" i="58"/>
  <c r="C26" i="58"/>
  <c r="G26" i="58"/>
  <c r="C27" i="58"/>
  <c r="G27" i="58"/>
  <c r="E27" i="58"/>
  <c r="I27" i="58"/>
  <c r="C28" i="58"/>
  <c r="G28" i="58"/>
  <c r="E28" i="58"/>
  <c r="I28" i="58"/>
  <c r="E29" i="58"/>
  <c r="I29" i="58"/>
  <c r="C29" i="58"/>
  <c r="G29" i="58"/>
  <c r="C30" i="58"/>
  <c r="G30" i="58"/>
  <c r="E30" i="58"/>
  <c r="I30" i="58"/>
  <c r="C31" i="58"/>
  <c r="G31" i="58"/>
  <c r="E31" i="58"/>
  <c r="I31" i="58"/>
  <c r="C32" i="58"/>
  <c r="G32" i="58"/>
  <c r="E32" i="58"/>
  <c r="I32" i="58"/>
  <c r="C33" i="58"/>
  <c r="G33" i="58"/>
  <c r="E33" i="58"/>
  <c r="I33" i="58"/>
  <c r="C34" i="58"/>
  <c r="G34" i="58"/>
  <c r="E34" i="58"/>
  <c r="I34" i="58"/>
  <c r="E35" i="58"/>
  <c r="I35" i="58"/>
  <c r="C35" i="58"/>
  <c r="G35" i="58"/>
  <c r="C36" i="58"/>
  <c r="G36" i="58"/>
  <c r="E36" i="58"/>
  <c r="I36" i="58"/>
  <c r="C37" i="58"/>
  <c r="G37" i="58"/>
  <c r="K40" i="58"/>
  <c r="J40" i="58"/>
  <c r="E38" i="58"/>
  <c r="I38" i="58"/>
  <c r="C7" i="50"/>
  <c r="G7" i="50"/>
  <c r="D5" i="50"/>
  <c r="H5" i="50" s="1"/>
  <c r="E7" i="50"/>
  <c r="I7" i="50"/>
  <c r="E8" i="50"/>
  <c r="I8" i="50"/>
  <c r="C8" i="50"/>
  <c r="G8" i="50"/>
  <c r="C9" i="50"/>
  <c r="G9" i="50"/>
  <c r="E9" i="50"/>
  <c r="I9" i="50"/>
  <c r="C10" i="50"/>
  <c r="G10" i="50"/>
  <c r="E10" i="50"/>
  <c r="I10" i="50"/>
  <c r="E11" i="50"/>
  <c r="I11" i="50"/>
  <c r="C11" i="50"/>
  <c r="G11" i="50"/>
  <c r="C12" i="50"/>
  <c r="G12" i="50"/>
  <c r="E12" i="50"/>
  <c r="I12" i="50"/>
  <c r="E13" i="50"/>
  <c r="I13" i="50"/>
  <c r="C13" i="50"/>
  <c r="G13" i="50"/>
  <c r="E14" i="50"/>
  <c r="I14" i="50"/>
  <c r="C14" i="50"/>
  <c r="G14" i="50"/>
  <c r="C15" i="50"/>
  <c r="G15" i="50"/>
  <c r="E15" i="50"/>
  <c r="I15" i="50"/>
  <c r="E16" i="50"/>
  <c r="I16" i="50"/>
  <c r="C16" i="50"/>
  <c r="G16" i="50"/>
  <c r="E17" i="50"/>
  <c r="I17" i="50"/>
  <c r="C17" i="50"/>
  <c r="G17" i="50"/>
  <c r="E18" i="50"/>
  <c r="I18" i="50"/>
  <c r="C18" i="50"/>
  <c r="G18" i="50"/>
  <c r="E19" i="50"/>
  <c r="I19" i="50"/>
  <c r="C19" i="50"/>
  <c r="G19" i="50"/>
  <c r="C20" i="50"/>
  <c r="G20" i="50"/>
  <c r="E20" i="50"/>
  <c r="I20" i="50"/>
  <c r="C21" i="50"/>
  <c r="G21" i="50"/>
  <c r="E21" i="50"/>
  <c r="I21" i="50"/>
  <c r="E22" i="50"/>
  <c r="I22" i="50"/>
  <c r="C22" i="50"/>
  <c r="G22" i="50"/>
  <c r="C23" i="50"/>
  <c r="G23" i="50"/>
  <c r="E23" i="50"/>
  <c r="I23" i="50"/>
  <c r="G24" i="50"/>
  <c r="C24" i="50"/>
  <c r="E24" i="50"/>
  <c r="I24" i="50"/>
  <c r="E25" i="50"/>
  <c r="I25" i="50"/>
  <c r="C25" i="50"/>
  <c r="G25" i="50"/>
  <c r="C26" i="50"/>
  <c r="G26" i="50"/>
  <c r="E26" i="50"/>
  <c r="I26" i="50"/>
  <c r="C27" i="50"/>
  <c r="G27" i="50"/>
  <c r="E27" i="50"/>
  <c r="I27" i="50"/>
  <c r="C28" i="50"/>
  <c r="G28" i="50"/>
  <c r="E28" i="50"/>
  <c r="I28" i="50"/>
  <c r="C29" i="50"/>
  <c r="G29" i="50"/>
  <c r="E29" i="50"/>
  <c r="I29" i="50"/>
  <c r="E30" i="50"/>
  <c r="I30" i="50"/>
  <c r="C30" i="50"/>
  <c r="G30" i="50"/>
  <c r="C31" i="50"/>
  <c r="G31" i="50"/>
  <c r="E31" i="50"/>
  <c r="I31" i="50"/>
  <c r="E32" i="50"/>
  <c r="I32" i="50"/>
  <c r="C32" i="50"/>
  <c r="G32" i="50"/>
  <c r="C33" i="50"/>
  <c r="G33" i="50"/>
  <c r="E33" i="50"/>
  <c r="I33" i="50"/>
  <c r="C34" i="50"/>
  <c r="G34" i="50"/>
  <c r="E34" i="50"/>
  <c r="I34" i="50"/>
  <c r="E35" i="50"/>
  <c r="I35" i="50"/>
  <c r="C35" i="50"/>
  <c r="G35" i="50"/>
  <c r="C36" i="50"/>
  <c r="G36" i="50"/>
  <c r="J39" i="50"/>
  <c r="K39" i="50"/>
  <c r="E37" i="50"/>
  <c r="I37" i="50"/>
  <c r="C36" i="53"/>
  <c r="G36" i="53"/>
  <c r="C51" i="53"/>
  <c r="G51" i="53"/>
  <c r="C23" i="53"/>
  <c r="G23" i="53"/>
  <c r="C33" i="53"/>
  <c r="G33" i="53"/>
  <c r="C7" i="53"/>
  <c r="G7" i="53"/>
  <c r="C20" i="53"/>
  <c r="G20" i="53"/>
  <c r="E36" i="53"/>
  <c r="I36" i="53"/>
  <c r="E51" i="53"/>
  <c r="I51" i="53"/>
  <c r="E23" i="53"/>
  <c r="I23" i="53"/>
  <c r="E33" i="53"/>
  <c r="I33" i="53"/>
  <c r="E7" i="53"/>
  <c r="I7" i="53"/>
  <c r="E20" i="53"/>
  <c r="I20" i="53"/>
  <c r="D5" i="53"/>
  <c r="H5" i="53" s="1"/>
  <c r="C8" i="53"/>
  <c r="G8" i="53"/>
  <c r="E8" i="53"/>
  <c r="I8" i="53"/>
  <c r="E9" i="53"/>
  <c r="I9" i="53"/>
  <c r="C9" i="53"/>
  <c r="G9" i="53"/>
  <c r="E10" i="53"/>
  <c r="I10" i="53"/>
  <c r="C10" i="53"/>
  <c r="G10" i="53"/>
  <c r="E11" i="53"/>
  <c r="I11" i="53"/>
  <c r="C11" i="53"/>
  <c r="G11" i="53"/>
  <c r="C12" i="53"/>
  <c r="G12" i="53"/>
  <c r="E12" i="53"/>
  <c r="I12" i="53"/>
  <c r="C13" i="53"/>
  <c r="G13" i="53"/>
  <c r="E13" i="53"/>
  <c r="I13" i="53"/>
  <c r="E14" i="53"/>
  <c r="I14" i="53"/>
  <c r="C14" i="53"/>
  <c r="G14" i="53"/>
  <c r="C15" i="53"/>
  <c r="G15" i="53"/>
  <c r="E15" i="53"/>
  <c r="I15" i="53"/>
  <c r="E16" i="53"/>
  <c r="I16" i="53"/>
  <c r="C16" i="53"/>
  <c r="G16" i="53"/>
  <c r="E17" i="53"/>
  <c r="C17" i="53"/>
  <c r="G17" i="53"/>
  <c r="K20" i="53"/>
  <c r="J20" i="53"/>
  <c r="I18" i="53"/>
  <c r="E24" i="53"/>
  <c r="I24" i="53"/>
  <c r="C24" i="53"/>
  <c r="G24" i="53"/>
  <c r="C25" i="53"/>
  <c r="G25" i="53"/>
  <c r="E25" i="53"/>
  <c r="I25" i="53"/>
  <c r="E26" i="53"/>
  <c r="I26" i="53"/>
  <c r="C26" i="53"/>
  <c r="G26" i="53"/>
  <c r="E27" i="53"/>
  <c r="I27" i="53"/>
  <c r="C27" i="53"/>
  <c r="G27" i="53"/>
  <c r="C28" i="53"/>
  <c r="G28" i="53"/>
  <c r="E28" i="53"/>
  <c r="I28" i="53"/>
  <c r="C29" i="53"/>
  <c r="G29" i="53"/>
  <c r="E29" i="53"/>
  <c r="K33" i="53"/>
  <c r="C30" i="53"/>
  <c r="G30" i="53"/>
  <c r="E30" i="53"/>
  <c r="I30" i="53"/>
  <c r="J33" i="53"/>
  <c r="I31" i="53"/>
  <c r="C37" i="53"/>
  <c r="G37" i="53"/>
  <c r="E37" i="53"/>
  <c r="I37" i="53"/>
  <c r="C38" i="53"/>
  <c r="G38" i="53"/>
  <c r="E38" i="53"/>
  <c r="I38" i="53"/>
  <c r="E39" i="53"/>
  <c r="I39" i="53"/>
  <c r="C39" i="53"/>
  <c r="G39" i="53"/>
  <c r="E40" i="53"/>
  <c r="I40" i="53"/>
  <c r="C40" i="53"/>
  <c r="G40" i="53"/>
  <c r="C41" i="53"/>
  <c r="G41" i="53"/>
  <c r="E41" i="53"/>
  <c r="I41" i="53"/>
  <c r="C42" i="53"/>
  <c r="G42" i="53"/>
  <c r="E42" i="53"/>
  <c r="I42" i="53"/>
  <c r="E43" i="53"/>
  <c r="I43" i="53"/>
  <c r="C43" i="53"/>
  <c r="G43" i="53"/>
  <c r="C44" i="53"/>
  <c r="G44" i="53"/>
  <c r="E44" i="53"/>
  <c r="I44" i="53"/>
  <c r="C45" i="53"/>
  <c r="G45" i="53"/>
  <c r="E45" i="53"/>
  <c r="I45" i="53"/>
  <c r="E46" i="53"/>
  <c r="I46" i="53"/>
  <c r="C46" i="53"/>
  <c r="G46" i="53"/>
  <c r="C47" i="53"/>
  <c r="G47" i="53"/>
  <c r="I47" i="53"/>
  <c r="C48" i="53"/>
  <c r="G48" i="53"/>
  <c r="J51" i="53"/>
  <c r="E48" i="53"/>
  <c r="K51" i="53"/>
  <c r="E49" i="53"/>
  <c r="I49" i="53"/>
  <c r="E54" i="54"/>
  <c r="I54" i="54"/>
  <c r="E72" i="54"/>
  <c r="I72" i="54"/>
  <c r="E41" i="54"/>
  <c r="I41" i="54"/>
  <c r="E51" i="54"/>
  <c r="I51" i="54"/>
  <c r="E27" i="54"/>
  <c r="I27" i="54"/>
  <c r="E38" i="54"/>
  <c r="I38" i="54"/>
  <c r="E21" i="54"/>
  <c r="I21" i="54"/>
  <c r="K18" i="54"/>
  <c r="E16" i="54"/>
  <c r="I16" i="54"/>
  <c r="E18" i="54"/>
  <c r="I18" i="54"/>
  <c r="E7" i="54"/>
  <c r="I7" i="54"/>
  <c r="E13" i="54"/>
  <c r="I13" i="54"/>
  <c r="C54" i="54"/>
  <c r="G54" i="54"/>
  <c r="C72" i="54"/>
  <c r="G72" i="54"/>
  <c r="C41" i="54"/>
  <c r="G41" i="54"/>
  <c r="C51" i="54"/>
  <c r="G51" i="54"/>
  <c r="C27" i="54"/>
  <c r="G27" i="54"/>
  <c r="C38" i="54"/>
  <c r="G38" i="54"/>
  <c r="C21" i="54"/>
  <c r="G21" i="54"/>
  <c r="C24" i="54"/>
  <c r="G24" i="54"/>
  <c r="C16" i="54"/>
  <c r="G16" i="54"/>
  <c r="C7" i="54"/>
  <c r="G7" i="54"/>
  <c r="C13" i="54"/>
  <c r="G13" i="54"/>
  <c r="F5" i="54"/>
  <c r="E8" i="54"/>
  <c r="I8" i="54"/>
  <c r="C8" i="54"/>
  <c r="G8" i="54"/>
  <c r="C9" i="54"/>
  <c r="G9" i="54"/>
  <c r="K13" i="54"/>
  <c r="J13" i="54"/>
  <c r="E10" i="54"/>
  <c r="I10" i="54"/>
  <c r="C10" i="54"/>
  <c r="G10" i="54"/>
  <c r="E11" i="54"/>
  <c r="I11" i="54"/>
  <c r="K24" i="54"/>
  <c r="J24" i="54"/>
  <c r="E22" i="54"/>
  <c r="I22" i="54"/>
  <c r="G28" i="54"/>
  <c r="C28" i="54"/>
  <c r="E28" i="54"/>
  <c r="I28" i="54"/>
  <c r="E29" i="54"/>
  <c r="I29" i="54"/>
  <c r="C29" i="54"/>
  <c r="G29" i="54"/>
  <c r="G30" i="54"/>
  <c r="C30" i="54"/>
  <c r="E30" i="54"/>
  <c r="I30" i="54"/>
  <c r="C31" i="54"/>
  <c r="G31" i="54"/>
  <c r="E31" i="54"/>
  <c r="I31" i="54"/>
  <c r="E32" i="54"/>
  <c r="I32" i="54"/>
  <c r="C32" i="54"/>
  <c r="G32" i="54"/>
  <c r="C33" i="54"/>
  <c r="G33" i="54"/>
  <c r="E33" i="54"/>
  <c r="I33" i="54"/>
  <c r="C34" i="54"/>
  <c r="G34" i="54"/>
  <c r="E34" i="54"/>
  <c r="I34" i="54"/>
  <c r="E35" i="54"/>
  <c r="C35" i="54"/>
  <c r="G35" i="54"/>
  <c r="K38" i="54"/>
  <c r="J38" i="54"/>
  <c r="I36" i="54"/>
  <c r="E42" i="54"/>
  <c r="I42" i="54"/>
  <c r="C42" i="54"/>
  <c r="G42" i="54"/>
  <c r="C43" i="54"/>
  <c r="G43" i="54"/>
  <c r="E43" i="54"/>
  <c r="I43" i="54"/>
  <c r="E44" i="54"/>
  <c r="I44" i="54"/>
  <c r="C44" i="54"/>
  <c r="G44" i="54"/>
  <c r="E45" i="54"/>
  <c r="I45" i="54"/>
  <c r="C45" i="54"/>
  <c r="G45" i="54"/>
  <c r="C46" i="54"/>
  <c r="G46" i="54"/>
  <c r="E46" i="54"/>
  <c r="I46" i="54"/>
  <c r="C47" i="54"/>
  <c r="G47" i="54"/>
  <c r="E47" i="54"/>
  <c r="I47" i="54"/>
  <c r="C48" i="54"/>
  <c r="G48" i="54"/>
  <c r="J51" i="54"/>
  <c r="K51" i="54"/>
  <c r="E49" i="54"/>
  <c r="I49" i="54"/>
  <c r="G55" i="54"/>
  <c r="C55" i="54"/>
  <c r="E55" i="54"/>
  <c r="I55" i="54"/>
  <c r="C56" i="54"/>
  <c r="G56" i="54"/>
  <c r="E56" i="54"/>
  <c r="I56" i="54"/>
  <c r="C57" i="54"/>
  <c r="G57" i="54"/>
  <c r="E57" i="54"/>
  <c r="I57" i="54"/>
  <c r="E58" i="54"/>
  <c r="I58" i="54"/>
  <c r="C58" i="54"/>
  <c r="G58" i="54"/>
  <c r="C59" i="54"/>
  <c r="G59" i="54"/>
  <c r="E59" i="54"/>
  <c r="I59" i="54"/>
  <c r="C60" i="54"/>
  <c r="G60" i="54"/>
  <c r="E60" i="54"/>
  <c r="I60" i="54"/>
  <c r="E61" i="54"/>
  <c r="I61" i="54"/>
  <c r="C61" i="54"/>
  <c r="G61" i="54"/>
  <c r="E62" i="54"/>
  <c r="I62" i="54"/>
  <c r="C62" i="54"/>
  <c r="G62" i="54"/>
  <c r="C63" i="54"/>
  <c r="G63" i="54"/>
  <c r="E63" i="54"/>
  <c r="I63" i="54"/>
  <c r="E64" i="54"/>
  <c r="I64" i="54"/>
  <c r="C64" i="54"/>
  <c r="G64" i="54"/>
  <c r="C65" i="54"/>
  <c r="G65" i="54"/>
  <c r="E65" i="54"/>
  <c r="I65" i="54"/>
  <c r="E66" i="54"/>
  <c r="I66" i="54"/>
  <c r="C66" i="54"/>
  <c r="G66" i="54"/>
  <c r="E67" i="54"/>
  <c r="I67" i="54"/>
  <c r="C67" i="54"/>
  <c r="G67" i="54"/>
  <c r="C68" i="54"/>
  <c r="G68" i="54"/>
  <c r="E68" i="54"/>
  <c r="I68" i="54"/>
  <c r="C69" i="54"/>
  <c r="G69" i="54"/>
  <c r="J72" i="54"/>
  <c r="K72" i="54"/>
  <c r="E70" i="54"/>
  <c r="I70" i="54"/>
  <c r="C168" i="55"/>
  <c r="G168" i="55"/>
  <c r="C174" i="55"/>
  <c r="G174" i="55"/>
  <c r="C162" i="55"/>
  <c r="G162" i="55"/>
  <c r="C165" i="55"/>
  <c r="G165" i="55"/>
  <c r="E137" i="55"/>
  <c r="I137" i="55"/>
  <c r="E155" i="55"/>
  <c r="I155" i="55"/>
  <c r="E110" i="55"/>
  <c r="I110" i="55"/>
  <c r="E134" i="55"/>
  <c r="I134" i="55"/>
  <c r="C90" i="55"/>
  <c r="G90" i="55"/>
  <c r="C103" i="55"/>
  <c r="G103" i="55"/>
  <c r="C68" i="55"/>
  <c r="G68" i="55"/>
  <c r="C87" i="55"/>
  <c r="G87" i="55"/>
  <c r="E51" i="55"/>
  <c r="I51" i="55"/>
  <c r="E61" i="55"/>
  <c r="I61" i="55"/>
  <c r="E27" i="55"/>
  <c r="I27" i="55"/>
  <c r="E48" i="55"/>
  <c r="I48" i="55"/>
  <c r="C7" i="55"/>
  <c r="G7" i="55"/>
  <c r="C20" i="55"/>
  <c r="G20" i="55"/>
  <c r="K178" i="55"/>
  <c r="E168" i="55"/>
  <c r="I168" i="55"/>
  <c r="E174" i="55"/>
  <c r="I174" i="55"/>
  <c r="K165" i="55"/>
  <c r="E162" i="55"/>
  <c r="I162" i="55"/>
  <c r="E165" i="55"/>
  <c r="I165" i="55"/>
  <c r="C137" i="55"/>
  <c r="G137" i="55"/>
  <c r="C155" i="55"/>
  <c r="G155" i="55"/>
  <c r="C110" i="55"/>
  <c r="G110" i="55"/>
  <c r="C134" i="55"/>
  <c r="G134" i="55"/>
  <c r="E90" i="55"/>
  <c r="I90" i="55"/>
  <c r="E103" i="55"/>
  <c r="I103" i="55"/>
  <c r="E68" i="55"/>
  <c r="I68" i="55"/>
  <c r="E87" i="55"/>
  <c r="I87" i="55"/>
  <c r="C51" i="55"/>
  <c r="G51" i="55"/>
  <c r="C61" i="55"/>
  <c r="G61" i="55"/>
  <c r="C27" i="55"/>
  <c r="G27" i="55"/>
  <c r="C48" i="55"/>
  <c r="G48" i="55"/>
  <c r="E7" i="55"/>
  <c r="I7" i="55"/>
  <c r="E20" i="55"/>
  <c r="I20" i="55"/>
  <c r="D5" i="55"/>
  <c r="H5" i="55" s="1"/>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I15" i="55"/>
  <c r="C16" i="55"/>
  <c r="G16" i="55"/>
  <c r="E16" i="55"/>
  <c r="I16" i="55"/>
  <c r="C17" i="55"/>
  <c r="G17" i="55"/>
  <c r="E17" i="55"/>
  <c r="K20" i="55"/>
  <c r="J20" i="55"/>
  <c r="I18" i="55"/>
  <c r="F25" i="55"/>
  <c r="C28" i="55"/>
  <c r="G28" i="55"/>
  <c r="E28" i="55"/>
  <c r="I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E41" i="55"/>
  <c r="I41" i="55"/>
  <c r="C41" i="55"/>
  <c r="G41" i="55"/>
  <c r="C42" i="55"/>
  <c r="G42" i="55"/>
  <c r="E42" i="55"/>
  <c r="I42" i="55"/>
  <c r="C43" i="55"/>
  <c r="G43" i="55"/>
  <c r="E43" i="55"/>
  <c r="I43" i="55"/>
  <c r="C44" i="55"/>
  <c r="G44" i="55"/>
  <c r="C45" i="55"/>
  <c r="G45" i="55"/>
  <c r="J48" i="55"/>
  <c r="K48" i="55"/>
  <c r="E45" i="55"/>
  <c r="I45" i="55"/>
  <c r="E46" i="55"/>
  <c r="I46" i="55"/>
  <c r="C52" i="55"/>
  <c r="G52" i="55"/>
  <c r="E52" i="55"/>
  <c r="I52" i="55"/>
  <c r="C53" i="55"/>
  <c r="G53" i="55"/>
  <c r="E53" i="55"/>
  <c r="I53" i="55"/>
  <c r="C54" i="55"/>
  <c r="G54" i="55"/>
  <c r="E54" i="55"/>
  <c r="I54" i="55"/>
  <c r="E55" i="55"/>
  <c r="I55" i="55"/>
  <c r="C55" i="55"/>
  <c r="G55" i="55"/>
  <c r="C56" i="55"/>
  <c r="G56" i="55"/>
  <c r="E56" i="55"/>
  <c r="I56" i="55"/>
  <c r="C57" i="55"/>
  <c r="G57" i="55"/>
  <c r="E57" i="55"/>
  <c r="C58" i="55"/>
  <c r="G58" i="55"/>
  <c r="K61" i="55"/>
  <c r="E58" i="55"/>
  <c r="I58" i="55"/>
  <c r="J61" i="55"/>
  <c r="I59" i="55"/>
  <c r="F66" i="55"/>
  <c r="C69" i="55"/>
  <c r="G69" i="55"/>
  <c r="E69" i="55"/>
  <c r="I69" i="55"/>
  <c r="C70" i="55"/>
  <c r="G70" i="55"/>
  <c r="E70" i="55"/>
  <c r="I70" i="55"/>
  <c r="E71" i="55"/>
  <c r="I71" i="55"/>
  <c r="C71" i="55"/>
  <c r="G71" i="55"/>
  <c r="C72" i="55"/>
  <c r="G72" i="55"/>
  <c r="E72" i="55"/>
  <c r="I72" i="55"/>
  <c r="C73" i="55"/>
  <c r="G73" i="55"/>
  <c r="E73" i="55"/>
  <c r="I73" i="55"/>
  <c r="E74" i="55"/>
  <c r="I74" i="55"/>
  <c r="C74" i="55"/>
  <c r="G74" i="55"/>
  <c r="C75" i="55"/>
  <c r="G75" i="55"/>
  <c r="E75" i="55"/>
  <c r="I75" i="55"/>
  <c r="C76" i="55"/>
  <c r="G76" i="55"/>
  <c r="E76" i="55"/>
  <c r="I76" i="55"/>
  <c r="C77" i="55"/>
  <c r="G77" i="55"/>
  <c r="E77" i="55"/>
  <c r="I77" i="55"/>
  <c r="C78" i="55"/>
  <c r="G78" i="55"/>
  <c r="E78" i="55"/>
  <c r="I78" i="55"/>
  <c r="C79" i="55"/>
  <c r="G79" i="55"/>
  <c r="E79" i="55"/>
  <c r="I79" i="55"/>
  <c r="E80" i="55"/>
  <c r="I80" i="55"/>
  <c r="C80" i="55"/>
  <c r="G80" i="55"/>
  <c r="C81" i="55"/>
  <c r="G81" i="55"/>
  <c r="E81" i="55"/>
  <c r="I81" i="55"/>
  <c r="C82" i="55"/>
  <c r="G82" i="55"/>
  <c r="E82" i="55"/>
  <c r="I82" i="55"/>
  <c r="I83" i="55"/>
  <c r="C83" i="55"/>
  <c r="G83" i="55"/>
  <c r="C84" i="55"/>
  <c r="G84" i="55"/>
  <c r="J87" i="55"/>
  <c r="E84" i="55"/>
  <c r="K87" i="55"/>
  <c r="E85" i="55"/>
  <c r="I85" i="55"/>
  <c r="C91" i="55"/>
  <c r="G91" i="55"/>
  <c r="E91" i="55"/>
  <c r="I91" i="55"/>
  <c r="C92" i="55"/>
  <c r="G92" i="55"/>
  <c r="E92" i="55"/>
  <c r="I92" i="55"/>
  <c r="C93" i="55"/>
  <c r="G93" i="55"/>
  <c r="E93" i="55"/>
  <c r="I93" i="55"/>
  <c r="C94" i="55"/>
  <c r="G94" i="55"/>
  <c r="E94" i="55"/>
  <c r="I94" i="55"/>
  <c r="C95" i="55"/>
  <c r="G95" i="55"/>
  <c r="E95" i="55"/>
  <c r="I95" i="55"/>
  <c r="C96" i="55"/>
  <c r="G96" i="55"/>
  <c r="E96" i="55"/>
  <c r="I96" i="55"/>
  <c r="C97" i="55"/>
  <c r="G97" i="55"/>
  <c r="E97" i="55"/>
  <c r="I97" i="55"/>
  <c r="C98" i="55"/>
  <c r="G98" i="55"/>
  <c r="E98" i="55"/>
  <c r="I98" i="55"/>
  <c r="C99" i="55"/>
  <c r="G99" i="55"/>
  <c r="E99" i="55"/>
  <c r="I99" i="55"/>
  <c r="C100" i="55"/>
  <c r="G100" i="55"/>
  <c r="J103" i="55"/>
  <c r="K103" i="55"/>
  <c r="E101" i="55"/>
  <c r="I101" i="55"/>
  <c r="F108" i="55"/>
  <c r="C111" i="55"/>
  <c r="G111" i="55"/>
  <c r="E111" i="55"/>
  <c r="I111" i="55"/>
  <c r="C112" i="55"/>
  <c r="G112" i="55"/>
  <c r="E112" i="55"/>
  <c r="I112" i="55"/>
  <c r="C113" i="55"/>
  <c r="G113" i="55"/>
  <c r="E113" i="55"/>
  <c r="I113" i="55"/>
  <c r="C114" i="55"/>
  <c r="G114" i="55"/>
  <c r="E114" i="55"/>
  <c r="I114" i="55"/>
  <c r="C115" i="55"/>
  <c r="G115" i="55"/>
  <c r="E115" i="55"/>
  <c r="I115" i="55"/>
  <c r="C116" i="55"/>
  <c r="G116" i="55"/>
  <c r="E116" i="55"/>
  <c r="I116" i="55"/>
  <c r="C117" i="55"/>
  <c r="G117" i="55"/>
  <c r="E117" i="55"/>
  <c r="I117" i="55"/>
  <c r="C118" i="55"/>
  <c r="G118" i="55"/>
  <c r="E118" i="55"/>
  <c r="I118" i="55"/>
  <c r="C119" i="55"/>
  <c r="G119" i="55"/>
  <c r="E119" i="55"/>
  <c r="I119" i="55"/>
  <c r="C120" i="55"/>
  <c r="G120" i="55"/>
  <c r="E120" i="55"/>
  <c r="I120" i="55"/>
  <c r="E121" i="55"/>
  <c r="I121" i="55"/>
  <c r="C121" i="55"/>
  <c r="G121"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E129" i="55"/>
  <c r="I129" i="55"/>
  <c r="C129" i="55"/>
  <c r="G129" i="55"/>
  <c r="C130" i="55"/>
  <c r="G130" i="55"/>
  <c r="E130" i="55"/>
  <c r="I130" i="55"/>
  <c r="C131" i="55"/>
  <c r="G131" i="55"/>
  <c r="J134" i="55"/>
  <c r="K134" i="55"/>
  <c r="E132" i="55"/>
  <c r="I132" i="55"/>
  <c r="C138" i="55"/>
  <c r="G138" i="55"/>
  <c r="E138" i="55"/>
  <c r="I138" i="55"/>
  <c r="C139" i="55"/>
  <c r="G139" i="55"/>
  <c r="E139" i="55"/>
  <c r="I139" i="55"/>
  <c r="C140" i="55"/>
  <c r="G140" i="55"/>
  <c r="E140" i="55"/>
  <c r="I140" i="55"/>
  <c r="C141" i="55"/>
  <c r="G141" i="55"/>
  <c r="E141" i="55"/>
  <c r="I141" i="55"/>
  <c r="C142" i="55"/>
  <c r="G142" i="55"/>
  <c r="E142" i="55"/>
  <c r="I142" i="55"/>
  <c r="E143" i="55"/>
  <c r="I143" i="55"/>
  <c r="C143" i="55"/>
  <c r="G143" i="55"/>
  <c r="C144" i="55"/>
  <c r="G144" i="55"/>
  <c r="E144" i="55"/>
  <c r="I144" i="55"/>
  <c r="C145" i="55"/>
  <c r="G145" i="55"/>
  <c r="E145" i="55"/>
  <c r="I145" i="55"/>
  <c r="C146" i="55"/>
  <c r="G146" i="55"/>
  <c r="E146" i="55"/>
  <c r="I146" i="55"/>
  <c r="C147" i="55"/>
  <c r="G147" i="55"/>
  <c r="E147" i="55"/>
  <c r="I147" i="55"/>
  <c r="E148" i="55"/>
  <c r="I148" i="55"/>
  <c r="C148" i="55"/>
  <c r="G148" i="55"/>
  <c r="C149" i="55"/>
  <c r="G149" i="55"/>
  <c r="E149" i="55"/>
  <c r="I149" i="55"/>
  <c r="C150" i="55"/>
  <c r="G150" i="55"/>
  <c r="E150" i="55"/>
  <c r="I150" i="55"/>
  <c r="C151" i="55"/>
  <c r="G151" i="55"/>
  <c r="E151" i="55"/>
  <c r="I151" i="55"/>
  <c r="C152" i="55"/>
  <c r="G152" i="55"/>
  <c r="J155" i="55"/>
  <c r="K155" i="55"/>
  <c r="E153" i="55"/>
  <c r="I153" i="55"/>
  <c r="F160" i="55"/>
  <c r="J165" i="55"/>
  <c r="I163" i="55"/>
  <c r="C169" i="55"/>
  <c r="G169" i="55"/>
  <c r="E169" i="55"/>
  <c r="I169" i="55"/>
  <c r="C170" i="55"/>
  <c r="G170" i="55"/>
  <c r="E170" i="55"/>
  <c r="I170" i="55"/>
  <c r="C171" i="55"/>
  <c r="G171" i="55"/>
  <c r="J174" i="55"/>
  <c r="K174" i="55"/>
  <c r="E172" i="55"/>
  <c r="I172" i="55"/>
  <c r="C190" i="48"/>
  <c r="C194" i="48"/>
  <c r="C179" i="48"/>
  <c r="C187" i="48"/>
  <c r="C168" i="48"/>
  <c r="C176" i="48"/>
  <c r="F166" i="48"/>
  <c r="D166" i="48"/>
  <c r="H166" i="48" s="1"/>
  <c r="C135" i="48"/>
  <c r="C139" i="48"/>
  <c r="C130" i="48"/>
  <c r="F128" i="48"/>
  <c r="D128" i="48"/>
  <c r="H128" i="48" s="1"/>
  <c r="G190" i="48"/>
  <c r="G194" i="48"/>
  <c r="G179" i="48"/>
  <c r="G187" i="48"/>
  <c r="G168" i="48"/>
  <c r="G176" i="48"/>
  <c r="C158" i="48"/>
  <c r="C161" i="48"/>
  <c r="C146" i="48"/>
  <c r="C155" i="48"/>
  <c r="F144" i="48"/>
  <c r="D144" i="48"/>
  <c r="H144" i="48" s="1"/>
  <c r="G135" i="48"/>
  <c r="G139" i="48"/>
  <c r="G130" i="48"/>
  <c r="C117" i="48"/>
  <c r="C123" i="48"/>
  <c r="C110" i="48"/>
  <c r="C114" i="48"/>
  <c r="I91" i="48"/>
  <c r="I103" i="48"/>
  <c r="I78" i="48"/>
  <c r="I88" i="48"/>
  <c r="C63" i="48"/>
  <c r="C71" i="48"/>
  <c r="G58" i="48"/>
  <c r="G60" i="48"/>
  <c r="C43" i="48"/>
  <c r="C60" i="48"/>
  <c r="E33" i="48"/>
  <c r="I33" i="48"/>
  <c r="E36" i="48"/>
  <c r="I36" i="48"/>
  <c r="E18" i="48"/>
  <c r="I18" i="48"/>
  <c r="E30" i="48"/>
  <c r="I30" i="48"/>
  <c r="E7" i="48"/>
  <c r="I7" i="48"/>
  <c r="E11" i="48"/>
  <c r="I11" i="48"/>
  <c r="E190" i="48"/>
  <c r="I190" i="48"/>
  <c r="E194" i="48"/>
  <c r="I194" i="48"/>
  <c r="E179" i="48"/>
  <c r="I179" i="48"/>
  <c r="E187" i="48"/>
  <c r="I187" i="48"/>
  <c r="E168" i="48"/>
  <c r="I168" i="48"/>
  <c r="E176" i="48"/>
  <c r="I176" i="48"/>
  <c r="K161" i="48"/>
  <c r="E158" i="48"/>
  <c r="I158" i="48"/>
  <c r="E161" i="48"/>
  <c r="I161" i="48"/>
  <c r="E146" i="48"/>
  <c r="I146" i="48"/>
  <c r="E155" i="48"/>
  <c r="I155" i="48"/>
  <c r="K139" i="48"/>
  <c r="E135" i="48"/>
  <c r="I135" i="48"/>
  <c r="E139" i="48"/>
  <c r="I139" i="48"/>
  <c r="K132" i="48"/>
  <c r="E130" i="48"/>
  <c r="I130" i="48"/>
  <c r="E132" i="48"/>
  <c r="I132" i="48"/>
  <c r="E117" i="48"/>
  <c r="I117" i="48"/>
  <c r="E123" i="48"/>
  <c r="I123" i="48"/>
  <c r="E110" i="48"/>
  <c r="I110" i="48"/>
  <c r="E114" i="48"/>
  <c r="I114" i="48"/>
  <c r="C91" i="48"/>
  <c r="G91" i="48"/>
  <c r="C103" i="48"/>
  <c r="G103" i="48"/>
  <c r="C78" i="48"/>
  <c r="G78" i="48"/>
  <c r="C88" i="48"/>
  <c r="G88" i="48"/>
  <c r="E63" i="48"/>
  <c r="I63" i="48"/>
  <c r="E71" i="48"/>
  <c r="I71" i="48"/>
  <c r="E43" i="48"/>
  <c r="I43" i="48"/>
  <c r="E60" i="48"/>
  <c r="I60" i="48"/>
  <c r="C33" i="48"/>
  <c r="G33" i="48"/>
  <c r="C36" i="48"/>
  <c r="G36" i="48"/>
  <c r="C18" i="48"/>
  <c r="G18" i="48"/>
  <c r="C30" i="48"/>
  <c r="G30" i="48"/>
  <c r="C7" i="48"/>
  <c r="G7" i="48"/>
  <c r="C11" i="48"/>
  <c r="G11" i="48"/>
  <c r="F5" i="48"/>
  <c r="C8" i="48"/>
  <c r="G8" i="48"/>
  <c r="E8" i="48"/>
  <c r="K11" i="48"/>
  <c r="J11" i="48"/>
  <c r="I9" i="48"/>
  <c r="E19" i="48"/>
  <c r="I19" i="48"/>
  <c r="C19" i="48"/>
  <c r="G19" i="48"/>
  <c r="C20" i="48"/>
  <c r="G20" i="48"/>
  <c r="E20" i="48"/>
  <c r="I20" i="48"/>
  <c r="C21" i="48"/>
  <c r="G21" i="48"/>
  <c r="E21" i="48"/>
  <c r="I21" i="48"/>
  <c r="C22" i="48"/>
  <c r="G22" i="48"/>
  <c r="E22" i="48"/>
  <c r="I22" i="48"/>
  <c r="C23" i="48"/>
  <c r="G23" i="48"/>
  <c r="E23" i="48"/>
  <c r="I23" i="48"/>
  <c r="C24" i="48"/>
  <c r="G24" i="48"/>
  <c r="E24" i="48"/>
  <c r="I24" i="48"/>
  <c r="C25" i="48"/>
  <c r="G25" i="48"/>
  <c r="E25" i="48"/>
  <c r="I25" i="48"/>
  <c r="E26" i="48"/>
  <c r="I26" i="48"/>
  <c r="C26" i="48"/>
  <c r="G26" i="48"/>
  <c r="C27" i="48"/>
  <c r="G27" i="48"/>
  <c r="J30" i="48"/>
  <c r="K30" i="48"/>
  <c r="E28" i="48"/>
  <c r="I28" i="48"/>
  <c r="J36" i="48"/>
  <c r="K36" i="48"/>
  <c r="F41" i="48"/>
  <c r="C44" i="48"/>
  <c r="G44" i="48"/>
  <c r="E44" i="48"/>
  <c r="I44" i="48"/>
  <c r="E45" i="48"/>
  <c r="I45" i="48"/>
  <c r="C45" i="48"/>
  <c r="G45" i="48"/>
  <c r="C46" i="48"/>
  <c r="G46" i="48"/>
  <c r="E46" i="48"/>
  <c r="I46" i="48"/>
  <c r="C47" i="48"/>
  <c r="G47" i="48"/>
  <c r="E47" i="48"/>
  <c r="I47" i="48"/>
  <c r="E48" i="48"/>
  <c r="I48" i="48"/>
  <c r="C48" i="48"/>
  <c r="G48" i="48"/>
  <c r="C49" i="48"/>
  <c r="G49" i="48"/>
  <c r="E49" i="48"/>
  <c r="I49" i="48"/>
  <c r="E50" i="48"/>
  <c r="I50" i="48"/>
  <c r="C50" i="48"/>
  <c r="G50" i="48"/>
  <c r="E51" i="48"/>
  <c r="I51" i="48"/>
  <c r="C51" i="48"/>
  <c r="G51" i="48"/>
  <c r="C52" i="48"/>
  <c r="G52" i="48"/>
  <c r="E52" i="48"/>
  <c r="I52" i="48"/>
  <c r="E53" i="48"/>
  <c r="I53" i="48"/>
  <c r="C53" i="48"/>
  <c r="G53" i="48"/>
  <c r="E54" i="48"/>
  <c r="I54" i="48"/>
  <c r="C54" i="48"/>
  <c r="G54" i="48"/>
  <c r="C55" i="48"/>
  <c r="G55" i="48"/>
  <c r="E55" i="48"/>
  <c r="I55" i="48"/>
  <c r="C56" i="48"/>
  <c r="G56" i="48"/>
  <c r="E56" i="48"/>
  <c r="I56" i="48"/>
  <c r="C57" i="48"/>
  <c r="G57" i="48"/>
  <c r="E57" i="48"/>
  <c r="I57" i="48"/>
  <c r="J60" i="48"/>
  <c r="K60" i="48"/>
  <c r="E64" i="48"/>
  <c r="I64" i="48"/>
  <c r="C64" i="48"/>
  <c r="G64" i="48"/>
  <c r="E65" i="48"/>
  <c r="I65" i="48"/>
  <c r="C65" i="48"/>
  <c r="G65" i="48"/>
  <c r="E66" i="48"/>
  <c r="I66" i="48"/>
  <c r="C66" i="48"/>
  <c r="G66" i="48"/>
  <c r="E67" i="48"/>
  <c r="I67" i="48"/>
  <c r="C67" i="48"/>
  <c r="G67" i="48"/>
  <c r="C68" i="48"/>
  <c r="G68" i="48"/>
  <c r="K71" i="48"/>
  <c r="J71" i="48"/>
  <c r="E69" i="48"/>
  <c r="I69" i="48"/>
  <c r="F76" i="48"/>
  <c r="E79" i="48"/>
  <c r="I79" i="48"/>
  <c r="C79" i="48"/>
  <c r="G79" i="48"/>
  <c r="E80" i="48"/>
  <c r="I80" i="48"/>
  <c r="C80" i="48"/>
  <c r="G80" i="48"/>
  <c r="C81" i="48"/>
  <c r="G81" i="48"/>
  <c r="E81" i="48"/>
  <c r="I81" i="48"/>
  <c r="E82" i="48"/>
  <c r="I82" i="48"/>
  <c r="C82" i="48"/>
  <c r="G82" i="48"/>
  <c r="C83" i="48"/>
  <c r="G83" i="48"/>
  <c r="E83" i="48"/>
  <c r="I83" i="48"/>
  <c r="E84" i="48"/>
  <c r="I84" i="48"/>
  <c r="C84" i="48"/>
  <c r="G84" i="48"/>
  <c r="E85" i="48"/>
  <c r="C85" i="48"/>
  <c r="G85" i="48"/>
  <c r="K88" i="48"/>
  <c r="J88" i="48"/>
  <c r="I86" i="48"/>
  <c r="C92" i="48"/>
  <c r="G92" i="48"/>
  <c r="E92" i="48"/>
  <c r="I92" i="48"/>
  <c r="C93" i="48"/>
  <c r="G93" i="48"/>
  <c r="E93" i="48"/>
  <c r="I93" i="48"/>
  <c r="E94" i="48"/>
  <c r="I94" i="48"/>
  <c r="C94" i="48"/>
  <c r="G94" i="48"/>
  <c r="C95" i="48"/>
  <c r="G95" i="48"/>
  <c r="E95" i="48"/>
  <c r="I95" i="48"/>
  <c r="E96" i="48"/>
  <c r="I96" i="48"/>
  <c r="C96" i="48"/>
  <c r="G96" i="48"/>
  <c r="E97" i="48"/>
  <c r="I97" i="48"/>
  <c r="C97" i="48"/>
  <c r="G97" i="48"/>
  <c r="C98" i="48"/>
  <c r="G98" i="48"/>
  <c r="E98" i="48"/>
  <c r="I98" i="48"/>
  <c r="E99" i="48"/>
  <c r="I99" i="48"/>
  <c r="C99" i="48"/>
  <c r="G99" i="48"/>
  <c r="C100" i="48"/>
  <c r="G100" i="48"/>
  <c r="E100" i="48"/>
  <c r="K103" i="48"/>
  <c r="J103" i="48"/>
  <c r="I101" i="48"/>
  <c r="F108" i="48"/>
  <c r="E111" i="48"/>
  <c r="C111" i="48"/>
  <c r="G111" i="48"/>
  <c r="K114" i="48"/>
  <c r="J114" i="48"/>
  <c r="I112" i="48"/>
  <c r="C118" i="48"/>
  <c r="G118" i="48"/>
  <c r="E118" i="48"/>
  <c r="I118" i="48"/>
  <c r="C119" i="48"/>
  <c r="G119" i="48"/>
  <c r="C120" i="48"/>
  <c r="G120" i="48"/>
  <c r="J123" i="48"/>
  <c r="K123" i="48"/>
  <c r="E120" i="48"/>
  <c r="I120" i="48"/>
  <c r="E121" i="48"/>
  <c r="I121" i="48"/>
  <c r="C136" i="48"/>
  <c r="G136" i="48"/>
  <c r="E136" i="48"/>
  <c r="I136" i="48"/>
  <c r="I137" i="48"/>
  <c r="J139" i="48"/>
  <c r="C147" i="48"/>
  <c r="G147" i="48"/>
  <c r="E147" i="48"/>
  <c r="I147" i="48"/>
  <c r="E148" i="48"/>
  <c r="I148" i="48"/>
  <c r="C148" i="48"/>
  <c r="G148" i="48"/>
  <c r="E149" i="48"/>
  <c r="I149" i="48"/>
  <c r="C149" i="48"/>
  <c r="G149" i="48"/>
  <c r="C150" i="48"/>
  <c r="G150" i="48"/>
  <c r="E150" i="48"/>
  <c r="I150" i="48"/>
  <c r="E151" i="48"/>
  <c r="C151" i="48"/>
  <c r="G151" i="48"/>
  <c r="K155" i="48"/>
  <c r="E152" i="48"/>
  <c r="I152" i="48"/>
  <c r="C152" i="48"/>
  <c r="G152" i="48"/>
  <c r="J155" i="48"/>
  <c r="I153" i="48"/>
  <c r="E159" i="48"/>
  <c r="I159" i="48"/>
  <c r="E169" i="48"/>
  <c r="I169" i="48"/>
  <c r="C169" i="48"/>
  <c r="G169" i="48"/>
  <c r="C170" i="48"/>
  <c r="G170" i="48"/>
  <c r="E170" i="48"/>
  <c r="I170" i="48"/>
  <c r="C171" i="48"/>
  <c r="G171" i="48"/>
  <c r="I171" i="48"/>
  <c r="J176" i="48"/>
  <c r="E172" i="48"/>
  <c r="I172" i="48"/>
  <c r="C172" i="48"/>
  <c r="G172" i="48"/>
  <c r="E173" i="48"/>
  <c r="C173" i="48"/>
  <c r="G173" i="48"/>
  <c r="K176" i="48"/>
  <c r="E174" i="48"/>
  <c r="I174" i="48"/>
  <c r="E180" i="48"/>
  <c r="I180" i="48"/>
  <c r="C180" i="48"/>
  <c r="G180" i="48"/>
  <c r="C181" i="48"/>
  <c r="G181" i="48"/>
  <c r="I181" i="48"/>
  <c r="C182" i="48"/>
  <c r="G182" i="48"/>
  <c r="J187" i="48"/>
  <c r="E182" i="48"/>
  <c r="I182" i="48"/>
  <c r="C183" i="48"/>
  <c r="G183" i="48"/>
  <c r="E183" i="48"/>
  <c r="K187" i="48"/>
  <c r="C184" i="48"/>
  <c r="G184" i="48"/>
  <c r="E184" i="48"/>
  <c r="I184" i="48"/>
  <c r="E185" i="48"/>
  <c r="I185" i="48"/>
  <c r="C191" i="48"/>
  <c r="G191" i="48"/>
  <c r="E191" i="48"/>
  <c r="I191" i="48"/>
  <c r="J194" i="48"/>
  <c r="K194"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K15" i="51"/>
  <c r="B33" i="46"/>
  <c r="E33" i="46"/>
  <c r="D33" i="46"/>
  <c r="C33" i="46"/>
  <c r="K198" i="48"/>
  <c r="J198" i="48"/>
  <c r="C11" i="44"/>
  <c r="C43" i="44"/>
  <c r="D11" i="44"/>
  <c r="D43" i="44"/>
  <c r="E11" i="44"/>
  <c r="E43" i="44"/>
  <c r="B11" i="44"/>
  <c r="B43" i="44"/>
  <c r="E11" i="45"/>
  <c r="D11" i="45"/>
  <c r="C11" i="45"/>
  <c r="B11" i="45"/>
  <c r="E467" i="49"/>
  <c r="D467" i="49"/>
  <c r="C467" i="49"/>
  <c r="B467" i="49"/>
  <c r="B5" i="49"/>
  <c r="C5" i="49" s="1"/>
  <c r="E5" i="49" s="1"/>
  <c r="B5" i="47"/>
  <c r="C5" i="47" s="1"/>
  <c r="E5" i="47" s="1"/>
  <c r="E62" i="26"/>
  <c r="C62" i="26"/>
  <c r="H6" i="26"/>
  <c r="H62" i="26" s="1"/>
  <c r="G6" i="26"/>
  <c r="G62" i="26" s="1"/>
  <c r="D62" i="26"/>
  <c r="B62" i="26"/>
  <c r="B5" i="26"/>
  <c r="C5" i="26" s="1"/>
  <c r="E5" i="26" s="1"/>
  <c r="H26" i="46"/>
  <c r="J26" i="46" s="1"/>
  <c r="G26" i="46"/>
  <c r="I26" i="46" s="1"/>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62" i="33" s="1"/>
  <c r="G6" i="33"/>
  <c r="G62" i="33" s="1"/>
  <c r="E62" i="33"/>
  <c r="D62" i="33"/>
  <c r="C62" i="33"/>
  <c r="B62" i="33"/>
  <c r="D5" i="26"/>
  <c r="D5" i="49"/>
  <c r="D5" i="47" l="1"/>
  <c r="D13" i="51"/>
  <c r="F13" i="51" s="1"/>
  <c r="G467" i="49"/>
  <c r="I467" i="49" s="1"/>
  <c r="H467" i="49"/>
  <c r="H11" i="44"/>
  <c r="D44" i="44"/>
  <c r="G43" i="44"/>
  <c r="I43" i="44" s="1"/>
  <c r="H43" i="44"/>
  <c r="B44" i="44"/>
  <c r="E44" i="44"/>
  <c r="H44" i="44" s="1"/>
  <c r="C44" i="44"/>
  <c r="C5" i="44"/>
  <c r="E5" i="44" s="1"/>
  <c r="H27" i="47"/>
  <c r="J27" i="47" s="1"/>
  <c r="G27" i="47"/>
  <c r="I27" i="47" s="1"/>
  <c r="H38" i="47"/>
  <c r="J38" i="47" s="1"/>
  <c r="G38" i="47"/>
  <c r="I38" i="47" s="1"/>
  <c r="H33" i="46"/>
  <c r="J33" i="46" s="1"/>
  <c r="G33" i="46"/>
  <c r="I33" i="46" s="1"/>
  <c r="D5" i="46"/>
  <c r="D5" i="33"/>
  <c r="I62" i="26"/>
  <c r="I6" i="26"/>
  <c r="J62" i="26"/>
  <c r="J6" i="26"/>
  <c r="D46" i="45"/>
  <c r="D47" i="45"/>
  <c r="D48" i="45"/>
  <c r="D49" i="45"/>
  <c r="D50" i="45"/>
  <c r="D51" i="45"/>
  <c r="D52" i="45"/>
  <c r="D53" i="45"/>
  <c r="D54" i="45"/>
  <c r="D55" i="45"/>
  <c r="D56" i="45"/>
  <c r="D57" i="45"/>
  <c r="D58" i="45"/>
  <c r="D59" i="45"/>
  <c r="D60" i="45"/>
  <c r="D61" i="45"/>
  <c r="D62" i="45"/>
  <c r="D63" i="45"/>
  <c r="D64" i="45"/>
  <c r="D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E46" i="45"/>
  <c r="E47" i="45"/>
  <c r="E48" i="45"/>
  <c r="H48" i="45" s="1"/>
  <c r="E49" i="45"/>
  <c r="H49" i="45" s="1"/>
  <c r="E50" i="45"/>
  <c r="H50" i="45" s="1"/>
  <c r="E51" i="45"/>
  <c r="H51" i="45" s="1"/>
  <c r="E52" i="45"/>
  <c r="E53" i="45"/>
  <c r="H53" i="45" s="1"/>
  <c r="E54" i="45"/>
  <c r="E55" i="45"/>
  <c r="E56" i="45"/>
  <c r="E57" i="45"/>
  <c r="H57" i="45" s="1"/>
  <c r="E58" i="45"/>
  <c r="H58" i="45" s="1"/>
  <c r="E59" i="45"/>
  <c r="H59" i="45" s="1"/>
  <c r="E60" i="45"/>
  <c r="E61" i="45"/>
  <c r="E62" i="45"/>
  <c r="E63" i="45"/>
  <c r="E64" i="45"/>
  <c r="E65" i="45"/>
  <c r="C39" i="45"/>
  <c r="C40" i="45"/>
  <c r="C41" i="45"/>
  <c r="C42" i="45"/>
  <c r="E39" i="45"/>
  <c r="E40" i="45"/>
  <c r="E41" i="45"/>
  <c r="H41" i="45" s="1"/>
  <c r="E42" i="45"/>
  <c r="H34" i="45"/>
  <c r="J34" i="45" s="1"/>
  <c r="G34" i="45"/>
  <c r="I34" i="45" s="1"/>
  <c r="H11" i="45"/>
  <c r="J11" i="45" s="1"/>
  <c r="G11" i="45"/>
  <c r="I11" i="45" s="1"/>
  <c r="J15" i="51"/>
  <c r="J24" i="51"/>
  <c r="K24" i="51"/>
  <c r="G11" i="44"/>
  <c r="C6" i="45"/>
  <c r="J43" i="44"/>
  <c r="B38" i="45"/>
  <c r="J467" i="49"/>
  <c r="I11" i="44"/>
  <c r="G44" i="44" l="1"/>
  <c r="I44" i="44" s="1"/>
  <c r="J44" i="44"/>
  <c r="H42" i="45"/>
  <c r="H40" i="45"/>
  <c r="G42" i="45"/>
  <c r="G40" i="45"/>
  <c r="G65" i="45"/>
  <c r="G63" i="45"/>
  <c r="G61" i="45"/>
  <c r="G59" i="45"/>
  <c r="G57" i="45"/>
  <c r="G55" i="45"/>
  <c r="G53" i="45"/>
  <c r="G51" i="45"/>
  <c r="G49" i="45"/>
  <c r="G47" i="45"/>
  <c r="H65" i="45"/>
  <c r="H63" i="45"/>
  <c r="H61" i="45"/>
  <c r="H55" i="45"/>
  <c r="H47" i="45"/>
  <c r="E43" i="45"/>
  <c r="C43" i="45"/>
  <c r="E66" i="45"/>
  <c r="D43" i="45"/>
  <c r="H39" i="45"/>
  <c r="G41" i="45"/>
  <c r="G39" i="45"/>
  <c r="B43" i="45"/>
  <c r="C66" i="45"/>
  <c r="G64" i="45"/>
  <c r="G62" i="45"/>
  <c r="G60" i="45"/>
  <c r="G58" i="45"/>
  <c r="G56" i="45"/>
  <c r="G54" i="45"/>
  <c r="G52" i="45"/>
  <c r="G50" i="45"/>
  <c r="G48" i="45"/>
  <c r="B66" i="45"/>
  <c r="G66" i="45" s="1"/>
  <c r="G46" i="45"/>
  <c r="H64" i="45"/>
  <c r="H62" i="45"/>
  <c r="H60" i="45"/>
  <c r="H56" i="45"/>
  <c r="H54" i="45"/>
  <c r="H52" i="45"/>
  <c r="H46" i="45"/>
  <c r="D66" i="45"/>
  <c r="C38" i="45"/>
  <c r="E6" i="45"/>
  <c r="E38" i="45" s="1"/>
  <c r="G43" i="45" l="1"/>
  <c r="H66" i="45"/>
  <c r="H43" i="45"/>
</calcChain>
</file>

<file path=xl/sharedStrings.xml><?xml version="1.0" encoding="utf-8"?>
<sst xmlns="http://schemas.openxmlformats.org/spreadsheetml/2006/main" count="1700" uniqueCount="590">
  <si>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</si>
  <si>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</si>
  <si>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</si>
  <si>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</si>
  <si>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</si>
  <si>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</si>
  <si>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</si>
  <si>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</si>
  <si>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</si>
  <si>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</si>
  <si>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</si>
  <si>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</si>
  <si>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</si>
  <si>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</si>
  <si>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</si>
  <si>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</si>
  <si>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</si>
  <si>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</si>
  <si>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</si>
  <si>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</si>
  <si>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</si>
  <si>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</si>
  <si>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</si>
  <si>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</si>
  <si>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</si>
  <si>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</si>
  <si>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</si>
  <si>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</si>
  <si>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</si>
  <si>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</si>
  <si>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</si>
  <si>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</si>
  <si>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</si>
  <si>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</si>
  <si>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Chevrolet</t>
  </si>
  <si>
    <t>Chrysler</t>
  </si>
  <si>
    <t>Daf</t>
  </si>
  <si>
    <t>Ferrari</t>
  </si>
  <si>
    <t>Fiat</t>
  </si>
  <si>
    <t>Fiat Professional</t>
  </si>
  <si>
    <t>Ford</t>
  </si>
  <si>
    <t>Freightliner</t>
  </si>
  <si>
    <t>Fuso</t>
  </si>
  <si>
    <t>GWM</t>
  </si>
  <si>
    <t>Hino</t>
  </si>
  <si>
    <t>Holden</t>
  </si>
  <si>
    <t>Honda</t>
  </si>
  <si>
    <t>Hyundai</t>
  </si>
  <si>
    <t>Hyundai Commercial Vehicles</t>
  </si>
  <si>
    <t>Isuzu</t>
  </si>
  <si>
    <t>Isuzu Ute</t>
  </si>
  <si>
    <t>Iveco Trucks</t>
  </si>
  <si>
    <t>Jaguar</t>
  </si>
  <si>
    <t>Jeep</t>
  </si>
  <si>
    <t>Kenworth</t>
  </si>
  <si>
    <t>Kia</t>
  </si>
  <si>
    <t>Land Rover</t>
  </si>
  <si>
    <t>LDV</t>
  </si>
  <si>
    <t>Lexus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</si>
  <si>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</si>
  <si>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</si>
  <si>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</si>
  <si>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</si>
  <si>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</si>
  <si>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</si>
  <si>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</si>
  <si>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</si>
  <si>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</si>
  <si>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</si>
  <si>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</si>
  <si>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</si>
  <si>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</si>
  <si>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</si>
  <si>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</si>
  <si>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</si>
  <si>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</si>
  <si>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</si>
  <si>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</si>
  <si>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</si>
  <si>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</si>
  <si>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Toyota</t>
  </si>
  <si>
    <t>UD Trucks</t>
  </si>
  <si>
    <t>Volkswagen</t>
  </si>
  <si>
    <t>Volvo Car</t>
  </si>
  <si>
    <t>Volvo Commercial</t>
  </si>
  <si>
    <t>Western Star</t>
  </si>
  <si>
    <t>VFACTS TAS REPORT</t>
  </si>
  <si>
    <t>JUNE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</si>
  <si>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</si>
  <si>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</si>
  <si>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</si>
  <si>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</si>
  <si>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</si>
  <si>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</si>
  <si>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</si>
  <si>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</si>
  <si>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July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</si>
  <si>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TAS</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</si>
  <si>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</si>
  <si>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</si>
  <si>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</si>
  <si>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</si>
  <si>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</si>
  <si>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</si>
  <si>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</si>
  <si>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</si>
  <si>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</si>
  <si>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</si>
  <si>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</si>
  <si>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</si>
  <si>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</si>
  <si>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</si>
  <si>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</si>
  <si>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</si>
  <si>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</si>
  <si>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</si>
  <si>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</si>
  <si>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</si>
  <si>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</si>
  <si>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</si>
  <si>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</si>
  <si>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</si>
  <si>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</si>
  <si>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</si>
  <si>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</si>
  <si>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</si>
  <si>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</si>
  <si>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</si>
  <si>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</si>
  <si>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</si>
  <si>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</si>
  <si>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</si>
  <si>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</si>
  <si>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</si>
  <si>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</si>
  <si>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</si>
  <si>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</si>
  <si>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</si>
  <si>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</si>
  <si>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</si>
  <si>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</si>
  <si>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</si>
  <si>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</si>
  <si>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</si>
  <si>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</si>
  <si>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</si>
  <si>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</si>
  <si>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</si>
  <si>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</si>
  <si>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</si>
  <si>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</si>
  <si>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</si>
  <si>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</si>
  <si>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</si>
  <si>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</si>
  <si>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</si>
  <si>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</si>
  <si>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</si>
  <si>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</si>
  <si>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</si>
  <si>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</si>
  <si>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</si>
  <si>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</si>
  <si>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</si>
  <si>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</si>
  <si>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</si>
  <si>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</si>
  <si>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</si>
  <si>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</si>
  <si>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</si>
  <si>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</si>
  <si>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</si>
  <si>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</si>
  <si>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</si>
  <si>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</si>
  <si>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</si>
  <si>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</si>
  <si>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</si>
  <si>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</si>
  <si>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</si>
  <si>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</si>
  <si>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</si>
  <si>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</si>
  <si>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</si>
  <si>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</si>
  <si>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</si>
  <si>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</si>
  <si>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</si>
  <si>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</si>
  <si>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Kia Rio</t>
  </si>
  <si>
    <t>Mazda2</t>
  </si>
  <si>
    <t>MG MG3</t>
  </si>
  <si>
    <t>Skoda Fabia</t>
  </si>
  <si>
    <t>Suzuki Baleno</t>
  </si>
  <si>
    <t>Suzuki Swift</t>
  </si>
  <si>
    <t>Toyota Prius C</t>
  </si>
  <si>
    <t>Toyota Yaris</t>
  </si>
  <si>
    <t>Volkswagen Polo</t>
  </si>
  <si>
    <t>Audi A1</t>
  </si>
  <si>
    <t>MINI Hatch</t>
  </si>
  <si>
    <t>Alfa Romeo Giulietta</t>
  </si>
  <si>
    <t>Ford Focus</t>
  </si>
  <si>
    <t>Holden Astra</t>
  </si>
  <si>
    <t>Honda Civic</t>
  </si>
  <si>
    <t>Hyundai Elantra</t>
  </si>
  <si>
    <t>Hyundai i30</t>
  </si>
  <si>
    <t>Hyundai Ioniq</t>
  </si>
  <si>
    <t>Kia Cerato</t>
  </si>
  <si>
    <t>Mazda3</t>
  </si>
  <si>
    <t>Peugeot 308</t>
  </si>
  <si>
    <t>Skoda Rapid</t>
  </si>
  <si>
    <t>Skoda Scala</t>
  </si>
  <si>
    <t>Subaru Impreza</t>
  </si>
  <si>
    <t>Subaru WRX</t>
  </si>
  <si>
    <t>Toyota Corolla</t>
  </si>
  <si>
    <t>Volkswagen Golf</t>
  </si>
  <si>
    <t>Audi A3</t>
  </si>
  <si>
    <t>BMW 1 Series</t>
  </si>
  <si>
    <t>BMW 2 Series Gran Coupe</t>
  </si>
  <si>
    <t>Mercedes-Benz A-Class</t>
  </si>
  <si>
    <t>Mercedes-Benz B-Class</t>
  </si>
  <si>
    <t>MINI Clubman</t>
  </si>
  <si>
    <t>Nissan Leaf</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</si>
  <si>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</si>
  <si>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</si>
  <si>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</si>
  <si>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</si>
  <si>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</si>
  <si>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</si>
  <si>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</si>
  <si>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</si>
  <si>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</si>
  <si>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</si>
  <si>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</si>
  <si>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</si>
  <si>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</si>
  <si>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Jaguar XE</t>
  </si>
  <si>
    <t>Lexus ES</t>
  </si>
  <si>
    <t>Lexus IS</t>
  </si>
  <si>
    <t>Mercedes-Benz C-Class</t>
  </si>
  <si>
    <t>Mercedes-Benz CLA-Class</t>
  </si>
  <si>
    <t>Volvo S60</t>
  </si>
  <si>
    <t>Volvo V60</t>
  </si>
  <si>
    <t>Holden Commodore</t>
  </si>
  <si>
    <t>Kia Stinger</t>
  </si>
  <si>
    <t>Skoda Superb</t>
  </si>
  <si>
    <t>BMW 5 Series</t>
  </si>
  <si>
    <t>Jaguar XF</t>
  </si>
  <si>
    <t>Maserati Ghibli</t>
  </si>
  <si>
    <t>Mercedes-Benz E-Class</t>
  </si>
  <si>
    <t>Porsche Taycan</t>
  </si>
  <si>
    <t>Chrysler 300</t>
  </si>
  <si>
    <t>BMW 7 Series</t>
  </si>
  <si>
    <t>Maserati Quattroporte</t>
  </si>
  <si>
    <t>Mercedes-Benz S-Class</t>
  </si>
  <si>
    <t>Honda Odyssey</t>
  </si>
  <si>
    <t>Hyundai iMAX</t>
  </si>
  <si>
    <t>Kia Carnival</t>
  </si>
  <si>
    <t>LDV G10 Wagon</t>
  </si>
  <si>
    <t>Toyota Tarago</t>
  </si>
  <si>
    <t>Volkswagen Caddy</t>
  </si>
  <si>
    <t>Volkswagen Caravelle</t>
  </si>
  <si>
    <t>Volkswagen Multivan</t>
  </si>
  <si>
    <t>Mercedes-Benz Valente</t>
  </si>
  <si>
    <t>Mercedes-Benz V-Class</t>
  </si>
  <si>
    <t>Audi A3 Convertible</t>
  </si>
  <si>
    <t>BMW 2 Series Coupe/Conv</t>
  </si>
  <si>
    <t>Ford Mustang</t>
  </si>
  <si>
    <t>Mazda MX5</t>
  </si>
  <si>
    <t>MINI Cabrio</t>
  </si>
  <si>
    <t>Nissan 370Z</t>
  </si>
  <si>
    <t>Toyota 86</t>
  </si>
  <si>
    <t>Audi A5</t>
  </si>
  <si>
    <t>BMW 4 Series Coupe/Conv</t>
  </si>
  <si>
    <t>BMW Z4</t>
  </si>
  <si>
    <t>Mercedes-Benz C-Class Cpe/Conv</t>
  </si>
  <si>
    <t>Mercedes-Benz E-Class Cpe/Conv</t>
  </si>
  <si>
    <t>Porsche Cayman</t>
  </si>
  <si>
    <t>Toyota Supra</t>
  </si>
  <si>
    <t>Ferrari Coupe/Conv</t>
  </si>
  <si>
    <t>McLaren Coupe/Conv</t>
  </si>
  <si>
    <t>Porsche 911</t>
  </si>
  <si>
    <t>Ford Puma</t>
  </si>
  <si>
    <t>Holden Trax</t>
  </si>
  <si>
    <t>Hyundai Venue</t>
  </si>
  <si>
    <t>Kia Stonic</t>
  </si>
  <si>
    <t>Mazda CX-3</t>
  </si>
  <si>
    <t>Nissan Juke</t>
  </si>
  <si>
    <t>Renault Captur</t>
  </si>
  <si>
    <t>SsangYong Tivoli</t>
  </si>
  <si>
    <t>Suzuki Ignis</t>
  </si>
  <si>
    <t>Suzuki Jimny</t>
  </si>
  <si>
    <t>Toyota Yaris Cross</t>
  </si>
  <si>
    <t>Volkswagen T-Cross</t>
  </si>
  <si>
    <t>GWM Haval H2</t>
  </si>
  <si>
    <t>Honda HR-V</t>
  </si>
  <si>
    <t>Hyundai Kona</t>
  </si>
  <si>
    <t>Jeep Compass</t>
  </si>
  <si>
    <t>Kia Niro</t>
  </si>
  <si>
    <t>Kia Seltos</t>
  </si>
  <si>
    <t>Mazda CX-30</t>
  </si>
  <si>
    <t>Mazda MX-30</t>
  </si>
  <si>
    <t>MG ZS</t>
  </si>
  <si>
    <t>Mitsubishi ASX</t>
  </si>
  <si>
    <t>Mitsubishi Eclipse Cross</t>
  </si>
  <si>
    <t>Nissan Qashqai</t>
  </si>
  <si>
    <t>Peugeot 2008</t>
  </si>
  <si>
    <t>Renault Kadjar</t>
  </si>
  <si>
    <t>Skoda Kamiq</t>
  </si>
  <si>
    <t>Subaru XV</t>
  </si>
  <si>
    <t>Suzuki S-Cross</t>
  </si>
  <si>
    <t>Suzuki Vitara</t>
  </si>
  <si>
    <t>Toyota C-HR</t>
  </si>
  <si>
    <t>Volkswagen T-Roc</t>
  </si>
  <si>
    <t>Audi Q2</t>
  </si>
  <si>
    <t>Audi Q3</t>
  </si>
  <si>
    <t>BMW X1</t>
  </si>
  <si>
    <t>BMW X2</t>
  </si>
  <si>
    <t>Jaguar E-Pace</t>
  </si>
  <si>
    <t>Lexus UX</t>
  </si>
  <si>
    <t>Mercedes-Benz GLA-Class</t>
  </si>
  <si>
    <t>MINI Countryman</t>
  </si>
  <si>
    <t>Volvo XC40</t>
  </si>
  <si>
    <t>Ford Escape</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</si>
  <si>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</si>
  <si>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</si>
  <si>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</si>
  <si>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</si>
  <si>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</si>
  <si>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</si>
  <si>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</si>
  <si>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</si>
  <si>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</si>
  <si>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</si>
  <si>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</si>
  <si>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</si>
  <si>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</si>
  <si>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</si>
  <si>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</si>
  <si>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</si>
  <si>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</si>
  <si>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</si>
  <si>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</si>
  <si>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</si>
  <si>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</si>
  <si>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</si>
  <si>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</si>
  <si>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</si>
  <si>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GLB-Class</t>
  </si>
  <si>
    <t>Mercedes-Benz GLC-Class Coupe</t>
  </si>
  <si>
    <t>Mercedes-Benz GLC-Class Wagon</t>
  </si>
  <si>
    <t>Porsche Macan</t>
  </si>
  <si>
    <t>Volvo XC60</t>
  </si>
  <si>
    <t>Ford Endura</t>
  </si>
  <si>
    <t>Ford Everest</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</si>
  <si>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</si>
  <si>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</si>
  <si>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</si>
  <si>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</si>
  <si>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</si>
  <si>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</si>
  <si>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</si>
  <si>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</si>
  <si>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</si>
  <si>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</si>
  <si>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</si>
  <si>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</si>
  <si>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</si>
  <si>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</si>
  <si>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</si>
  <si>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</si>
  <si>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</si>
  <si>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</si>
  <si>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</si>
  <si>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</si>
  <si>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</si>
  <si>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Audi e-tron</t>
  </si>
  <si>
    <t>Audi Q7</t>
  </si>
  <si>
    <t>BMW X5</t>
  </si>
  <si>
    <t>BMW X6</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</si>
  <si>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</si>
  <si>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</si>
  <si>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</si>
  <si>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</si>
  <si>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</si>
  <si>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</si>
  <si>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</si>
  <si>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</si>
  <si>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</si>
  <si>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</si>
  <si>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</si>
  <si>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</si>
  <si>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</si>
  <si>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</si>
  <si>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</si>
  <si>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</si>
  <si>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</si>
  <si>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Land Rover Discovery</t>
  </si>
  <si>
    <t>Mercedes-Benz G-Class</t>
  </si>
  <si>
    <t>Mercedes-Benz GLS-Class</t>
  </si>
  <si>
    <t>Ford Transit Bus</t>
  </si>
  <si>
    <t>LDV Deliver 9 Bus</t>
  </si>
  <si>
    <t>Renault Master Bus</t>
  </si>
  <si>
    <t>Toyota Hiace Bus</t>
  </si>
  <si>
    <t>Volkswagen Crafter Bus</t>
  </si>
  <si>
    <t>Toyota Coaster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</si>
  <si>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</si>
  <si>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</si>
  <si>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</si>
  <si>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</si>
  <si>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</si>
  <si>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</si>
  <si>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</si>
  <si>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</si>
  <si>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</si>
  <si>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</si>
  <si>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</si>
  <si>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</si>
  <si>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</si>
  <si>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</si>
  <si>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</si>
  <si>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</si>
  <si>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</si>
  <si>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</si>
  <si>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</si>
  <si>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</si>
  <si>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</si>
  <si>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</si>
  <si>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</si>
  <si>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</si>
  <si>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</si>
  <si>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</si>
  <si>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</si>
  <si>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</si>
  <si>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</si>
  <si>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</si>
  <si>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</si>
  <si>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</si>
  <si>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</si>
  <si>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</si>
  <si>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</si>
  <si>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</si>
  <si>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</si>
  <si>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</si>
  <si>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</si>
  <si>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</si>
  <si>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</si>
  <si>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</si>
  <si>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</si>
  <si>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</si>
  <si>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</si>
  <si>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</si>
  <si>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</si>
  <si>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Peugeot Boxer</t>
  </si>
  <si>
    <t>Renault Master</t>
  </si>
  <si>
    <t>Volkswagen Crafter</t>
  </si>
  <si>
    <t>DAF (MD)</t>
  </si>
  <si>
    <t>Fuso Fighter (MD)</t>
  </si>
  <si>
    <t>Hino (MD)</t>
  </si>
  <si>
    <t>Isuzu N-Series (MD)</t>
  </si>
  <si>
    <t>Iveco (MD)</t>
  </si>
  <si>
    <t>MAN (MD)</t>
  </si>
  <si>
    <t>Mercedes (MD)</t>
  </si>
  <si>
    <t>UD Trucks (MD)</t>
  </si>
  <si>
    <t>Volvo Truck (MD)</t>
  </si>
  <si>
    <t>DAF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</si>
  <si>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</si>
  <si>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</si>
  <si>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</si>
  <si>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</si>
  <si>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</si>
  <si>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</si>
  <si>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</si>
  <si>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</si>
  <si>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</si>
  <si>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</si>
  <si>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</si>
  <si>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</si>
  <si>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</si>
  <si>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</si>
  <si>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</si>
  <si>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</si>
  <si>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</si>
  <si>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</si>
  <si>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</si>
  <si>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</si>
  <si>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</si>
  <si>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</si>
  <si>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</si>
  <si>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</si>
  <si>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</si>
  <si>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</si>
  <si>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</si>
  <si>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</si>
  <si>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</si>
  <si>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</si>
  <si>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</si>
  <si>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</si>
  <si>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</si>
  <si>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</si>
  <si>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</si>
  <si>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</si>
  <si>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</si>
  <si>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</si>
  <si>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</si>
  <si>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</si>
  <si>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</si>
  <si>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</si>
  <si>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</si>
  <si>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</si>
  <si>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</si>
  <si>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</si>
  <si>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</si>
  <si>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</si>
  <si>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</si>
  <si>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</si>
  <si>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</si>
  <si>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</si>
  <si>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</si>
  <si>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</si>
  <si>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</si>
  <si>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</si>
  <si>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</si>
  <si>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</si>
  <si>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</si>
  <si>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</si>
  <si>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</si>
  <si>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</si>
  <si>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</si>
  <si>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</si>
  <si>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</si>
  <si>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</si>
  <si>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</si>
  <si>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</si>
  <si>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</si>
  <si>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</si>
  <si>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</si>
  <si>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</si>
  <si>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Chevrolet Total</t>
  </si>
  <si>
    <t>Chrysler Total</t>
  </si>
  <si>
    <t>Daf Total</t>
  </si>
  <si>
    <t>Ferrari Total</t>
  </si>
  <si>
    <t>Fiat Total</t>
  </si>
  <si>
    <t>Fiat Professional Total</t>
  </si>
  <si>
    <t>Ford Total</t>
  </si>
  <si>
    <t>Freightliner Total</t>
  </si>
  <si>
    <t>Fuso Total</t>
  </si>
  <si>
    <t>GWM Total</t>
  </si>
  <si>
    <t>Hino Total</t>
  </si>
  <si>
    <t>Holden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</si>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</sst>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86</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87</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88</v>
      </c>
      <c r="C15" s="109">
        <v>1681</v>
      </c>
      <c r="D15" s="110">
        <v>1945</v>
      </c>
      <c r="E15" s="109">
        <v>8984</v>
      </c>
      <c r="F15" s="110">
        <v>11003</v>
      </c>
      <c r="G15" s="111"/>
      <c r="H15" s="109">
        <f t="shared" ref="H15:H22" si="0">C15-D15</f>
        <v>-264</v>
      </c>
      <c r="I15" s="110">
        <f t="shared" ref="I15:I22" si="1">E15-F15</f>
        <v>-2019</v>
      </c>
      <c r="J15" s="112">
        <f t="shared" ref="J15:J22" si="2">IF(D15=0, "-", IF(H15/D15&lt;10, H15/D15, "&gt;999%"))</f>
        <v>-0.13573264781491001</v>
      </c>
      <c r="K15" s="113">
        <f t="shared" ref="K15:K22" si="3">IF(F15=0, "-", IF(I15/F15&lt;10, I15/F15, "&gt;999%"))</f>
        <v>-0.18349541034263384</v>
      </c>
      <c r="L15" s="99"/>
    </row>
    <row r="16" spans="1:12" ht="15" x14ac:dyDescent="0.2">
      <c r="A16" s="99"/>
      <c r="B16" s="108" t="s">
        <v>89</v>
      </c>
      <c r="C16" s="109">
        <v>34633</v>
      </c>
      <c r="D16" s="110">
        <v>34898</v>
      </c>
      <c r="E16" s="109">
        <v>181900</v>
      </c>
      <c r="F16" s="110">
        <v>140902</v>
      </c>
      <c r="G16" s="111"/>
      <c r="H16" s="109">
        <f t="shared" si="0"/>
        <v>-265</v>
      </c>
      <c r="I16" s="110">
        <f t="shared" si="1"/>
        <v>40998</v>
      </c>
      <c r="J16" s="112">
        <f t="shared" si="2"/>
        <v>-7.5935583701071691E-3</v>
      </c>
      <c r="K16" s="113">
        <f t="shared" si="3"/>
        <v>0.29096819065733631</v>
      </c>
      <c r="L16" s="99"/>
    </row>
    <row r="17" spans="1:12" ht="15" x14ac:dyDescent="0.2">
      <c r="A17" s="99"/>
      <c r="B17" s="108" t="s">
        <v>90</v>
      </c>
      <c r="C17" s="109">
        <v>959</v>
      </c>
      <c r="D17" s="110">
        <v>841</v>
      </c>
      <c r="E17" s="109">
        <v>5197</v>
      </c>
      <c r="F17" s="110">
        <v>3518</v>
      </c>
      <c r="G17" s="111"/>
      <c r="H17" s="109">
        <f t="shared" si="0"/>
        <v>118</v>
      </c>
      <c r="I17" s="110">
        <f t="shared" si="1"/>
        <v>1679</v>
      </c>
      <c r="J17" s="112">
        <f t="shared" si="2"/>
        <v>0.14030915576694411</v>
      </c>
      <c r="K17" s="113">
        <f t="shared" si="3"/>
        <v>0.47725980670835705</v>
      </c>
      <c r="L17" s="99"/>
    </row>
    <row r="18" spans="1:12" ht="15" x14ac:dyDescent="0.2">
      <c r="A18" s="99"/>
      <c r="B18" s="108" t="s">
        <v>91</v>
      </c>
      <c r="C18" s="109">
        <v>25321</v>
      </c>
      <c r="D18" s="110">
        <v>24634</v>
      </c>
      <c r="E18" s="109">
        <v>122849</v>
      </c>
      <c r="F18" s="110">
        <v>91758</v>
      </c>
      <c r="G18" s="111"/>
      <c r="H18" s="109">
        <f t="shared" si="0"/>
        <v>687</v>
      </c>
      <c r="I18" s="110">
        <f t="shared" si="1"/>
        <v>31091</v>
      </c>
      <c r="J18" s="112">
        <f t="shared" si="2"/>
        <v>2.7888284484858326E-2</v>
      </c>
      <c r="K18" s="113">
        <f t="shared" si="3"/>
        <v>0.33883694064822684</v>
      </c>
      <c r="L18" s="99"/>
    </row>
    <row r="19" spans="1:12" ht="15" x14ac:dyDescent="0.2">
      <c r="A19" s="99"/>
      <c r="B19" s="108" t="s">
        <v>92</v>
      </c>
      <c r="C19" s="109">
        <v>6802</v>
      </c>
      <c r="D19" s="110">
        <v>7200</v>
      </c>
      <c r="E19" s="109">
        <v>36274</v>
      </c>
      <c r="F19" s="110">
        <v>28087</v>
      </c>
      <c r="G19" s="111"/>
      <c r="H19" s="109">
        <f t="shared" si="0"/>
        <v>-398</v>
      </c>
      <c r="I19" s="110">
        <f t="shared" si="1"/>
        <v>8187</v>
      </c>
      <c r="J19" s="112">
        <f t="shared" si="2"/>
        <v>-5.527777777777778E-2</v>
      </c>
      <c r="K19" s="113">
        <f t="shared" si="3"/>
        <v>0.29148716488054971</v>
      </c>
      <c r="L19" s="99"/>
    </row>
    <row r="20" spans="1:12" ht="15" x14ac:dyDescent="0.2">
      <c r="A20" s="99"/>
      <c r="B20" s="108" t="s">
        <v>93</v>
      </c>
      <c r="C20" s="109">
        <v>1899</v>
      </c>
      <c r="D20" s="110">
        <v>1688</v>
      </c>
      <c r="E20" s="109">
        <v>9507</v>
      </c>
      <c r="F20" s="110">
        <v>6993</v>
      </c>
      <c r="G20" s="111"/>
      <c r="H20" s="109">
        <f t="shared" si="0"/>
        <v>211</v>
      </c>
      <c r="I20" s="110">
        <f t="shared" si="1"/>
        <v>2514</v>
      </c>
      <c r="J20" s="112">
        <f t="shared" si="2"/>
        <v>0.125</v>
      </c>
      <c r="K20" s="113">
        <f t="shared" si="3"/>
        <v>0.35950235950235948</v>
      </c>
      <c r="L20" s="99"/>
    </row>
    <row r="21" spans="1:12" ht="15" x14ac:dyDescent="0.2">
      <c r="A21" s="99"/>
      <c r="B21" s="108" t="s">
        <v>94</v>
      </c>
      <c r="C21" s="109">
        <v>29332</v>
      </c>
      <c r="D21" s="110">
        <v>29302</v>
      </c>
      <c r="E21" s="109">
        <v>146231</v>
      </c>
      <c r="F21" s="110">
        <v>119606</v>
      </c>
      <c r="G21" s="111"/>
      <c r="H21" s="109">
        <f t="shared" si="0"/>
        <v>30</v>
      </c>
      <c r="I21" s="110">
        <f t="shared" si="1"/>
        <v>26625</v>
      </c>
      <c r="J21" s="112">
        <f t="shared" si="2"/>
        <v>1.0238208995972972E-3</v>
      </c>
      <c r="K21" s="113">
        <f t="shared" si="3"/>
        <v>0.22260588933665534</v>
      </c>
      <c r="L21" s="99"/>
    </row>
    <row r="22" spans="1:12" ht="15" x14ac:dyDescent="0.2">
      <c r="A22" s="99"/>
      <c r="B22" s="108" t="s">
        <v>95</v>
      </c>
      <c r="C22" s="109">
        <v>10037</v>
      </c>
      <c r="D22" s="110">
        <v>9726</v>
      </c>
      <c r="E22" s="109">
        <v>56526</v>
      </c>
      <c r="F22" s="110">
        <v>40548</v>
      </c>
      <c r="G22" s="111"/>
      <c r="H22" s="109">
        <f t="shared" si="0"/>
        <v>311</v>
      </c>
      <c r="I22" s="110">
        <f t="shared" si="1"/>
        <v>15978</v>
      </c>
      <c r="J22" s="112">
        <f t="shared" si="2"/>
        <v>3.1976146411680034E-2</v>
      </c>
      <c r="K22" s="113">
        <f t="shared" si="3"/>
        <v>0.39405149452500737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110664</v>
      </c>
      <c r="D24" s="121">
        <f>SUM(D15:D23)</f>
        <v>110234</v>
      </c>
      <c r="E24" s="120">
        <f>SUM(E15:E23)</f>
        <v>567468</v>
      </c>
      <c r="F24" s="121">
        <f>SUM(F15:F23)</f>
        <v>442415</v>
      </c>
      <c r="G24" s="122"/>
      <c r="H24" s="120">
        <f>SUM(H15:H23)</f>
        <v>430</v>
      </c>
      <c r="I24" s="121">
        <f>SUM(I15:I23)</f>
        <v>125053</v>
      </c>
      <c r="J24" s="123">
        <f>IF(D24=0, 0, H24/D24)</f>
        <v>3.9007928588275852E-3</v>
      </c>
      <c r="K24" s="124">
        <f>IF(F24=0, 0, I24/F24)</f>
        <v>0.2826599459783235</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96</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82"/>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97</v>
      </c>
      <c r="B2" s="202" t="s">
        <v>87</v>
      </c>
      <c r="C2" s="198"/>
      <c r="D2" s="198"/>
      <c r="E2" s="203"/>
      <c r="F2" s="203"/>
      <c r="G2" s="203"/>
      <c r="H2" s="203"/>
      <c r="I2" s="203"/>
      <c r="J2" s="203"/>
      <c r="K2" s="203"/>
    </row>
    <row r="4" spans="1:11" ht="15.75" x14ac:dyDescent="0.25">
      <c r="A4" s="164" t="s">
        <v>108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108</v>
      </c>
      <c r="B6" s="61" t="s">
        <v>12</v>
      </c>
      <c r="C6" s="62" t="s">
        <v>13</v>
      </c>
      <c r="D6" s="61" t="s">
        <v>12</v>
      </c>
      <c r="E6" s="63" t="s">
        <v>13</v>
      </c>
      <c r="F6" s="62" t="s">
        <v>12</v>
      </c>
      <c r="G6" s="62" t="s">
        <v>13</v>
      </c>
      <c r="H6" s="61" t="s">
        <v>12</v>
      </c>
      <c r="I6" s="63" t="s">
        <v>13</v>
      </c>
      <c r="J6" s="61"/>
      <c r="K6" s="63"/>
    </row>
    <row r="7" spans="1:11" x14ac:dyDescent="0.2">
      <c r="A7" s="7" t="s">
        <v>282</v>
      </c>
      <c r="B7" s="65">
        <v>3</v>
      </c>
      <c r="C7" s="34">
        <f>IF(B20=0, "-", B7/B20)</f>
        <v>3.8461538461538464E-2</v>
      </c>
      <c r="D7" s="65">
        <v>0</v>
      </c>
      <c r="E7" s="9">
        <f>IF(D20=0, "-", D7/D20)</f>
        <v>0</v>
      </c>
      <c r="F7" s="81">
        <v>31</v>
      </c>
      <c r="G7" s="34">
        <f>IF(F20=0, "-", F7/F20)</f>
        <v>7.2599531615925056E-2</v>
      </c>
      <c r="H7" s="65">
        <v>0</v>
      </c>
      <c r="I7" s="9">
        <f>IF(H20=0, "-", H7/H20)</f>
        <v>0</v>
      </c>
      <c r="J7" s="8" t="str">
        <f t="shared" ref="J7:J18" si="0">IF(D7=0, "-", IF((B7-D7)/D7&lt;10, (B7-D7)/D7, "&gt;999%"))</f>
        <v>-</v>
      </c>
      <c r="K7" s="9" t="str">
        <f t="shared" ref="K7:K18" si="1">IF(H7=0, "-", IF((F7-H7)/H7&lt;10, (F7-H7)/H7, "&gt;999%"))</f>
        <v>-</v>
      </c>
    </row>
    <row r="8" spans="1:11" x14ac:dyDescent="0.2">
      <c r="A8" s="7" t="s">
        <v>283</v>
      </c>
      <c r="B8" s="65">
        <v>0</v>
      </c>
      <c r="C8" s="34">
        <f>IF(B20=0, "-", B8/B20)</f>
        <v>0</v>
      </c>
      <c r="D8" s="65">
        <v>3</v>
      </c>
      <c r="E8" s="9">
        <f>IF(D20=0, "-", D8/D20)</f>
        <v>7.1428571428571425E-2</v>
      </c>
      <c r="F8" s="81">
        <v>0</v>
      </c>
      <c r="G8" s="34">
        <f>IF(F20=0, "-", F8/F20)</f>
        <v>0</v>
      </c>
      <c r="H8" s="65">
        <v>47</v>
      </c>
      <c r="I8" s="9">
        <f>IF(H20=0, "-", H8/H20)</f>
        <v>0.20171673819742489</v>
      </c>
      <c r="J8" s="8">
        <f t="shared" si="0"/>
        <v>-1</v>
      </c>
      <c r="K8" s="9">
        <f t="shared" si="1"/>
        <v>-1</v>
      </c>
    </row>
    <row r="9" spans="1:11" x14ac:dyDescent="0.2">
      <c r="A9" s="7" t="s">
        <v>284</v>
      </c>
      <c r="B9" s="65">
        <v>4</v>
      </c>
      <c r="C9" s="34">
        <f>IF(B20=0, "-", B9/B20)</f>
        <v>5.128205128205128E-2</v>
      </c>
      <c r="D9" s="65">
        <v>9</v>
      </c>
      <c r="E9" s="9">
        <f>IF(D20=0, "-", D9/D20)</f>
        <v>0.21428571428571427</v>
      </c>
      <c r="F9" s="81">
        <v>47</v>
      </c>
      <c r="G9" s="34">
        <f>IF(F20=0, "-", F9/F20)</f>
        <v>0.11007025761124122</v>
      </c>
      <c r="H9" s="65">
        <v>41</v>
      </c>
      <c r="I9" s="9">
        <f>IF(H20=0, "-", H9/H20)</f>
        <v>0.17596566523605151</v>
      </c>
      <c r="J9" s="8">
        <f t="shared" si="0"/>
        <v>-0.55555555555555558</v>
      </c>
      <c r="K9" s="9">
        <f t="shared" si="1"/>
        <v>0.14634146341463414</v>
      </c>
    </row>
    <row r="10" spans="1:11" x14ac:dyDescent="0.2">
      <c r="A10" s="7" t="s">
        <v>285</v>
      </c>
      <c r="B10" s="65">
        <v>15</v>
      </c>
      <c r="C10" s="34">
        <f>IF(B20=0, "-", B10/B20)</f>
        <v>0.19230769230769232</v>
      </c>
      <c r="D10" s="65">
        <v>0</v>
      </c>
      <c r="E10" s="9">
        <f>IF(D20=0, "-", D10/D20)</f>
        <v>0</v>
      </c>
      <c r="F10" s="81">
        <v>46</v>
      </c>
      <c r="G10" s="34">
        <f>IF(F20=0, "-", F10/F20)</f>
        <v>0.10772833723653395</v>
      </c>
      <c r="H10" s="65">
        <v>0</v>
      </c>
      <c r="I10" s="9">
        <f>IF(H20=0, "-", H10/H20)</f>
        <v>0</v>
      </c>
      <c r="J10" s="8" t="str">
        <f t="shared" si="0"/>
        <v>-</v>
      </c>
      <c r="K10" s="9" t="str">
        <f t="shared" si="1"/>
        <v>-</v>
      </c>
    </row>
    <row r="11" spans="1:11" x14ac:dyDescent="0.2">
      <c r="A11" s="7" t="s">
        <v>286</v>
      </c>
      <c r="B11" s="65">
        <v>18</v>
      </c>
      <c r="C11" s="34">
        <f>IF(B20=0, "-", B11/B20)</f>
        <v>0.23076923076923078</v>
      </c>
      <c r="D11" s="65">
        <v>18</v>
      </c>
      <c r="E11" s="9">
        <f>IF(D20=0, "-", D11/D20)</f>
        <v>0.42857142857142855</v>
      </c>
      <c r="F11" s="81">
        <v>122</v>
      </c>
      <c r="G11" s="34">
        <f>IF(F20=0, "-", F11/F20)</f>
        <v>0.2857142857142857</v>
      </c>
      <c r="H11" s="65">
        <v>96</v>
      </c>
      <c r="I11" s="9">
        <f>IF(H20=0, "-", H11/H20)</f>
        <v>0.41201716738197425</v>
      </c>
      <c r="J11" s="8">
        <f t="shared" si="0"/>
        <v>0</v>
      </c>
      <c r="K11" s="9">
        <f t="shared" si="1"/>
        <v>0.27083333333333331</v>
      </c>
    </row>
    <row r="12" spans="1:11" x14ac:dyDescent="0.2">
      <c r="A12" s="7" t="s">
        <v>287</v>
      </c>
      <c r="B12" s="65">
        <v>4</v>
      </c>
      <c r="C12" s="34">
        <f>IF(B20=0, "-", B12/B20)</f>
        <v>5.128205128205128E-2</v>
      </c>
      <c r="D12" s="65">
        <v>3</v>
      </c>
      <c r="E12" s="9">
        <f>IF(D20=0, "-", D12/D20)</f>
        <v>7.1428571428571425E-2</v>
      </c>
      <c r="F12" s="81">
        <v>13</v>
      </c>
      <c r="G12" s="34">
        <f>IF(F20=0, "-", F12/F20)</f>
        <v>3.0444964871194378E-2</v>
      </c>
      <c r="H12" s="65">
        <v>4</v>
      </c>
      <c r="I12" s="9">
        <f>IF(H20=0, "-", H12/H20)</f>
        <v>1.7167381974248927E-2</v>
      </c>
      <c r="J12" s="8">
        <f t="shared" si="0"/>
        <v>0.33333333333333331</v>
      </c>
      <c r="K12" s="9">
        <f t="shared" si="1"/>
        <v>2.25</v>
      </c>
    </row>
    <row r="13" spans="1:11" x14ac:dyDescent="0.2">
      <c r="A13" s="7" t="s">
        <v>288</v>
      </c>
      <c r="B13" s="65">
        <v>5</v>
      </c>
      <c r="C13" s="34">
        <f>IF(B20=0, "-", B13/B20)</f>
        <v>6.4102564102564097E-2</v>
      </c>
      <c r="D13" s="65">
        <v>0</v>
      </c>
      <c r="E13" s="9">
        <f>IF(D20=0, "-", D13/D20)</f>
        <v>0</v>
      </c>
      <c r="F13" s="81">
        <v>5</v>
      </c>
      <c r="G13" s="34">
        <f>IF(F20=0, "-", F13/F20)</f>
        <v>1.1709601873536301E-2</v>
      </c>
      <c r="H13" s="65">
        <v>0</v>
      </c>
      <c r="I13" s="9">
        <f>IF(H20=0, "-", H13/H20)</f>
        <v>0</v>
      </c>
      <c r="J13" s="8" t="str">
        <f t="shared" si="0"/>
        <v>-</v>
      </c>
      <c r="K13" s="9" t="str">
        <f t="shared" si="1"/>
        <v>-</v>
      </c>
    </row>
    <row r="14" spans="1:11" x14ac:dyDescent="0.2">
      <c r="A14" s="7" t="s">
        <v>289</v>
      </c>
      <c r="B14" s="65">
        <v>0</v>
      </c>
      <c r="C14" s="34">
        <f>IF(B20=0, "-", B14/B20)</f>
        <v>0</v>
      </c>
      <c r="D14" s="65">
        <v>1</v>
      </c>
      <c r="E14" s="9">
        <f>IF(D20=0, "-", D14/D20)</f>
        <v>2.3809523809523808E-2</v>
      </c>
      <c r="F14" s="81">
        <v>0</v>
      </c>
      <c r="G14" s="34">
        <f>IF(F20=0, "-", F14/F20)</f>
        <v>0</v>
      </c>
      <c r="H14" s="65">
        <v>2</v>
      </c>
      <c r="I14" s="9">
        <f>IF(H20=0, "-", H14/H20)</f>
        <v>8.5836909871244635E-3</v>
      </c>
      <c r="J14" s="8">
        <f t="shared" si="0"/>
        <v>-1</v>
      </c>
      <c r="K14" s="9">
        <f t="shared" si="1"/>
        <v>-1</v>
      </c>
    </row>
    <row r="15" spans="1:11" x14ac:dyDescent="0.2">
      <c r="A15" s="7" t="s">
        <v>290</v>
      </c>
      <c r="B15" s="65">
        <v>4</v>
      </c>
      <c r="C15" s="34">
        <f>IF(B20=0, "-", B15/B20)</f>
        <v>5.128205128205128E-2</v>
      </c>
      <c r="D15" s="65">
        <v>1</v>
      </c>
      <c r="E15" s="9">
        <f>IF(D20=0, "-", D15/D20)</f>
        <v>2.3809523809523808E-2</v>
      </c>
      <c r="F15" s="81">
        <v>20</v>
      </c>
      <c r="G15" s="34">
        <f>IF(F20=0, "-", F15/F20)</f>
        <v>4.6838407494145202E-2</v>
      </c>
      <c r="H15" s="65">
        <v>4</v>
      </c>
      <c r="I15" s="9">
        <f>IF(H20=0, "-", H15/H20)</f>
        <v>1.7167381974248927E-2</v>
      </c>
      <c r="J15" s="8">
        <f t="shared" si="0"/>
        <v>3</v>
      </c>
      <c r="K15" s="9">
        <f t="shared" si="1"/>
        <v>4</v>
      </c>
    </row>
    <row r="16" spans="1:11" x14ac:dyDescent="0.2">
      <c r="A16" s="7" t="s">
        <v>291</v>
      </c>
      <c r="B16" s="65">
        <v>10</v>
      </c>
      <c r="C16" s="34">
        <f>IF(B20=0, "-", B16/B20)</f>
        <v>0.12820512820512819</v>
      </c>
      <c r="D16" s="65">
        <v>3</v>
      </c>
      <c r="E16" s="9">
        <f>IF(D20=0, "-", D16/D20)</f>
        <v>7.1428571428571425E-2</v>
      </c>
      <c r="F16" s="81">
        <v>22</v>
      </c>
      <c r="G16" s="34">
        <f>IF(F20=0, "-", F16/F20)</f>
        <v>5.1522248243559721E-2</v>
      </c>
      <c r="H16" s="65">
        <v>28</v>
      </c>
      <c r="I16" s="9">
        <f>IF(H20=0, "-", H16/H20)</f>
        <v>0.12017167381974249</v>
      </c>
      <c r="J16" s="8">
        <f t="shared" si="0"/>
        <v>2.3333333333333335</v>
      </c>
      <c r="K16" s="9">
        <f t="shared" si="1"/>
        <v>-0.21428571428571427</v>
      </c>
    </row>
    <row r="17" spans="1:11" x14ac:dyDescent="0.2">
      <c r="A17" s="7" t="s">
        <v>292</v>
      </c>
      <c r="B17" s="65">
        <v>5</v>
      </c>
      <c r="C17" s="34">
        <f>IF(B20=0, "-", B17/B20)</f>
        <v>6.4102564102564097E-2</v>
      </c>
      <c r="D17" s="65">
        <v>0</v>
      </c>
      <c r="E17" s="9">
        <f>IF(D20=0, "-", D17/D20)</f>
        <v>0</v>
      </c>
      <c r="F17" s="81">
        <v>61</v>
      </c>
      <c r="G17" s="34">
        <f>IF(F20=0, "-", F17/F20)</f>
        <v>0.14285714285714285</v>
      </c>
      <c r="H17" s="65">
        <v>0</v>
      </c>
      <c r="I17" s="9">
        <f>IF(H20=0, "-", H17/H20)</f>
        <v>0</v>
      </c>
      <c r="J17" s="8" t="str">
        <f t="shared" si="0"/>
        <v>-</v>
      </c>
      <c r="K17" s="9" t="str">
        <f t="shared" si="1"/>
        <v>-</v>
      </c>
    </row>
    <row r="18" spans="1:11" x14ac:dyDescent="0.2">
      <c r="A18" s="7" t="s">
        <v>293</v>
      </c>
      <c r="B18" s="65">
        <v>10</v>
      </c>
      <c r="C18" s="34">
        <f>IF(B20=0, "-", B18/B20)</f>
        <v>0.12820512820512819</v>
      </c>
      <c r="D18" s="65">
        <v>4</v>
      </c>
      <c r="E18" s="9">
        <f>IF(D20=0, "-", D18/D20)</f>
        <v>9.5238095238095233E-2</v>
      </c>
      <c r="F18" s="81">
        <v>60</v>
      </c>
      <c r="G18" s="34">
        <f>IF(F20=0, "-", F18/F20)</f>
        <v>0.14051522248243559</v>
      </c>
      <c r="H18" s="65">
        <v>11</v>
      </c>
      <c r="I18" s="9">
        <f>IF(H20=0, "-", H18/H20)</f>
        <v>4.7210300429184553E-2</v>
      </c>
      <c r="J18" s="8">
        <f t="shared" si="0"/>
        <v>1.5</v>
      </c>
      <c r="K18" s="9">
        <f t="shared" si="1"/>
        <v>4.4545454545454541</v>
      </c>
    </row>
    <row r="19" spans="1:11" x14ac:dyDescent="0.2">
      <c r="A19" s="2"/>
      <c r="B19" s="68"/>
      <c r="C19" s="33"/>
      <c r="D19" s="68"/>
      <c r="E19" s="6"/>
      <c r="F19" s="82"/>
      <c r="G19" s="33"/>
      <c r="H19" s="68"/>
      <c r="I19" s="6"/>
      <c r="J19" s="5"/>
      <c r="K19" s="6"/>
    </row>
    <row r="20" spans="1:11" s="43" customFormat="1" x14ac:dyDescent="0.2">
      <c r="A20" s="162" t="s">
        <v>519</v>
      </c>
      <c r="B20" s="71">
        <f>SUM(B7:B19)</f>
        <v>78</v>
      </c>
      <c r="C20" s="40">
        <f>B20/1899</f>
        <v>4.1074249605055291E-2</v>
      </c>
      <c r="D20" s="71">
        <f>SUM(D7:D19)</f>
        <v>42</v>
      </c>
      <c r="E20" s="41">
        <f>D20/1688</f>
        <v>2.4881516587677725E-2</v>
      </c>
      <c r="F20" s="77">
        <f>SUM(F7:F19)</f>
        <v>427</v>
      </c>
      <c r="G20" s="42">
        <f>F20/9507</f>
        <v>4.4914273693068267E-2</v>
      </c>
      <c r="H20" s="71">
        <f>SUM(H7:H19)</f>
        <v>233</v>
      </c>
      <c r="I20" s="41">
        <f>H20/6993</f>
        <v>3.3319033319033318E-2</v>
      </c>
      <c r="J20" s="37">
        <f>IF(D20=0, "-", IF((B20-D20)/D20&lt;10, (B20-D20)/D20, "&gt;999%"))</f>
        <v>0.8571428571428571</v>
      </c>
      <c r="K20" s="38">
        <f>IF(H20=0, "-", IF((F20-H20)/H20&lt;10, (F20-H20)/H20, "&gt;999%"))</f>
        <v>0.83261802575107291</v>
      </c>
    </row>
    <row r="21" spans="1:11" x14ac:dyDescent="0.2">
      <c r="B21" s="83"/>
      <c r="D21" s="83"/>
      <c r="F21" s="83"/>
      <c r="H21" s="83"/>
    </row>
    <row r="22" spans="1:11" s="43" customFormat="1" x14ac:dyDescent="0.2">
      <c r="A22" s="162" t="s">
        <v>519</v>
      </c>
      <c r="B22" s="71">
        <v>78</v>
      </c>
      <c r="C22" s="40">
        <f>B22/1899</f>
        <v>4.1074249605055291E-2</v>
      </c>
      <c r="D22" s="71">
        <v>42</v>
      </c>
      <c r="E22" s="41">
        <f>D22/1688</f>
        <v>2.4881516587677725E-2</v>
      </c>
      <c r="F22" s="77">
        <v>427</v>
      </c>
      <c r="G22" s="42">
        <f>F22/9507</f>
        <v>4.4914273693068267E-2</v>
      </c>
      <c r="H22" s="71">
        <v>233</v>
      </c>
      <c r="I22" s="41">
        <f>H22/6993</f>
        <v>3.3319033319033318E-2</v>
      </c>
      <c r="J22" s="37">
        <f>IF(D22=0, "-", IF((B22-D22)/D22&lt;10, (B22-D22)/D22, "&gt;999%"))</f>
        <v>0.8571428571428571</v>
      </c>
      <c r="K22" s="38">
        <f>IF(H22=0, "-", IF((F22-H22)/H22&lt;10, (F22-H22)/H22, "&gt;999%"))</f>
        <v>0.83261802575107291</v>
      </c>
    </row>
    <row r="23" spans="1:11" x14ac:dyDescent="0.2">
      <c r="B23" s="83"/>
      <c r="D23" s="83"/>
      <c r="F23" s="83"/>
      <c r="H23" s="83"/>
    </row>
    <row r="24" spans="1:11" ht="15.75" x14ac:dyDescent="0.25">
      <c r="A24" s="164" t="s">
        <v>109</v>
      </c>
      <c r="B24" s="196" t="s">
        <v>1</v>
      </c>
      <c r="C24" s="200"/>
      <c r="D24" s="200"/>
      <c r="E24" s="197"/>
      <c r="F24" s="196" t="s">
        <v>14</v>
      </c>
      <c r="G24" s="200"/>
      <c r="H24" s="200"/>
      <c r="I24" s="197"/>
      <c r="J24" s="196" t="s">
        <v>15</v>
      </c>
      <c r="K24" s="197"/>
    </row>
    <row r="25" spans="1:11" x14ac:dyDescent="0.2">
      <c r="A25" s="22"/>
      <c r="B25" s="196">
        <f>VALUE(RIGHT($B$2, 4))</f>
        <v>2021</v>
      </c>
      <c r="C25" s="197"/>
      <c r="D25" s="196">
        <f>B25-1</f>
        <v>2020</v>
      </c>
      <c r="E25" s="204"/>
      <c r="F25" s="196">
        <f>B25</f>
        <v>2021</v>
      </c>
      <c r="G25" s="204"/>
      <c r="H25" s="196">
        <f>D25</f>
        <v>2020</v>
      </c>
      <c r="I25" s="204"/>
      <c r="J25" s="140" t="s">
        <v>4</v>
      </c>
      <c r="K25" s="141" t="s">
        <v>2</v>
      </c>
    </row>
    <row r="26" spans="1:11" x14ac:dyDescent="0.2">
      <c r="A26" s="163" t="s">
        <v>139</v>
      </c>
      <c r="B26" s="61" t="s">
        <v>12</v>
      </c>
      <c r="C26" s="62" t="s">
        <v>13</v>
      </c>
      <c r="D26" s="61" t="s">
        <v>12</v>
      </c>
      <c r="E26" s="63" t="s">
        <v>13</v>
      </c>
      <c r="F26" s="62" t="s">
        <v>12</v>
      </c>
      <c r="G26" s="62" t="s">
        <v>13</v>
      </c>
      <c r="H26" s="61" t="s">
        <v>12</v>
      </c>
      <c r="I26" s="63" t="s">
        <v>13</v>
      </c>
      <c r="J26" s="61"/>
      <c r="K26" s="63"/>
    </row>
    <row r="27" spans="1:11" x14ac:dyDescent="0.2">
      <c r="A27" s="7" t="s">
        <v>294</v>
      </c>
      <c r="B27" s="65">
        <v>1</v>
      </c>
      <c r="C27" s="34">
        <f>IF(B48=0, "-", B27/B48)</f>
        <v>4.464285714285714E-3</v>
      </c>
      <c r="D27" s="65">
        <v>0</v>
      </c>
      <c r="E27" s="9">
        <f>IF(D48=0, "-", D27/D48)</f>
        <v>0</v>
      </c>
      <c r="F27" s="81">
        <v>12</v>
      </c>
      <c r="G27" s="34">
        <f>IF(F48=0, "-", F27/F48)</f>
        <v>8.23045267489712E-3</v>
      </c>
      <c r="H27" s="65">
        <v>0</v>
      </c>
      <c r="I27" s="9">
        <f>IF(H48=0, "-", H27/H48)</f>
        <v>0</v>
      </c>
      <c r="J27" s="8" t="str">
        <f t="shared" ref="J27:J46" si="2">IF(D27=0, "-", IF((B27-D27)/D27&lt;10, (B27-D27)/D27, "&gt;999%"))</f>
        <v>-</v>
      </c>
      <c r="K27" s="9" t="str">
        <f t="shared" ref="K27:K46" si="3">IF(H27=0, "-", IF((F27-H27)/H27&lt;10, (F27-H27)/H27, "&gt;999%"))</f>
        <v>-</v>
      </c>
    </row>
    <row r="28" spans="1:11" x14ac:dyDescent="0.2">
      <c r="A28" s="7" t="s">
        <v>295</v>
      </c>
      <c r="B28" s="65">
        <v>8</v>
      </c>
      <c r="C28" s="34">
        <f>IF(B48=0, "-", B28/B48)</f>
        <v>3.5714285714285712E-2</v>
      </c>
      <c r="D28" s="65">
        <v>21</v>
      </c>
      <c r="E28" s="9">
        <f>IF(D48=0, "-", D28/D48)</f>
        <v>0.10714285714285714</v>
      </c>
      <c r="F28" s="81">
        <v>97</v>
      </c>
      <c r="G28" s="34">
        <f>IF(F48=0, "-", F28/F48)</f>
        <v>6.6529492455418379E-2</v>
      </c>
      <c r="H28" s="65">
        <v>91</v>
      </c>
      <c r="I28" s="9">
        <f>IF(H48=0, "-", H28/H48)</f>
        <v>0.10305775764439411</v>
      </c>
      <c r="J28" s="8">
        <f t="shared" si="2"/>
        <v>-0.61904761904761907</v>
      </c>
      <c r="K28" s="9">
        <f t="shared" si="3"/>
        <v>6.5934065934065936E-2</v>
      </c>
    </row>
    <row r="29" spans="1:11" x14ac:dyDescent="0.2">
      <c r="A29" s="7" t="s">
        <v>296</v>
      </c>
      <c r="B29" s="65">
        <v>28</v>
      </c>
      <c r="C29" s="34">
        <f>IF(B48=0, "-", B29/B48)</f>
        <v>0.125</v>
      </c>
      <c r="D29" s="65">
        <v>16</v>
      </c>
      <c r="E29" s="9">
        <f>IF(D48=0, "-", D29/D48)</f>
        <v>8.1632653061224483E-2</v>
      </c>
      <c r="F29" s="81">
        <v>192</v>
      </c>
      <c r="G29" s="34">
        <f>IF(F48=0, "-", F29/F48)</f>
        <v>0.13168724279835392</v>
      </c>
      <c r="H29" s="65">
        <v>94</v>
      </c>
      <c r="I29" s="9">
        <f>IF(H48=0, "-", H29/H48)</f>
        <v>0.10645526613816535</v>
      </c>
      <c r="J29" s="8">
        <f t="shared" si="2"/>
        <v>0.75</v>
      </c>
      <c r="K29" s="9">
        <f t="shared" si="3"/>
        <v>1.0425531914893618</v>
      </c>
    </row>
    <row r="30" spans="1:11" x14ac:dyDescent="0.2">
      <c r="A30" s="7" t="s">
        <v>297</v>
      </c>
      <c r="B30" s="65">
        <v>0</v>
      </c>
      <c r="C30" s="34">
        <f>IF(B48=0, "-", B30/B48)</f>
        <v>0</v>
      </c>
      <c r="D30" s="65">
        <v>0</v>
      </c>
      <c r="E30" s="9">
        <f>IF(D48=0, "-", D30/D48)</f>
        <v>0</v>
      </c>
      <c r="F30" s="81">
        <v>5</v>
      </c>
      <c r="G30" s="34">
        <f>IF(F48=0, "-", F30/F48)</f>
        <v>3.4293552812071329E-3</v>
      </c>
      <c r="H30" s="65">
        <v>5</v>
      </c>
      <c r="I30" s="9">
        <f>IF(H48=0, "-", H30/H48)</f>
        <v>5.6625141562853904E-3</v>
      </c>
      <c r="J30" s="8" t="str">
        <f t="shared" si="2"/>
        <v>-</v>
      </c>
      <c r="K30" s="9">
        <f t="shared" si="3"/>
        <v>0</v>
      </c>
    </row>
    <row r="31" spans="1:11" x14ac:dyDescent="0.2">
      <c r="A31" s="7" t="s">
        <v>298</v>
      </c>
      <c r="B31" s="65">
        <v>1</v>
      </c>
      <c r="C31" s="34">
        <f>IF(B48=0, "-", B31/B48)</f>
        <v>4.464285714285714E-3</v>
      </c>
      <c r="D31" s="65">
        <v>0</v>
      </c>
      <c r="E31" s="9">
        <f>IF(D48=0, "-", D31/D48)</f>
        <v>0</v>
      </c>
      <c r="F31" s="81">
        <v>1</v>
      </c>
      <c r="G31" s="34">
        <f>IF(F48=0, "-", F31/F48)</f>
        <v>6.8587105624142656E-4</v>
      </c>
      <c r="H31" s="65">
        <v>0</v>
      </c>
      <c r="I31" s="9">
        <f>IF(H48=0, "-", H31/H48)</f>
        <v>0</v>
      </c>
      <c r="J31" s="8" t="str">
        <f t="shared" si="2"/>
        <v>-</v>
      </c>
      <c r="K31" s="9" t="str">
        <f t="shared" si="3"/>
        <v>-</v>
      </c>
    </row>
    <row r="32" spans="1:11" x14ac:dyDescent="0.2">
      <c r="A32" s="7" t="s">
        <v>299</v>
      </c>
      <c r="B32" s="65">
        <v>12</v>
      </c>
      <c r="C32" s="34">
        <f>IF(B48=0, "-", B32/B48)</f>
        <v>5.3571428571428568E-2</v>
      </c>
      <c r="D32" s="65">
        <v>7</v>
      </c>
      <c r="E32" s="9">
        <f>IF(D48=0, "-", D32/D48)</f>
        <v>3.5714285714285712E-2</v>
      </c>
      <c r="F32" s="81">
        <v>93</v>
      </c>
      <c r="G32" s="34">
        <f>IF(F48=0, "-", F32/F48)</f>
        <v>6.3786008230452676E-2</v>
      </c>
      <c r="H32" s="65">
        <v>52</v>
      </c>
      <c r="I32" s="9">
        <f>IF(H48=0, "-", H32/H48)</f>
        <v>5.8890147225368061E-2</v>
      </c>
      <c r="J32" s="8">
        <f t="shared" si="2"/>
        <v>0.7142857142857143</v>
      </c>
      <c r="K32" s="9">
        <f t="shared" si="3"/>
        <v>0.78846153846153844</v>
      </c>
    </row>
    <row r="33" spans="1:11" x14ac:dyDescent="0.2">
      <c r="A33" s="7" t="s">
        <v>300</v>
      </c>
      <c r="B33" s="65">
        <v>20</v>
      </c>
      <c r="C33" s="34">
        <f>IF(B48=0, "-", B33/B48)</f>
        <v>8.9285714285714288E-2</v>
      </c>
      <c r="D33" s="65">
        <v>9</v>
      </c>
      <c r="E33" s="9">
        <f>IF(D48=0, "-", D33/D48)</f>
        <v>4.5918367346938778E-2</v>
      </c>
      <c r="F33" s="81">
        <v>85</v>
      </c>
      <c r="G33" s="34">
        <f>IF(F48=0, "-", F33/F48)</f>
        <v>5.8299039780521263E-2</v>
      </c>
      <c r="H33" s="65">
        <v>41</v>
      </c>
      <c r="I33" s="9">
        <f>IF(H48=0, "-", H33/H48)</f>
        <v>4.6432616081540201E-2</v>
      </c>
      <c r="J33" s="8">
        <f t="shared" si="2"/>
        <v>1.2222222222222223</v>
      </c>
      <c r="K33" s="9">
        <f t="shared" si="3"/>
        <v>1.0731707317073171</v>
      </c>
    </row>
    <row r="34" spans="1:11" x14ac:dyDescent="0.2">
      <c r="A34" s="7" t="s">
        <v>301</v>
      </c>
      <c r="B34" s="65">
        <v>2</v>
      </c>
      <c r="C34" s="34">
        <f>IF(B48=0, "-", B34/B48)</f>
        <v>8.9285714285714281E-3</v>
      </c>
      <c r="D34" s="65">
        <v>0</v>
      </c>
      <c r="E34" s="9">
        <f>IF(D48=0, "-", D34/D48)</f>
        <v>0</v>
      </c>
      <c r="F34" s="81">
        <v>5</v>
      </c>
      <c r="G34" s="34">
        <f>IF(F48=0, "-", F34/F48)</f>
        <v>3.4293552812071329E-3</v>
      </c>
      <c r="H34" s="65">
        <v>0</v>
      </c>
      <c r="I34" s="9">
        <f>IF(H48=0, "-", H34/H48)</f>
        <v>0</v>
      </c>
      <c r="J34" s="8" t="str">
        <f t="shared" si="2"/>
        <v>-</v>
      </c>
      <c r="K34" s="9" t="str">
        <f t="shared" si="3"/>
        <v>-</v>
      </c>
    </row>
    <row r="35" spans="1:11" x14ac:dyDescent="0.2">
      <c r="A35" s="7" t="s">
        <v>302</v>
      </c>
      <c r="B35" s="65">
        <v>38</v>
      </c>
      <c r="C35" s="34">
        <f>IF(B48=0, "-", B35/B48)</f>
        <v>0.16964285714285715</v>
      </c>
      <c r="D35" s="65">
        <v>10</v>
      </c>
      <c r="E35" s="9">
        <f>IF(D48=0, "-", D35/D48)</f>
        <v>5.1020408163265307E-2</v>
      </c>
      <c r="F35" s="81">
        <v>186</v>
      </c>
      <c r="G35" s="34">
        <f>IF(F48=0, "-", F35/F48)</f>
        <v>0.12757201646090535</v>
      </c>
      <c r="H35" s="65">
        <v>45</v>
      </c>
      <c r="I35" s="9">
        <f>IF(H48=0, "-", H35/H48)</f>
        <v>5.0962627406568518E-2</v>
      </c>
      <c r="J35" s="8">
        <f t="shared" si="2"/>
        <v>2.8</v>
      </c>
      <c r="K35" s="9">
        <f t="shared" si="3"/>
        <v>3.1333333333333333</v>
      </c>
    </row>
    <row r="36" spans="1:11" x14ac:dyDescent="0.2">
      <c r="A36" s="7" t="s">
        <v>303</v>
      </c>
      <c r="B36" s="65">
        <v>6</v>
      </c>
      <c r="C36" s="34">
        <f>IF(B48=0, "-", B36/B48)</f>
        <v>2.6785714285714284E-2</v>
      </c>
      <c r="D36" s="65">
        <v>30</v>
      </c>
      <c r="E36" s="9">
        <f>IF(D48=0, "-", D36/D48)</f>
        <v>0.15306122448979592</v>
      </c>
      <c r="F36" s="81">
        <v>183</v>
      </c>
      <c r="G36" s="34">
        <f>IF(F48=0, "-", F36/F48)</f>
        <v>0.12551440329218108</v>
      </c>
      <c r="H36" s="65">
        <v>145</v>
      </c>
      <c r="I36" s="9">
        <f>IF(H48=0, "-", H36/H48)</f>
        <v>0.16421291053227632</v>
      </c>
      <c r="J36" s="8">
        <f t="shared" si="2"/>
        <v>-0.8</v>
      </c>
      <c r="K36" s="9">
        <f t="shared" si="3"/>
        <v>0.2620689655172414</v>
      </c>
    </row>
    <row r="37" spans="1:11" x14ac:dyDescent="0.2">
      <c r="A37" s="7" t="s">
        <v>304</v>
      </c>
      <c r="B37" s="65">
        <v>6</v>
      </c>
      <c r="C37" s="34">
        <f>IF(B48=0, "-", B37/B48)</f>
        <v>2.6785714285714284E-2</v>
      </c>
      <c r="D37" s="65">
        <v>7</v>
      </c>
      <c r="E37" s="9">
        <f>IF(D48=0, "-", D37/D48)</f>
        <v>3.5714285714285712E-2</v>
      </c>
      <c r="F37" s="81">
        <v>80</v>
      </c>
      <c r="G37" s="34">
        <f>IF(F48=0, "-", F37/F48)</f>
        <v>5.4869684499314127E-2</v>
      </c>
      <c r="H37" s="65">
        <v>50</v>
      </c>
      <c r="I37" s="9">
        <f>IF(H48=0, "-", H37/H48)</f>
        <v>5.6625141562853906E-2</v>
      </c>
      <c r="J37" s="8">
        <f t="shared" si="2"/>
        <v>-0.14285714285714285</v>
      </c>
      <c r="K37" s="9">
        <f t="shared" si="3"/>
        <v>0.6</v>
      </c>
    </row>
    <row r="38" spans="1:11" x14ac:dyDescent="0.2">
      <c r="A38" s="7" t="s">
        <v>305</v>
      </c>
      <c r="B38" s="65">
        <v>15</v>
      </c>
      <c r="C38" s="34">
        <f>IF(B48=0, "-", B38/B48)</f>
        <v>6.6964285714285712E-2</v>
      </c>
      <c r="D38" s="65">
        <v>17</v>
      </c>
      <c r="E38" s="9">
        <f>IF(D48=0, "-", D38/D48)</f>
        <v>8.673469387755102E-2</v>
      </c>
      <c r="F38" s="81">
        <v>112</v>
      </c>
      <c r="G38" s="34">
        <f>IF(F48=0, "-", F38/F48)</f>
        <v>7.6817558299039787E-2</v>
      </c>
      <c r="H38" s="65">
        <v>62</v>
      </c>
      <c r="I38" s="9">
        <f>IF(H48=0, "-", H38/H48)</f>
        <v>7.0215175537938851E-2</v>
      </c>
      <c r="J38" s="8">
        <f t="shared" si="2"/>
        <v>-0.11764705882352941</v>
      </c>
      <c r="K38" s="9">
        <f t="shared" si="3"/>
        <v>0.80645161290322576</v>
      </c>
    </row>
    <row r="39" spans="1:11" x14ac:dyDescent="0.2">
      <c r="A39" s="7" t="s">
        <v>306</v>
      </c>
      <c r="B39" s="65">
        <v>2</v>
      </c>
      <c r="C39" s="34">
        <f>IF(B48=0, "-", B39/B48)</f>
        <v>8.9285714285714281E-3</v>
      </c>
      <c r="D39" s="65">
        <v>0</v>
      </c>
      <c r="E39" s="9">
        <f>IF(D48=0, "-", D39/D48)</f>
        <v>0</v>
      </c>
      <c r="F39" s="81">
        <v>4</v>
      </c>
      <c r="G39" s="34">
        <f>IF(F48=0, "-", F39/F48)</f>
        <v>2.7434842249657062E-3</v>
      </c>
      <c r="H39" s="65">
        <v>0</v>
      </c>
      <c r="I39" s="9">
        <f>IF(H48=0, "-", H39/H48)</f>
        <v>0</v>
      </c>
      <c r="J39" s="8" t="str">
        <f t="shared" si="2"/>
        <v>-</v>
      </c>
      <c r="K39" s="9" t="str">
        <f t="shared" si="3"/>
        <v>-</v>
      </c>
    </row>
    <row r="40" spans="1:11" x14ac:dyDescent="0.2">
      <c r="A40" s="7" t="s">
        <v>307</v>
      </c>
      <c r="B40" s="65">
        <v>0</v>
      </c>
      <c r="C40" s="34">
        <f>IF(B48=0, "-", B40/B48)</f>
        <v>0</v>
      </c>
      <c r="D40" s="65">
        <v>2</v>
      </c>
      <c r="E40" s="9">
        <f>IF(D48=0, "-", D40/D48)</f>
        <v>1.020408163265306E-2</v>
      </c>
      <c r="F40" s="81">
        <v>0</v>
      </c>
      <c r="G40" s="34">
        <f>IF(F48=0, "-", F40/F48)</f>
        <v>0</v>
      </c>
      <c r="H40" s="65">
        <v>5</v>
      </c>
      <c r="I40" s="9">
        <f>IF(H48=0, "-", H40/H48)</f>
        <v>5.6625141562853904E-3</v>
      </c>
      <c r="J40" s="8">
        <f t="shared" si="2"/>
        <v>-1</v>
      </c>
      <c r="K40" s="9">
        <f t="shared" si="3"/>
        <v>-1</v>
      </c>
    </row>
    <row r="41" spans="1:11" x14ac:dyDescent="0.2">
      <c r="A41" s="7" t="s">
        <v>308</v>
      </c>
      <c r="B41" s="65">
        <v>2</v>
      </c>
      <c r="C41" s="34">
        <f>IF(B48=0, "-", B41/B48)</f>
        <v>8.9285714285714281E-3</v>
      </c>
      <c r="D41" s="65">
        <v>0</v>
      </c>
      <c r="E41" s="9">
        <f>IF(D48=0, "-", D41/D48)</f>
        <v>0</v>
      </c>
      <c r="F41" s="81">
        <v>35</v>
      </c>
      <c r="G41" s="34">
        <f>IF(F48=0, "-", F41/F48)</f>
        <v>2.4005486968449931E-2</v>
      </c>
      <c r="H41" s="65">
        <v>0</v>
      </c>
      <c r="I41" s="9">
        <f>IF(H48=0, "-", H41/H48)</f>
        <v>0</v>
      </c>
      <c r="J41" s="8" t="str">
        <f t="shared" si="2"/>
        <v>-</v>
      </c>
      <c r="K41" s="9" t="str">
        <f t="shared" si="3"/>
        <v>-</v>
      </c>
    </row>
    <row r="42" spans="1:11" x14ac:dyDescent="0.2">
      <c r="A42" s="7" t="s">
        <v>309</v>
      </c>
      <c r="B42" s="65">
        <v>42</v>
      </c>
      <c r="C42" s="34">
        <f>IF(B48=0, "-", B42/B48)</f>
        <v>0.1875</v>
      </c>
      <c r="D42" s="65">
        <v>44</v>
      </c>
      <c r="E42" s="9">
        <f>IF(D48=0, "-", D42/D48)</f>
        <v>0.22448979591836735</v>
      </c>
      <c r="F42" s="81">
        <v>163</v>
      </c>
      <c r="G42" s="34">
        <f>IF(F48=0, "-", F42/F48)</f>
        <v>0.11179698216735254</v>
      </c>
      <c r="H42" s="65">
        <v>138</v>
      </c>
      <c r="I42" s="9">
        <f>IF(H48=0, "-", H42/H48)</f>
        <v>0.15628539071347677</v>
      </c>
      <c r="J42" s="8">
        <f t="shared" si="2"/>
        <v>-4.5454545454545456E-2</v>
      </c>
      <c r="K42" s="9">
        <f t="shared" si="3"/>
        <v>0.18115942028985507</v>
      </c>
    </row>
    <row r="43" spans="1:11" x14ac:dyDescent="0.2">
      <c r="A43" s="7" t="s">
        <v>310</v>
      </c>
      <c r="B43" s="65">
        <v>0</v>
      </c>
      <c r="C43" s="34">
        <f>IF(B48=0, "-", B43/B48)</f>
        <v>0</v>
      </c>
      <c r="D43" s="65">
        <v>0</v>
      </c>
      <c r="E43" s="9">
        <f>IF(D48=0, "-", D43/D48)</f>
        <v>0</v>
      </c>
      <c r="F43" s="81">
        <v>2</v>
      </c>
      <c r="G43" s="34">
        <f>IF(F48=0, "-", F43/F48)</f>
        <v>1.3717421124828531E-3</v>
      </c>
      <c r="H43" s="65">
        <v>6</v>
      </c>
      <c r="I43" s="9">
        <f>IF(H48=0, "-", H43/H48)</f>
        <v>6.7950169875424689E-3</v>
      </c>
      <c r="J43" s="8" t="str">
        <f t="shared" si="2"/>
        <v>-</v>
      </c>
      <c r="K43" s="9">
        <f t="shared" si="3"/>
        <v>-0.66666666666666663</v>
      </c>
    </row>
    <row r="44" spans="1:11" x14ac:dyDescent="0.2">
      <c r="A44" s="7" t="s">
        <v>311</v>
      </c>
      <c r="B44" s="65">
        <v>19</v>
      </c>
      <c r="C44" s="34">
        <f>IF(B48=0, "-", B44/B48)</f>
        <v>8.4821428571428575E-2</v>
      </c>
      <c r="D44" s="65">
        <v>14</v>
      </c>
      <c r="E44" s="9">
        <f>IF(D48=0, "-", D44/D48)</f>
        <v>7.1428571428571425E-2</v>
      </c>
      <c r="F44" s="81">
        <v>61</v>
      </c>
      <c r="G44" s="34">
        <f>IF(F48=0, "-", F44/F48)</f>
        <v>4.1838134430727023E-2</v>
      </c>
      <c r="H44" s="65">
        <v>60</v>
      </c>
      <c r="I44" s="9">
        <f>IF(H48=0, "-", H44/H48)</f>
        <v>6.7950169875424682E-2</v>
      </c>
      <c r="J44" s="8">
        <f t="shared" si="2"/>
        <v>0.35714285714285715</v>
      </c>
      <c r="K44" s="9">
        <f t="shared" si="3"/>
        <v>1.6666666666666666E-2</v>
      </c>
    </row>
    <row r="45" spans="1:11" x14ac:dyDescent="0.2">
      <c r="A45" s="7" t="s">
        <v>312</v>
      </c>
      <c r="B45" s="65">
        <v>11</v>
      </c>
      <c r="C45" s="34">
        <f>IF(B48=0, "-", B45/B48)</f>
        <v>4.9107142857142856E-2</v>
      </c>
      <c r="D45" s="65">
        <v>19</v>
      </c>
      <c r="E45" s="9">
        <f>IF(D48=0, "-", D45/D48)</f>
        <v>9.6938775510204078E-2</v>
      </c>
      <c r="F45" s="81">
        <v>87</v>
      </c>
      <c r="G45" s="34">
        <f>IF(F48=0, "-", F45/F48)</f>
        <v>5.9670781893004114E-2</v>
      </c>
      <c r="H45" s="65">
        <v>89</v>
      </c>
      <c r="I45" s="9">
        <f>IF(H48=0, "-", H45/H48)</f>
        <v>0.10079275198187995</v>
      </c>
      <c r="J45" s="8">
        <f t="shared" si="2"/>
        <v>-0.42105263157894735</v>
      </c>
      <c r="K45" s="9">
        <f t="shared" si="3"/>
        <v>-2.247191011235955E-2</v>
      </c>
    </row>
    <row r="46" spans="1:11" x14ac:dyDescent="0.2">
      <c r="A46" s="7" t="s">
        <v>313</v>
      </c>
      <c r="B46" s="65">
        <v>11</v>
      </c>
      <c r="C46" s="34">
        <f>IF(B48=0, "-", B46/B48)</f>
        <v>4.9107142857142856E-2</v>
      </c>
      <c r="D46" s="65">
        <v>0</v>
      </c>
      <c r="E46" s="9">
        <f>IF(D48=0, "-", D46/D48)</f>
        <v>0</v>
      </c>
      <c r="F46" s="81">
        <v>55</v>
      </c>
      <c r="G46" s="34">
        <f>IF(F48=0, "-", F46/F48)</f>
        <v>3.7722908093278461E-2</v>
      </c>
      <c r="H46" s="65">
        <v>0</v>
      </c>
      <c r="I46" s="9">
        <f>IF(H48=0, "-", H46/H48)</f>
        <v>0</v>
      </c>
      <c r="J46" s="8" t="str">
        <f t="shared" si="2"/>
        <v>-</v>
      </c>
      <c r="K46" s="9" t="str">
        <f t="shared" si="3"/>
        <v>-</v>
      </c>
    </row>
    <row r="47" spans="1:11" x14ac:dyDescent="0.2">
      <c r="A47" s="2"/>
      <c r="B47" s="68"/>
      <c r="C47" s="33"/>
      <c r="D47" s="68"/>
      <c r="E47" s="6"/>
      <c r="F47" s="82"/>
      <c r="G47" s="33"/>
      <c r="H47" s="68"/>
      <c r="I47" s="6"/>
      <c r="J47" s="5"/>
      <c r="K47" s="6"/>
    </row>
    <row r="48" spans="1:11" s="43" customFormat="1" x14ac:dyDescent="0.2">
      <c r="A48" s="162" t="s">
        <v>518</v>
      </c>
      <c r="B48" s="71">
        <f>SUM(B27:B47)</f>
        <v>224</v>
      </c>
      <c r="C48" s="40">
        <f>B48/1899</f>
        <v>0.11795681937862032</v>
      </c>
      <c r="D48" s="71">
        <f>SUM(D27:D47)</f>
        <v>196</v>
      </c>
      <c r="E48" s="41">
        <f>D48/1688</f>
        <v>0.11611374407582939</v>
      </c>
      <c r="F48" s="77">
        <f>SUM(F27:F47)</f>
        <v>1458</v>
      </c>
      <c r="G48" s="42">
        <f>F48/9507</f>
        <v>0.15336068160302935</v>
      </c>
      <c r="H48" s="71">
        <f>SUM(H27:H47)</f>
        <v>883</v>
      </c>
      <c r="I48" s="41">
        <f>H48/6993</f>
        <v>0.12626912626912626</v>
      </c>
      <c r="J48" s="37">
        <f>IF(D48=0, "-", IF((B48-D48)/D48&lt;10, (B48-D48)/D48, "&gt;999%"))</f>
        <v>0.14285714285714285</v>
      </c>
      <c r="K48" s="38">
        <f>IF(H48=0, "-", IF((F48-H48)/H48&lt;10, (F48-H48)/H48, "&gt;999%"))</f>
        <v>0.65118912797281991</v>
      </c>
    </row>
    <row r="49" spans="1:11" x14ac:dyDescent="0.2">
      <c r="B49" s="83"/>
      <c r="D49" s="83"/>
      <c r="F49" s="83"/>
      <c r="H49" s="83"/>
    </row>
    <row r="50" spans="1:11" x14ac:dyDescent="0.2">
      <c r="A50" s="163" t="s">
        <v>140</v>
      </c>
      <c r="B50" s="61" t="s">
        <v>12</v>
      </c>
      <c r="C50" s="62" t="s">
        <v>13</v>
      </c>
      <c r="D50" s="61" t="s">
        <v>12</v>
      </c>
      <c r="E50" s="63" t="s">
        <v>13</v>
      </c>
      <c r="F50" s="62" t="s">
        <v>12</v>
      </c>
      <c r="G50" s="62" t="s">
        <v>13</v>
      </c>
      <c r="H50" s="61" t="s">
        <v>12</v>
      </c>
      <c r="I50" s="63" t="s">
        <v>13</v>
      </c>
      <c r="J50" s="61"/>
      <c r="K50" s="63"/>
    </row>
    <row r="51" spans="1:11" x14ac:dyDescent="0.2">
      <c r="A51" s="7" t="s">
        <v>314</v>
      </c>
      <c r="B51" s="65">
        <v>4</v>
      </c>
      <c r="C51" s="34">
        <f>IF(B61=0, "-", B51/B61)</f>
        <v>0.13793103448275862</v>
      </c>
      <c r="D51" s="65">
        <v>2</v>
      </c>
      <c r="E51" s="9">
        <f>IF(D61=0, "-", D51/D61)</f>
        <v>6.8965517241379309E-2</v>
      </c>
      <c r="F51" s="81">
        <v>8</v>
      </c>
      <c r="G51" s="34">
        <f>IF(F61=0, "-", F51/F61)</f>
        <v>5.0314465408805034E-2</v>
      </c>
      <c r="H51" s="65">
        <v>7</v>
      </c>
      <c r="I51" s="9">
        <f>IF(H61=0, "-", H51/H61)</f>
        <v>7.7777777777777779E-2</v>
      </c>
      <c r="J51" s="8">
        <f t="shared" ref="J51:J59" si="4">IF(D51=0, "-", IF((B51-D51)/D51&lt;10, (B51-D51)/D51, "&gt;999%"))</f>
        <v>1</v>
      </c>
      <c r="K51" s="9">
        <f t="shared" ref="K51:K59" si="5">IF(H51=0, "-", IF((F51-H51)/H51&lt;10, (F51-H51)/H51, "&gt;999%"))</f>
        <v>0.14285714285714285</v>
      </c>
    </row>
    <row r="52" spans="1:11" x14ac:dyDescent="0.2">
      <c r="A52" s="7" t="s">
        <v>315</v>
      </c>
      <c r="B52" s="65">
        <v>6</v>
      </c>
      <c r="C52" s="34">
        <f>IF(B61=0, "-", B52/B61)</f>
        <v>0.20689655172413793</v>
      </c>
      <c r="D52" s="65">
        <v>6</v>
      </c>
      <c r="E52" s="9">
        <f>IF(D61=0, "-", D52/D61)</f>
        <v>0.20689655172413793</v>
      </c>
      <c r="F52" s="81">
        <v>41</v>
      </c>
      <c r="G52" s="34">
        <f>IF(F61=0, "-", F52/F61)</f>
        <v>0.25786163522012578</v>
      </c>
      <c r="H52" s="65">
        <v>22</v>
      </c>
      <c r="I52" s="9">
        <f>IF(H61=0, "-", H52/H61)</f>
        <v>0.24444444444444444</v>
      </c>
      <c r="J52" s="8">
        <f t="shared" si="4"/>
        <v>0</v>
      </c>
      <c r="K52" s="9">
        <f t="shared" si="5"/>
        <v>0.86363636363636365</v>
      </c>
    </row>
    <row r="53" spans="1:11" x14ac:dyDescent="0.2">
      <c r="A53" s="7" t="s">
        <v>316</v>
      </c>
      <c r="B53" s="65">
        <v>1</v>
      </c>
      <c r="C53" s="34">
        <f>IF(B61=0, "-", B53/B61)</f>
        <v>3.4482758620689655E-2</v>
      </c>
      <c r="D53" s="65">
        <v>0</v>
      </c>
      <c r="E53" s="9">
        <f>IF(D61=0, "-", D53/D61)</f>
        <v>0</v>
      </c>
      <c r="F53" s="81">
        <v>16</v>
      </c>
      <c r="G53" s="34">
        <f>IF(F61=0, "-", F53/F61)</f>
        <v>0.10062893081761007</v>
      </c>
      <c r="H53" s="65">
        <v>6</v>
      </c>
      <c r="I53" s="9">
        <f>IF(H61=0, "-", H53/H61)</f>
        <v>6.6666666666666666E-2</v>
      </c>
      <c r="J53" s="8" t="str">
        <f t="shared" si="4"/>
        <v>-</v>
      </c>
      <c r="K53" s="9">
        <f t="shared" si="5"/>
        <v>1.6666666666666667</v>
      </c>
    </row>
    <row r="54" spans="1:11" x14ac:dyDescent="0.2">
      <c r="A54" s="7" t="s">
        <v>317</v>
      </c>
      <c r="B54" s="65">
        <v>0</v>
      </c>
      <c r="C54" s="34">
        <f>IF(B61=0, "-", B54/B61)</f>
        <v>0</v>
      </c>
      <c r="D54" s="65">
        <v>1</v>
      </c>
      <c r="E54" s="9">
        <f>IF(D61=0, "-", D54/D61)</f>
        <v>3.4482758620689655E-2</v>
      </c>
      <c r="F54" s="81">
        <v>3</v>
      </c>
      <c r="G54" s="34">
        <f>IF(F61=0, "-", F54/F61)</f>
        <v>1.8867924528301886E-2</v>
      </c>
      <c r="H54" s="65">
        <v>2</v>
      </c>
      <c r="I54" s="9">
        <f>IF(H61=0, "-", H54/H61)</f>
        <v>2.2222222222222223E-2</v>
      </c>
      <c r="J54" s="8">
        <f t="shared" si="4"/>
        <v>-1</v>
      </c>
      <c r="K54" s="9">
        <f t="shared" si="5"/>
        <v>0.5</v>
      </c>
    </row>
    <row r="55" spans="1:11" x14ac:dyDescent="0.2">
      <c r="A55" s="7" t="s">
        <v>318</v>
      </c>
      <c r="B55" s="65">
        <v>2</v>
      </c>
      <c r="C55" s="34">
        <f>IF(B61=0, "-", B55/B61)</f>
        <v>6.8965517241379309E-2</v>
      </c>
      <c r="D55" s="65">
        <v>4</v>
      </c>
      <c r="E55" s="9">
        <f>IF(D61=0, "-", D55/D61)</f>
        <v>0.13793103448275862</v>
      </c>
      <c r="F55" s="81">
        <v>9</v>
      </c>
      <c r="G55" s="34">
        <f>IF(F61=0, "-", F55/F61)</f>
        <v>5.6603773584905662E-2</v>
      </c>
      <c r="H55" s="65">
        <v>9</v>
      </c>
      <c r="I55" s="9">
        <f>IF(H61=0, "-", H55/H61)</f>
        <v>0.1</v>
      </c>
      <c r="J55" s="8">
        <f t="shared" si="4"/>
        <v>-0.5</v>
      </c>
      <c r="K55" s="9">
        <f t="shared" si="5"/>
        <v>0</v>
      </c>
    </row>
    <row r="56" spans="1:11" x14ac:dyDescent="0.2">
      <c r="A56" s="7" t="s">
        <v>319</v>
      </c>
      <c r="B56" s="65">
        <v>0</v>
      </c>
      <c r="C56" s="34">
        <f>IF(B61=0, "-", B56/B61)</f>
        <v>0</v>
      </c>
      <c r="D56" s="65">
        <v>0</v>
      </c>
      <c r="E56" s="9">
        <f>IF(D61=0, "-", D56/D61)</f>
        <v>0</v>
      </c>
      <c r="F56" s="81">
        <v>2</v>
      </c>
      <c r="G56" s="34">
        <f>IF(F61=0, "-", F56/F61)</f>
        <v>1.2578616352201259E-2</v>
      </c>
      <c r="H56" s="65">
        <v>0</v>
      </c>
      <c r="I56" s="9">
        <f>IF(H61=0, "-", H56/H61)</f>
        <v>0</v>
      </c>
      <c r="J56" s="8" t="str">
        <f t="shared" si="4"/>
        <v>-</v>
      </c>
      <c r="K56" s="9" t="str">
        <f t="shared" si="5"/>
        <v>-</v>
      </c>
    </row>
    <row r="57" spans="1:11" x14ac:dyDescent="0.2">
      <c r="A57" s="7" t="s">
        <v>320</v>
      </c>
      <c r="B57" s="65">
        <v>7</v>
      </c>
      <c r="C57" s="34">
        <f>IF(B61=0, "-", B57/B61)</f>
        <v>0.2413793103448276</v>
      </c>
      <c r="D57" s="65">
        <v>4</v>
      </c>
      <c r="E57" s="9">
        <f>IF(D61=0, "-", D57/D61)</f>
        <v>0.13793103448275862</v>
      </c>
      <c r="F57" s="81">
        <v>24</v>
      </c>
      <c r="G57" s="34">
        <f>IF(F61=0, "-", F57/F61)</f>
        <v>0.15094339622641509</v>
      </c>
      <c r="H57" s="65">
        <v>13</v>
      </c>
      <c r="I57" s="9">
        <f>IF(H61=0, "-", H57/H61)</f>
        <v>0.14444444444444443</v>
      </c>
      <c r="J57" s="8">
        <f t="shared" si="4"/>
        <v>0.75</v>
      </c>
      <c r="K57" s="9">
        <f t="shared" si="5"/>
        <v>0.84615384615384615</v>
      </c>
    </row>
    <row r="58" spans="1:11" x14ac:dyDescent="0.2">
      <c r="A58" s="7" t="s">
        <v>321</v>
      </c>
      <c r="B58" s="65">
        <v>1</v>
      </c>
      <c r="C58" s="34">
        <f>IF(B61=0, "-", B58/B61)</f>
        <v>3.4482758620689655E-2</v>
      </c>
      <c r="D58" s="65">
        <v>1</v>
      </c>
      <c r="E58" s="9">
        <f>IF(D61=0, "-", D58/D61)</f>
        <v>3.4482758620689655E-2</v>
      </c>
      <c r="F58" s="81">
        <v>8</v>
      </c>
      <c r="G58" s="34">
        <f>IF(F61=0, "-", F58/F61)</f>
        <v>5.0314465408805034E-2</v>
      </c>
      <c r="H58" s="65">
        <v>4</v>
      </c>
      <c r="I58" s="9">
        <f>IF(H61=0, "-", H58/H61)</f>
        <v>4.4444444444444446E-2</v>
      </c>
      <c r="J58" s="8">
        <f t="shared" si="4"/>
        <v>0</v>
      </c>
      <c r="K58" s="9">
        <f t="shared" si="5"/>
        <v>1</v>
      </c>
    </row>
    <row r="59" spans="1:11" x14ac:dyDescent="0.2">
      <c r="A59" s="7" t="s">
        <v>322</v>
      </c>
      <c r="B59" s="65">
        <v>8</v>
      </c>
      <c r="C59" s="34">
        <f>IF(B61=0, "-", B59/B61)</f>
        <v>0.27586206896551724</v>
      </c>
      <c r="D59" s="65">
        <v>11</v>
      </c>
      <c r="E59" s="9">
        <f>IF(D61=0, "-", D59/D61)</f>
        <v>0.37931034482758619</v>
      </c>
      <c r="F59" s="81">
        <v>48</v>
      </c>
      <c r="G59" s="34">
        <f>IF(F61=0, "-", F59/F61)</f>
        <v>0.30188679245283018</v>
      </c>
      <c r="H59" s="65">
        <v>27</v>
      </c>
      <c r="I59" s="9">
        <f>IF(H61=0, "-", H59/H61)</f>
        <v>0.3</v>
      </c>
      <c r="J59" s="8">
        <f t="shared" si="4"/>
        <v>-0.27272727272727271</v>
      </c>
      <c r="K59" s="9">
        <f t="shared" si="5"/>
        <v>0.77777777777777779</v>
      </c>
    </row>
    <row r="60" spans="1:11" x14ac:dyDescent="0.2">
      <c r="A60" s="2"/>
      <c r="B60" s="68"/>
      <c r="C60" s="33"/>
      <c r="D60" s="68"/>
      <c r="E60" s="6"/>
      <c r="F60" s="82"/>
      <c r="G60" s="33"/>
      <c r="H60" s="68"/>
      <c r="I60" s="6"/>
      <c r="J60" s="5"/>
      <c r="K60" s="6"/>
    </row>
    <row r="61" spans="1:11" s="43" customFormat="1" x14ac:dyDescent="0.2">
      <c r="A61" s="162" t="s">
        <v>517</v>
      </c>
      <c r="B61" s="71">
        <f>SUM(B51:B60)</f>
        <v>29</v>
      </c>
      <c r="C61" s="40">
        <f>B61/1899</f>
        <v>1.5271195365982097E-2</v>
      </c>
      <c r="D61" s="71">
        <f>SUM(D51:D60)</f>
        <v>29</v>
      </c>
      <c r="E61" s="41">
        <f>D61/1688</f>
        <v>1.7180094786729858E-2</v>
      </c>
      <c r="F61" s="77">
        <f>SUM(F51:F60)</f>
        <v>159</v>
      </c>
      <c r="G61" s="42">
        <f>F61/9507</f>
        <v>1.6724518775639002E-2</v>
      </c>
      <c r="H61" s="71">
        <f>SUM(H51:H60)</f>
        <v>90</v>
      </c>
      <c r="I61" s="41">
        <f>H61/6993</f>
        <v>1.2870012870012869E-2</v>
      </c>
      <c r="J61" s="37">
        <f>IF(D61=0, "-", IF((B61-D61)/D61&lt;10, (B61-D61)/D61, "&gt;999%"))</f>
        <v>0</v>
      </c>
      <c r="K61" s="38">
        <f>IF(H61=0, "-", IF((F61-H61)/H61&lt;10, (F61-H61)/H61, "&gt;999%"))</f>
        <v>0.76666666666666672</v>
      </c>
    </row>
    <row r="62" spans="1:11" x14ac:dyDescent="0.2">
      <c r="B62" s="83"/>
      <c r="D62" s="83"/>
      <c r="F62" s="83"/>
      <c r="H62" s="83"/>
    </row>
    <row r="63" spans="1:11" s="43" customFormat="1" x14ac:dyDescent="0.2">
      <c r="A63" s="162" t="s">
        <v>516</v>
      </c>
      <c r="B63" s="71">
        <v>253</v>
      </c>
      <c r="C63" s="40">
        <f>B63/1899</f>
        <v>0.13322801474460241</v>
      </c>
      <c r="D63" s="71">
        <v>225</v>
      </c>
      <c r="E63" s="41">
        <f>D63/1688</f>
        <v>0.13329383886255924</v>
      </c>
      <c r="F63" s="77">
        <v>1617</v>
      </c>
      <c r="G63" s="42">
        <f>F63/9507</f>
        <v>0.17008520037866834</v>
      </c>
      <c r="H63" s="71">
        <v>973</v>
      </c>
      <c r="I63" s="41">
        <f>H63/6993</f>
        <v>0.13913913913913914</v>
      </c>
      <c r="J63" s="37">
        <f>IF(D63=0, "-", IF((B63-D63)/D63&lt;10, (B63-D63)/D63, "&gt;999%"))</f>
        <v>0.12444444444444444</v>
      </c>
      <c r="K63" s="38">
        <f>IF(H63=0, "-", IF((F63-H63)/H63&lt;10, (F63-H63)/H63, "&gt;999%"))</f>
        <v>0.66187050359712229</v>
      </c>
    </row>
    <row r="64" spans="1:11" x14ac:dyDescent="0.2">
      <c r="B64" s="83"/>
      <c r="D64" s="83"/>
      <c r="F64" s="83"/>
      <c r="H64" s="83"/>
    </row>
    <row r="65" spans="1:11" ht="15.75" x14ac:dyDescent="0.25">
      <c r="A65" s="164" t="s">
        <v>110</v>
      </c>
      <c r="B65" s="196" t="s">
        <v>1</v>
      </c>
      <c r="C65" s="200"/>
      <c r="D65" s="200"/>
      <c r="E65" s="197"/>
      <c r="F65" s="196" t="s">
        <v>14</v>
      </c>
      <c r="G65" s="200"/>
      <c r="H65" s="200"/>
      <c r="I65" s="197"/>
      <c r="J65" s="196" t="s">
        <v>15</v>
      </c>
      <c r="K65" s="197"/>
    </row>
    <row r="66" spans="1:11" x14ac:dyDescent="0.2">
      <c r="A66" s="22"/>
      <c r="B66" s="196">
        <f>VALUE(RIGHT($B$2, 4))</f>
        <v>2021</v>
      </c>
      <c r="C66" s="197"/>
      <c r="D66" s="196">
        <f>B66-1</f>
        <v>2020</v>
      </c>
      <c r="E66" s="204"/>
      <c r="F66" s="196">
        <f>B66</f>
        <v>2021</v>
      </c>
      <c r="G66" s="204"/>
      <c r="H66" s="196">
        <f>D66</f>
        <v>2020</v>
      </c>
      <c r="I66" s="204"/>
      <c r="J66" s="140" t="s">
        <v>4</v>
      </c>
      <c r="K66" s="141" t="s">
        <v>2</v>
      </c>
    </row>
    <row r="67" spans="1:11" x14ac:dyDescent="0.2">
      <c r="A67" s="163" t="s">
        <v>141</v>
      </c>
      <c r="B67" s="61" t="s">
        <v>12</v>
      </c>
      <c r="C67" s="62" t="s">
        <v>13</v>
      </c>
      <c r="D67" s="61" t="s">
        <v>12</v>
      </c>
      <c r="E67" s="63" t="s">
        <v>13</v>
      </c>
      <c r="F67" s="62" t="s">
        <v>12</v>
      </c>
      <c r="G67" s="62" t="s">
        <v>13</v>
      </c>
      <c r="H67" s="61" t="s">
        <v>12</v>
      </c>
      <c r="I67" s="63" t="s">
        <v>13</v>
      </c>
      <c r="J67" s="61"/>
      <c r="K67" s="63"/>
    </row>
    <row r="68" spans="1:11" x14ac:dyDescent="0.2">
      <c r="A68" s="7" t="s">
        <v>323</v>
      </c>
      <c r="B68" s="65">
        <v>0</v>
      </c>
      <c r="C68" s="34">
        <f>IF(B87=0, "-", B68/B87)</f>
        <v>0</v>
      </c>
      <c r="D68" s="65">
        <v>3</v>
      </c>
      <c r="E68" s="9">
        <f>IF(D87=0, "-", D68/D87)</f>
        <v>1.2448132780082987E-2</v>
      </c>
      <c r="F68" s="81">
        <v>25</v>
      </c>
      <c r="G68" s="34">
        <f>IF(F87=0, "-", F68/F87)</f>
        <v>1.8089725036179449E-2</v>
      </c>
      <c r="H68" s="65">
        <v>16</v>
      </c>
      <c r="I68" s="9">
        <f>IF(H87=0, "-", H68/H87)</f>
        <v>1.5458937198067632E-2</v>
      </c>
      <c r="J68" s="8">
        <f t="shared" ref="J68:J85" si="6">IF(D68=0, "-", IF((B68-D68)/D68&lt;10, (B68-D68)/D68, "&gt;999%"))</f>
        <v>-1</v>
      </c>
      <c r="K68" s="9">
        <f t="shared" ref="K68:K85" si="7">IF(H68=0, "-", IF((F68-H68)/H68&lt;10, (F68-H68)/H68, "&gt;999%"))</f>
        <v>0.5625</v>
      </c>
    </row>
    <row r="69" spans="1:11" x14ac:dyDescent="0.2">
      <c r="A69" s="7" t="s">
        <v>324</v>
      </c>
      <c r="B69" s="65">
        <v>0</v>
      </c>
      <c r="C69" s="34">
        <f>IF(B87=0, "-", B69/B87)</f>
        <v>0</v>
      </c>
      <c r="D69" s="65">
        <v>5</v>
      </c>
      <c r="E69" s="9">
        <f>IF(D87=0, "-", D69/D87)</f>
        <v>2.0746887966804978E-2</v>
      </c>
      <c r="F69" s="81">
        <v>0</v>
      </c>
      <c r="G69" s="34">
        <f>IF(F87=0, "-", F69/F87)</f>
        <v>0</v>
      </c>
      <c r="H69" s="65">
        <v>22</v>
      </c>
      <c r="I69" s="9">
        <f>IF(H87=0, "-", H69/H87)</f>
        <v>2.1256038647342997E-2</v>
      </c>
      <c r="J69" s="8">
        <f t="shared" si="6"/>
        <v>-1</v>
      </c>
      <c r="K69" s="9">
        <f t="shared" si="7"/>
        <v>-1</v>
      </c>
    </row>
    <row r="70" spans="1:11" x14ac:dyDescent="0.2">
      <c r="A70" s="7" t="s">
        <v>325</v>
      </c>
      <c r="B70" s="65">
        <v>3</v>
      </c>
      <c r="C70" s="34">
        <f>IF(B87=0, "-", B70/B87)</f>
        <v>1.3392857142857142E-2</v>
      </c>
      <c r="D70" s="65">
        <v>22</v>
      </c>
      <c r="E70" s="9">
        <f>IF(D87=0, "-", D70/D87)</f>
        <v>9.1286307053941904E-2</v>
      </c>
      <c r="F70" s="81">
        <v>78</v>
      </c>
      <c r="G70" s="34">
        <f>IF(F87=0, "-", F70/F87)</f>
        <v>5.6439942112879886E-2</v>
      </c>
      <c r="H70" s="65">
        <v>74</v>
      </c>
      <c r="I70" s="9">
        <f>IF(H87=0, "-", H70/H87)</f>
        <v>7.1497584541062809E-2</v>
      </c>
      <c r="J70" s="8">
        <f t="shared" si="6"/>
        <v>-0.86363636363636365</v>
      </c>
      <c r="K70" s="9">
        <f t="shared" si="7"/>
        <v>5.4054054054054057E-2</v>
      </c>
    </row>
    <row r="71" spans="1:11" x14ac:dyDescent="0.2">
      <c r="A71" s="7" t="s">
        <v>326</v>
      </c>
      <c r="B71" s="65">
        <v>26</v>
      </c>
      <c r="C71" s="34">
        <f>IF(B87=0, "-", B71/B87)</f>
        <v>0.11607142857142858</v>
      </c>
      <c r="D71" s="65">
        <v>26</v>
      </c>
      <c r="E71" s="9">
        <f>IF(D87=0, "-", D71/D87)</f>
        <v>0.1078838174273859</v>
      </c>
      <c r="F71" s="81">
        <v>115</v>
      </c>
      <c r="G71" s="34">
        <f>IF(F87=0, "-", F71/F87)</f>
        <v>8.3212735166425467E-2</v>
      </c>
      <c r="H71" s="65">
        <v>90</v>
      </c>
      <c r="I71" s="9">
        <f>IF(H87=0, "-", H71/H87)</f>
        <v>8.6956521739130432E-2</v>
      </c>
      <c r="J71" s="8">
        <f t="shared" si="6"/>
        <v>0</v>
      </c>
      <c r="K71" s="9">
        <f t="shared" si="7"/>
        <v>0.27777777777777779</v>
      </c>
    </row>
    <row r="72" spans="1:11" x14ac:dyDescent="0.2">
      <c r="A72" s="7" t="s">
        <v>327</v>
      </c>
      <c r="B72" s="65">
        <v>2</v>
      </c>
      <c r="C72" s="34">
        <f>IF(B87=0, "-", B72/B87)</f>
        <v>8.9285714285714281E-3</v>
      </c>
      <c r="D72" s="65">
        <v>1</v>
      </c>
      <c r="E72" s="9">
        <f>IF(D87=0, "-", D72/D87)</f>
        <v>4.1493775933609959E-3</v>
      </c>
      <c r="F72" s="81">
        <v>6</v>
      </c>
      <c r="G72" s="34">
        <f>IF(F87=0, "-", F72/F87)</f>
        <v>4.3415340086830683E-3</v>
      </c>
      <c r="H72" s="65">
        <v>5</v>
      </c>
      <c r="I72" s="9">
        <f>IF(H87=0, "-", H72/H87)</f>
        <v>4.830917874396135E-3</v>
      </c>
      <c r="J72" s="8">
        <f t="shared" si="6"/>
        <v>1</v>
      </c>
      <c r="K72" s="9">
        <f t="shared" si="7"/>
        <v>0.2</v>
      </c>
    </row>
    <row r="73" spans="1:11" x14ac:dyDescent="0.2">
      <c r="A73" s="7" t="s">
        <v>328</v>
      </c>
      <c r="B73" s="65">
        <v>1</v>
      </c>
      <c r="C73" s="34">
        <f>IF(B87=0, "-", B73/B87)</f>
        <v>4.464285714285714E-3</v>
      </c>
      <c r="D73" s="65">
        <v>8</v>
      </c>
      <c r="E73" s="9">
        <f>IF(D87=0, "-", D73/D87)</f>
        <v>3.3195020746887967E-2</v>
      </c>
      <c r="F73" s="81">
        <v>85</v>
      </c>
      <c r="G73" s="34">
        <f>IF(F87=0, "-", F73/F87)</f>
        <v>6.1505065123010128E-2</v>
      </c>
      <c r="H73" s="65">
        <v>37</v>
      </c>
      <c r="I73" s="9">
        <f>IF(H87=0, "-", H73/H87)</f>
        <v>3.5748792270531404E-2</v>
      </c>
      <c r="J73" s="8">
        <f t="shared" si="6"/>
        <v>-0.875</v>
      </c>
      <c r="K73" s="9">
        <f t="shared" si="7"/>
        <v>1.2972972972972974</v>
      </c>
    </row>
    <row r="74" spans="1:11" x14ac:dyDescent="0.2">
      <c r="A74" s="7" t="s">
        <v>329</v>
      </c>
      <c r="B74" s="65">
        <v>30</v>
      </c>
      <c r="C74" s="34">
        <f>IF(B87=0, "-", B74/B87)</f>
        <v>0.13392857142857142</v>
      </c>
      <c r="D74" s="65">
        <v>25</v>
      </c>
      <c r="E74" s="9">
        <f>IF(D87=0, "-", D74/D87)</f>
        <v>0.1037344398340249</v>
      </c>
      <c r="F74" s="81">
        <v>155</v>
      </c>
      <c r="G74" s="34">
        <f>IF(F87=0, "-", F74/F87)</f>
        <v>0.11215629522431259</v>
      </c>
      <c r="H74" s="65">
        <v>83</v>
      </c>
      <c r="I74" s="9">
        <f>IF(H87=0, "-", H74/H87)</f>
        <v>8.0193236714975843E-2</v>
      </c>
      <c r="J74" s="8">
        <f t="shared" si="6"/>
        <v>0.2</v>
      </c>
      <c r="K74" s="9">
        <f t="shared" si="7"/>
        <v>0.86746987951807231</v>
      </c>
    </row>
    <row r="75" spans="1:11" x14ac:dyDescent="0.2">
      <c r="A75" s="7" t="s">
        <v>330</v>
      </c>
      <c r="B75" s="65">
        <v>18</v>
      </c>
      <c r="C75" s="34">
        <f>IF(B87=0, "-", B75/B87)</f>
        <v>8.0357142857142863E-2</v>
      </c>
      <c r="D75" s="65">
        <v>7</v>
      </c>
      <c r="E75" s="9">
        <f>IF(D87=0, "-", D75/D87)</f>
        <v>2.9045643153526972E-2</v>
      </c>
      <c r="F75" s="81">
        <v>84</v>
      </c>
      <c r="G75" s="34">
        <f>IF(F87=0, "-", F75/F87)</f>
        <v>6.0781476121562955E-2</v>
      </c>
      <c r="H75" s="65">
        <v>23</v>
      </c>
      <c r="I75" s="9">
        <f>IF(H87=0, "-", H75/H87)</f>
        <v>2.2222222222222223E-2</v>
      </c>
      <c r="J75" s="8">
        <f t="shared" si="6"/>
        <v>1.5714285714285714</v>
      </c>
      <c r="K75" s="9">
        <f t="shared" si="7"/>
        <v>2.652173913043478</v>
      </c>
    </row>
    <row r="76" spans="1:11" x14ac:dyDescent="0.2">
      <c r="A76" s="7" t="s">
        <v>331</v>
      </c>
      <c r="B76" s="65">
        <v>10</v>
      </c>
      <c r="C76" s="34">
        <f>IF(B87=0, "-", B76/B87)</f>
        <v>4.4642857142857144E-2</v>
      </c>
      <c r="D76" s="65">
        <v>19</v>
      </c>
      <c r="E76" s="9">
        <f>IF(D87=0, "-", D76/D87)</f>
        <v>7.8838174273858919E-2</v>
      </c>
      <c r="F76" s="81">
        <v>72</v>
      </c>
      <c r="G76" s="34">
        <f>IF(F87=0, "-", F76/F87)</f>
        <v>5.2098408104196817E-2</v>
      </c>
      <c r="H76" s="65">
        <v>85</v>
      </c>
      <c r="I76" s="9">
        <f>IF(H87=0, "-", H76/H87)</f>
        <v>8.2125603864734303E-2</v>
      </c>
      <c r="J76" s="8">
        <f t="shared" si="6"/>
        <v>-0.47368421052631576</v>
      </c>
      <c r="K76" s="9">
        <f t="shared" si="7"/>
        <v>-0.15294117647058825</v>
      </c>
    </row>
    <row r="77" spans="1:11" x14ac:dyDescent="0.2">
      <c r="A77" s="7" t="s">
        <v>332</v>
      </c>
      <c r="B77" s="65">
        <v>13</v>
      </c>
      <c r="C77" s="34">
        <f>IF(B87=0, "-", B77/B87)</f>
        <v>5.8035714285714288E-2</v>
      </c>
      <c r="D77" s="65">
        <v>29</v>
      </c>
      <c r="E77" s="9">
        <f>IF(D87=0, "-", D77/D87)</f>
        <v>0.12033195020746888</v>
      </c>
      <c r="F77" s="81">
        <v>106</v>
      </c>
      <c r="G77" s="34">
        <f>IF(F87=0, "-", F77/F87)</f>
        <v>7.6700434153400873E-2</v>
      </c>
      <c r="H77" s="65">
        <v>113</v>
      </c>
      <c r="I77" s="9">
        <f>IF(H87=0, "-", H77/H87)</f>
        <v>0.10917874396135266</v>
      </c>
      <c r="J77" s="8">
        <f t="shared" si="6"/>
        <v>-0.55172413793103448</v>
      </c>
      <c r="K77" s="9">
        <f t="shared" si="7"/>
        <v>-6.1946902654867256E-2</v>
      </c>
    </row>
    <row r="78" spans="1:11" x14ac:dyDescent="0.2">
      <c r="A78" s="7" t="s">
        <v>333</v>
      </c>
      <c r="B78" s="65">
        <v>3</v>
      </c>
      <c r="C78" s="34">
        <f>IF(B87=0, "-", B78/B87)</f>
        <v>1.3392857142857142E-2</v>
      </c>
      <c r="D78" s="65">
        <v>1</v>
      </c>
      <c r="E78" s="9">
        <f>IF(D87=0, "-", D78/D87)</f>
        <v>4.1493775933609959E-3</v>
      </c>
      <c r="F78" s="81">
        <v>6</v>
      </c>
      <c r="G78" s="34">
        <f>IF(F87=0, "-", F78/F87)</f>
        <v>4.3415340086830683E-3</v>
      </c>
      <c r="H78" s="65">
        <v>1</v>
      </c>
      <c r="I78" s="9">
        <f>IF(H87=0, "-", H78/H87)</f>
        <v>9.6618357487922703E-4</v>
      </c>
      <c r="J78" s="8">
        <f t="shared" si="6"/>
        <v>2</v>
      </c>
      <c r="K78" s="9">
        <f t="shared" si="7"/>
        <v>5</v>
      </c>
    </row>
    <row r="79" spans="1:11" x14ac:dyDescent="0.2">
      <c r="A79" s="7" t="s">
        <v>334</v>
      </c>
      <c r="B79" s="65">
        <v>0</v>
      </c>
      <c r="C79" s="34">
        <f>IF(B87=0, "-", B79/B87)</f>
        <v>0</v>
      </c>
      <c r="D79" s="65">
        <v>0</v>
      </c>
      <c r="E79" s="9">
        <f>IF(D87=0, "-", D79/D87)</f>
        <v>0</v>
      </c>
      <c r="F79" s="81">
        <v>1</v>
      </c>
      <c r="G79" s="34">
        <f>IF(F87=0, "-", F79/F87)</f>
        <v>7.2358900144717795E-4</v>
      </c>
      <c r="H79" s="65">
        <v>0</v>
      </c>
      <c r="I79" s="9">
        <f>IF(H87=0, "-", H79/H87)</f>
        <v>0</v>
      </c>
      <c r="J79" s="8" t="str">
        <f t="shared" si="6"/>
        <v>-</v>
      </c>
      <c r="K79" s="9" t="str">
        <f t="shared" si="7"/>
        <v>-</v>
      </c>
    </row>
    <row r="80" spans="1:11" x14ac:dyDescent="0.2">
      <c r="A80" s="7" t="s">
        <v>335</v>
      </c>
      <c r="B80" s="65">
        <v>9</v>
      </c>
      <c r="C80" s="34">
        <f>IF(B87=0, "-", B80/B87)</f>
        <v>4.0178571428571432E-2</v>
      </c>
      <c r="D80" s="65">
        <v>5</v>
      </c>
      <c r="E80" s="9">
        <f>IF(D87=0, "-", D80/D87)</f>
        <v>2.0746887966804978E-2</v>
      </c>
      <c r="F80" s="81">
        <v>19</v>
      </c>
      <c r="G80" s="34">
        <f>IF(F87=0, "-", F80/F87)</f>
        <v>1.3748191027496382E-2</v>
      </c>
      <c r="H80" s="65">
        <v>11</v>
      </c>
      <c r="I80" s="9">
        <f>IF(H87=0, "-", H80/H87)</f>
        <v>1.0628019323671498E-2</v>
      </c>
      <c r="J80" s="8">
        <f t="shared" si="6"/>
        <v>0.8</v>
      </c>
      <c r="K80" s="9">
        <f t="shared" si="7"/>
        <v>0.72727272727272729</v>
      </c>
    </row>
    <row r="81" spans="1:11" x14ac:dyDescent="0.2">
      <c r="A81" s="7" t="s">
        <v>336</v>
      </c>
      <c r="B81" s="65">
        <v>6</v>
      </c>
      <c r="C81" s="34">
        <f>IF(B87=0, "-", B81/B87)</f>
        <v>2.6785714285714284E-2</v>
      </c>
      <c r="D81" s="65">
        <v>5</v>
      </c>
      <c r="E81" s="9">
        <f>IF(D87=0, "-", D81/D87)</f>
        <v>2.0746887966804978E-2</v>
      </c>
      <c r="F81" s="81">
        <v>27</v>
      </c>
      <c r="G81" s="34">
        <f>IF(F87=0, "-", F81/F87)</f>
        <v>1.9536903039073805E-2</v>
      </c>
      <c r="H81" s="65">
        <v>19</v>
      </c>
      <c r="I81" s="9">
        <f>IF(H87=0, "-", H81/H87)</f>
        <v>1.8357487922705314E-2</v>
      </c>
      <c r="J81" s="8">
        <f t="shared" si="6"/>
        <v>0.2</v>
      </c>
      <c r="K81" s="9">
        <f t="shared" si="7"/>
        <v>0.42105263157894735</v>
      </c>
    </row>
    <row r="82" spans="1:11" x14ac:dyDescent="0.2">
      <c r="A82" s="7" t="s">
        <v>337</v>
      </c>
      <c r="B82" s="65">
        <v>29</v>
      </c>
      <c r="C82" s="34">
        <f>IF(B87=0, "-", B82/B87)</f>
        <v>0.12946428571428573</v>
      </c>
      <c r="D82" s="65">
        <v>48</v>
      </c>
      <c r="E82" s="9">
        <f>IF(D87=0, "-", D82/D87)</f>
        <v>0.19917012448132779</v>
      </c>
      <c r="F82" s="81">
        <v>196</v>
      </c>
      <c r="G82" s="34">
        <f>IF(F87=0, "-", F82/F87)</f>
        <v>0.14182344428364688</v>
      </c>
      <c r="H82" s="65">
        <v>157</v>
      </c>
      <c r="I82" s="9">
        <f>IF(H87=0, "-", H82/H87)</f>
        <v>0.15169082125603864</v>
      </c>
      <c r="J82" s="8">
        <f t="shared" si="6"/>
        <v>-0.39583333333333331</v>
      </c>
      <c r="K82" s="9">
        <f t="shared" si="7"/>
        <v>0.24840764331210191</v>
      </c>
    </row>
    <row r="83" spans="1:11" x14ac:dyDescent="0.2">
      <c r="A83" s="7" t="s">
        <v>338</v>
      </c>
      <c r="B83" s="65">
        <v>67</v>
      </c>
      <c r="C83" s="34">
        <f>IF(B87=0, "-", B83/B87)</f>
        <v>0.29910714285714285</v>
      </c>
      <c r="D83" s="65">
        <v>25</v>
      </c>
      <c r="E83" s="9">
        <f>IF(D87=0, "-", D83/D87)</f>
        <v>0.1037344398340249</v>
      </c>
      <c r="F83" s="81">
        <v>394</v>
      </c>
      <c r="G83" s="34">
        <f>IF(F87=0, "-", F83/F87)</f>
        <v>0.28509406657018815</v>
      </c>
      <c r="H83" s="65">
        <v>249</v>
      </c>
      <c r="I83" s="9">
        <f>IF(H87=0, "-", H83/H87)</f>
        <v>0.24057971014492754</v>
      </c>
      <c r="J83" s="8">
        <f t="shared" si="6"/>
        <v>1.68</v>
      </c>
      <c r="K83" s="9">
        <f t="shared" si="7"/>
        <v>0.58232931726907633</v>
      </c>
    </row>
    <row r="84" spans="1:11" x14ac:dyDescent="0.2">
      <c r="A84" s="7" t="s">
        <v>339</v>
      </c>
      <c r="B84" s="65">
        <v>0</v>
      </c>
      <c r="C84" s="34">
        <f>IF(B87=0, "-", B84/B87)</f>
        <v>0</v>
      </c>
      <c r="D84" s="65">
        <v>1</v>
      </c>
      <c r="E84" s="9">
        <f>IF(D87=0, "-", D84/D87)</f>
        <v>4.1493775933609959E-3</v>
      </c>
      <c r="F84" s="81">
        <v>0</v>
      </c>
      <c r="G84" s="34">
        <f>IF(F87=0, "-", F84/F87)</f>
        <v>0</v>
      </c>
      <c r="H84" s="65">
        <v>7</v>
      </c>
      <c r="I84" s="9">
        <f>IF(H87=0, "-", H84/H87)</f>
        <v>6.7632850241545897E-3</v>
      </c>
      <c r="J84" s="8">
        <f t="shared" si="6"/>
        <v>-1</v>
      </c>
      <c r="K84" s="9">
        <f t="shared" si="7"/>
        <v>-1</v>
      </c>
    </row>
    <row r="85" spans="1:11" x14ac:dyDescent="0.2">
      <c r="A85" s="7" t="s">
        <v>340</v>
      </c>
      <c r="B85" s="65">
        <v>7</v>
      </c>
      <c r="C85" s="34">
        <f>IF(B87=0, "-", B85/B87)</f>
        <v>3.125E-2</v>
      </c>
      <c r="D85" s="65">
        <v>11</v>
      </c>
      <c r="E85" s="9">
        <f>IF(D87=0, "-", D85/D87)</f>
        <v>4.5643153526970952E-2</v>
      </c>
      <c r="F85" s="81">
        <v>13</v>
      </c>
      <c r="G85" s="34">
        <f>IF(F87=0, "-", F85/F87)</f>
        <v>9.4066570188133143E-3</v>
      </c>
      <c r="H85" s="65">
        <v>43</v>
      </c>
      <c r="I85" s="9">
        <f>IF(H87=0, "-", H85/H87)</f>
        <v>4.1545893719806763E-2</v>
      </c>
      <c r="J85" s="8">
        <f t="shared" si="6"/>
        <v>-0.36363636363636365</v>
      </c>
      <c r="K85" s="9">
        <f t="shared" si="7"/>
        <v>-0.69767441860465118</v>
      </c>
    </row>
    <row r="86" spans="1:11" x14ac:dyDescent="0.2">
      <c r="A86" s="2"/>
      <c r="B86" s="68"/>
      <c r="C86" s="33"/>
      <c r="D86" s="68"/>
      <c r="E86" s="6"/>
      <c r="F86" s="82"/>
      <c r="G86" s="33"/>
      <c r="H86" s="68"/>
      <c r="I86" s="6"/>
      <c r="J86" s="5"/>
      <c r="K86" s="6"/>
    </row>
    <row r="87" spans="1:11" s="43" customFormat="1" x14ac:dyDescent="0.2">
      <c r="A87" s="162" t="s">
        <v>515</v>
      </c>
      <c r="B87" s="71">
        <f>SUM(B68:B86)</f>
        <v>224</v>
      </c>
      <c r="C87" s="40">
        <f>B87/1899</f>
        <v>0.11795681937862032</v>
      </c>
      <c r="D87" s="71">
        <f>SUM(D68:D86)</f>
        <v>241</v>
      </c>
      <c r="E87" s="41">
        <f>D87/1688</f>
        <v>0.14277251184834122</v>
      </c>
      <c r="F87" s="77">
        <f>SUM(F68:F86)</f>
        <v>1382</v>
      </c>
      <c r="G87" s="42">
        <f>F87/9507</f>
        <v>0.14536657199957925</v>
      </c>
      <c r="H87" s="71">
        <f>SUM(H68:H86)</f>
        <v>1035</v>
      </c>
      <c r="I87" s="41">
        <f>H87/6993</f>
        <v>0.148005148005148</v>
      </c>
      <c r="J87" s="37">
        <f>IF(D87=0, "-", IF((B87-D87)/D87&lt;10, (B87-D87)/D87, "&gt;999%"))</f>
        <v>-7.0539419087136929E-2</v>
      </c>
      <c r="K87" s="38">
        <f>IF(H87=0, "-", IF((F87-H87)/H87&lt;10, (F87-H87)/H87, "&gt;999%"))</f>
        <v>0.33526570048309179</v>
      </c>
    </row>
    <row r="88" spans="1:11" x14ac:dyDescent="0.2">
      <c r="B88" s="83"/>
      <c r="D88" s="83"/>
      <c r="F88" s="83"/>
      <c r="H88" s="83"/>
    </row>
    <row r="89" spans="1:11" x14ac:dyDescent="0.2">
      <c r="A89" s="163" t="s">
        <v>142</v>
      </c>
      <c r="B89" s="61" t="s">
        <v>12</v>
      </c>
      <c r="C89" s="62" t="s">
        <v>13</v>
      </c>
      <c r="D89" s="61" t="s">
        <v>12</v>
      </c>
      <c r="E89" s="63" t="s">
        <v>13</v>
      </c>
      <c r="F89" s="62" t="s">
        <v>12</v>
      </c>
      <c r="G89" s="62" t="s">
        <v>13</v>
      </c>
      <c r="H89" s="61" t="s">
        <v>12</v>
      </c>
      <c r="I89" s="63" t="s">
        <v>13</v>
      </c>
      <c r="J89" s="61"/>
      <c r="K89" s="63"/>
    </row>
    <row r="90" spans="1:11" x14ac:dyDescent="0.2">
      <c r="A90" s="7" t="s">
        <v>341</v>
      </c>
      <c r="B90" s="65">
        <v>0</v>
      </c>
      <c r="C90" s="34">
        <f>IF(B103=0, "-", B90/B103)</f>
        <v>0</v>
      </c>
      <c r="D90" s="65">
        <v>0</v>
      </c>
      <c r="E90" s="9">
        <f>IF(D103=0, "-", D90/D103)</f>
        <v>0</v>
      </c>
      <c r="F90" s="81">
        <v>0</v>
      </c>
      <c r="G90" s="34">
        <f>IF(F103=0, "-", F90/F103)</f>
        <v>0</v>
      </c>
      <c r="H90" s="65">
        <v>1</v>
      </c>
      <c r="I90" s="9">
        <f>IF(H103=0, "-", H90/H103)</f>
        <v>1.1494252873563218E-2</v>
      </c>
      <c r="J90" s="8" t="str">
        <f t="shared" ref="J90:J101" si="8">IF(D90=0, "-", IF((B90-D90)/D90&lt;10, (B90-D90)/D90, "&gt;999%"))</f>
        <v>-</v>
      </c>
      <c r="K90" s="9">
        <f t="shared" ref="K90:K101" si="9">IF(H90=0, "-", IF((F90-H90)/H90&lt;10, (F90-H90)/H90, "&gt;999%"))</f>
        <v>-1</v>
      </c>
    </row>
    <row r="91" spans="1:11" x14ac:dyDescent="0.2">
      <c r="A91" s="7" t="s">
        <v>342</v>
      </c>
      <c r="B91" s="65">
        <v>10</v>
      </c>
      <c r="C91" s="34">
        <f>IF(B103=0, "-", B91/B103)</f>
        <v>0.38461538461538464</v>
      </c>
      <c r="D91" s="65">
        <v>6</v>
      </c>
      <c r="E91" s="9">
        <f>IF(D103=0, "-", D91/D103)</f>
        <v>0.2</v>
      </c>
      <c r="F91" s="81">
        <v>30</v>
      </c>
      <c r="G91" s="34">
        <f>IF(F103=0, "-", F91/F103)</f>
        <v>0.21582733812949639</v>
      </c>
      <c r="H91" s="65">
        <v>19</v>
      </c>
      <c r="I91" s="9">
        <f>IF(H103=0, "-", H91/H103)</f>
        <v>0.21839080459770116</v>
      </c>
      <c r="J91" s="8">
        <f t="shared" si="8"/>
        <v>0.66666666666666663</v>
      </c>
      <c r="K91" s="9">
        <f t="shared" si="9"/>
        <v>0.57894736842105265</v>
      </c>
    </row>
    <row r="92" spans="1:11" x14ac:dyDescent="0.2">
      <c r="A92" s="7" t="s">
        <v>343</v>
      </c>
      <c r="B92" s="65">
        <v>5</v>
      </c>
      <c r="C92" s="34">
        <f>IF(B103=0, "-", B92/B103)</f>
        <v>0.19230769230769232</v>
      </c>
      <c r="D92" s="65">
        <v>1</v>
      </c>
      <c r="E92" s="9">
        <f>IF(D103=0, "-", D92/D103)</f>
        <v>3.3333333333333333E-2</v>
      </c>
      <c r="F92" s="81">
        <v>16</v>
      </c>
      <c r="G92" s="34">
        <f>IF(F103=0, "-", F92/F103)</f>
        <v>0.11510791366906475</v>
      </c>
      <c r="H92" s="65">
        <v>5</v>
      </c>
      <c r="I92" s="9">
        <f>IF(H103=0, "-", H92/H103)</f>
        <v>5.7471264367816091E-2</v>
      </c>
      <c r="J92" s="8">
        <f t="shared" si="8"/>
        <v>4</v>
      </c>
      <c r="K92" s="9">
        <f t="shared" si="9"/>
        <v>2.2000000000000002</v>
      </c>
    </row>
    <row r="93" spans="1:11" x14ac:dyDescent="0.2">
      <c r="A93" s="7" t="s">
        <v>344</v>
      </c>
      <c r="B93" s="65">
        <v>0</v>
      </c>
      <c r="C93" s="34">
        <f>IF(B103=0, "-", B93/B103)</f>
        <v>0</v>
      </c>
      <c r="D93" s="65">
        <v>3</v>
      </c>
      <c r="E93" s="9">
        <f>IF(D103=0, "-", D93/D103)</f>
        <v>0.1</v>
      </c>
      <c r="F93" s="81">
        <v>0</v>
      </c>
      <c r="G93" s="34">
        <f>IF(F103=0, "-", F93/F103)</f>
        <v>0</v>
      </c>
      <c r="H93" s="65">
        <v>3</v>
      </c>
      <c r="I93" s="9">
        <f>IF(H103=0, "-", H93/H103)</f>
        <v>3.4482758620689655E-2</v>
      </c>
      <c r="J93" s="8">
        <f t="shared" si="8"/>
        <v>-1</v>
      </c>
      <c r="K93" s="9">
        <f t="shared" si="9"/>
        <v>-1</v>
      </c>
    </row>
    <row r="94" spans="1:11" x14ac:dyDescent="0.2">
      <c r="A94" s="7" t="s">
        <v>345</v>
      </c>
      <c r="B94" s="65">
        <v>0</v>
      </c>
      <c r="C94" s="34">
        <f>IF(B103=0, "-", B94/B103)</f>
        <v>0</v>
      </c>
      <c r="D94" s="65">
        <v>2</v>
      </c>
      <c r="E94" s="9">
        <f>IF(D103=0, "-", D94/D103)</f>
        <v>6.6666666666666666E-2</v>
      </c>
      <c r="F94" s="81">
        <v>6</v>
      </c>
      <c r="G94" s="34">
        <f>IF(F103=0, "-", F94/F103)</f>
        <v>4.3165467625899283E-2</v>
      </c>
      <c r="H94" s="65">
        <v>7</v>
      </c>
      <c r="I94" s="9">
        <f>IF(H103=0, "-", H94/H103)</f>
        <v>8.0459770114942528E-2</v>
      </c>
      <c r="J94" s="8">
        <f t="shared" si="8"/>
        <v>-1</v>
      </c>
      <c r="K94" s="9">
        <f t="shared" si="9"/>
        <v>-0.14285714285714285</v>
      </c>
    </row>
    <row r="95" spans="1:11" x14ac:dyDescent="0.2">
      <c r="A95" s="7" t="s">
        <v>346</v>
      </c>
      <c r="B95" s="65">
        <v>0</v>
      </c>
      <c r="C95" s="34">
        <f>IF(B103=0, "-", B95/B103)</f>
        <v>0</v>
      </c>
      <c r="D95" s="65">
        <v>4</v>
      </c>
      <c r="E95" s="9">
        <f>IF(D103=0, "-", D95/D103)</f>
        <v>0.13333333333333333</v>
      </c>
      <c r="F95" s="81">
        <v>11</v>
      </c>
      <c r="G95" s="34">
        <f>IF(F103=0, "-", F95/F103)</f>
        <v>7.9136690647482008E-2</v>
      </c>
      <c r="H95" s="65">
        <v>9</v>
      </c>
      <c r="I95" s="9">
        <f>IF(H103=0, "-", H95/H103)</f>
        <v>0.10344827586206896</v>
      </c>
      <c r="J95" s="8">
        <f t="shared" si="8"/>
        <v>-1</v>
      </c>
      <c r="K95" s="9">
        <f t="shared" si="9"/>
        <v>0.22222222222222221</v>
      </c>
    </row>
    <row r="96" spans="1:11" x14ac:dyDescent="0.2">
      <c r="A96" s="7" t="s">
        <v>347</v>
      </c>
      <c r="B96" s="65">
        <v>1</v>
      </c>
      <c r="C96" s="34">
        <f>IF(B103=0, "-", B96/B103)</f>
        <v>3.8461538461538464E-2</v>
      </c>
      <c r="D96" s="65">
        <v>0</v>
      </c>
      <c r="E96" s="9">
        <f>IF(D103=0, "-", D96/D103)</f>
        <v>0</v>
      </c>
      <c r="F96" s="81">
        <v>2</v>
      </c>
      <c r="G96" s="34">
        <f>IF(F103=0, "-", F96/F103)</f>
        <v>1.4388489208633094E-2</v>
      </c>
      <c r="H96" s="65">
        <v>0</v>
      </c>
      <c r="I96" s="9">
        <f>IF(H103=0, "-", H96/H103)</f>
        <v>0</v>
      </c>
      <c r="J96" s="8" t="str">
        <f t="shared" si="8"/>
        <v>-</v>
      </c>
      <c r="K96" s="9" t="str">
        <f t="shared" si="9"/>
        <v>-</v>
      </c>
    </row>
    <row r="97" spans="1:11" x14ac:dyDescent="0.2">
      <c r="A97" s="7" t="s">
        <v>348</v>
      </c>
      <c r="B97" s="65">
        <v>3</v>
      </c>
      <c r="C97" s="34">
        <f>IF(B103=0, "-", B97/B103)</f>
        <v>0.11538461538461539</v>
      </c>
      <c r="D97" s="65">
        <v>2</v>
      </c>
      <c r="E97" s="9">
        <f>IF(D103=0, "-", D97/D103)</f>
        <v>6.6666666666666666E-2</v>
      </c>
      <c r="F97" s="81">
        <v>10</v>
      </c>
      <c r="G97" s="34">
        <f>IF(F103=0, "-", F97/F103)</f>
        <v>7.1942446043165464E-2</v>
      </c>
      <c r="H97" s="65">
        <v>2</v>
      </c>
      <c r="I97" s="9">
        <f>IF(H103=0, "-", H97/H103)</f>
        <v>2.2988505747126436E-2</v>
      </c>
      <c r="J97" s="8">
        <f t="shared" si="8"/>
        <v>0.5</v>
      </c>
      <c r="K97" s="9">
        <f t="shared" si="9"/>
        <v>4</v>
      </c>
    </row>
    <row r="98" spans="1:11" x14ac:dyDescent="0.2">
      <c r="A98" s="7" t="s">
        <v>349</v>
      </c>
      <c r="B98" s="65">
        <v>0</v>
      </c>
      <c r="C98" s="34">
        <f>IF(B103=0, "-", B98/B103)</f>
        <v>0</v>
      </c>
      <c r="D98" s="65">
        <v>0</v>
      </c>
      <c r="E98" s="9">
        <f>IF(D103=0, "-", D98/D103)</f>
        <v>0</v>
      </c>
      <c r="F98" s="81">
        <v>3</v>
      </c>
      <c r="G98" s="34">
        <f>IF(F103=0, "-", F98/F103)</f>
        <v>2.1582733812949641E-2</v>
      </c>
      <c r="H98" s="65">
        <v>3</v>
      </c>
      <c r="I98" s="9">
        <f>IF(H103=0, "-", H98/H103)</f>
        <v>3.4482758620689655E-2</v>
      </c>
      <c r="J98" s="8" t="str">
        <f t="shared" si="8"/>
        <v>-</v>
      </c>
      <c r="K98" s="9">
        <f t="shared" si="9"/>
        <v>0</v>
      </c>
    </row>
    <row r="99" spans="1:11" x14ac:dyDescent="0.2">
      <c r="A99" s="7" t="s">
        <v>350</v>
      </c>
      <c r="B99" s="65">
        <v>1</v>
      </c>
      <c r="C99" s="34">
        <f>IF(B103=0, "-", B99/B103)</f>
        <v>3.8461538461538464E-2</v>
      </c>
      <c r="D99" s="65">
        <v>5</v>
      </c>
      <c r="E99" s="9">
        <f>IF(D103=0, "-", D99/D103)</f>
        <v>0.16666666666666666</v>
      </c>
      <c r="F99" s="81">
        <v>13</v>
      </c>
      <c r="G99" s="34">
        <f>IF(F103=0, "-", F99/F103)</f>
        <v>9.3525179856115109E-2</v>
      </c>
      <c r="H99" s="65">
        <v>11</v>
      </c>
      <c r="I99" s="9">
        <f>IF(H103=0, "-", H99/H103)</f>
        <v>0.12643678160919541</v>
      </c>
      <c r="J99" s="8">
        <f t="shared" si="8"/>
        <v>-0.8</v>
      </c>
      <c r="K99" s="9">
        <f t="shared" si="9"/>
        <v>0.18181818181818182</v>
      </c>
    </row>
    <row r="100" spans="1:11" x14ac:dyDescent="0.2">
      <c r="A100" s="7" t="s">
        <v>351</v>
      </c>
      <c r="B100" s="65">
        <v>2</v>
      </c>
      <c r="C100" s="34">
        <f>IF(B103=0, "-", B100/B103)</f>
        <v>7.6923076923076927E-2</v>
      </c>
      <c r="D100" s="65">
        <v>3</v>
      </c>
      <c r="E100" s="9">
        <f>IF(D103=0, "-", D100/D103)</f>
        <v>0.1</v>
      </c>
      <c r="F100" s="81">
        <v>15</v>
      </c>
      <c r="G100" s="34">
        <f>IF(F103=0, "-", F100/F103)</f>
        <v>0.1079136690647482</v>
      </c>
      <c r="H100" s="65">
        <v>9</v>
      </c>
      <c r="I100" s="9">
        <f>IF(H103=0, "-", H100/H103)</f>
        <v>0.10344827586206896</v>
      </c>
      <c r="J100" s="8">
        <f t="shared" si="8"/>
        <v>-0.33333333333333331</v>
      </c>
      <c r="K100" s="9">
        <f t="shared" si="9"/>
        <v>0.66666666666666663</v>
      </c>
    </row>
    <row r="101" spans="1:11" x14ac:dyDescent="0.2">
      <c r="A101" s="7" t="s">
        <v>352</v>
      </c>
      <c r="B101" s="65">
        <v>4</v>
      </c>
      <c r="C101" s="34">
        <f>IF(B103=0, "-", B101/B103)</f>
        <v>0.15384615384615385</v>
      </c>
      <c r="D101" s="65">
        <v>4</v>
      </c>
      <c r="E101" s="9">
        <f>IF(D103=0, "-", D101/D103)</f>
        <v>0.13333333333333333</v>
      </c>
      <c r="F101" s="81">
        <v>33</v>
      </c>
      <c r="G101" s="34">
        <f>IF(F103=0, "-", F101/F103)</f>
        <v>0.23741007194244604</v>
      </c>
      <c r="H101" s="65">
        <v>18</v>
      </c>
      <c r="I101" s="9">
        <f>IF(H103=0, "-", H101/H103)</f>
        <v>0.20689655172413793</v>
      </c>
      <c r="J101" s="8">
        <f t="shared" si="8"/>
        <v>0</v>
      </c>
      <c r="K101" s="9">
        <f t="shared" si="9"/>
        <v>0.83333333333333337</v>
      </c>
    </row>
    <row r="102" spans="1:11" x14ac:dyDescent="0.2">
      <c r="A102" s="2"/>
      <c r="B102" s="68"/>
      <c r="C102" s="33"/>
      <c r="D102" s="68"/>
      <c r="E102" s="6"/>
      <c r="F102" s="82"/>
      <c r="G102" s="33"/>
      <c r="H102" s="68"/>
      <c r="I102" s="6"/>
      <c r="J102" s="5"/>
      <c r="K102" s="6"/>
    </row>
    <row r="103" spans="1:11" s="43" customFormat="1" x14ac:dyDescent="0.2">
      <c r="A103" s="162" t="s">
        <v>514</v>
      </c>
      <c r="B103" s="71">
        <f>SUM(B90:B102)</f>
        <v>26</v>
      </c>
      <c r="C103" s="40">
        <f>B103/1899</f>
        <v>1.369141653501843E-2</v>
      </c>
      <c r="D103" s="71">
        <f>SUM(D90:D102)</f>
        <v>30</v>
      </c>
      <c r="E103" s="41">
        <f>D103/1688</f>
        <v>1.7772511848341232E-2</v>
      </c>
      <c r="F103" s="77">
        <f>SUM(F90:F102)</f>
        <v>139</v>
      </c>
      <c r="G103" s="42">
        <f>F103/9507</f>
        <v>1.4620805722099506E-2</v>
      </c>
      <c r="H103" s="71">
        <f>SUM(H90:H102)</f>
        <v>87</v>
      </c>
      <c r="I103" s="41">
        <f>H103/6993</f>
        <v>1.2441012441012441E-2</v>
      </c>
      <c r="J103" s="37">
        <f>IF(D103=0, "-", IF((B103-D103)/D103&lt;10, (B103-D103)/D103, "&gt;999%"))</f>
        <v>-0.13333333333333333</v>
      </c>
      <c r="K103" s="38">
        <f>IF(H103=0, "-", IF((F103-H103)/H103&lt;10, (F103-H103)/H103, "&gt;999%"))</f>
        <v>0.5977011494252874</v>
      </c>
    </row>
    <row r="104" spans="1:11" x14ac:dyDescent="0.2">
      <c r="B104" s="83"/>
      <c r="D104" s="83"/>
      <c r="F104" s="83"/>
      <c r="H104" s="83"/>
    </row>
    <row r="105" spans="1:11" s="43" customFormat="1" x14ac:dyDescent="0.2">
      <c r="A105" s="162" t="s">
        <v>513</v>
      </c>
      <c r="B105" s="71">
        <v>250</v>
      </c>
      <c r="C105" s="40">
        <f>B105/1899</f>
        <v>0.13164823591363875</v>
      </c>
      <c r="D105" s="71">
        <v>271</v>
      </c>
      <c r="E105" s="41">
        <f>D105/1688</f>
        <v>0.16054502369668247</v>
      </c>
      <c r="F105" s="77">
        <v>1521</v>
      </c>
      <c r="G105" s="42">
        <f>F105/9507</f>
        <v>0.15998737772167876</v>
      </c>
      <c r="H105" s="71">
        <v>1122</v>
      </c>
      <c r="I105" s="41">
        <f>H105/6993</f>
        <v>0.16044616044616045</v>
      </c>
      <c r="J105" s="37">
        <f>IF(D105=0, "-", IF((B105-D105)/D105&lt;10, (B105-D105)/D105, "&gt;999%"))</f>
        <v>-7.7490774907749083E-2</v>
      </c>
      <c r="K105" s="38">
        <f>IF(H105=0, "-", IF((F105-H105)/H105&lt;10, (F105-H105)/H105, "&gt;999%"))</f>
        <v>0.35561497326203206</v>
      </c>
    </row>
    <row r="106" spans="1:11" x14ac:dyDescent="0.2">
      <c r="B106" s="83"/>
      <c r="D106" s="83"/>
      <c r="F106" s="83"/>
      <c r="H106" s="83"/>
    </row>
    <row r="107" spans="1:11" ht="15.75" x14ac:dyDescent="0.25">
      <c r="A107" s="164" t="s">
        <v>111</v>
      </c>
      <c r="B107" s="196" t="s">
        <v>1</v>
      </c>
      <c r="C107" s="200"/>
      <c r="D107" s="200"/>
      <c r="E107" s="197"/>
      <c r="F107" s="196" t="s">
        <v>14</v>
      </c>
      <c r="G107" s="200"/>
      <c r="H107" s="200"/>
      <c r="I107" s="197"/>
      <c r="J107" s="196" t="s">
        <v>15</v>
      </c>
      <c r="K107" s="197"/>
    </row>
    <row r="108" spans="1:11" x14ac:dyDescent="0.2">
      <c r="A108" s="22"/>
      <c r="B108" s="196">
        <f>VALUE(RIGHT($B$2, 4))</f>
        <v>2021</v>
      </c>
      <c r="C108" s="197"/>
      <c r="D108" s="196">
        <f>B108-1</f>
        <v>2020</v>
      </c>
      <c r="E108" s="204"/>
      <c r="F108" s="196">
        <f>B108</f>
        <v>2021</v>
      </c>
      <c r="G108" s="204"/>
      <c r="H108" s="196">
        <f>D108</f>
        <v>2020</v>
      </c>
      <c r="I108" s="204"/>
      <c r="J108" s="140" t="s">
        <v>4</v>
      </c>
      <c r="K108" s="141" t="s">
        <v>2</v>
      </c>
    </row>
    <row r="109" spans="1:11" x14ac:dyDescent="0.2">
      <c r="A109" s="163" t="s">
        <v>143</v>
      </c>
      <c r="B109" s="61" t="s">
        <v>12</v>
      </c>
      <c r="C109" s="62" t="s">
        <v>13</v>
      </c>
      <c r="D109" s="61" t="s">
        <v>12</v>
      </c>
      <c r="E109" s="63" t="s">
        <v>13</v>
      </c>
      <c r="F109" s="62" t="s">
        <v>12</v>
      </c>
      <c r="G109" s="62" t="s">
        <v>13</v>
      </c>
      <c r="H109" s="61" t="s">
        <v>12</v>
      </c>
      <c r="I109" s="63" t="s">
        <v>13</v>
      </c>
      <c r="J109" s="61"/>
      <c r="K109" s="63"/>
    </row>
    <row r="110" spans="1:11" x14ac:dyDescent="0.2">
      <c r="A110" s="7" t="s">
        <v>353</v>
      </c>
      <c r="B110" s="65">
        <v>0</v>
      </c>
      <c r="C110" s="34">
        <f>IF(B134=0, "-", B110/B134)</f>
        <v>0</v>
      </c>
      <c r="D110" s="65">
        <v>4</v>
      </c>
      <c r="E110" s="9">
        <f>IF(D134=0, "-", D110/D134)</f>
        <v>2.9850746268656716E-2</v>
      </c>
      <c r="F110" s="81">
        <v>4</v>
      </c>
      <c r="G110" s="34">
        <f>IF(F134=0, "-", F110/F134)</f>
        <v>4.8484848484848485E-3</v>
      </c>
      <c r="H110" s="65">
        <v>17</v>
      </c>
      <c r="I110" s="9">
        <f>IF(H134=0, "-", H110/H134)</f>
        <v>2.6113671274961597E-2</v>
      </c>
      <c r="J110" s="8">
        <f t="shared" ref="J110:J132" si="10">IF(D110=0, "-", IF((B110-D110)/D110&lt;10, (B110-D110)/D110, "&gt;999%"))</f>
        <v>-1</v>
      </c>
      <c r="K110" s="9">
        <f t="shared" ref="K110:K132" si="11">IF(H110=0, "-", IF((F110-H110)/H110&lt;10, (F110-H110)/H110, "&gt;999%"))</f>
        <v>-0.76470588235294112</v>
      </c>
    </row>
    <row r="111" spans="1:11" x14ac:dyDescent="0.2">
      <c r="A111" s="7" t="s">
        <v>354</v>
      </c>
      <c r="B111" s="65">
        <v>15</v>
      </c>
      <c r="C111" s="34">
        <f>IF(B134=0, "-", B111/B134)</f>
        <v>8.3333333333333329E-2</v>
      </c>
      <c r="D111" s="65">
        <v>7</v>
      </c>
      <c r="E111" s="9">
        <f>IF(D134=0, "-", D111/D134)</f>
        <v>5.2238805970149252E-2</v>
      </c>
      <c r="F111" s="81">
        <v>65</v>
      </c>
      <c r="G111" s="34">
        <f>IF(F134=0, "-", F111/F134)</f>
        <v>7.8787878787878782E-2</v>
      </c>
      <c r="H111" s="65">
        <v>32</v>
      </c>
      <c r="I111" s="9">
        <f>IF(H134=0, "-", H111/H134)</f>
        <v>4.9155145929339478E-2</v>
      </c>
      <c r="J111" s="8">
        <f t="shared" si="10"/>
        <v>1.1428571428571428</v>
      </c>
      <c r="K111" s="9">
        <f t="shared" si="11"/>
        <v>1.03125</v>
      </c>
    </row>
    <row r="112" spans="1:11" x14ac:dyDescent="0.2">
      <c r="A112" s="7" t="s">
        <v>355</v>
      </c>
      <c r="B112" s="65">
        <v>0</v>
      </c>
      <c r="C112" s="34">
        <f>IF(B134=0, "-", B112/B134)</f>
        <v>0</v>
      </c>
      <c r="D112" s="65">
        <v>2</v>
      </c>
      <c r="E112" s="9">
        <f>IF(D134=0, "-", D112/D134)</f>
        <v>1.4925373134328358E-2</v>
      </c>
      <c r="F112" s="81">
        <v>0</v>
      </c>
      <c r="G112" s="34">
        <f>IF(F134=0, "-", F112/F134)</f>
        <v>0</v>
      </c>
      <c r="H112" s="65">
        <v>10</v>
      </c>
      <c r="I112" s="9">
        <f>IF(H134=0, "-", H112/H134)</f>
        <v>1.5360983102918587E-2</v>
      </c>
      <c r="J112" s="8">
        <f t="shared" si="10"/>
        <v>-1</v>
      </c>
      <c r="K112" s="9">
        <f t="shared" si="11"/>
        <v>-1</v>
      </c>
    </row>
    <row r="113" spans="1:11" x14ac:dyDescent="0.2">
      <c r="A113" s="7" t="s">
        <v>356</v>
      </c>
      <c r="B113" s="65">
        <v>0</v>
      </c>
      <c r="C113" s="34">
        <f>IF(B134=0, "-", B113/B134)</f>
        <v>0</v>
      </c>
      <c r="D113" s="65">
        <v>4</v>
      </c>
      <c r="E113" s="9">
        <f>IF(D134=0, "-", D113/D134)</f>
        <v>2.9850746268656716E-2</v>
      </c>
      <c r="F113" s="81">
        <v>0</v>
      </c>
      <c r="G113" s="34">
        <f>IF(F134=0, "-", F113/F134)</f>
        <v>0</v>
      </c>
      <c r="H113" s="65">
        <v>24</v>
      </c>
      <c r="I113" s="9">
        <f>IF(H134=0, "-", H113/H134)</f>
        <v>3.6866359447004608E-2</v>
      </c>
      <c r="J113" s="8">
        <f t="shared" si="10"/>
        <v>-1</v>
      </c>
      <c r="K113" s="9">
        <f t="shared" si="11"/>
        <v>-1</v>
      </c>
    </row>
    <row r="114" spans="1:11" x14ac:dyDescent="0.2">
      <c r="A114" s="7" t="s">
        <v>357</v>
      </c>
      <c r="B114" s="65">
        <v>4</v>
      </c>
      <c r="C114" s="34">
        <f>IF(B134=0, "-", B114/B134)</f>
        <v>2.2222222222222223E-2</v>
      </c>
      <c r="D114" s="65">
        <v>0</v>
      </c>
      <c r="E114" s="9">
        <f>IF(D134=0, "-", D114/D134)</f>
        <v>0</v>
      </c>
      <c r="F114" s="81">
        <v>13</v>
      </c>
      <c r="G114" s="34">
        <f>IF(F134=0, "-", F114/F134)</f>
        <v>1.5757575757575758E-2</v>
      </c>
      <c r="H114" s="65">
        <v>0</v>
      </c>
      <c r="I114" s="9">
        <f>IF(H134=0, "-", H114/H134)</f>
        <v>0</v>
      </c>
      <c r="J114" s="8" t="str">
        <f t="shared" si="10"/>
        <v>-</v>
      </c>
      <c r="K114" s="9" t="str">
        <f t="shared" si="11"/>
        <v>-</v>
      </c>
    </row>
    <row r="115" spans="1:11" x14ac:dyDescent="0.2">
      <c r="A115" s="7" t="s">
        <v>358</v>
      </c>
      <c r="B115" s="65">
        <v>8</v>
      </c>
      <c r="C115" s="34">
        <f>IF(B134=0, "-", B115/B134)</f>
        <v>4.4444444444444446E-2</v>
      </c>
      <c r="D115" s="65">
        <v>5</v>
      </c>
      <c r="E115" s="9">
        <f>IF(D134=0, "-", D115/D134)</f>
        <v>3.7313432835820892E-2</v>
      </c>
      <c r="F115" s="81">
        <v>67</v>
      </c>
      <c r="G115" s="34">
        <f>IF(F134=0, "-", F115/F134)</f>
        <v>8.1212121212121208E-2</v>
      </c>
      <c r="H115" s="65">
        <v>32</v>
      </c>
      <c r="I115" s="9">
        <f>IF(H134=0, "-", H115/H134)</f>
        <v>4.9155145929339478E-2</v>
      </c>
      <c r="J115" s="8">
        <f t="shared" si="10"/>
        <v>0.6</v>
      </c>
      <c r="K115" s="9">
        <f t="shared" si="11"/>
        <v>1.09375</v>
      </c>
    </row>
    <row r="116" spans="1:11" x14ac:dyDescent="0.2">
      <c r="A116" s="7" t="s">
        <v>359</v>
      </c>
      <c r="B116" s="65">
        <v>8</v>
      </c>
      <c r="C116" s="34">
        <f>IF(B134=0, "-", B116/B134)</f>
        <v>4.4444444444444446E-2</v>
      </c>
      <c r="D116" s="65">
        <v>10</v>
      </c>
      <c r="E116" s="9">
        <f>IF(D134=0, "-", D116/D134)</f>
        <v>7.4626865671641784E-2</v>
      </c>
      <c r="F116" s="81">
        <v>62</v>
      </c>
      <c r="G116" s="34">
        <f>IF(F134=0, "-", F116/F134)</f>
        <v>7.515151515151515E-2</v>
      </c>
      <c r="H116" s="65">
        <v>33</v>
      </c>
      <c r="I116" s="9">
        <f>IF(H134=0, "-", H116/H134)</f>
        <v>5.0691244239631339E-2</v>
      </c>
      <c r="J116" s="8">
        <f t="shared" si="10"/>
        <v>-0.2</v>
      </c>
      <c r="K116" s="9">
        <f t="shared" si="11"/>
        <v>0.87878787878787878</v>
      </c>
    </row>
    <row r="117" spans="1:11" x14ac:dyDescent="0.2">
      <c r="A117" s="7" t="s">
        <v>360</v>
      </c>
      <c r="B117" s="65">
        <v>3</v>
      </c>
      <c r="C117" s="34">
        <f>IF(B134=0, "-", B117/B134)</f>
        <v>1.6666666666666666E-2</v>
      </c>
      <c r="D117" s="65">
        <v>3</v>
      </c>
      <c r="E117" s="9">
        <f>IF(D134=0, "-", D117/D134)</f>
        <v>2.2388059701492536E-2</v>
      </c>
      <c r="F117" s="81">
        <v>25</v>
      </c>
      <c r="G117" s="34">
        <f>IF(F134=0, "-", F117/F134)</f>
        <v>3.0303030303030304E-2</v>
      </c>
      <c r="H117" s="65">
        <v>14</v>
      </c>
      <c r="I117" s="9">
        <f>IF(H134=0, "-", H117/H134)</f>
        <v>2.1505376344086023E-2</v>
      </c>
      <c r="J117" s="8">
        <f t="shared" si="10"/>
        <v>0</v>
      </c>
      <c r="K117" s="9">
        <f t="shared" si="11"/>
        <v>0.7857142857142857</v>
      </c>
    </row>
    <row r="118" spans="1:11" x14ac:dyDescent="0.2">
      <c r="A118" s="7" t="s">
        <v>361</v>
      </c>
      <c r="B118" s="65">
        <v>3</v>
      </c>
      <c r="C118" s="34">
        <f>IF(B134=0, "-", B118/B134)</f>
        <v>1.6666666666666666E-2</v>
      </c>
      <c r="D118" s="65">
        <v>1</v>
      </c>
      <c r="E118" s="9">
        <f>IF(D134=0, "-", D118/D134)</f>
        <v>7.462686567164179E-3</v>
      </c>
      <c r="F118" s="81">
        <v>9</v>
      </c>
      <c r="G118" s="34">
        <f>IF(F134=0, "-", F118/F134)</f>
        <v>1.090909090909091E-2</v>
      </c>
      <c r="H118" s="65">
        <v>6</v>
      </c>
      <c r="I118" s="9">
        <f>IF(H134=0, "-", H118/H134)</f>
        <v>9.2165898617511521E-3</v>
      </c>
      <c r="J118" s="8">
        <f t="shared" si="10"/>
        <v>2</v>
      </c>
      <c r="K118" s="9">
        <f t="shared" si="11"/>
        <v>0.5</v>
      </c>
    </row>
    <row r="119" spans="1:11" x14ac:dyDescent="0.2">
      <c r="A119" s="7" t="s">
        <v>362</v>
      </c>
      <c r="B119" s="65">
        <v>5</v>
      </c>
      <c r="C119" s="34">
        <f>IF(B134=0, "-", B119/B134)</f>
        <v>2.7777777777777776E-2</v>
      </c>
      <c r="D119" s="65">
        <v>1</v>
      </c>
      <c r="E119" s="9">
        <f>IF(D134=0, "-", D119/D134)</f>
        <v>7.462686567164179E-3</v>
      </c>
      <c r="F119" s="81">
        <v>33</v>
      </c>
      <c r="G119" s="34">
        <f>IF(F134=0, "-", F119/F134)</f>
        <v>0.04</v>
      </c>
      <c r="H119" s="65">
        <v>9</v>
      </c>
      <c r="I119" s="9">
        <f>IF(H134=0, "-", H119/H134)</f>
        <v>1.3824884792626729E-2</v>
      </c>
      <c r="J119" s="8">
        <f t="shared" si="10"/>
        <v>4</v>
      </c>
      <c r="K119" s="9">
        <f t="shared" si="11"/>
        <v>2.6666666666666665</v>
      </c>
    </row>
    <row r="120" spans="1:11" x14ac:dyDescent="0.2">
      <c r="A120" s="7" t="s">
        <v>363</v>
      </c>
      <c r="B120" s="65">
        <v>4</v>
      </c>
      <c r="C120" s="34">
        <f>IF(B134=0, "-", B120/B134)</f>
        <v>2.2222222222222223E-2</v>
      </c>
      <c r="D120" s="65">
        <v>1</v>
      </c>
      <c r="E120" s="9">
        <f>IF(D134=0, "-", D120/D134)</f>
        <v>7.462686567164179E-3</v>
      </c>
      <c r="F120" s="81">
        <v>5</v>
      </c>
      <c r="G120" s="34">
        <f>IF(F134=0, "-", F120/F134)</f>
        <v>6.0606060606060606E-3</v>
      </c>
      <c r="H120" s="65">
        <v>4</v>
      </c>
      <c r="I120" s="9">
        <f>IF(H134=0, "-", H120/H134)</f>
        <v>6.1443932411674347E-3</v>
      </c>
      <c r="J120" s="8">
        <f t="shared" si="10"/>
        <v>3</v>
      </c>
      <c r="K120" s="9">
        <f t="shared" si="11"/>
        <v>0.25</v>
      </c>
    </row>
    <row r="121" spans="1:11" x14ac:dyDescent="0.2">
      <c r="A121" s="7" t="s">
        <v>364</v>
      </c>
      <c r="B121" s="65">
        <v>8</v>
      </c>
      <c r="C121" s="34">
        <f>IF(B134=0, "-", B121/B134)</f>
        <v>4.4444444444444446E-2</v>
      </c>
      <c r="D121" s="65">
        <v>2</v>
      </c>
      <c r="E121" s="9">
        <f>IF(D134=0, "-", D121/D134)</f>
        <v>1.4925373134328358E-2</v>
      </c>
      <c r="F121" s="81">
        <v>27</v>
      </c>
      <c r="G121" s="34">
        <f>IF(F134=0, "-", F121/F134)</f>
        <v>3.272727272727273E-2</v>
      </c>
      <c r="H121" s="65">
        <v>6</v>
      </c>
      <c r="I121" s="9">
        <f>IF(H134=0, "-", H121/H134)</f>
        <v>9.2165898617511521E-3</v>
      </c>
      <c r="J121" s="8">
        <f t="shared" si="10"/>
        <v>3</v>
      </c>
      <c r="K121" s="9">
        <f t="shared" si="11"/>
        <v>3.5</v>
      </c>
    </row>
    <row r="122" spans="1:11" x14ac:dyDescent="0.2">
      <c r="A122" s="7" t="s">
        <v>365</v>
      </c>
      <c r="B122" s="65">
        <v>4</v>
      </c>
      <c r="C122" s="34">
        <f>IF(B134=0, "-", B122/B134)</f>
        <v>2.2222222222222223E-2</v>
      </c>
      <c r="D122" s="65">
        <v>2</v>
      </c>
      <c r="E122" s="9">
        <f>IF(D134=0, "-", D122/D134)</f>
        <v>1.4925373134328358E-2</v>
      </c>
      <c r="F122" s="81">
        <v>30</v>
      </c>
      <c r="G122" s="34">
        <f>IF(F134=0, "-", F122/F134)</f>
        <v>3.6363636363636362E-2</v>
      </c>
      <c r="H122" s="65">
        <v>20</v>
      </c>
      <c r="I122" s="9">
        <f>IF(H134=0, "-", H122/H134)</f>
        <v>3.0721966205837174E-2</v>
      </c>
      <c r="J122" s="8">
        <f t="shared" si="10"/>
        <v>1</v>
      </c>
      <c r="K122" s="9">
        <f t="shared" si="11"/>
        <v>0.5</v>
      </c>
    </row>
    <row r="123" spans="1:11" x14ac:dyDescent="0.2">
      <c r="A123" s="7" t="s">
        <v>366</v>
      </c>
      <c r="B123" s="65">
        <v>14</v>
      </c>
      <c r="C123" s="34">
        <f>IF(B134=0, "-", B123/B134)</f>
        <v>7.7777777777777779E-2</v>
      </c>
      <c r="D123" s="65">
        <v>4</v>
      </c>
      <c r="E123" s="9">
        <f>IF(D134=0, "-", D123/D134)</f>
        <v>2.9850746268656716E-2</v>
      </c>
      <c r="F123" s="81">
        <v>34</v>
      </c>
      <c r="G123" s="34">
        <f>IF(F134=0, "-", F123/F134)</f>
        <v>4.1212121212121214E-2</v>
      </c>
      <c r="H123" s="65">
        <v>11</v>
      </c>
      <c r="I123" s="9">
        <f>IF(H134=0, "-", H123/H134)</f>
        <v>1.6897081413210446E-2</v>
      </c>
      <c r="J123" s="8">
        <f t="shared" si="10"/>
        <v>2.5</v>
      </c>
      <c r="K123" s="9">
        <f t="shared" si="11"/>
        <v>2.0909090909090908</v>
      </c>
    </row>
    <row r="124" spans="1:11" x14ac:dyDescent="0.2">
      <c r="A124" s="7" t="s">
        <v>367</v>
      </c>
      <c r="B124" s="65">
        <v>21</v>
      </c>
      <c r="C124" s="34">
        <f>IF(B134=0, "-", B124/B134)</f>
        <v>0.11666666666666667</v>
      </c>
      <c r="D124" s="65">
        <v>17</v>
      </c>
      <c r="E124" s="9">
        <f>IF(D134=0, "-", D124/D134)</f>
        <v>0.12686567164179105</v>
      </c>
      <c r="F124" s="81">
        <v>63</v>
      </c>
      <c r="G124" s="34">
        <f>IF(F134=0, "-", F124/F134)</f>
        <v>7.636363636363637E-2</v>
      </c>
      <c r="H124" s="65">
        <v>134</v>
      </c>
      <c r="I124" s="9">
        <f>IF(H134=0, "-", H124/H134)</f>
        <v>0.20583717357910905</v>
      </c>
      <c r="J124" s="8">
        <f t="shared" si="10"/>
        <v>0.23529411764705882</v>
      </c>
      <c r="K124" s="9">
        <f t="shared" si="11"/>
        <v>-0.52985074626865669</v>
      </c>
    </row>
    <row r="125" spans="1:11" x14ac:dyDescent="0.2">
      <c r="A125" s="7" t="s">
        <v>368</v>
      </c>
      <c r="B125" s="65">
        <v>0</v>
      </c>
      <c r="C125" s="34">
        <f>IF(B134=0, "-", B125/B134)</f>
        <v>0</v>
      </c>
      <c r="D125" s="65">
        <v>3</v>
      </c>
      <c r="E125" s="9">
        <f>IF(D134=0, "-", D125/D134)</f>
        <v>2.2388059701492536E-2</v>
      </c>
      <c r="F125" s="81">
        <v>4</v>
      </c>
      <c r="G125" s="34">
        <f>IF(F134=0, "-", F125/F134)</f>
        <v>4.8484848484848485E-3</v>
      </c>
      <c r="H125" s="65">
        <v>5</v>
      </c>
      <c r="I125" s="9">
        <f>IF(H134=0, "-", H125/H134)</f>
        <v>7.6804915514592934E-3</v>
      </c>
      <c r="J125" s="8">
        <f t="shared" si="10"/>
        <v>-1</v>
      </c>
      <c r="K125" s="9">
        <f t="shared" si="11"/>
        <v>-0.2</v>
      </c>
    </row>
    <row r="126" spans="1:11" x14ac:dyDescent="0.2">
      <c r="A126" s="7" t="s">
        <v>369</v>
      </c>
      <c r="B126" s="65">
        <v>2</v>
      </c>
      <c r="C126" s="34">
        <f>IF(B134=0, "-", B126/B134)</f>
        <v>1.1111111111111112E-2</v>
      </c>
      <c r="D126" s="65">
        <v>10</v>
      </c>
      <c r="E126" s="9">
        <f>IF(D134=0, "-", D126/D134)</f>
        <v>7.4626865671641784E-2</v>
      </c>
      <c r="F126" s="81">
        <v>35</v>
      </c>
      <c r="G126" s="34">
        <f>IF(F134=0, "-", F126/F134)</f>
        <v>4.2424242424242427E-2</v>
      </c>
      <c r="H126" s="65">
        <v>32</v>
      </c>
      <c r="I126" s="9">
        <f>IF(H134=0, "-", H126/H134)</f>
        <v>4.9155145929339478E-2</v>
      </c>
      <c r="J126" s="8">
        <f t="shared" si="10"/>
        <v>-0.8</v>
      </c>
      <c r="K126" s="9">
        <f t="shared" si="11"/>
        <v>9.375E-2</v>
      </c>
    </row>
    <row r="127" spans="1:11" x14ac:dyDescent="0.2">
      <c r="A127" s="7" t="s">
        <v>370</v>
      </c>
      <c r="B127" s="65">
        <v>0</v>
      </c>
      <c r="C127" s="34">
        <f>IF(B134=0, "-", B127/B134)</f>
        <v>0</v>
      </c>
      <c r="D127" s="65">
        <v>1</v>
      </c>
      <c r="E127" s="9">
        <f>IF(D134=0, "-", D127/D134)</f>
        <v>7.462686567164179E-3</v>
      </c>
      <c r="F127" s="81">
        <v>1</v>
      </c>
      <c r="G127" s="34">
        <f>IF(F134=0, "-", F127/F134)</f>
        <v>1.2121212121212121E-3</v>
      </c>
      <c r="H127" s="65">
        <v>2</v>
      </c>
      <c r="I127" s="9">
        <f>IF(H134=0, "-", H127/H134)</f>
        <v>3.0721966205837174E-3</v>
      </c>
      <c r="J127" s="8">
        <f t="shared" si="10"/>
        <v>-1</v>
      </c>
      <c r="K127" s="9">
        <f t="shared" si="11"/>
        <v>-0.5</v>
      </c>
    </row>
    <row r="128" spans="1:11" x14ac:dyDescent="0.2">
      <c r="A128" s="7" t="s">
        <v>371</v>
      </c>
      <c r="B128" s="65">
        <v>8</v>
      </c>
      <c r="C128" s="34">
        <f>IF(B134=0, "-", B128/B134)</f>
        <v>4.4444444444444446E-2</v>
      </c>
      <c r="D128" s="65">
        <v>16</v>
      </c>
      <c r="E128" s="9">
        <f>IF(D134=0, "-", D128/D134)</f>
        <v>0.11940298507462686</v>
      </c>
      <c r="F128" s="81">
        <v>137</v>
      </c>
      <c r="G128" s="34">
        <f>IF(F134=0, "-", F128/F134)</f>
        <v>0.16606060606060605</v>
      </c>
      <c r="H128" s="65">
        <v>71</v>
      </c>
      <c r="I128" s="9">
        <f>IF(H134=0, "-", H128/H134)</f>
        <v>0.10906298003072197</v>
      </c>
      <c r="J128" s="8">
        <f t="shared" si="10"/>
        <v>-0.5</v>
      </c>
      <c r="K128" s="9">
        <f t="shared" si="11"/>
        <v>0.92957746478873238</v>
      </c>
    </row>
    <row r="129" spans="1:11" x14ac:dyDescent="0.2">
      <c r="A129" s="7" t="s">
        <v>372</v>
      </c>
      <c r="B129" s="65">
        <v>13</v>
      </c>
      <c r="C129" s="34">
        <f>IF(B134=0, "-", B129/B134)</f>
        <v>7.2222222222222215E-2</v>
      </c>
      <c r="D129" s="65">
        <v>7</v>
      </c>
      <c r="E129" s="9">
        <f>IF(D134=0, "-", D129/D134)</f>
        <v>5.2238805970149252E-2</v>
      </c>
      <c r="F129" s="81">
        <v>25</v>
      </c>
      <c r="G129" s="34">
        <f>IF(F134=0, "-", F129/F134)</f>
        <v>3.0303030303030304E-2</v>
      </c>
      <c r="H129" s="65">
        <v>20</v>
      </c>
      <c r="I129" s="9">
        <f>IF(H134=0, "-", H129/H134)</f>
        <v>3.0721966205837174E-2</v>
      </c>
      <c r="J129" s="8">
        <f t="shared" si="10"/>
        <v>0.8571428571428571</v>
      </c>
      <c r="K129" s="9">
        <f t="shared" si="11"/>
        <v>0.25</v>
      </c>
    </row>
    <row r="130" spans="1:11" x14ac:dyDescent="0.2">
      <c r="A130" s="7" t="s">
        <v>373</v>
      </c>
      <c r="B130" s="65">
        <v>16</v>
      </c>
      <c r="C130" s="34">
        <f>IF(B134=0, "-", B130/B134)</f>
        <v>8.8888888888888892E-2</v>
      </c>
      <c r="D130" s="65">
        <v>7</v>
      </c>
      <c r="E130" s="9">
        <f>IF(D134=0, "-", D130/D134)</f>
        <v>5.2238805970149252E-2</v>
      </c>
      <c r="F130" s="81">
        <v>22</v>
      </c>
      <c r="G130" s="34">
        <f>IF(F134=0, "-", F130/F134)</f>
        <v>2.6666666666666668E-2</v>
      </c>
      <c r="H130" s="65">
        <v>37</v>
      </c>
      <c r="I130" s="9">
        <f>IF(H134=0, "-", H130/H134)</f>
        <v>5.683563748079877E-2</v>
      </c>
      <c r="J130" s="8">
        <f t="shared" si="10"/>
        <v>1.2857142857142858</v>
      </c>
      <c r="K130" s="9">
        <f t="shared" si="11"/>
        <v>-0.40540540540540543</v>
      </c>
    </row>
    <row r="131" spans="1:11" x14ac:dyDescent="0.2">
      <c r="A131" s="7" t="s">
        <v>374</v>
      </c>
      <c r="B131" s="65">
        <v>33</v>
      </c>
      <c r="C131" s="34">
        <f>IF(B134=0, "-", B131/B134)</f>
        <v>0.18333333333333332</v>
      </c>
      <c r="D131" s="65">
        <v>21</v>
      </c>
      <c r="E131" s="9">
        <f>IF(D134=0, "-", D131/D134)</f>
        <v>0.15671641791044777</v>
      </c>
      <c r="F131" s="81">
        <v>121</v>
      </c>
      <c r="G131" s="34">
        <f>IF(F134=0, "-", F131/F134)</f>
        <v>0.14666666666666667</v>
      </c>
      <c r="H131" s="65">
        <v>107</v>
      </c>
      <c r="I131" s="9">
        <f>IF(H134=0, "-", H131/H134)</f>
        <v>0.16436251920122888</v>
      </c>
      <c r="J131" s="8">
        <f t="shared" si="10"/>
        <v>0.5714285714285714</v>
      </c>
      <c r="K131" s="9">
        <f t="shared" si="11"/>
        <v>0.13084112149532709</v>
      </c>
    </row>
    <row r="132" spans="1:11" x14ac:dyDescent="0.2">
      <c r="A132" s="7" t="s">
        <v>375</v>
      </c>
      <c r="B132" s="65">
        <v>11</v>
      </c>
      <c r="C132" s="34">
        <f>IF(B134=0, "-", B132/B134)</f>
        <v>6.1111111111111109E-2</v>
      </c>
      <c r="D132" s="65">
        <v>6</v>
      </c>
      <c r="E132" s="9">
        <f>IF(D134=0, "-", D132/D134)</f>
        <v>4.4776119402985072E-2</v>
      </c>
      <c r="F132" s="81">
        <v>43</v>
      </c>
      <c r="G132" s="34">
        <f>IF(F134=0, "-", F132/F134)</f>
        <v>5.2121212121212124E-2</v>
      </c>
      <c r="H132" s="65">
        <v>25</v>
      </c>
      <c r="I132" s="9">
        <f>IF(H134=0, "-", H132/H134)</f>
        <v>3.840245775729647E-2</v>
      </c>
      <c r="J132" s="8">
        <f t="shared" si="10"/>
        <v>0.83333333333333337</v>
      </c>
      <c r="K132" s="9">
        <f t="shared" si="11"/>
        <v>0.72</v>
      </c>
    </row>
    <row r="133" spans="1:11" x14ac:dyDescent="0.2">
      <c r="A133" s="2"/>
      <c r="B133" s="68"/>
      <c r="C133" s="33"/>
      <c r="D133" s="68"/>
      <c r="E133" s="6"/>
      <c r="F133" s="82"/>
      <c r="G133" s="33"/>
      <c r="H133" s="68"/>
      <c r="I133" s="6"/>
      <c r="J133" s="5"/>
      <c r="K133" s="6"/>
    </row>
    <row r="134" spans="1:11" s="43" customFormat="1" x14ac:dyDescent="0.2">
      <c r="A134" s="162" t="s">
        <v>512</v>
      </c>
      <c r="B134" s="71">
        <f>SUM(B110:B133)</f>
        <v>180</v>
      </c>
      <c r="C134" s="40">
        <f>B134/1899</f>
        <v>9.4786729857819899E-2</v>
      </c>
      <c r="D134" s="71">
        <f>SUM(D110:D133)</f>
        <v>134</v>
      </c>
      <c r="E134" s="41">
        <f>D134/1688</f>
        <v>7.9383886255924171E-2</v>
      </c>
      <c r="F134" s="77">
        <f>SUM(F110:F133)</f>
        <v>825</v>
      </c>
      <c r="G134" s="42">
        <f>F134/9507</f>
        <v>8.6778163458504254E-2</v>
      </c>
      <c r="H134" s="71">
        <f>SUM(H110:H133)</f>
        <v>651</v>
      </c>
      <c r="I134" s="41">
        <f>H134/6993</f>
        <v>9.3093093093093091E-2</v>
      </c>
      <c r="J134" s="37">
        <f>IF(D134=0, "-", IF((B134-D134)/D134&lt;10, (B134-D134)/D134, "&gt;999%"))</f>
        <v>0.34328358208955223</v>
      </c>
      <c r="K134" s="38">
        <f>IF(H134=0, "-", IF((F134-H134)/H134&lt;10, (F134-H134)/H134, "&gt;999%"))</f>
        <v>0.26728110599078342</v>
      </c>
    </row>
    <row r="135" spans="1:11" x14ac:dyDescent="0.2">
      <c r="B135" s="83"/>
      <c r="D135" s="83"/>
      <c r="F135" s="83"/>
      <c r="H135" s="83"/>
    </row>
    <row r="136" spans="1:11" x14ac:dyDescent="0.2">
      <c r="A136" s="163" t="s">
        <v>144</v>
      </c>
      <c r="B136" s="61" t="s">
        <v>12</v>
      </c>
      <c r="C136" s="62" t="s">
        <v>13</v>
      </c>
      <c r="D136" s="61" t="s">
        <v>12</v>
      </c>
      <c r="E136" s="63" t="s">
        <v>13</v>
      </c>
      <c r="F136" s="62" t="s">
        <v>12</v>
      </c>
      <c r="G136" s="62" t="s">
        <v>13</v>
      </c>
      <c r="H136" s="61" t="s">
        <v>12</v>
      </c>
      <c r="I136" s="63" t="s">
        <v>13</v>
      </c>
      <c r="J136" s="61"/>
      <c r="K136" s="63"/>
    </row>
    <row r="137" spans="1:11" x14ac:dyDescent="0.2">
      <c r="A137" s="7" t="s">
        <v>376</v>
      </c>
      <c r="B137" s="65">
        <v>0</v>
      </c>
      <c r="C137" s="34">
        <f>IF(B155=0, "-", B137/B155)</f>
        <v>0</v>
      </c>
      <c r="D137" s="65">
        <v>0</v>
      </c>
      <c r="E137" s="9">
        <f>IF(D155=0, "-", D137/D155)</f>
        <v>0</v>
      </c>
      <c r="F137" s="81">
        <v>1</v>
      </c>
      <c r="G137" s="34">
        <f>IF(F155=0, "-", F137/F155)</f>
        <v>8.6206896551724137E-3</v>
      </c>
      <c r="H137" s="65">
        <v>0</v>
      </c>
      <c r="I137" s="9">
        <f>IF(H155=0, "-", H137/H155)</f>
        <v>0</v>
      </c>
      <c r="J137" s="8" t="str">
        <f t="shared" ref="J137:J153" si="12">IF(D137=0, "-", IF((B137-D137)/D137&lt;10, (B137-D137)/D137, "&gt;999%"))</f>
        <v>-</v>
      </c>
      <c r="K137" s="9" t="str">
        <f t="shared" ref="K137:K153" si="13">IF(H137=0, "-", IF((F137-H137)/H137&lt;10, (F137-H137)/H137, "&gt;999%"))</f>
        <v>-</v>
      </c>
    </row>
    <row r="138" spans="1:11" x14ac:dyDescent="0.2">
      <c r="A138" s="7" t="s">
        <v>377</v>
      </c>
      <c r="B138" s="65">
        <v>1</v>
      </c>
      <c r="C138" s="34">
        <f>IF(B155=0, "-", B138/B155)</f>
        <v>0.05</v>
      </c>
      <c r="D138" s="65">
        <v>3</v>
      </c>
      <c r="E138" s="9">
        <f>IF(D155=0, "-", D138/D155)</f>
        <v>0.25</v>
      </c>
      <c r="F138" s="81">
        <v>6</v>
      </c>
      <c r="G138" s="34">
        <f>IF(F155=0, "-", F138/F155)</f>
        <v>5.1724137931034482E-2</v>
      </c>
      <c r="H138" s="65">
        <v>9</v>
      </c>
      <c r="I138" s="9">
        <f>IF(H155=0, "-", H138/H155)</f>
        <v>0.11538461538461539</v>
      </c>
      <c r="J138" s="8">
        <f t="shared" si="12"/>
        <v>-0.66666666666666663</v>
      </c>
      <c r="K138" s="9">
        <f t="shared" si="13"/>
        <v>-0.33333333333333331</v>
      </c>
    </row>
    <row r="139" spans="1:11" x14ac:dyDescent="0.2">
      <c r="A139" s="7" t="s">
        <v>378</v>
      </c>
      <c r="B139" s="65">
        <v>1</v>
      </c>
      <c r="C139" s="34">
        <f>IF(B155=0, "-", B139/B155)</f>
        <v>0.05</v>
      </c>
      <c r="D139" s="65">
        <v>0</v>
      </c>
      <c r="E139" s="9">
        <f>IF(D155=0, "-", D139/D155)</f>
        <v>0</v>
      </c>
      <c r="F139" s="81">
        <v>17</v>
      </c>
      <c r="G139" s="34">
        <f>IF(F155=0, "-", F139/F155)</f>
        <v>0.14655172413793102</v>
      </c>
      <c r="H139" s="65">
        <v>4</v>
      </c>
      <c r="I139" s="9">
        <f>IF(H155=0, "-", H139/H155)</f>
        <v>5.128205128205128E-2</v>
      </c>
      <c r="J139" s="8" t="str">
        <f t="shared" si="12"/>
        <v>-</v>
      </c>
      <c r="K139" s="9">
        <f t="shared" si="13"/>
        <v>3.25</v>
      </c>
    </row>
    <row r="140" spans="1:11" x14ac:dyDescent="0.2">
      <c r="A140" s="7" t="s">
        <v>379</v>
      </c>
      <c r="B140" s="65">
        <v>0</v>
      </c>
      <c r="C140" s="34">
        <f>IF(B155=0, "-", B140/B155)</f>
        <v>0</v>
      </c>
      <c r="D140" s="65">
        <v>1</v>
      </c>
      <c r="E140" s="9">
        <f>IF(D155=0, "-", D140/D155)</f>
        <v>8.3333333333333329E-2</v>
      </c>
      <c r="F140" s="81">
        <v>2</v>
      </c>
      <c r="G140" s="34">
        <f>IF(F155=0, "-", F140/F155)</f>
        <v>1.7241379310344827E-2</v>
      </c>
      <c r="H140" s="65">
        <v>4</v>
      </c>
      <c r="I140" s="9">
        <f>IF(H155=0, "-", H140/H155)</f>
        <v>5.128205128205128E-2</v>
      </c>
      <c r="J140" s="8">
        <f t="shared" si="12"/>
        <v>-1</v>
      </c>
      <c r="K140" s="9">
        <f t="shared" si="13"/>
        <v>-0.5</v>
      </c>
    </row>
    <row r="141" spans="1:11" x14ac:dyDescent="0.2">
      <c r="A141" s="7" t="s">
        <v>380</v>
      </c>
      <c r="B141" s="65">
        <v>0</v>
      </c>
      <c r="C141" s="34">
        <f>IF(B155=0, "-", B141/B155)</f>
        <v>0</v>
      </c>
      <c r="D141" s="65">
        <v>1</v>
      </c>
      <c r="E141" s="9">
        <f>IF(D155=0, "-", D141/D155)</f>
        <v>8.3333333333333329E-2</v>
      </c>
      <c r="F141" s="81">
        <v>4</v>
      </c>
      <c r="G141" s="34">
        <f>IF(F155=0, "-", F141/F155)</f>
        <v>3.4482758620689655E-2</v>
      </c>
      <c r="H141" s="65">
        <v>7</v>
      </c>
      <c r="I141" s="9">
        <f>IF(H155=0, "-", H141/H155)</f>
        <v>8.9743589743589744E-2</v>
      </c>
      <c r="J141" s="8">
        <f t="shared" si="12"/>
        <v>-1</v>
      </c>
      <c r="K141" s="9">
        <f t="shared" si="13"/>
        <v>-0.42857142857142855</v>
      </c>
    </row>
    <row r="142" spans="1:11" x14ac:dyDescent="0.2">
      <c r="A142" s="7" t="s">
        <v>381</v>
      </c>
      <c r="B142" s="65">
        <v>1</v>
      </c>
      <c r="C142" s="34">
        <f>IF(B155=0, "-", B142/B155)</f>
        <v>0.05</v>
      </c>
      <c r="D142" s="65">
        <v>0</v>
      </c>
      <c r="E142" s="9">
        <f>IF(D155=0, "-", D142/D155)</f>
        <v>0</v>
      </c>
      <c r="F142" s="81">
        <v>1</v>
      </c>
      <c r="G142" s="34">
        <f>IF(F155=0, "-", F142/F155)</f>
        <v>8.6206896551724137E-3</v>
      </c>
      <c r="H142" s="65">
        <v>0</v>
      </c>
      <c r="I142" s="9">
        <f>IF(H155=0, "-", H142/H155)</f>
        <v>0</v>
      </c>
      <c r="J142" s="8" t="str">
        <f t="shared" si="12"/>
        <v>-</v>
      </c>
      <c r="K142" s="9" t="str">
        <f t="shared" si="13"/>
        <v>-</v>
      </c>
    </row>
    <row r="143" spans="1:11" x14ac:dyDescent="0.2">
      <c r="A143" s="7" t="s">
        <v>382</v>
      </c>
      <c r="B143" s="65">
        <v>3</v>
      </c>
      <c r="C143" s="34">
        <f>IF(B155=0, "-", B143/B155)</f>
        <v>0.15</v>
      </c>
      <c r="D143" s="65">
        <v>0</v>
      </c>
      <c r="E143" s="9">
        <f>IF(D155=0, "-", D143/D155)</f>
        <v>0</v>
      </c>
      <c r="F143" s="81">
        <v>13</v>
      </c>
      <c r="G143" s="34">
        <f>IF(F155=0, "-", F143/F155)</f>
        <v>0.11206896551724138</v>
      </c>
      <c r="H143" s="65">
        <v>0</v>
      </c>
      <c r="I143" s="9">
        <f>IF(H155=0, "-", H143/H155)</f>
        <v>0</v>
      </c>
      <c r="J143" s="8" t="str">
        <f t="shared" si="12"/>
        <v>-</v>
      </c>
      <c r="K143" s="9" t="str">
        <f t="shared" si="13"/>
        <v>-</v>
      </c>
    </row>
    <row r="144" spans="1:11" x14ac:dyDescent="0.2">
      <c r="A144" s="7" t="s">
        <v>383</v>
      </c>
      <c r="B144" s="65">
        <v>3</v>
      </c>
      <c r="C144" s="34">
        <f>IF(B155=0, "-", B144/B155)</f>
        <v>0.15</v>
      </c>
      <c r="D144" s="65">
        <v>2</v>
      </c>
      <c r="E144" s="9">
        <f>IF(D155=0, "-", D144/D155)</f>
        <v>0.16666666666666666</v>
      </c>
      <c r="F144" s="81">
        <v>12</v>
      </c>
      <c r="G144" s="34">
        <f>IF(F155=0, "-", F144/F155)</f>
        <v>0.10344827586206896</v>
      </c>
      <c r="H144" s="65">
        <v>12</v>
      </c>
      <c r="I144" s="9">
        <f>IF(H155=0, "-", H144/H155)</f>
        <v>0.15384615384615385</v>
      </c>
      <c r="J144" s="8">
        <f t="shared" si="12"/>
        <v>0.5</v>
      </c>
      <c r="K144" s="9">
        <f t="shared" si="13"/>
        <v>0</v>
      </c>
    </row>
    <row r="145" spans="1:11" x14ac:dyDescent="0.2">
      <c r="A145" s="7" t="s">
        <v>384</v>
      </c>
      <c r="B145" s="65">
        <v>3</v>
      </c>
      <c r="C145" s="34">
        <f>IF(B155=0, "-", B145/B155)</f>
        <v>0.15</v>
      </c>
      <c r="D145" s="65">
        <v>0</v>
      </c>
      <c r="E145" s="9">
        <f>IF(D155=0, "-", D145/D155)</f>
        <v>0</v>
      </c>
      <c r="F145" s="81">
        <v>6</v>
      </c>
      <c r="G145" s="34">
        <f>IF(F155=0, "-", F145/F155)</f>
        <v>5.1724137931034482E-2</v>
      </c>
      <c r="H145" s="65">
        <v>4</v>
      </c>
      <c r="I145" s="9">
        <f>IF(H155=0, "-", H145/H155)</f>
        <v>5.128205128205128E-2</v>
      </c>
      <c r="J145" s="8" t="str">
        <f t="shared" si="12"/>
        <v>-</v>
      </c>
      <c r="K145" s="9">
        <f t="shared" si="13"/>
        <v>0.5</v>
      </c>
    </row>
    <row r="146" spans="1:11" x14ac:dyDescent="0.2">
      <c r="A146" s="7" t="s">
        <v>385</v>
      </c>
      <c r="B146" s="65">
        <v>0</v>
      </c>
      <c r="C146" s="34">
        <f>IF(B155=0, "-", B146/B155)</f>
        <v>0</v>
      </c>
      <c r="D146" s="65">
        <v>0</v>
      </c>
      <c r="E146" s="9">
        <f>IF(D155=0, "-", D146/D155)</f>
        <v>0</v>
      </c>
      <c r="F146" s="81">
        <v>1</v>
      </c>
      <c r="G146" s="34">
        <f>IF(F155=0, "-", F146/F155)</f>
        <v>8.6206896551724137E-3</v>
      </c>
      <c r="H146" s="65">
        <v>3</v>
      </c>
      <c r="I146" s="9">
        <f>IF(H155=0, "-", H146/H155)</f>
        <v>3.8461538461538464E-2</v>
      </c>
      <c r="J146" s="8" t="str">
        <f t="shared" si="12"/>
        <v>-</v>
      </c>
      <c r="K146" s="9">
        <f t="shared" si="13"/>
        <v>-0.66666666666666663</v>
      </c>
    </row>
    <row r="147" spans="1:11" x14ac:dyDescent="0.2">
      <c r="A147" s="7" t="s">
        <v>386</v>
      </c>
      <c r="B147" s="65">
        <v>0</v>
      </c>
      <c r="C147" s="34">
        <f>IF(B155=0, "-", B147/B155)</f>
        <v>0</v>
      </c>
      <c r="D147" s="65">
        <v>0</v>
      </c>
      <c r="E147" s="9">
        <f>IF(D155=0, "-", D147/D155)</f>
        <v>0</v>
      </c>
      <c r="F147" s="81">
        <v>2</v>
      </c>
      <c r="G147" s="34">
        <f>IF(F155=0, "-", F147/F155)</f>
        <v>1.7241379310344827E-2</v>
      </c>
      <c r="H147" s="65">
        <v>0</v>
      </c>
      <c r="I147" s="9">
        <f>IF(H155=0, "-", H147/H155)</f>
        <v>0</v>
      </c>
      <c r="J147" s="8" t="str">
        <f t="shared" si="12"/>
        <v>-</v>
      </c>
      <c r="K147" s="9" t="str">
        <f t="shared" si="13"/>
        <v>-</v>
      </c>
    </row>
    <row r="148" spans="1:11" x14ac:dyDescent="0.2">
      <c r="A148" s="7" t="s">
        <v>387</v>
      </c>
      <c r="B148" s="65">
        <v>0</v>
      </c>
      <c r="C148" s="34">
        <f>IF(B155=0, "-", B148/B155)</f>
        <v>0</v>
      </c>
      <c r="D148" s="65">
        <v>0</v>
      </c>
      <c r="E148" s="9">
        <f>IF(D155=0, "-", D148/D155)</f>
        <v>0</v>
      </c>
      <c r="F148" s="81">
        <v>3</v>
      </c>
      <c r="G148" s="34">
        <f>IF(F155=0, "-", F148/F155)</f>
        <v>2.5862068965517241E-2</v>
      </c>
      <c r="H148" s="65">
        <v>0</v>
      </c>
      <c r="I148" s="9">
        <f>IF(H155=0, "-", H148/H155)</f>
        <v>0</v>
      </c>
      <c r="J148" s="8" t="str">
        <f t="shared" si="12"/>
        <v>-</v>
      </c>
      <c r="K148" s="9" t="str">
        <f t="shared" si="13"/>
        <v>-</v>
      </c>
    </row>
    <row r="149" spans="1:11" x14ac:dyDescent="0.2">
      <c r="A149" s="7" t="s">
        <v>388</v>
      </c>
      <c r="B149" s="65">
        <v>3</v>
      </c>
      <c r="C149" s="34">
        <f>IF(B155=0, "-", B149/B155)</f>
        <v>0.15</v>
      </c>
      <c r="D149" s="65">
        <v>2</v>
      </c>
      <c r="E149" s="9">
        <f>IF(D155=0, "-", D149/D155)</f>
        <v>0.16666666666666666</v>
      </c>
      <c r="F149" s="81">
        <v>10</v>
      </c>
      <c r="G149" s="34">
        <f>IF(F155=0, "-", F149/F155)</f>
        <v>8.6206896551724144E-2</v>
      </c>
      <c r="H149" s="65">
        <v>12</v>
      </c>
      <c r="I149" s="9">
        <f>IF(H155=0, "-", H149/H155)</f>
        <v>0.15384615384615385</v>
      </c>
      <c r="J149" s="8">
        <f t="shared" si="12"/>
        <v>0.5</v>
      </c>
      <c r="K149" s="9">
        <f t="shared" si="13"/>
        <v>-0.16666666666666666</v>
      </c>
    </row>
    <row r="150" spans="1:11" x14ac:dyDescent="0.2">
      <c r="A150" s="7" t="s">
        <v>389</v>
      </c>
      <c r="B150" s="65">
        <v>0</v>
      </c>
      <c r="C150" s="34">
        <f>IF(B155=0, "-", B150/B155)</f>
        <v>0</v>
      </c>
      <c r="D150" s="65">
        <v>0</v>
      </c>
      <c r="E150" s="9">
        <f>IF(D155=0, "-", D150/D155)</f>
        <v>0</v>
      </c>
      <c r="F150" s="81">
        <v>1</v>
      </c>
      <c r="G150" s="34">
        <f>IF(F155=0, "-", F150/F155)</f>
        <v>8.6206896551724137E-3</v>
      </c>
      <c r="H150" s="65">
        <v>3</v>
      </c>
      <c r="I150" s="9">
        <f>IF(H155=0, "-", H150/H155)</f>
        <v>3.8461538461538464E-2</v>
      </c>
      <c r="J150" s="8" t="str">
        <f t="shared" si="12"/>
        <v>-</v>
      </c>
      <c r="K150" s="9">
        <f t="shared" si="13"/>
        <v>-0.66666666666666663</v>
      </c>
    </row>
    <row r="151" spans="1:11" x14ac:dyDescent="0.2">
      <c r="A151" s="7" t="s">
        <v>390</v>
      </c>
      <c r="B151" s="65">
        <v>1</v>
      </c>
      <c r="C151" s="34">
        <f>IF(B155=0, "-", B151/B155)</f>
        <v>0.05</v>
      </c>
      <c r="D151" s="65">
        <v>0</v>
      </c>
      <c r="E151" s="9">
        <f>IF(D155=0, "-", D151/D155)</f>
        <v>0</v>
      </c>
      <c r="F151" s="81">
        <v>4</v>
      </c>
      <c r="G151" s="34">
        <f>IF(F155=0, "-", F151/F155)</f>
        <v>3.4482758620689655E-2</v>
      </c>
      <c r="H151" s="65">
        <v>4</v>
      </c>
      <c r="I151" s="9">
        <f>IF(H155=0, "-", H151/H155)</f>
        <v>5.128205128205128E-2</v>
      </c>
      <c r="J151" s="8" t="str">
        <f t="shared" si="12"/>
        <v>-</v>
      </c>
      <c r="K151" s="9">
        <f t="shared" si="13"/>
        <v>0</v>
      </c>
    </row>
    <row r="152" spans="1:11" x14ac:dyDescent="0.2">
      <c r="A152" s="7" t="s">
        <v>391</v>
      </c>
      <c r="B152" s="65">
        <v>2</v>
      </c>
      <c r="C152" s="34">
        <f>IF(B155=0, "-", B152/B155)</f>
        <v>0.1</v>
      </c>
      <c r="D152" s="65">
        <v>2</v>
      </c>
      <c r="E152" s="9">
        <f>IF(D155=0, "-", D152/D155)</f>
        <v>0.16666666666666666</v>
      </c>
      <c r="F152" s="81">
        <v>21</v>
      </c>
      <c r="G152" s="34">
        <f>IF(F155=0, "-", F152/F155)</f>
        <v>0.18103448275862069</v>
      </c>
      <c r="H152" s="65">
        <v>10</v>
      </c>
      <c r="I152" s="9">
        <f>IF(H155=0, "-", H152/H155)</f>
        <v>0.12820512820512819</v>
      </c>
      <c r="J152" s="8">
        <f t="shared" si="12"/>
        <v>0</v>
      </c>
      <c r="K152" s="9">
        <f t="shared" si="13"/>
        <v>1.1000000000000001</v>
      </c>
    </row>
    <row r="153" spans="1:11" x14ac:dyDescent="0.2">
      <c r="A153" s="7" t="s">
        <v>392</v>
      </c>
      <c r="B153" s="65">
        <v>2</v>
      </c>
      <c r="C153" s="34">
        <f>IF(B155=0, "-", B153/B155)</f>
        <v>0.1</v>
      </c>
      <c r="D153" s="65">
        <v>1</v>
      </c>
      <c r="E153" s="9">
        <f>IF(D155=0, "-", D153/D155)</f>
        <v>8.3333333333333329E-2</v>
      </c>
      <c r="F153" s="81">
        <v>12</v>
      </c>
      <c r="G153" s="34">
        <f>IF(F155=0, "-", F153/F155)</f>
        <v>0.10344827586206896</v>
      </c>
      <c r="H153" s="65">
        <v>6</v>
      </c>
      <c r="I153" s="9">
        <f>IF(H155=0, "-", H153/H155)</f>
        <v>7.6923076923076927E-2</v>
      </c>
      <c r="J153" s="8">
        <f t="shared" si="12"/>
        <v>1</v>
      </c>
      <c r="K153" s="9">
        <f t="shared" si="13"/>
        <v>1</v>
      </c>
    </row>
    <row r="154" spans="1:11" x14ac:dyDescent="0.2">
      <c r="A154" s="2"/>
      <c r="B154" s="68"/>
      <c r="C154" s="33"/>
      <c r="D154" s="68"/>
      <c r="E154" s="6"/>
      <c r="F154" s="82"/>
      <c r="G154" s="33"/>
      <c r="H154" s="68"/>
      <c r="I154" s="6"/>
      <c r="J154" s="5"/>
      <c r="K154" s="6"/>
    </row>
    <row r="155" spans="1:11" s="43" customFormat="1" x14ac:dyDescent="0.2">
      <c r="A155" s="162" t="s">
        <v>511</v>
      </c>
      <c r="B155" s="71">
        <f>SUM(B137:B154)</f>
        <v>20</v>
      </c>
      <c r="C155" s="40">
        <f>B155/1899</f>
        <v>1.0531858873091101E-2</v>
      </c>
      <c r="D155" s="71">
        <f>SUM(D137:D154)</f>
        <v>12</v>
      </c>
      <c r="E155" s="41">
        <f>D155/1688</f>
        <v>7.1090047393364926E-3</v>
      </c>
      <c r="F155" s="77">
        <f>SUM(F137:F154)</f>
        <v>116</v>
      </c>
      <c r="G155" s="42">
        <f>F155/9507</f>
        <v>1.2201535710529085E-2</v>
      </c>
      <c r="H155" s="71">
        <f>SUM(H137:H154)</f>
        <v>78</v>
      </c>
      <c r="I155" s="41">
        <f>H155/6993</f>
        <v>1.1154011154011155E-2</v>
      </c>
      <c r="J155" s="37">
        <f>IF(D155=0, "-", IF((B155-D155)/D155&lt;10, (B155-D155)/D155, "&gt;999%"))</f>
        <v>0.66666666666666663</v>
      </c>
      <c r="K155" s="38">
        <f>IF(H155=0, "-", IF((F155-H155)/H155&lt;10, (F155-H155)/H155, "&gt;999%"))</f>
        <v>0.48717948717948717</v>
      </c>
    </row>
    <row r="156" spans="1:11" x14ac:dyDescent="0.2">
      <c r="B156" s="83"/>
      <c r="D156" s="83"/>
      <c r="F156" s="83"/>
      <c r="H156" s="83"/>
    </row>
    <row r="157" spans="1:11" s="43" customFormat="1" x14ac:dyDescent="0.2">
      <c r="A157" s="162" t="s">
        <v>510</v>
      </c>
      <c r="B157" s="71">
        <v>200</v>
      </c>
      <c r="C157" s="40">
        <f>B157/1899</f>
        <v>0.105318588730911</v>
      </c>
      <c r="D157" s="71">
        <v>146</v>
      </c>
      <c r="E157" s="41">
        <f>D157/1688</f>
        <v>8.6492890995260668E-2</v>
      </c>
      <c r="F157" s="77">
        <v>941</v>
      </c>
      <c r="G157" s="42">
        <f>F157/9507</f>
        <v>9.8979699169033347E-2</v>
      </c>
      <c r="H157" s="71">
        <v>729</v>
      </c>
      <c r="I157" s="41">
        <f>H157/6993</f>
        <v>0.10424710424710425</v>
      </c>
      <c r="J157" s="37">
        <f>IF(D157=0, "-", IF((B157-D157)/D157&lt;10, (B157-D157)/D157, "&gt;999%"))</f>
        <v>0.36986301369863012</v>
      </c>
      <c r="K157" s="38">
        <f>IF(H157=0, "-", IF((F157-H157)/H157&lt;10, (F157-H157)/H157, "&gt;999%"))</f>
        <v>0.29080932784636487</v>
      </c>
    </row>
    <row r="158" spans="1:11" x14ac:dyDescent="0.2">
      <c r="B158" s="83"/>
      <c r="D158" s="83"/>
      <c r="F158" s="83"/>
      <c r="H158" s="83"/>
    </row>
    <row r="159" spans="1:11" ht="15.75" x14ac:dyDescent="0.25">
      <c r="A159" s="164" t="s">
        <v>112</v>
      </c>
      <c r="B159" s="196" t="s">
        <v>1</v>
      </c>
      <c r="C159" s="200"/>
      <c r="D159" s="200"/>
      <c r="E159" s="197"/>
      <c r="F159" s="196" t="s">
        <v>14</v>
      </c>
      <c r="G159" s="200"/>
      <c r="H159" s="200"/>
      <c r="I159" s="197"/>
      <c r="J159" s="196" t="s">
        <v>15</v>
      </c>
      <c r="K159" s="197"/>
    </row>
    <row r="160" spans="1:11" x14ac:dyDescent="0.2">
      <c r="A160" s="22"/>
      <c r="B160" s="196">
        <f>VALUE(RIGHT($B$2, 4))</f>
        <v>2021</v>
      </c>
      <c r="C160" s="197"/>
      <c r="D160" s="196">
        <f>B160-1</f>
        <v>2020</v>
      </c>
      <c r="E160" s="204"/>
      <c r="F160" s="196">
        <f>B160</f>
        <v>2021</v>
      </c>
      <c r="G160" s="204"/>
      <c r="H160" s="196">
        <f>D160</f>
        <v>2020</v>
      </c>
      <c r="I160" s="204"/>
      <c r="J160" s="140" t="s">
        <v>4</v>
      </c>
      <c r="K160" s="141" t="s">
        <v>2</v>
      </c>
    </row>
    <row r="161" spans="1:11" x14ac:dyDescent="0.2">
      <c r="A161" s="163" t="s">
        <v>145</v>
      </c>
      <c r="B161" s="61" t="s">
        <v>12</v>
      </c>
      <c r="C161" s="62" t="s">
        <v>13</v>
      </c>
      <c r="D161" s="61" t="s">
        <v>12</v>
      </c>
      <c r="E161" s="63" t="s">
        <v>13</v>
      </c>
      <c r="F161" s="62" t="s">
        <v>12</v>
      </c>
      <c r="G161" s="62" t="s">
        <v>13</v>
      </c>
      <c r="H161" s="61" t="s">
        <v>12</v>
      </c>
      <c r="I161" s="63" t="s">
        <v>13</v>
      </c>
      <c r="J161" s="61"/>
      <c r="K161" s="63"/>
    </row>
    <row r="162" spans="1:11" x14ac:dyDescent="0.2">
      <c r="A162" s="7" t="s">
        <v>393</v>
      </c>
      <c r="B162" s="65">
        <v>4</v>
      </c>
      <c r="C162" s="34">
        <f>IF(B165=0, "-", B162/B165)</f>
        <v>0.16666666666666666</v>
      </c>
      <c r="D162" s="65">
        <v>5</v>
      </c>
      <c r="E162" s="9">
        <f>IF(D165=0, "-", D162/D165)</f>
        <v>0.16666666666666666</v>
      </c>
      <c r="F162" s="81">
        <v>20</v>
      </c>
      <c r="G162" s="34">
        <f>IF(F165=0, "-", F162/F165)</f>
        <v>0.1</v>
      </c>
      <c r="H162" s="65">
        <v>12</v>
      </c>
      <c r="I162" s="9">
        <f>IF(H165=0, "-", H162/H165)</f>
        <v>0.10526315789473684</v>
      </c>
      <c r="J162" s="8">
        <f>IF(D162=0, "-", IF((B162-D162)/D162&lt;10, (B162-D162)/D162, "&gt;999%"))</f>
        <v>-0.2</v>
      </c>
      <c r="K162" s="9">
        <f>IF(H162=0, "-", IF((F162-H162)/H162&lt;10, (F162-H162)/H162, "&gt;999%"))</f>
        <v>0.66666666666666663</v>
      </c>
    </row>
    <row r="163" spans="1:11" x14ac:dyDescent="0.2">
      <c r="A163" s="7" t="s">
        <v>394</v>
      </c>
      <c r="B163" s="65">
        <v>20</v>
      </c>
      <c r="C163" s="34">
        <f>IF(B165=0, "-", B163/B165)</f>
        <v>0.83333333333333337</v>
      </c>
      <c r="D163" s="65">
        <v>25</v>
      </c>
      <c r="E163" s="9">
        <f>IF(D165=0, "-", D163/D165)</f>
        <v>0.83333333333333337</v>
      </c>
      <c r="F163" s="81">
        <v>180</v>
      </c>
      <c r="G163" s="34">
        <f>IF(F165=0, "-", F163/F165)</f>
        <v>0.9</v>
      </c>
      <c r="H163" s="65">
        <v>102</v>
      </c>
      <c r="I163" s="9">
        <f>IF(H165=0, "-", H163/H165)</f>
        <v>0.89473684210526316</v>
      </c>
      <c r="J163" s="8">
        <f>IF(D163=0, "-", IF((B163-D163)/D163&lt;10, (B163-D163)/D163, "&gt;999%"))</f>
        <v>-0.2</v>
      </c>
      <c r="K163" s="9">
        <f>IF(H163=0, "-", IF((F163-H163)/H163&lt;10, (F163-H163)/H163, "&gt;999%"))</f>
        <v>0.76470588235294112</v>
      </c>
    </row>
    <row r="164" spans="1:11" x14ac:dyDescent="0.2">
      <c r="A164" s="2"/>
      <c r="B164" s="68"/>
      <c r="C164" s="33"/>
      <c r="D164" s="68"/>
      <c r="E164" s="6"/>
      <c r="F164" s="82"/>
      <c r="G164" s="33"/>
      <c r="H164" s="68"/>
      <c r="I164" s="6"/>
      <c r="J164" s="5"/>
      <c r="K164" s="6"/>
    </row>
    <row r="165" spans="1:11" s="43" customFormat="1" x14ac:dyDescent="0.2">
      <c r="A165" s="162" t="s">
        <v>509</v>
      </c>
      <c r="B165" s="71">
        <f>SUM(B162:B164)</f>
        <v>24</v>
      </c>
      <c r="C165" s="40">
        <f>B165/1899</f>
        <v>1.2638230647709321E-2</v>
      </c>
      <c r="D165" s="71">
        <f>SUM(D162:D164)</f>
        <v>30</v>
      </c>
      <c r="E165" s="41">
        <f>D165/1688</f>
        <v>1.7772511848341232E-2</v>
      </c>
      <c r="F165" s="77">
        <f>SUM(F162:F164)</f>
        <v>200</v>
      </c>
      <c r="G165" s="42">
        <f>F165/9507</f>
        <v>2.1037130535394973E-2</v>
      </c>
      <c r="H165" s="71">
        <f>SUM(H162:H164)</f>
        <v>114</v>
      </c>
      <c r="I165" s="41">
        <f>H165/6993</f>
        <v>1.6302016302016303E-2</v>
      </c>
      <c r="J165" s="37">
        <f>IF(D165=0, "-", IF((B165-D165)/D165&lt;10, (B165-D165)/D165, "&gt;999%"))</f>
        <v>-0.2</v>
      </c>
      <c r="K165" s="38">
        <f>IF(H165=0, "-", IF((F165-H165)/H165&lt;10, (F165-H165)/H165, "&gt;999%"))</f>
        <v>0.75438596491228072</v>
      </c>
    </row>
    <row r="166" spans="1:11" x14ac:dyDescent="0.2">
      <c r="B166" s="83"/>
      <c r="D166" s="83"/>
      <c r="F166" s="83"/>
      <c r="H166" s="83"/>
    </row>
    <row r="167" spans="1:11" x14ac:dyDescent="0.2">
      <c r="A167" s="163" t="s">
        <v>146</v>
      </c>
      <c r="B167" s="61" t="s">
        <v>12</v>
      </c>
      <c r="C167" s="62" t="s">
        <v>13</v>
      </c>
      <c r="D167" s="61" t="s">
        <v>12</v>
      </c>
      <c r="E167" s="63" t="s">
        <v>13</v>
      </c>
      <c r="F167" s="62" t="s">
        <v>12</v>
      </c>
      <c r="G167" s="62" t="s">
        <v>13</v>
      </c>
      <c r="H167" s="61" t="s">
        <v>12</v>
      </c>
      <c r="I167" s="63" t="s">
        <v>13</v>
      </c>
      <c r="J167" s="61"/>
      <c r="K167" s="63"/>
    </row>
    <row r="168" spans="1:11" x14ac:dyDescent="0.2">
      <c r="A168" s="7" t="s">
        <v>395</v>
      </c>
      <c r="B168" s="65">
        <v>0</v>
      </c>
      <c r="C168" s="34">
        <f>IF(B174=0, "-", B168/B174)</f>
        <v>0</v>
      </c>
      <c r="D168" s="65">
        <v>0</v>
      </c>
      <c r="E168" s="9">
        <f>IF(D174=0, "-", D168/D174)</f>
        <v>0</v>
      </c>
      <c r="F168" s="81">
        <v>1</v>
      </c>
      <c r="G168" s="34">
        <f>IF(F174=0, "-", F168/F174)</f>
        <v>9.0909090909090912E-2</v>
      </c>
      <c r="H168" s="65">
        <v>1</v>
      </c>
      <c r="I168" s="9">
        <f>IF(H174=0, "-", H168/H174)</f>
        <v>7.6923076923076927E-2</v>
      </c>
      <c r="J168" s="8" t="str">
        <f>IF(D168=0, "-", IF((B168-D168)/D168&lt;10, (B168-D168)/D168, "&gt;999%"))</f>
        <v>-</v>
      </c>
      <c r="K168" s="9">
        <f>IF(H168=0, "-", IF((F168-H168)/H168&lt;10, (F168-H168)/H168, "&gt;999%"))</f>
        <v>0</v>
      </c>
    </row>
    <row r="169" spans="1:11" x14ac:dyDescent="0.2">
      <c r="A169" s="7" t="s">
        <v>396</v>
      </c>
      <c r="B169" s="65">
        <v>0</v>
      </c>
      <c r="C169" s="34">
        <f>IF(B174=0, "-", B169/B174)</f>
        <v>0</v>
      </c>
      <c r="D169" s="65">
        <v>1</v>
      </c>
      <c r="E169" s="9">
        <f>IF(D174=0, "-", D169/D174)</f>
        <v>0.2</v>
      </c>
      <c r="F169" s="81">
        <v>0</v>
      </c>
      <c r="G169" s="34">
        <f>IF(F174=0, "-", F169/F174)</f>
        <v>0</v>
      </c>
      <c r="H169" s="65">
        <v>4</v>
      </c>
      <c r="I169" s="9">
        <f>IF(H174=0, "-", H169/H174)</f>
        <v>0.30769230769230771</v>
      </c>
      <c r="J169" s="8">
        <f>IF(D169=0, "-", IF((B169-D169)/D169&lt;10, (B169-D169)/D169, "&gt;999%"))</f>
        <v>-1</v>
      </c>
      <c r="K169" s="9">
        <f>IF(H169=0, "-", IF((F169-H169)/H169&lt;10, (F169-H169)/H169, "&gt;999%"))</f>
        <v>-1</v>
      </c>
    </row>
    <row r="170" spans="1:11" x14ac:dyDescent="0.2">
      <c r="A170" s="7" t="s">
        <v>397</v>
      </c>
      <c r="B170" s="65">
        <v>0</v>
      </c>
      <c r="C170" s="34">
        <f>IF(B174=0, "-", B170/B174)</f>
        <v>0</v>
      </c>
      <c r="D170" s="65">
        <v>3</v>
      </c>
      <c r="E170" s="9">
        <f>IF(D174=0, "-", D170/D174)</f>
        <v>0.6</v>
      </c>
      <c r="F170" s="81">
        <v>3</v>
      </c>
      <c r="G170" s="34">
        <f>IF(F174=0, "-", F170/F174)</f>
        <v>0.27272727272727271</v>
      </c>
      <c r="H170" s="65">
        <v>6</v>
      </c>
      <c r="I170" s="9">
        <f>IF(H174=0, "-", H170/H174)</f>
        <v>0.46153846153846156</v>
      </c>
      <c r="J170" s="8">
        <f>IF(D170=0, "-", IF((B170-D170)/D170&lt;10, (B170-D170)/D170, "&gt;999%"))</f>
        <v>-1</v>
      </c>
      <c r="K170" s="9">
        <f>IF(H170=0, "-", IF((F170-H170)/H170&lt;10, (F170-H170)/H170, "&gt;999%"))</f>
        <v>-0.5</v>
      </c>
    </row>
    <row r="171" spans="1:11" x14ac:dyDescent="0.2">
      <c r="A171" s="7" t="s">
        <v>398</v>
      </c>
      <c r="B171" s="65">
        <v>0</v>
      </c>
      <c r="C171" s="34">
        <f>IF(B174=0, "-", B171/B174)</f>
        <v>0</v>
      </c>
      <c r="D171" s="65">
        <v>0</v>
      </c>
      <c r="E171" s="9">
        <f>IF(D174=0, "-", D171/D174)</f>
        <v>0</v>
      </c>
      <c r="F171" s="81">
        <v>2</v>
      </c>
      <c r="G171" s="34">
        <f>IF(F174=0, "-", F171/F174)</f>
        <v>0.18181818181818182</v>
      </c>
      <c r="H171" s="65">
        <v>0</v>
      </c>
      <c r="I171" s="9">
        <f>IF(H174=0, "-", H171/H174)</f>
        <v>0</v>
      </c>
      <c r="J171" s="8" t="str">
        <f>IF(D171=0, "-", IF((B171-D171)/D171&lt;10, (B171-D171)/D171, "&gt;999%"))</f>
        <v>-</v>
      </c>
      <c r="K171" s="9" t="str">
        <f>IF(H171=0, "-", IF((F171-H171)/H171&lt;10, (F171-H171)/H171, "&gt;999%"))</f>
        <v>-</v>
      </c>
    </row>
    <row r="172" spans="1:11" x14ac:dyDescent="0.2">
      <c r="A172" s="7" t="s">
        <v>399</v>
      </c>
      <c r="B172" s="65">
        <v>2</v>
      </c>
      <c r="C172" s="34">
        <f>IF(B174=0, "-", B172/B174)</f>
        <v>1</v>
      </c>
      <c r="D172" s="65">
        <v>1</v>
      </c>
      <c r="E172" s="9">
        <f>IF(D174=0, "-", D172/D174)</f>
        <v>0.2</v>
      </c>
      <c r="F172" s="81">
        <v>5</v>
      </c>
      <c r="G172" s="34">
        <f>IF(F174=0, "-", F172/F174)</f>
        <v>0.45454545454545453</v>
      </c>
      <c r="H172" s="65">
        <v>2</v>
      </c>
      <c r="I172" s="9">
        <f>IF(H174=0, "-", H172/H174)</f>
        <v>0.15384615384615385</v>
      </c>
      <c r="J172" s="8">
        <f>IF(D172=0, "-", IF((B172-D172)/D172&lt;10, (B172-D172)/D172, "&gt;999%"))</f>
        <v>1</v>
      </c>
      <c r="K172" s="9">
        <f>IF(H172=0, "-", IF((F172-H172)/H172&lt;10, (F172-H172)/H172, "&gt;999%"))</f>
        <v>1.5</v>
      </c>
    </row>
    <row r="173" spans="1:11" x14ac:dyDescent="0.2">
      <c r="A173" s="2"/>
      <c r="B173" s="68"/>
      <c r="C173" s="33"/>
      <c r="D173" s="68"/>
      <c r="E173" s="6"/>
      <c r="F173" s="82"/>
      <c r="G173" s="33"/>
      <c r="H173" s="68"/>
      <c r="I173" s="6"/>
      <c r="J173" s="5"/>
      <c r="K173" s="6"/>
    </row>
    <row r="174" spans="1:11" s="43" customFormat="1" x14ac:dyDescent="0.2">
      <c r="A174" s="162" t="s">
        <v>508</v>
      </c>
      <c r="B174" s="71">
        <f>SUM(B168:B173)</f>
        <v>2</v>
      </c>
      <c r="C174" s="40">
        <f>B174/1899</f>
        <v>1.05318588730911E-3</v>
      </c>
      <c r="D174" s="71">
        <f>SUM(D168:D173)</f>
        <v>5</v>
      </c>
      <c r="E174" s="41">
        <f>D174/1688</f>
        <v>2.9620853080568718E-3</v>
      </c>
      <c r="F174" s="77">
        <f>SUM(F168:F173)</f>
        <v>11</v>
      </c>
      <c r="G174" s="42">
        <f>F174/9507</f>
        <v>1.1570421794467234E-3</v>
      </c>
      <c r="H174" s="71">
        <f>SUM(H168:H173)</f>
        <v>13</v>
      </c>
      <c r="I174" s="41">
        <f>H174/6993</f>
        <v>1.8590018590018591E-3</v>
      </c>
      <c r="J174" s="37">
        <f>IF(D174=0, "-", IF((B174-D174)/D174&lt;10, (B174-D174)/D174, "&gt;999%"))</f>
        <v>-0.6</v>
      </c>
      <c r="K174" s="38">
        <f>IF(H174=0, "-", IF((F174-H174)/H174&lt;10, (F174-H174)/H174, "&gt;999%"))</f>
        <v>-0.15384615384615385</v>
      </c>
    </row>
    <row r="175" spans="1:11" x14ac:dyDescent="0.2">
      <c r="B175" s="83"/>
      <c r="D175" s="83"/>
      <c r="F175" s="83"/>
      <c r="H175" s="83"/>
    </row>
    <row r="176" spans="1:11" s="43" customFormat="1" x14ac:dyDescent="0.2">
      <c r="A176" s="162" t="s">
        <v>507</v>
      </c>
      <c r="B176" s="71">
        <v>26</v>
      </c>
      <c r="C176" s="40">
        <f>B176/1899</f>
        <v>1.369141653501843E-2</v>
      </c>
      <c r="D176" s="71">
        <v>35</v>
      </c>
      <c r="E176" s="41">
        <f>D176/1688</f>
        <v>2.0734597156398103E-2</v>
      </c>
      <c r="F176" s="77">
        <v>211</v>
      </c>
      <c r="G176" s="42">
        <f>F176/9507</f>
        <v>2.2194172714841694E-2</v>
      </c>
      <c r="H176" s="71">
        <v>127</v>
      </c>
      <c r="I176" s="41">
        <f>H176/6993</f>
        <v>1.8161018161018162E-2</v>
      </c>
      <c r="J176" s="37">
        <f>IF(D176=0, "-", IF((B176-D176)/D176&lt;10, (B176-D176)/D176, "&gt;999%"))</f>
        <v>-0.25714285714285712</v>
      </c>
      <c r="K176" s="38">
        <f>IF(H176=0, "-", IF((F176-H176)/H176&lt;10, (F176-H176)/H176, "&gt;999%"))</f>
        <v>0.66141732283464572</v>
      </c>
    </row>
    <row r="177" spans="1:11" x14ac:dyDescent="0.2">
      <c r="B177" s="83"/>
      <c r="D177" s="83"/>
      <c r="F177" s="83"/>
      <c r="H177" s="83"/>
    </row>
    <row r="178" spans="1:11" x14ac:dyDescent="0.2">
      <c r="A178" s="27" t="s">
        <v>505</v>
      </c>
      <c r="B178" s="71">
        <f>B182-B180</f>
        <v>730</v>
      </c>
      <c r="C178" s="40">
        <f>B178/1899</f>
        <v>0.38441284886782517</v>
      </c>
      <c r="D178" s="71">
        <f>D182-D180</f>
        <v>643</v>
      </c>
      <c r="E178" s="41">
        <f>D178/1688</f>
        <v>0.38092417061611372</v>
      </c>
      <c r="F178" s="77">
        <f>F182-F180</f>
        <v>4292</v>
      </c>
      <c r="G178" s="42">
        <f>F178/9507</f>
        <v>0.45145682128957609</v>
      </c>
      <c r="H178" s="71">
        <f>H182-H180</f>
        <v>2916</v>
      </c>
      <c r="I178" s="41">
        <f>H178/6993</f>
        <v>0.41698841698841699</v>
      </c>
      <c r="J178" s="37">
        <f>IF(D178=0, "-", IF((B178-D178)/D178&lt;10, (B178-D178)/D178, "&gt;999%"))</f>
        <v>0.13530326594090203</v>
      </c>
      <c r="K178" s="38">
        <f>IF(H178=0, "-", IF((F178-H178)/H178&lt;10, (F178-H178)/H178, "&gt;999%"))</f>
        <v>0.47187928669410151</v>
      </c>
    </row>
    <row r="179" spans="1:11" x14ac:dyDescent="0.2">
      <c r="A179" s="27"/>
      <c r="B179" s="71"/>
      <c r="C179" s="40"/>
      <c r="D179" s="71"/>
      <c r="E179" s="41"/>
      <c r="F179" s="77"/>
      <c r="G179" s="42"/>
      <c r="H179" s="71"/>
      <c r="I179" s="41"/>
      <c r="J179" s="37"/>
      <c r="K179" s="38"/>
    </row>
    <row r="180" spans="1:11" x14ac:dyDescent="0.2">
      <c r="A180" s="27" t="s">
        <v>506</v>
      </c>
      <c r="B180" s="71">
        <v>77</v>
      </c>
      <c r="C180" s="40">
        <f>B180/1899</f>
        <v>4.0547656661400734E-2</v>
      </c>
      <c r="D180" s="71">
        <v>76</v>
      </c>
      <c r="E180" s="41">
        <f>D180/1688</f>
        <v>4.5023696682464455E-2</v>
      </c>
      <c r="F180" s="77">
        <v>425</v>
      </c>
      <c r="G180" s="42">
        <f>F180/9507</f>
        <v>4.4703902387714316E-2</v>
      </c>
      <c r="H180" s="71">
        <v>268</v>
      </c>
      <c r="I180" s="41">
        <f>H180/6993</f>
        <v>3.8324038324038322E-2</v>
      </c>
      <c r="J180" s="37">
        <f>IF(D180=0, "-", IF((B180-D180)/D180&lt;10, (B180-D180)/D180, "&gt;999%"))</f>
        <v>1.3157894736842105E-2</v>
      </c>
      <c r="K180" s="38">
        <f>IF(H180=0, "-", IF((F180-H180)/H180&lt;10, (F180-H180)/H180, "&gt;999%"))</f>
        <v>0.58582089552238803</v>
      </c>
    </row>
    <row r="181" spans="1:11" x14ac:dyDescent="0.2">
      <c r="A181" s="27"/>
      <c r="B181" s="71"/>
      <c r="C181" s="40"/>
      <c r="D181" s="71"/>
      <c r="E181" s="41"/>
      <c r="F181" s="77"/>
      <c r="G181" s="42"/>
      <c r="H181" s="71"/>
      <c r="I181" s="41"/>
      <c r="J181" s="37"/>
      <c r="K181" s="38"/>
    </row>
    <row r="182" spans="1:11" x14ac:dyDescent="0.2">
      <c r="A182" s="27" t="s">
        <v>504</v>
      </c>
      <c r="B182" s="71">
        <v>807</v>
      </c>
      <c r="C182" s="40">
        <f>B182/1899</f>
        <v>0.42496050552922593</v>
      </c>
      <c r="D182" s="71">
        <v>719</v>
      </c>
      <c r="E182" s="41">
        <f>D182/1688</f>
        <v>0.4259478672985782</v>
      </c>
      <c r="F182" s="77">
        <v>4717</v>
      </c>
      <c r="G182" s="42">
        <f>F182/9507</f>
        <v>0.49616072367729042</v>
      </c>
      <c r="H182" s="71">
        <v>3184</v>
      </c>
      <c r="I182" s="41">
        <f>H182/6993</f>
        <v>0.45531245531245529</v>
      </c>
      <c r="J182" s="37">
        <f>IF(D182=0, "-", IF((B182-D182)/D182&lt;10, (B182-D182)/D182, "&gt;999%"))</f>
        <v>0.12239221140472879</v>
      </c>
      <c r="K182" s="38">
        <f>IF(H182=0, "-", IF((F182-H182)/H182&lt;10, (F182-H182)/H182, "&gt;999%"))</f>
        <v>0.48146984924623115</v>
      </c>
    </row>
  </sheetData>
  <mergeCells count="37">
    <mergeCell ref="B1:K1"/>
    <mergeCell ref="B2:K2"/>
    <mergeCell ref="B159:E159"/>
    <mergeCell ref="F159:I159"/>
    <mergeCell ref="J159:K159"/>
    <mergeCell ref="B160:C160"/>
    <mergeCell ref="D160:E160"/>
    <mergeCell ref="F160:G160"/>
    <mergeCell ref="H160:I160"/>
    <mergeCell ref="B107:E107"/>
    <mergeCell ref="F107:I107"/>
    <mergeCell ref="J107:K107"/>
    <mergeCell ref="B108:C108"/>
    <mergeCell ref="D108:E108"/>
    <mergeCell ref="F108:G108"/>
    <mergeCell ref="H108:I108"/>
    <mergeCell ref="B65:E65"/>
    <mergeCell ref="F65:I65"/>
    <mergeCell ref="J65:K65"/>
    <mergeCell ref="B66:C66"/>
    <mergeCell ref="D66:E66"/>
    <mergeCell ref="F66:G66"/>
    <mergeCell ref="H66:I66"/>
    <mergeCell ref="B24:E24"/>
    <mergeCell ref="F24:I24"/>
    <mergeCell ref="J24:K24"/>
    <mergeCell ref="B25:C25"/>
    <mergeCell ref="D25:E25"/>
    <mergeCell ref="F25:G25"/>
    <mergeCell ref="H25:I25"/>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3" max="16383" man="1"/>
    <brk id="105" max="16383" man="1"/>
    <brk id="158" max="16383" man="1"/>
    <brk id="18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532</v>
      </c>
      <c r="C1" s="198"/>
      <c r="D1" s="198"/>
      <c r="E1" s="199"/>
      <c r="F1" s="199"/>
      <c r="G1" s="199"/>
      <c r="H1" s="199"/>
      <c r="I1" s="199"/>
      <c r="J1" s="199"/>
      <c r="K1" s="199"/>
    </row>
    <row r="2" spans="1:11" s="52" customFormat="1" ht="20.25" x14ac:dyDescent="0.3">
      <c r="A2" s="4" t="s">
        <v>97</v>
      </c>
      <c r="B2" s="202" t="s">
        <v>87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IF(B40=0, "-", B7/B40)</f>
        <v>0</v>
      </c>
      <c r="D7" s="65">
        <v>0</v>
      </c>
      <c r="E7" s="21">
        <f>IF(D40=0, "-", D7/D40)</f>
        <v>0</v>
      </c>
      <c r="F7" s="81">
        <v>0</v>
      </c>
      <c r="G7" s="39">
        <f>IF(F40=0, "-", F7/F40)</f>
        <v>0</v>
      </c>
      <c r="H7" s="65">
        <v>1</v>
      </c>
      <c r="I7" s="21">
        <f>IF(H40=0, "-", H7/H40)</f>
        <v>3.1407035175879397E-4</v>
      </c>
      <c r="J7" s="20" t="str">
        <f t="shared" ref="J7:J38" si="0">IF(D7=0, "-", IF((B7-D7)/D7&lt;10, (B7-D7)/D7, "&gt;999%"))</f>
        <v>-</v>
      </c>
      <c r="K7" s="21">
        <f t="shared" ref="K7:K38" si="1">IF(H7=0, "-", IF((F7-H7)/H7&lt;10, (F7-H7)/H7, "&gt;999%"))</f>
        <v>-1</v>
      </c>
    </row>
    <row r="8" spans="1:11" x14ac:dyDescent="0.2">
      <c r="A8" s="7" t="s">
        <v>32</v>
      </c>
      <c r="B8" s="65">
        <v>21</v>
      </c>
      <c r="C8" s="39">
        <f>IF(B40=0, "-", B8/B40)</f>
        <v>2.6022304832713755E-2</v>
      </c>
      <c r="D8" s="65">
        <v>17</v>
      </c>
      <c r="E8" s="21">
        <f>IF(D40=0, "-", D8/D40)</f>
        <v>2.3643949930458971E-2</v>
      </c>
      <c r="F8" s="81">
        <v>87</v>
      </c>
      <c r="G8" s="39">
        <f>IF(F40=0, "-", F8/F40)</f>
        <v>1.8443926224295103E-2</v>
      </c>
      <c r="H8" s="65">
        <v>58</v>
      </c>
      <c r="I8" s="21">
        <f>IF(H40=0, "-", H8/H40)</f>
        <v>1.8216080402010049E-2</v>
      </c>
      <c r="J8" s="20">
        <f t="shared" si="0"/>
        <v>0.23529411764705882</v>
      </c>
      <c r="K8" s="21">
        <f t="shared" si="1"/>
        <v>0.5</v>
      </c>
    </row>
    <row r="9" spans="1:11" x14ac:dyDescent="0.2">
      <c r="A9" s="7" t="s">
        <v>33</v>
      </c>
      <c r="B9" s="65">
        <v>7</v>
      </c>
      <c r="C9" s="39">
        <f>IF(B40=0, "-", B9/B40)</f>
        <v>8.6741016109045856E-3</v>
      </c>
      <c r="D9" s="65">
        <v>7</v>
      </c>
      <c r="E9" s="21">
        <f>IF(D40=0, "-", D9/D40)</f>
        <v>9.7357440890125171E-3</v>
      </c>
      <c r="F9" s="81">
        <v>54</v>
      </c>
      <c r="G9" s="39">
        <f>IF(F40=0, "-", F9/F40)</f>
        <v>1.1447954208183167E-2</v>
      </c>
      <c r="H9" s="65">
        <v>28</v>
      </c>
      <c r="I9" s="21">
        <f>IF(H40=0, "-", H9/H40)</f>
        <v>8.7939698492462311E-3</v>
      </c>
      <c r="J9" s="20">
        <f t="shared" si="0"/>
        <v>0</v>
      </c>
      <c r="K9" s="21">
        <f t="shared" si="1"/>
        <v>0.9285714285714286</v>
      </c>
    </row>
    <row r="10" spans="1:11" x14ac:dyDescent="0.2">
      <c r="A10" s="7" t="s">
        <v>40</v>
      </c>
      <c r="B10" s="65">
        <v>18</v>
      </c>
      <c r="C10" s="39">
        <f>IF(B40=0, "-", B10/B40)</f>
        <v>2.2304832713754646E-2</v>
      </c>
      <c r="D10" s="65">
        <v>14</v>
      </c>
      <c r="E10" s="21">
        <f>IF(D40=0, "-", D10/D40)</f>
        <v>1.9471488178025034E-2</v>
      </c>
      <c r="F10" s="81">
        <v>125</v>
      </c>
      <c r="G10" s="39">
        <f>IF(F40=0, "-", F10/F40)</f>
        <v>2.6499894000423997E-2</v>
      </c>
      <c r="H10" s="65">
        <v>65</v>
      </c>
      <c r="I10" s="21">
        <f>IF(H40=0, "-", H10/H40)</f>
        <v>2.041457286432161E-2</v>
      </c>
      <c r="J10" s="20">
        <f t="shared" si="0"/>
        <v>0.2857142857142857</v>
      </c>
      <c r="K10" s="21">
        <f t="shared" si="1"/>
        <v>0.92307692307692313</v>
      </c>
    </row>
    <row r="11" spans="1:11" x14ac:dyDescent="0.2">
      <c r="A11" s="7" t="s">
        <v>43</v>
      </c>
      <c r="B11" s="65">
        <v>1</v>
      </c>
      <c r="C11" s="39">
        <f>IF(B40=0, "-", B11/B40)</f>
        <v>1.2391573729863693E-3</v>
      </c>
      <c r="D11" s="65">
        <v>0</v>
      </c>
      <c r="E11" s="21">
        <f>IF(D40=0, "-", D11/D40)</f>
        <v>0</v>
      </c>
      <c r="F11" s="81">
        <v>12</v>
      </c>
      <c r="G11" s="39">
        <f>IF(F40=0, "-", F11/F40)</f>
        <v>2.5439898240407037E-3</v>
      </c>
      <c r="H11" s="65">
        <v>0</v>
      </c>
      <c r="I11" s="21">
        <f>IF(H40=0, "-", H11/H40)</f>
        <v>0</v>
      </c>
      <c r="J11" s="20" t="str">
        <f t="shared" si="0"/>
        <v>-</v>
      </c>
      <c r="K11" s="21" t="str">
        <f t="shared" si="1"/>
        <v>-</v>
      </c>
    </row>
    <row r="12" spans="1:11" x14ac:dyDescent="0.2">
      <c r="A12" s="7" t="s">
        <v>45</v>
      </c>
      <c r="B12" s="65">
        <v>0</v>
      </c>
      <c r="C12" s="39">
        <f>IF(B40=0, "-", B12/B40)</f>
        <v>0</v>
      </c>
      <c r="D12" s="65">
        <v>14</v>
      </c>
      <c r="E12" s="21">
        <f>IF(D40=0, "-", D12/D40)</f>
        <v>1.9471488178025034E-2</v>
      </c>
      <c r="F12" s="81">
        <v>0</v>
      </c>
      <c r="G12" s="39">
        <f>IF(F40=0, "-", F12/F40)</f>
        <v>0</v>
      </c>
      <c r="H12" s="65">
        <v>103</v>
      </c>
      <c r="I12" s="21">
        <f>IF(H40=0, "-", H12/H40)</f>
        <v>3.234924623115578E-2</v>
      </c>
      <c r="J12" s="20">
        <f t="shared" si="0"/>
        <v>-1</v>
      </c>
      <c r="K12" s="21">
        <f t="shared" si="1"/>
        <v>-1</v>
      </c>
    </row>
    <row r="13" spans="1:11" x14ac:dyDescent="0.2">
      <c r="A13" s="7" t="s">
        <v>46</v>
      </c>
      <c r="B13" s="65">
        <v>11</v>
      </c>
      <c r="C13" s="39">
        <f>IF(B40=0, "-", B13/B40)</f>
        <v>1.3630731102850062E-2</v>
      </c>
      <c r="D13" s="65">
        <v>43</v>
      </c>
      <c r="E13" s="21">
        <f>IF(D40=0, "-", D13/D40)</f>
        <v>5.9805285118219746E-2</v>
      </c>
      <c r="F13" s="81">
        <v>175</v>
      </c>
      <c r="G13" s="39">
        <f>IF(F40=0, "-", F13/F40)</f>
        <v>3.7099851600593599E-2</v>
      </c>
      <c r="H13" s="65">
        <v>165</v>
      </c>
      <c r="I13" s="21">
        <f>IF(H40=0, "-", H13/H40)</f>
        <v>5.1821608040201007E-2</v>
      </c>
      <c r="J13" s="20">
        <f t="shared" si="0"/>
        <v>-0.7441860465116279</v>
      </c>
      <c r="K13" s="21">
        <f t="shared" si="1"/>
        <v>6.0606060606060608E-2</v>
      </c>
    </row>
    <row r="14" spans="1:11" x14ac:dyDescent="0.2">
      <c r="A14" s="7" t="s">
        <v>47</v>
      </c>
      <c r="B14" s="65">
        <v>70</v>
      </c>
      <c r="C14" s="39">
        <f>IF(B40=0, "-", B14/B40)</f>
        <v>8.6741016109045846E-2</v>
      </c>
      <c r="D14" s="65">
        <v>56</v>
      </c>
      <c r="E14" s="21">
        <f>IF(D40=0, "-", D14/D40)</f>
        <v>7.7885952712100137E-2</v>
      </c>
      <c r="F14" s="81">
        <v>434</v>
      </c>
      <c r="G14" s="39">
        <f>IF(F40=0, "-", F14/F40)</f>
        <v>9.200763196947212E-2</v>
      </c>
      <c r="H14" s="65">
        <v>257</v>
      </c>
      <c r="I14" s="21">
        <f>IF(H40=0, "-", H14/H40)</f>
        <v>8.0716080402010046E-2</v>
      </c>
      <c r="J14" s="20">
        <f t="shared" si="0"/>
        <v>0.25</v>
      </c>
      <c r="K14" s="21">
        <f t="shared" si="1"/>
        <v>0.68871595330739299</v>
      </c>
    </row>
    <row r="15" spans="1:11" x14ac:dyDescent="0.2">
      <c r="A15" s="7" t="s">
        <v>50</v>
      </c>
      <c r="B15" s="65">
        <v>8</v>
      </c>
      <c r="C15" s="39">
        <f>IF(B40=0, "-", B15/B40)</f>
        <v>9.9132589838909543E-3</v>
      </c>
      <c r="D15" s="65">
        <v>10</v>
      </c>
      <c r="E15" s="21">
        <f>IF(D40=0, "-", D15/D40)</f>
        <v>1.3908205841446454E-2</v>
      </c>
      <c r="F15" s="81">
        <v>62</v>
      </c>
      <c r="G15" s="39">
        <f>IF(F40=0, "-", F15/F40)</f>
        <v>1.3143947424210304E-2</v>
      </c>
      <c r="H15" s="65">
        <v>33</v>
      </c>
      <c r="I15" s="21">
        <f>IF(H40=0, "-", H15/H40)</f>
        <v>1.0364321608040201E-2</v>
      </c>
      <c r="J15" s="20">
        <f t="shared" si="0"/>
        <v>-0.2</v>
      </c>
      <c r="K15" s="21">
        <f t="shared" si="1"/>
        <v>0.87878787878787878</v>
      </c>
    </row>
    <row r="16" spans="1:11" x14ac:dyDescent="0.2">
      <c r="A16" s="7" t="s">
        <v>52</v>
      </c>
      <c r="B16" s="65">
        <v>3</v>
      </c>
      <c r="C16" s="39">
        <f>IF(B40=0, "-", B16/B40)</f>
        <v>3.7174721189591076E-3</v>
      </c>
      <c r="D16" s="65">
        <v>5</v>
      </c>
      <c r="E16" s="21">
        <f>IF(D40=0, "-", D16/D40)</f>
        <v>6.954102920723227E-3</v>
      </c>
      <c r="F16" s="81">
        <v>14</v>
      </c>
      <c r="G16" s="39">
        <f>IF(F40=0, "-", F16/F40)</f>
        <v>2.9679881280474879E-3</v>
      </c>
      <c r="H16" s="65">
        <v>16</v>
      </c>
      <c r="I16" s="21">
        <f>IF(H40=0, "-", H16/H40)</f>
        <v>5.0251256281407036E-3</v>
      </c>
      <c r="J16" s="20">
        <f t="shared" si="0"/>
        <v>-0.4</v>
      </c>
      <c r="K16" s="21">
        <f t="shared" si="1"/>
        <v>-0.125</v>
      </c>
    </row>
    <row r="17" spans="1:11" x14ac:dyDescent="0.2">
      <c r="A17" s="7" t="s">
        <v>53</v>
      </c>
      <c r="B17" s="65">
        <v>8</v>
      </c>
      <c r="C17" s="39">
        <f>IF(B40=0, "-", B17/B40)</f>
        <v>9.9132589838909543E-3</v>
      </c>
      <c r="D17" s="65">
        <v>5</v>
      </c>
      <c r="E17" s="21">
        <f>IF(D40=0, "-", D17/D40)</f>
        <v>6.954102920723227E-3</v>
      </c>
      <c r="F17" s="81">
        <v>45</v>
      </c>
      <c r="G17" s="39">
        <f>IF(F40=0, "-", F17/F40)</f>
        <v>9.5399618401526397E-3</v>
      </c>
      <c r="H17" s="65">
        <v>30</v>
      </c>
      <c r="I17" s="21">
        <f>IF(H40=0, "-", H17/H40)</f>
        <v>9.4221105527638183E-3</v>
      </c>
      <c r="J17" s="20">
        <f t="shared" si="0"/>
        <v>0.6</v>
      </c>
      <c r="K17" s="21">
        <f t="shared" si="1"/>
        <v>0.5</v>
      </c>
    </row>
    <row r="18" spans="1:11" x14ac:dyDescent="0.2">
      <c r="A18" s="7" t="s">
        <v>55</v>
      </c>
      <c r="B18" s="65">
        <v>34</v>
      </c>
      <c r="C18" s="39">
        <f>IF(B40=0, "-", B18/B40)</f>
        <v>4.2131350681536554E-2</v>
      </c>
      <c r="D18" s="65">
        <v>16</v>
      </c>
      <c r="E18" s="21">
        <f>IF(D40=0, "-", D18/D40)</f>
        <v>2.2253129346314324E-2</v>
      </c>
      <c r="F18" s="81">
        <v>258</v>
      </c>
      <c r="G18" s="39">
        <f>IF(F40=0, "-", F18/F40)</f>
        <v>5.4695781216875135E-2</v>
      </c>
      <c r="H18" s="65">
        <v>98</v>
      </c>
      <c r="I18" s="21">
        <f>IF(H40=0, "-", H18/H40)</f>
        <v>3.077889447236181E-2</v>
      </c>
      <c r="J18" s="20">
        <f t="shared" si="0"/>
        <v>1.125</v>
      </c>
      <c r="K18" s="21">
        <f t="shared" si="1"/>
        <v>1.6326530612244898</v>
      </c>
    </row>
    <row r="19" spans="1:11" x14ac:dyDescent="0.2">
      <c r="A19" s="7" t="s">
        <v>56</v>
      </c>
      <c r="B19" s="65">
        <v>9</v>
      </c>
      <c r="C19" s="39">
        <f>IF(B40=0, "-", B19/B40)</f>
        <v>1.1152416356877323E-2</v>
      </c>
      <c r="D19" s="65">
        <v>11</v>
      </c>
      <c r="E19" s="21">
        <f>IF(D40=0, "-", D19/D40)</f>
        <v>1.5299026425591099E-2</v>
      </c>
      <c r="F19" s="81">
        <v>51</v>
      </c>
      <c r="G19" s="39">
        <f>IF(F40=0, "-", F19/F40)</f>
        <v>1.0811956752172992E-2</v>
      </c>
      <c r="H19" s="65">
        <v>38</v>
      </c>
      <c r="I19" s="21">
        <f>IF(H40=0, "-", H19/H40)</f>
        <v>1.193467336683417E-2</v>
      </c>
      <c r="J19" s="20">
        <f t="shared" si="0"/>
        <v>-0.18181818181818182</v>
      </c>
      <c r="K19" s="21">
        <f t="shared" si="1"/>
        <v>0.34210526315789475</v>
      </c>
    </row>
    <row r="20" spans="1:11" x14ac:dyDescent="0.2">
      <c r="A20" s="7" t="s">
        <v>57</v>
      </c>
      <c r="B20" s="65">
        <v>4</v>
      </c>
      <c r="C20" s="39">
        <f>IF(B40=0, "-", B20/B40)</f>
        <v>4.9566294919454771E-3</v>
      </c>
      <c r="D20" s="65">
        <v>1</v>
      </c>
      <c r="E20" s="21">
        <f>IF(D40=0, "-", D20/D40)</f>
        <v>1.3908205841446453E-3</v>
      </c>
      <c r="F20" s="81">
        <v>5</v>
      </c>
      <c r="G20" s="39">
        <f>IF(F40=0, "-", F20/F40)</f>
        <v>1.0599957600169599E-3</v>
      </c>
      <c r="H20" s="65">
        <v>4</v>
      </c>
      <c r="I20" s="21">
        <f>IF(H40=0, "-", H20/H40)</f>
        <v>1.2562814070351759E-3</v>
      </c>
      <c r="J20" s="20">
        <f t="shared" si="0"/>
        <v>3</v>
      </c>
      <c r="K20" s="21">
        <f t="shared" si="1"/>
        <v>0.25</v>
      </c>
    </row>
    <row r="21" spans="1:11" x14ac:dyDescent="0.2">
      <c r="A21" s="7" t="s">
        <v>58</v>
      </c>
      <c r="B21" s="65">
        <v>1</v>
      </c>
      <c r="C21" s="39">
        <f>IF(B40=0, "-", B21/B40)</f>
        <v>1.2391573729863693E-3</v>
      </c>
      <c r="D21" s="65">
        <v>0</v>
      </c>
      <c r="E21" s="21">
        <f>IF(D40=0, "-", D21/D40)</f>
        <v>0</v>
      </c>
      <c r="F21" s="81">
        <v>5</v>
      </c>
      <c r="G21" s="39">
        <f>IF(F40=0, "-", F21/F40)</f>
        <v>1.0599957600169599E-3</v>
      </c>
      <c r="H21" s="65">
        <v>3</v>
      </c>
      <c r="I21" s="21">
        <f>IF(H40=0, "-", H21/H40)</f>
        <v>9.4221105527638187E-4</v>
      </c>
      <c r="J21" s="20" t="str">
        <f t="shared" si="0"/>
        <v>-</v>
      </c>
      <c r="K21" s="21">
        <f t="shared" si="1"/>
        <v>0.66666666666666663</v>
      </c>
    </row>
    <row r="22" spans="1:11" x14ac:dyDescent="0.2">
      <c r="A22" s="7" t="s">
        <v>61</v>
      </c>
      <c r="B22" s="65">
        <v>0</v>
      </c>
      <c r="C22" s="39">
        <f>IF(B40=0, "-", B22/B40)</f>
        <v>0</v>
      </c>
      <c r="D22" s="65">
        <v>0</v>
      </c>
      <c r="E22" s="21">
        <f>IF(D40=0, "-", D22/D40)</f>
        <v>0</v>
      </c>
      <c r="F22" s="81">
        <v>2</v>
      </c>
      <c r="G22" s="39">
        <f>IF(F40=0, "-", F22/F40)</f>
        <v>4.2399830400678397E-4</v>
      </c>
      <c r="H22" s="65">
        <v>0</v>
      </c>
      <c r="I22" s="21">
        <f>IF(H40=0, "-", H22/H40)</f>
        <v>0</v>
      </c>
      <c r="J22" s="20" t="str">
        <f t="shared" si="0"/>
        <v>-</v>
      </c>
      <c r="K22" s="21" t="str">
        <f t="shared" si="1"/>
        <v>-</v>
      </c>
    </row>
    <row r="23" spans="1:11" x14ac:dyDescent="0.2">
      <c r="A23" s="7" t="s">
        <v>62</v>
      </c>
      <c r="B23" s="65">
        <v>82</v>
      </c>
      <c r="C23" s="39">
        <f>IF(B40=0, "-", B23/B40)</f>
        <v>0.10161090458488228</v>
      </c>
      <c r="D23" s="65">
        <v>56</v>
      </c>
      <c r="E23" s="21">
        <f>IF(D40=0, "-", D23/D40)</f>
        <v>7.7885952712100137E-2</v>
      </c>
      <c r="F23" s="81">
        <v>424</v>
      </c>
      <c r="G23" s="39">
        <f>IF(F40=0, "-", F23/F40)</f>
        <v>8.98876404494382E-2</v>
      </c>
      <c r="H23" s="65">
        <v>246</v>
      </c>
      <c r="I23" s="21">
        <f>IF(H40=0, "-", H23/H40)</f>
        <v>7.7261306532663318E-2</v>
      </c>
      <c r="J23" s="20">
        <f t="shared" si="0"/>
        <v>0.4642857142857143</v>
      </c>
      <c r="K23" s="21">
        <f t="shared" si="1"/>
        <v>0.72357723577235777</v>
      </c>
    </row>
    <row r="24" spans="1:11" x14ac:dyDescent="0.2">
      <c r="A24" s="7" t="s">
        <v>64</v>
      </c>
      <c r="B24" s="65">
        <v>16</v>
      </c>
      <c r="C24" s="39">
        <f>IF(B40=0, "-", B24/B40)</f>
        <v>1.9826517967781909E-2</v>
      </c>
      <c r="D24" s="65">
        <v>14</v>
      </c>
      <c r="E24" s="21">
        <f>IF(D40=0, "-", D24/D40)</f>
        <v>1.9471488178025034E-2</v>
      </c>
      <c r="F24" s="81">
        <v>70</v>
      </c>
      <c r="G24" s="39">
        <f>IF(F40=0, "-", F24/F40)</f>
        <v>1.4839940640237439E-2</v>
      </c>
      <c r="H24" s="65">
        <v>43</v>
      </c>
      <c r="I24" s="21">
        <f>IF(H40=0, "-", H24/H40)</f>
        <v>1.350502512562814E-2</v>
      </c>
      <c r="J24" s="20">
        <f t="shared" si="0"/>
        <v>0.14285714285714285</v>
      </c>
      <c r="K24" s="21">
        <f t="shared" si="1"/>
        <v>0.62790697674418605</v>
      </c>
    </row>
    <row r="25" spans="1:11" x14ac:dyDescent="0.2">
      <c r="A25" s="7" t="s">
        <v>67</v>
      </c>
      <c r="B25" s="65">
        <v>56</v>
      </c>
      <c r="C25" s="39">
        <f>IF(B40=0, "-", B25/B40)</f>
        <v>6.9392812887236685E-2</v>
      </c>
      <c r="D25" s="65">
        <v>17</v>
      </c>
      <c r="E25" s="21">
        <f>IF(D40=0, "-", D25/D40)</f>
        <v>2.3643949930458971E-2</v>
      </c>
      <c r="F25" s="81">
        <v>270</v>
      </c>
      <c r="G25" s="39">
        <f>IF(F40=0, "-", F25/F40)</f>
        <v>5.7239771040915835E-2</v>
      </c>
      <c r="H25" s="65">
        <v>68</v>
      </c>
      <c r="I25" s="21">
        <f>IF(H40=0, "-", H25/H40)</f>
        <v>2.1356783919597989E-2</v>
      </c>
      <c r="J25" s="20">
        <f t="shared" si="0"/>
        <v>2.2941176470588234</v>
      </c>
      <c r="K25" s="21">
        <f t="shared" si="1"/>
        <v>2.9705882352941178</v>
      </c>
    </row>
    <row r="26" spans="1:11" x14ac:dyDescent="0.2">
      <c r="A26" s="7" t="s">
        <v>68</v>
      </c>
      <c r="B26" s="65">
        <v>1</v>
      </c>
      <c r="C26" s="39">
        <f>IF(B40=0, "-", B26/B40)</f>
        <v>1.2391573729863693E-3</v>
      </c>
      <c r="D26" s="65">
        <v>1</v>
      </c>
      <c r="E26" s="21">
        <f>IF(D40=0, "-", D26/D40)</f>
        <v>1.3908205841446453E-3</v>
      </c>
      <c r="F26" s="81">
        <v>8</v>
      </c>
      <c r="G26" s="39">
        <f>IF(F40=0, "-", F26/F40)</f>
        <v>1.6959932160271359E-3</v>
      </c>
      <c r="H26" s="65">
        <v>4</v>
      </c>
      <c r="I26" s="21">
        <f>IF(H40=0, "-", H26/H40)</f>
        <v>1.2562814070351759E-3</v>
      </c>
      <c r="J26" s="20">
        <f t="shared" si="0"/>
        <v>0</v>
      </c>
      <c r="K26" s="21">
        <f t="shared" si="1"/>
        <v>1</v>
      </c>
    </row>
    <row r="27" spans="1:11" x14ac:dyDescent="0.2">
      <c r="A27" s="7" t="s">
        <v>69</v>
      </c>
      <c r="B27" s="65">
        <v>57</v>
      </c>
      <c r="C27" s="39">
        <f>IF(B40=0, "-", B27/B40)</f>
        <v>7.0631970260223054E-2</v>
      </c>
      <c r="D27" s="65">
        <v>77</v>
      </c>
      <c r="E27" s="21">
        <f>IF(D40=0, "-", D27/D40)</f>
        <v>0.1070931849791377</v>
      </c>
      <c r="F27" s="81">
        <v>432</v>
      </c>
      <c r="G27" s="39">
        <f>IF(F40=0, "-", F27/F40)</f>
        <v>9.1583633665465333E-2</v>
      </c>
      <c r="H27" s="65">
        <v>425</v>
      </c>
      <c r="I27" s="21">
        <f>IF(H40=0, "-", H27/H40)</f>
        <v>0.13347989949748743</v>
      </c>
      <c r="J27" s="20">
        <f t="shared" si="0"/>
        <v>-0.25974025974025972</v>
      </c>
      <c r="K27" s="21">
        <f t="shared" si="1"/>
        <v>1.6470588235294119E-2</v>
      </c>
    </row>
    <row r="28" spans="1:11" x14ac:dyDescent="0.2">
      <c r="A28" s="7" t="s">
        <v>70</v>
      </c>
      <c r="B28" s="65">
        <v>36</v>
      </c>
      <c r="C28" s="39">
        <f>IF(B40=0, "-", B28/B40)</f>
        <v>4.4609665427509292E-2</v>
      </c>
      <c r="D28" s="65">
        <v>57</v>
      </c>
      <c r="E28" s="21">
        <f>IF(D40=0, "-", D28/D40)</f>
        <v>7.9276773296244787E-2</v>
      </c>
      <c r="F28" s="81">
        <v>255</v>
      </c>
      <c r="G28" s="39">
        <f>IF(F40=0, "-", F28/F40)</f>
        <v>5.4059783760864955E-2</v>
      </c>
      <c r="H28" s="65">
        <v>196</v>
      </c>
      <c r="I28" s="21">
        <f>IF(H40=0, "-", H28/H40)</f>
        <v>6.1557788944723621E-2</v>
      </c>
      <c r="J28" s="20">
        <f t="shared" si="0"/>
        <v>-0.36842105263157893</v>
      </c>
      <c r="K28" s="21">
        <f t="shared" si="1"/>
        <v>0.30102040816326531</v>
      </c>
    </row>
    <row r="29" spans="1:11" x14ac:dyDescent="0.2">
      <c r="A29" s="7" t="s">
        <v>71</v>
      </c>
      <c r="B29" s="65">
        <v>5</v>
      </c>
      <c r="C29" s="39">
        <f>IF(B40=0, "-", B29/B40)</f>
        <v>6.1957868649318466E-3</v>
      </c>
      <c r="D29" s="65">
        <v>1</v>
      </c>
      <c r="E29" s="21">
        <f>IF(D40=0, "-", D29/D40)</f>
        <v>1.3908205841446453E-3</v>
      </c>
      <c r="F29" s="81">
        <v>11</v>
      </c>
      <c r="G29" s="39">
        <f>IF(F40=0, "-", F29/F40)</f>
        <v>2.331990672037312E-3</v>
      </c>
      <c r="H29" s="65">
        <v>1</v>
      </c>
      <c r="I29" s="21">
        <f>IF(H40=0, "-", H29/H40)</f>
        <v>3.1407035175879397E-4</v>
      </c>
      <c r="J29" s="20">
        <f t="shared" si="0"/>
        <v>4</v>
      </c>
      <c r="K29" s="21" t="str">
        <f t="shared" si="1"/>
        <v>&gt;999%</v>
      </c>
    </row>
    <row r="30" spans="1:11" x14ac:dyDescent="0.2">
      <c r="A30" s="7" t="s">
        <v>72</v>
      </c>
      <c r="B30" s="65">
        <v>3</v>
      </c>
      <c r="C30" s="39">
        <f>IF(B40=0, "-", B30/B40)</f>
        <v>3.7174721189591076E-3</v>
      </c>
      <c r="D30" s="65">
        <v>3</v>
      </c>
      <c r="E30" s="21">
        <f>IF(D40=0, "-", D30/D40)</f>
        <v>4.172461752433936E-3</v>
      </c>
      <c r="F30" s="81">
        <v>20</v>
      </c>
      <c r="G30" s="39">
        <f>IF(F40=0, "-", F30/F40)</f>
        <v>4.2399830400678398E-3</v>
      </c>
      <c r="H30" s="65">
        <v>16</v>
      </c>
      <c r="I30" s="21">
        <f>IF(H40=0, "-", H30/H40)</f>
        <v>5.0251256281407036E-3</v>
      </c>
      <c r="J30" s="20">
        <f t="shared" si="0"/>
        <v>0</v>
      </c>
      <c r="K30" s="21">
        <f t="shared" si="1"/>
        <v>0.25</v>
      </c>
    </row>
    <row r="31" spans="1:11" x14ac:dyDescent="0.2">
      <c r="A31" s="7" t="s">
        <v>74</v>
      </c>
      <c r="B31" s="65">
        <v>14</v>
      </c>
      <c r="C31" s="39">
        <f>IF(B40=0, "-", B31/B40)</f>
        <v>1.7348203221809171E-2</v>
      </c>
      <c r="D31" s="65">
        <v>7</v>
      </c>
      <c r="E31" s="21">
        <f>IF(D40=0, "-", D31/D40)</f>
        <v>9.7357440890125171E-3</v>
      </c>
      <c r="F31" s="81">
        <v>24</v>
      </c>
      <c r="G31" s="39">
        <f>IF(F40=0, "-", F31/F40)</f>
        <v>5.0879796480814074E-3</v>
      </c>
      <c r="H31" s="65">
        <v>16</v>
      </c>
      <c r="I31" s="21">
        <f>IF(H40=0, "-", H31/H40)</f>
        <v>5.0251256281407036E-3</v>
      </c>
      <c r="J31" s="20">
        <f t="shared" si="0"/>
        <v>1</v>
      </c>
      <c r="K31" s="21">
        <f t="shared" si="1"/>
        <v>0.5</v>
      </c>
    </row>
    <row r="32" spans="1:11" x14ac:dyDescent="0.2">
      <c r="A32" s="7" t="s">
        <v>76</v>
      </c>
      <c r="B32" s="65">
        <v>10</v>
      </c>
      <c r="C32" s="39">
        <f>IF(B40=0, "-", B32/B40)</f>
        <v>1.2391573729863693E-2</v>
      </c>
      <c r="D32" s="65">
        <v>15</v>
      </c>
      <c r="E32" s="21">
        <f>IF(D40=0, "-", D32/D40)</f>
        <v>2.0862308762169681E-2</v>
      </c>
      <c r="F32" s="81">
        <v>97</v>
      </c>
      <c r="G32" s="39">
        <f>IF(F40=0, "-", F32/F40)</f>
        <v>2.0563917744329023E-2</v>
      </c>
      <c r="H32" s="65">
        <v>51</v>
      </c>
      <c r="I32" s="21">
        <f>IF(H40=0, "-", H32/H40)</f>
        <v>1.6017587939698492E-2</v>
      </c>
      <c r="J32" s="20">
        <f t="shared" si="0"/>
        <v>-0.33333333333333331</v>
      </c>
      <c r="K32" s="21">
        <f t="shared" si="1"/>
        <v>0.90196078431372551</v>
      </c>
    </row>
    <row r="33" spans="1:11" x14ac:dyDescent="0.2">
      <c r="A33" s="7" t="s">
        <v>77</v>
      </c>
      <c r="B33" s="65">
        <v>0</v>
      </c>
      <c r="C33" s="39">
        <f>IF(B40=0, "-", B33/B40)</f>
        <v>0</v>
      </c>
      <c r="D33" s="65">
        <v>2</v>
      </c>
      <c r="E33" s="21">
        <f>IF(D40=0, "-", D33/D40)</f>
        <v>2.7816411682892906E-3</v>
      </c>
      <c r="F33" s="81">
        <v>1</v>
      </c>
      <c r="G33" s="39">
        <f>IF(F40=0, "-", F33/F40)</f>
        <v>2.1199915200339198E-4</v>
      </c>
      <c r="H33" s="65">
        <v>4</v>
      </c>
      <c r="I33" s="21">
        <f>IF(H40=0, "-", H33/H40)</f>
        <v>1.2562814070351759E-3</v>
      </c>
      <c r="J33" s="20">
        <f t="shared" si="0"/>
        <v>-1</v>
      </c>
      <c r="K33" s="21">
        <f t="shared" si="1"/>
        <v>-0.75</v>
      </c>
    </row>
    <row r="34" spans="1:11" x14ac:dyDescent="0.2">
      <c r="A34" s="7" t="s">
        <v>78</v>
      </c>
      <c r="B34" s="65">
        <v>79</v>
      </c>
      <c r="C34" s="39">
        <f>IF(B40=0, "-", B34/B40)</f>
        <v>9.7893432465923177E-2</v>
      </c>
      <c r="D34" s="65">
        <v>108</v>
      </c>
      <c r="E34" s="21">
        <f>IF(D40=0, "-", D34/D40)</f>
        <v>0.1502086230876217</v>
      </c>
      <c r="F34" s="81">
        <v>496</v>
      </c>
      <c r="G34" s="39">
        <f>IF(F40=0, "-", F34/F40)</f>
        <v>0.10515157939368243</v>
      </c>
      <c r="H34" s="65">
        <v>366</v>
      </c>
      <c r="I34" s="21">
        <f>IF(H40=0, "-", H34/H40)</f>
        <v>0.11494974874371859</v>
      </c>
      <c r="J34" s="20">
        <f t="shared" si="0"/>
        <v>-0.26851851851851855</v>
      </c>
      <c r="K34" s="21">
        <f t="shared" si="1"/>
        <v>0.3551912568306011</v>
      </c>
    </row>
    <row r="35" spans="1:11" x14ac:dyDescent="0.2">
      <c r="A35" s="7" t="s">
        <v>79</v>
      </c>
      <c r="B35" s="65">
        <v>33</v>
      </c>
      <c r="C35" s="39">
        <f>IF(B40=0, "-", B35/B40)</f>
        <v>4.0892193308550186E-2</v>
      </c>
      <c r="D35" s="65">
        <v>18</v>
      </c>
      <c r="E35" s="21">
        <f>IF(D40=0, "-", D35/D40)</f>
        <v>2.5034770514603615E-2</v>
      </c>
      <c r="F35" s="81">
        <v>105</v>
      </c>
      <c r="G35" s="39">
        <f>IF(F40=0, "-", F35/F40)</f>
        <v>2.225991096035616E-2</v>
      </c>
      <c r="H35" s="65">
        <v>98</v>
      </c>
      <c r="I35" s="21">
        <f>IF(H40=0, "-", H35/H40)</f>
        <v>3.077889447236181E-2</v>
      </c>
      <c r="J35" s="20">
        <f t="shared" si="0"/>
        <v>0.83333333333333337</v>
      </c>
      <c r="K35" s="21">
        <f t="shared" si="1"/>
        <v>7.1428571428571425E-2</v>
      </c>
    </row>
    <row r="36" spans="1:11" x14ac:dyDescent="0.2">
      <c r="A36" s="7" t="s">
        <v>80</v>
      </c>
      <c r="B36" s="65">
        <v>165</v>
      </c>
      <c r="C36" s="39">
        <f>IF(B40=0, "-", B36/B40)</f>
        <v>0.20446096654275092</v>
      </c>
      <c r="D36" s="65">
        <v>104</v>
      </c>
      <c r="E36" s="21">
        <f>IF(D40=0, "-", D36/D40)</f>
        <v>0.14464534075104313</v>
      </c>
      <c r="F36" s="81">
        <v>890</v>
      </c>
      <c r="G36" s="39">
        <f>IF(F40=0, "-", F36/F40)</f>
        <v>0.18867924528301888</v>
      </c>
      <c r="H36" s="65">
        <v>604</v>
      </c>
      <c r="I36" s="21">
        <f>IF(H40=0, "-", H36/H40)</f>
        <v>0.18969849246231155</v>
      </c>
      <c r="J36" s="20">
        <f t="shared" si="0"/>
        <v>0.58653846153846156</v>
      </c>
      <c r="K36" s="21">
        <f t="shared" si="1"/>
        <v>0.47350993377483441</v>
      </c>
    </row>
    <row r="37" spans="1:11" x14ac:dyDescent="0.2">
      <c r="A37" s="7" t="s">
        <v>82</v>
      </c>
      <c r="B37" s="65">
        <v>41</v>
      </c>
      <c r="C37" s="39">
        <f>IF(B40=0, "-", B37/B40)</f>
        <v>5.0805452292441142E-2</v>
      </c>
      <c r="D37" s="65">
        <v>24</v>
      </c>
      <c r="E37" s="21">
        <f>IF(D40=0, "-", D37/D40)</f>
        <v>3.3379694019471488E-2</v>
      </c>
      <c r="F37" s="81">
        <v>192</v>
      </c>
      <c r="G37" s="39">
        <f>IF(F40=0, "-", F37/F40)</f>
        <v>4.0703837184651259E-2</v>
      </c>
      <c r="H37" s="65">
        <v>96</v>
      </c>
      <c r="I37" s="21">
        <f>IF(H40=0, "-", H37/H40)</f>
        <v>3.015075376884422E-2</v>
      </c>
      <c r="J37" s="20">
        <f t="shared" si="0"/>
        <v>0.70833333333333337</v>
      </c>
      <c r="K37" s="21">
        <f t="shared" si="1"/>
        <v>1</v>
      </c>
    </row>
    <row r="38" spans="1:11" x14ac:dyDescent="0.2">
      <c r="A38" s="7" t="s">
        <v>83</v>
      </c>
      <c r="B38" s="65">
        <v>14</v>
      </c>
      <c r="C38" s="39">
        <f>IF(B40=0, "-", B38/B40)</f>
        <v>1.7348203221809171E-2</v>
      </c>
      <c r="D38" s="65">
        <v>16</v>
      </c>
      <c r="E38" s="21">
        <f>IF(D40=0, "-", D38/D40)</f>
        <v>2.2253129346314324E-2</v>
      </c>
      <c r="F38" s="81">
        <v>93</v>
      </c>
      <c r="G38" s="39">
        <f>IF(F40=0, "-", F38/F40)</f>
        <v>1.9715921136315456E-2</v>
      </c>
      <c r="H38" s="65">
        <v>51</v>
      </c>
      <c r="I38" s="21">
        <f>IF(H40=0, "-", H38/H40)</f>
        <v>1.6017587939698492E-2</v>
      </c>
      <c r="J38" s="20">
        <f t="shared" si="0"/>
        <v>-0.125</v>
      </c>
      <c r="K38" s="21">
        <f t="shared" si="1"/>
        <v>0.82352941176470584</v>
      </c>
    </row>
    <row r="39" spans="1:11" x14ac:dyDescent="0.2">
      <c r="A39" s="2"/>
      <c r="B39" s="68"/>
      <c r="C39" s="33"/>
      <c r="D39" s="68"/>
      <c r="E39" s="6"/>
      <c r="F39" s="82"/>
      <c r="G39" s="33"/>
      <c r="H39" s="68"/>
      <c r="I39" s="6"/>
      <c r="J39" s="5"/>
      <c r="K39" s="6"/>
    </row>
    <row r="40" spans="1:11" s="43" customFormat="1" x14ac:dyDescent="0.2">
      <c r="A40" s="162" t="s">
        <v>504</v>
      </c>
      <c r="B40" s="71">
        <f>SUM(B7:B39)</f>
        <v>807</v>
      </c>
      <c r="C40" s="40">
        <v>1</v>
      </c>
      <c r="D40" s="71">
        <f>SUM(D7:D39)</f>
        <v>719</v>
      </c>
      <c r="E40" s="41">
        <v>1</v>
      </c>
      <c r="F40" s="77">
        <f>SUM(F7:F39)</f>
        <v>4717</v>
      </c>
      <c r="G40" s="42">
        <v>1</v>
      </c>
      <c r="H40" s="71">
        <f>SUM(H7:H39)</f>
        <v>3184</v>
      </c>
      <c r="I40" s="41">
        <v>1</v>
      </c>
      <c r="J40" s="37">
        <f>IF(D40=0, "-", (B40-D40)/D40)</f>
        <v>0.12239221140472879</v>
      </c>
      <c r="K40" s="38">
        <f>IF(H40=0, "-", (F40-H40)/H40)</f>
        <v>0.48146984924623115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4"/>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97</v>
      </c>
      <c r="B2" s="202" t="s">
        <v>87</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115</v>
      </c>
      <c r="B6" s="61" t="s">
        <v>12</v>
      </c>
      <c r="C6" s="62" t="s">
        <v>13</v>
      </c>
      <c r="D6" s="61" t="s">
        <v>12</v>
      </c>
      <c r="E6" s="63" t="s">
        <v>13</v>
      </c>
      <c r="F6" s="62" t="s">
        <v>12</v>
      </c>
      <c r="G6" s="62" t="s">
        <v>13</v>
      </c>
      <c r="H6" s="61" t="s">
        <v>12</v>
      </c>
      <c r="I6" s="63" t="s">
        <v>13</v>
      </c>
      <c r="J6" s="61"/>
      <c r="K6" s="63"/>
    </row>
    <row r="7" spans="1:11" x14ac:dyDescent="0.2">
      <c r="A7" s="7" t="s">
        <v>400</v>
      </c>
      <c r="B7" s="65">
        <v>1</v>
      </c>
      <c r="C7" s="34">
        <f>IF(B13=0, "-", B7/B13)</f>
        <v>9.0909090909090912E-2</v>
      </c>
      <c r="D7" s="65">
        <v>0</v>
      </c>
      <c r="E7" s="9">
        <f>IF(D13=0, "-", D7/D13)</f>
        <v>0</v>
      </c>
      <c r="F7" s="81">
        <v>3</v>
      </c>
      <c r="G7" s="34">
        <f>IF(F13=0, "-", F7/F13)</f>
        <v>0.1</v>
      </c>
      <c r="H7" s="65">
        <v>0</v>
      </c>
      <c r="I7" s="9">
        <f>IF(H13=0, "-", H7/H13)</f>
        <v>0</v>
      </c>
      <c r="J7" s="8" t="str">
        <f>IF(D7=0, "-", IF((B7-D7)/D7&lt;10, (B7-D7)/D7, "&gt;999%"))</f>
        <v>-</v>
      </c>
      <c r="K7" s="9" t="str">
        <f>IF(H7=0, "-", IF((F7-H7)/H7&lt;10, (F7-H7)/H7, "&gt;999%"))</f>
        <v>-</v>
      </c>
    </row>
    <row r="8" spans="1:11" x14ac:dyDescent="0.2">
      <c r="A8" s="7" t="s">
        <v>401</v>
      </c>
      <c r="B8" s="65">
        <v>1</v>
      </c>
      <c r="C8" s="34">
        <f>IF(B13=0, "-", B8/B13)</f>
        <v>9.0909090909090912E-2</v>
      </c>
      <c r="D8" s="65">
        <v>0</v>
      </c>
      <c r="E8" s="9">
        <f>IF(D13=0, "-", D8/D13)</f>
        <v>0</v>
      </c>
      <c r="F8" s="81">
        <v>2</v>
      </c>
      <c r="G8" s="34">
        <f>IF(F13=0, "-", F8/F13)</f>
        <v>6.6666666666666666E-2</v>
      </c>
      <c r="H8" s="65">
        <v>0</v>
      </c>
      <c r="I8" s="9">
        <f>IF(H13=0, "-", H8/H13)</f>
        <v>0</v>
      </c>
      <c r="J8" s="8" t="str">
        <f>IF(D8=0, "-", IF((B8-D8)/D8&lt;10, (B8-D8)/D8, "&gt;999%"))</f>
        <v>-</v>
      </c>
      <c r="K8" s="9" t="str">
        <f>IF(H8=0, "-", IF((F8-H8)/H8&lt;10, (F8-H8)/H8, "&gt;999%"))</f>
        <v>-</v>
      </c>
    </row>
    <row r="9" spans="1:11" x14ac:dyDescent="0.2">
      <c r="A9" s="7" t="s">
        <v>402</v>
      </c>
      <c r="B9" s="65">
        <v>0</v>
      </c>
      <c r="C9" s="34">
        <f>IF(B13=0, "-", B9/B13)</f>
        <v>0</v>
      </c>
      <c r="D9" s="65">
        <v>0</v>
      </c>
      <c r="E9" s="9">
        <f>IF(D13=0, "-", D9/D13)</f>
        <v>0</v>
      </c>
      <c r="F9" s="81">
        <v>2</v>
      </c>
      <c r="G9" s="34">
        <f>IF(F13=0, "-", F9/F13)</f>
        <v>6.6666666666666666E-2</v>
      </c>
      <c r="H9" s="65">
        <v>0</v>
      </c>
      <c r="I9" s="9">
        <f>IF(H13=0, "-", H9/H13)</f>
        <v>0</v>
      </c>
      <c r="J9" s="8" t="str">
        <f>IF(D9=0, "-", IF((B9-D9)/D9&lt;10, (B9-D9)/D9, "&gt;999%"))</f>
        <v>-</v>
      </c>
      <c r="K9" s="9" t="str">
        <f>IF(H9=0, "-", IF((F9-H9)/H9&lt;10, (F9-H9)/H9, "&gt;999%"))</f>
        <v>-</v>
      </c>
    </row>
    <row r="10" spans="1:11" x14ac:dyDescent="0.2">
      <c r="A10" s="7" t="s">
        <v>403</v>
      </c>
      <c r="B10" s="65">
        <v>9</v>
      </c>
      <c r="C10" s="34">
        <f>IF(B13=0, "-", B10/B13)</f>
        <v>0.81818181818181823</v>
      </c>
      <c r="D10" s="65">
        <v>2</v>
      </c>
      <c r="E10" s="9">
        <f>IF(D13=0, "-", D10/D13)</f>
        <v>1</v>
      </c>
      <c r="F10" s="81">
        <v>22</v>
      </c>
      <c r="G10" s="34">
        <f>IF(F13=0, "-", F10/F13)</f>
        <v>0.73333333333333328</v>
      </c>
      <c r="H10" s="65">
        <v>21</v>
      </c>
      <c r="I10" s="9">
        <f>IF(H13=0, "-", H10/H13)</f>
        <v>1</v>
      </c>
      <c r="J10" s="8">
        <f>IF(D10=0, "-", IF((B10-D10)/D10&lt;10, (B10-D10)/D10, "&gt;999%"))</f>
        <v>3.5</v>
      </c>
      <c r="K10" s="9">
        <f>IF(H10=0, "-", IF((F10-H10)/H10&lt;10, (F10-H10)/H10, "&gt;999%"))</f>
        <v>4.7619047619047616E-2</v>
      </c>
    </row>
    <row r="11" spans="1:11" x14ac:dyDescent="0.2">
      <c r="A11" s="7" t="s">
        <v>404</v>
      </c>
      <c r="B11" s="65">
        <v>0</v>
      </c>
      <c r="C11" s="34">
        <f>IF(B13=0, "-", B11/B13)</f>
        <v>0</v>
      </c>
      <c r="D11" s="65">
        <v>0</v>
      </c>
      <c r="E11" s="9">
        <f>IF(D13=0, "-", D11/D13)</f>
        <v>0</v>
      </c>
      <c r="F11" s="81">
        <v>1</v>
      </c>
      <c r="G11" s="34">
        <f>IF(F13=0, "-", F11/F13)</f>
        <v>3.3333333333333333E-2</v>
      </c>
      <c r="H11" s="65">
        <v>0</v>
      </c>
      <c r="I11" s="9">
        <f>IF(H13=0, "-", H11/H13)</f>
        <v>0</v>
      </c>
      <c r="J11" s="8" t="str">
        <f>IF(D11=0, "-", IF((B11-D11)/D11&lt;10, (B11-D11)/D11, "&gt;999%"))</f>
        <v>-</v>
      </c>
      <c r="K11" s="9" t="str">
        <f>IF(H11=0, "-", IF((F11-H11)/H11&lt;10, (F11-H11)/H11, "&gt;999%"))</f>
        <v>-</v>
      </c>
    </row>
    <row r="12" spans="1:11" x14ac:dyDescent="0.2">
      <c r="A12" s="2"/>
      <c r="B12" s="68"/>
      <c r="C12" s="33"/>
      <c r="D12" s="68"/>
      <c r="E12" s="6"/>
      <c r="F12" s="82"/>
      <c r="G12" s="33"/>
      <c r="H12" s="68"/>
      <c r="I12" s="6"/>
      <c r="J12" s="5"/>
      <c r="K12" s="6"/>
    </row>
    <row r="13" spans="1:11" s="43" customFormat="1" x14ac:dyDescent="0.2">
      <c r="A13" s="162" t="s">
        <v>526</v>
      </c>
      <c r="B13" s="71">
        <f>SUM(B7:B12)</f>
        <v>11</v>
      </c>
      <c r="C13" s="40">
        <f>B13/1899</f>
        <v>5.7925223802001054E-3</v>
      </c>
      <c r="D13" s="71">
        <f>SUM(D7:D12)</f>
        <v>2</v>
      </c>
      <c r="E13" s="41">
        <f>D13/1688</f>
        <v>1.1848341232227489E-3</v>
      </c>
      <c r="F13" s="77">
        <f>SUM(F7:F12)</f>
        <v>30</v>
      </c>
      <c r="G13" s="42">
        <f>F13/9507</f>
        <v>3.155569580309246E-3</v>
      </c>
      <c r="H13" s="71">
        <f>SUM(H7:H12)</f>
        <v>21</v>
      </c>
      <c r="I13" s="41">
        <f>H13/6993</f>
        <v>3.003003003003003E-3</v>
      </c>
      <c r="J13" s="37">
        <f>IF(D13=0, "-", IF((B13-D13)/D13&lt;10, (B13-D13)/D13, "&gt;999%"))</f>
        <v>4.5</v>
      </c>
      <c r="K13" s="38">
        <f>IF(H13=0, "-", IF((F13-H13)/H13&lt;10, (F13-H13)/H13, "&gt;999%"))</f>
        <v>0.42857142857142855</v>
      </c>
    </row>
    <row r="14" spans="1:11" x14ac:dyDescent="0.2">
      <c r="B14" s="83"/>
      <c r="D14" s="83"/>
      <c r="F14" s="83"/>
      <c r="H14" s="83"/>
    </row>
    <row r="15" spans="1:11" x14ac:dyDescent="0.2">
      <c r="A15" s="163" t="s">
        <v>116</v>
      </c>
      <c r="B15" s="61" t="s">
        <v>12</v>
      </c>
      <c r="C15" s="62" t="s">
        <v>13</v>
      </c>
      <c r="D15" s="61" t="s">
        <v>12</v>
      </c>
      <c r="E15" s="63" t="s">
        <v>13</v>
      </c>
      <c r="F15" s="62" t="s">
        <v>12</v>
      </c>
      <c r="G15" s="62" t="s">
        <v>13</v>
      </c>
      <c r="H15" s="61" t="s">
        <v>12</v>
      </c>
      <c r="I15" s="63" t="s">
        <v>13</v>
      </c>
      <c r="J15" s="61"/>
      <c r="K15" s="63"/>
    </row>
    <row r="16" spans="1:11" x14ac:dyDescent="0.2">
      <c r="A16" s="7" t="s">
        <v>405</v>
      </c>
      <c r="B16" s="65">
        <v>0</v>
      </c>
      <c r="C16" s="34" t="str">
        <f>IF(B18=0, "-", B16/B18)</f>
        <v>-</v>
      </c>
      <c r="D16" s="65">
        <v>0</v>
      </c>
      <c r="E16" s="9" t="str">
        <f>IF(D18=0, "-", D16/D18)</f>
        <v>-</v>
      </c>
      <c r="F16" s="81">
        <v>1</v>
      </c>
      <c r="G16" s="34">
        <f>IF(F18=0, "-", F16/F18)</f>
        <v>1</v>
      </c>
      <c r="H16" s="65">
        <v>3</v>
      </c>
      <c r="I16" s="9">
        <f>IF(H18=0, "-", H16/H18)</f>
        <v>1</v>
      </c>
      <c r="J16" s="8" t="str">
        <f>IF(D16=0, "-", IF((B16-D16)/D16&lt;10, (B16-D16)/D16, "&gt;999%"))</f>
        <v>-</v>
      </c>
      <c r="K16" s="9">
        <f>IF(H16=0, "-", IF((F16-H16)/H16&lt;10, (F16-H16)/H16, "&gt;999%"))</f>
        <v>-0.66666666666666663</v>
      </c>
    </row>
    <row r="17" spans="1:11" x14ac:dyDescent="0.2">
      <c r="A17" s="2"/>
      <c r="B17" s="68"/>
      <c r="C17" s="33"/>
      <c r="D17" s="68"/>
      <c r="E17" s="6"/>
      <c r="F17" s="82"/>
      <c r="G17" s="33"/>
      <c r="H17" s="68"/>
      <c r="I17" s="6"/>
      <c r="J17" s="5"/>
      <c r="K17" s="6"/>
    </row>
    <row r="18" spans="1:11" s="43" customFormat="1" x14ac:dyDescent="0.2">
      <c r="A18" s="162" t="s">
        <v>525</v>
      </c>
      <c r="B18" s="71">
        <f>SUM(B16:B17)</f>
        <v>0</v>
      </c>
      <c r="C18" s="40">
        <f>B18/1899</f>
        <v>0</v>
      </c>
      <c r="D18" s="71">
        <f>SUM(D16:D17)</f>
        <v>0</v>
      </c>
      <c r="E18" s="41">
        <f>D18/1688</f>
        <v>0</v>
      </c>
      <c r="F18" s="77">
        <f>SUM(F16:F17)</f>
        <v>1</v>
      </c>
      <c r="G18" s="42">
        <f>F18/9507</f>
        <v>1.0518565267697486E-4</v>
      </c>
      <c r="H18" s="71">
        <f>SUM(H16:H17)</f>
        <v>3</v>
      </c>
      <c r="I18" s="41">
        <f>H18/6993</f>
        <v>4.29000429000429E-4</v>
      </c>
      <c r="J18" s="37" t="str">
        <f>IF(D18=0, "-", IF((B18-D18)/D18&lt;10, (B18-D18)/D18, "&gt;999%"))</f>
        <v>-</v>
      </c>
      <c r="K18" s="38">
        <f>IF(H18=0, "-", IF((F18-H18)/H18&lt;10, (F18-H18)/H18, "&gt;999%"))</f>
        <v>-0.66666666666666663</v>
      </c>
    </row>
    <row r="19" spans="1:11" x14ac:dyDescent="0.2">
      <c r="B19" s="83"/>
      <c r="D19" s="83"/>
      <c r="F19" s="83"/>
      <c r="H19" s="83"/>
    </row>
    <row r="20" spans="1:11" x14ac:dyDescent="0.2">
      <c r="A20" s="163" t="s">
        <v>117</v>
      </c>
      <c r="B20" s="61" t="s">
        <v>12</v>
      </c>
      <c r="C20" s="62" t="s">
        <v>13</v>
      </c>
      <c r="D20" s="61" t="s">
        <v>12</v>
      </c>
      <c r="E20" s="63" t="s">
        <v>13</v>
      </c>
      <c r="F20" s="62" t="s">
        <v>12</v>
      </c>
      <c r="G20" s="62" t="s">
        <v>13</v>
      </c>
      <c r="H20" s="61" t="s">
        <v>12</v>
      </c>
      <c r="I20" s="63" t="s">
        <v>13</v>
      </c>
      <c r="J20" s="61"/>
      <c r="K20" s="63"/>
    </row>
    <row r="21" spans="1:11" x14ac:dyDescent="0.2">
      <c r="A21" s="7" t="s">
        <v>406</v>
      </c>
      <c r="B21" s="65">
        <v>3</v>
      </c>
      <c r="C21" s="34">
        <f>IF(B24=0, "-", B21/B24)</f>
        <v>1</v>
      </c>
      <c r="D21" s="65">
        <v>3</v>
      </c>
      <c r="E21" s="9">
        <f>IF(D24=0, "-", D21/D24)</f>
        <v>0.5</v>
      </c>
      <c r="F21" s="81">
        <v>5</v>
      </c>
      <c r="G21" s="34">
        <f>IF(F24=0, "-", F21/F24)</f>
        <v>0.83333333333333337</v>
      </c>
      <c r="H21" s="65">
        <v>4</v>
      </c>
      <c r="I21" s="9">
        <f>IF(H24=0, "-", H21/H24)</f>
        <v>0.21052631578947367</v>
      </c>
      <c r="J21" s="8">
        <f>IF(D21=0, "-", IF((B21-D21)/D21&lt;10, (B21-D21)/D21, "&gt;999%"))</f>
        <v>0</v>
      </c>
      <c r="K21" s="9">
        <f>IF(H21=0, "-", IF((F21-H21)/H21&lt;10, (F21-H21)/H21, "&gt;999%"))</f>
        <v>0.25</v>
      </c>
    </row>
    <row r="22" spans="1:11" x14ac:dyDescent="0.2">
      <c r="A22" s="7" t="s">
        <v>407</v>
      </c>
      <c r="B22" s="65">
        <v>0</v>
      </c>
      <c r="C22" s="34">
        <f>IF(B24=0, "-", B22/B24)</f>
        <v>0</v>
      </c>
      <c r="D22" s="65">
        <v>3</v>
      </c>
      <c r="E22" s="9">
        <f>IF(D24=0, "-", D22/D24)</f>
        <v>0.5</v>
      </c>
      <c r="F22" s="81">
        <v>1</v>
      </c>
      <c r="G22" s="34">
        <f>IF(F24=0, "-", F22/F24)</f>
        <v>0.16666666666666666</v>
      </c>
      <c r="H22" s="65">
        <v>15</v>
      </c>
      <c r="I22" s="9">
        <f>IF(H24=0, "-", H22/H24)</f>
        <v>0.78947368421052633</v>
      </c>
      <c r="J22" s="8">
        <f>IF(D22=0, "-", IF((B22-D22)/D22&lt;10, (B22-D22)/D22, "&gt;999%"))</f>
        <v>-1</v>
      </c>
      <c r="K22" s="9">
        <f>IF(H22=0, "-", IF((F22-H22)/H22&lt;10, (F22-H22)/H22, "&gt;999%"))</f>
        <v>-0.93333333333333335</v>
      </c>
    </row>
    <row r="23" spans="1:11" x14ac:dyDescent="0.2">
      <c r="A23" s="2"/>
      <c r="B23" s="68"/>
      <c r="C23" s="33"/>
      <c r="D23" s="68"/>
      <c r="E23" s="6"/>
      <c r="F23" s="82"/>
      <c r="G23" s="33"/>
      <c r="H23" s="68"/>
      <c r="I23" s="6"/>
      <c r="J23" s="5"/>
      <c r="K23" s="6"/>
    </row>
    <row r="24" spans="1:11" s="43" customFormat="1" x14ac:dyDescent="0.2">
      <c r="A24" s="162" t="s">
        <v>524</v>
      </c>
      <c r="B24" s="71">
        <f>SUM(B21:B23)</f>
        <v>3</v>
      </c>
      <c r="C24" s="40">
        <f>B24/1899</f>
        <v>1.5797788309636651E-3</v>
      </c>
      <c r="D24" s="71">
        <f>SUM(D21:D23)</f>
        <v>6</v>
      </c>
      <c r="E24" s="41">
        <f>D24/1688</f>
        <v>3.5545023696682463E-3</v>
      </c>
      <c r="F24" s="77">
        <f>SUM(F21:F23)</f>
        <v>6</v>
      </c>
      <c r="G24" s="42">
        <f>F24/9507</f>
        <v>6.3111391606184919E-4</v>
      </c>
      <c r="H24" s="71">
        <f>SUM(H21:H23)</f>
        <v>19</v>
      </c>
      <c r="I24" s="41">
        <f>H24/6993</f>
        <v>2.7170027170027168E-3</v>
      </c>
      <c r="J24" s="37">
        <f>IF(D24=0, "-", IF((B24-D24)/D24&lt;10, (B24-D24)/D24, "&gt;999%"))</f>
        <v>-0.5</v>
      </c>
      <c r="K24" s="38">
        <f>IF(H24=0, "-", IF((F24-H24)/H24&lt;10, (F24-H24)/H24, "&gt;999%"))</f>
        <v>-0.68421052631578949</v>
      </c>
    </row>
    <row r="25" spans="1:11" x14ac:dyDescent="0.2">
      <c r="B25" s="83"/>
      <c r="D25" s="83"/>
      <c r="F25" s="83"/>
      <c r="H25" s="83"/>
    </row>
    <row r="26" spans="1:11" x14ac:dyDescent="0.2">
      <c r="A26" s="163" t="s">
        <v>118</v>
      </c>
      <c r="B26" s="61" t="s">
        <v>12</v>
      </c>
      <c r="C26" s="62" t="s">
        <v>13</v>
      </c>
      <c r="D26" s="61" t="s">
        <v>12</v>
      </c>
      <c r="E26" s="63" t="s">
        <v>13</v>
      </c>
      <c r="F26" s="62" t="s">
        <v>12</v>
      </c>
      <c r="G26" s="62" t="s">
        <v>13</v>
      </c>
      <c r="H26" s="61" t="s">
        <v>12</v>
      </c>
      <c r="I26" s="63" t="s">
        <v>13</v>
      </c>
      <c r="J26" s="61"/>
      <c r="K26" s="63"/>
    </row>
    <row r="27" spans="1:11" x14ac:dyDescent="0.2">
      <c r="A27" s="7" t="s">
        <v>408</v>
      </c>
      <c r="B27" s="65">
        <v>8</v>
      </c>
      <c r="C27" s="34">
        <f>IF(B38=0, "-", B27/B38)</f>
        <v>0.17777777777777778</v>
      </c>
      <c r="D27" s="65">
        <v>5</v>
      </c>
      <c r="E27" s="9">
        <f>IF(D38=0, "-", D27/D38)</f>
        <v>0.12195121951219512</v>
      </c>
      <c r="F27" s="81">
        <v>35</v>
      </c>
      <c r="G27" s="34">
        <f>IF(F38=0, "-", F27/F38)</f>
        <v>0.16055045871559634</v>
      </c>
      <c r="H27" s="65">
        <v>24</v>
      </c>
      <c r="I27" s="9">
        <f>IF(H38=0, "-", H27/H38)</f>
        <v>0.16901408450704225</v>
      </c>
      <c r="J27" s="8">
        <f t="shared" ref="J27:J36" si="0">IF(D27=0, "-", IF((B27-D27)/D27&lt;10, (B27-D27)/D27, "&gt;999%"))</f>
        <v>0.6</v>
      </c>
      <c r="K27" s="9">
        <f t="shared" ref="K27:K36" si="1">IF(H27=0, "-", IF((F27-H27)/H27&lt;10, (F27-H27)/H27, "&gt;999%"))</f>
        <v>0.45833333333333331</v>
      </c>
    </row>
    <row r="28" spans="1:11" x14ac:dyDescent="0.2">
      <c r="A28" s="7" t="s">
        <v>409</v>
      </c>
      <c r="B28" s="65">
        <v>3</v>
      </c>
      <c r="C28" s="34">
        <f>IF(B38=0, "-", B28/B38)</f>
        <v>6.6666666666666666E-2</v>
      </c>
      <c r="D28" s="65">
        <v>10</v>
      </c>
      <c r="E28" s="9">
        <f>IF(D38=0, "-", D28/D38)</f>
        <v>0.24390243902439024</v>
      </c>
      <c r="F28" s="81">
        <v>22</v>
      </c>
      <c r="G28" s="34">
        <f>IF(F38=0, "-", F28/F38)</f>
        <v>0.10091743119266056</v>
      </c>
      <c r="H28" s="65">
        <v>22</v>
      </c>
      <c r="I28" s="9">
        <f>IF(H38=0, "-", H28/H38)</f>
        <v>0.15492957746478872</v>
      </c>
      <c r="J28" s="8">
        <f t="shared" si="0"/>
        <v>-0.7</v>
      </c>
      <c r="K28" s="9">
        <f t="shared" si="1"/>
        <v>0</v>
      </c>
    </row>
    <row r="29" spans="1:11" x14ac:dyDescent="0.2">
      <c r="A29" s="7" t="s">
        <v>410</v>
      </c>
      <c r="B29" s="65">
        <v>5</v>
      </c>
      <c r="C29" s="34">
        <f>IF(B38=0, "-", B29/B38)</f>
        <v>0.1111111111111111</v>
      </c>
      <c r="D29" s="65">
        <v>2</v>
      </c>
      <c r="E29" s="9">
        <f>IF(D38=0, "-", D29/D38)</f>
        <v>4.878048780487805E-2</v>
      </c>
      <c r="F29" s="81">
        <v>19</v>
      </c>
      <c r="G29" s="34">
        <f>IF(F38=0, "-", F29/F38)</f>
        <v>8.7155963302752298E-2</v>
      </c>
      <c r="H29" s="65">
        <v>9</v>
      </c>
      <c r="I29" s="9">
        <f>IF(H38=0, "-", H29/H38)</f>
        <v>6.3380281690140844E-2</v>
      </c>
      <c r="J29" s="8">
        <f t="shared" si="0"/>
        <v>1.5</v>
      </c>
      <c r="K29" s="9">
        <f t="shared" si="1"/>
        <v>1.1111111111111112</v>
      </c>
    </row>
    <row r="30" spans="1:11" x14ac:dyDescent="0.2">
      <c r="A30" s="7" t="s">
        <v>411</v>
      </c>
      <c r="B30" s="65">
        <v>1</v>
      </c>
      <c r="C30" s="34">
        <f>IF(B38=0, "-", B30/B38)</f>
        <v>2.2222222222222223E-2</v>
      </c>
      <c r="D30" s="65">
        <v>3</v>
      </c>
      <c r="E30" s="9">
        <f>IF(D38=0, "-", D30/D38)</f>
        <v>7.3170731707317069E-2</v>
      </c>
      <c r="F30" s="81">
        <v>2</v>
      </c>
      <c r="G30" s="34">
        <f>IF(F38=0, "-", F30/F38)</f>
        <v>9.1743119266055051E-3</v>
      </c>
      <c r="H30" s="65">
        <v>7</v>
      </c>
      <c r="I30" s="9">
        <f>IF(H38=0, "-", H30/H38)</f>
        <v>4.9295774647887321E-2</v>
      </c>
      <c r="J30" s="8">
        <f t="shared" si="0"/>
        <v>-0.66666666666666663</v>
      </c>
      <c r="K30" s="9">
        <f t="shared" si="1"/>
        <v>-0.7142857142857143</v>
      </c>
    </row>
    <row r="31" spans="1:11" x14ac:dyDescent="0.2">
      <c r="A31" s="7" t="s">
        <v>412</v>
      </c>
      <c r="B31" s="65">
        <v>0</v>
      </c>
      <c r="C31" s="34">
        <f>IF(B38=0, "-", B31/B38)</f>
        <v>0</v>
      </c>
      <c r="D31" s="65">
        <v>1</v>
      </c>
      <c r="E31" s="9">
        <f>IF(D38=0, "-", D31/D38)</f>
        <v>2.4390243902439025E-2</v>
      </c>
      <c r="F31" s="81">
        <v>2</v>
      </c>
      <c r="G31" s="34">
        <f>IF(F38=0, "-", F31/F38)</f>
        <v>9.1743119266055051E-3</v>
      </c>
      <c r="H31" s="65">
        <v>2</v>
      </c>
      <c r="I31" s="9">
        <f>IF(H38=0, "-", H31/H38)</f>
        <v>1.4084507042253521E-2</v>
      </c>
      <c r="J31" s="8">
        <f t="shared" si="0"/>
        <v>-1</v>
      </c>
      <c r="K31" s="9">
        <f t="shared" si="1"/>
        <v>0</v>
      </c>
    </row>
    <row r="32" spans="1:11" x14ac:dyDescent="0.2">
      <c r="A32" s="7" t="s">
        <v>413</v>
      </c>
      <c r="B32" s="65">
        <v>2</v>
      </c>
      <c r="C32" s="34">
        <f>IF(B38=0, "-", B32/B38)</f>
        <v>4.4444444444444446E-2</v>
      </c>
      <c r="D32" s="65">
        <v>4</v>
      </c>
      <c r="E32" s="9">
        <f>IF(D38=0, "-", D32/D38)</f>
        <v>9.7560975609756101E-2</v>
      </c>
      <c r="F32" s="81">
        <v>10</v>
      </c>
      <c r="G32" s="34">
        <f>IF(F38=0, "-", F32/F38)</f>
        <v>4.5871559633027525E-2</v>
      </c>
      <c r="H32" s="65">
        <v>4</v>
      </c>
      <c r="I32" s="9">
        <f>IF(H38=0, "-", H32/H38)</f>
        <v>2.8169014084507043E-2</v>
      </c>
      <c r="J32" s="8">
        <f t="shared" si="0"/>
        <v>-0.5</v>
      </c>
      <c r="K32" s="9">
        <f t="shared" si="1"/>
        <v>1.5</v>
      </c>
    </row>
    <row r="33" spans="1:11" x14ac:dyDescent="0.2">
      <c r="A33" s="7" t="s">
        <v>414</v>
      </c>
      <c r="B33" s="65">
        <v>1</v>
      </c>
      <c r="C33" s="34">
        <f>IF(B38=0, "-", B33/B38)</f>
        <v>2.2222222222222223E-2</v>
      </c>
      <c r="D33" s="65">
        <v>0</v>
      </c>
      <c r="E33" s="9">
        <f>IF(D38=0, "-", D33/D38)</f>
        <v>0</v>
      </c>
      <c r="F33" s="81">
        <v>3</v>
      </c>
      <c r="G33" s="34">
        <f>IF(F38=0, "-", F33/F38)</f>
        <v>1.3761467889908258E-2</v>
      </c>
      <c r="H33" s="65">
        <v>0</v>
      </c>
      <c r="I33" s="9">
        <f>IF(H38=0, "-", H33/H38)</f>
        <v>0</v>
      </c>
      <c r="J33" s="8" t="str">
        <f t="shared" si="0"/>
        <v>-</v>
      </c>
      <c r="K33" s="9" t="str">
        <f t="shared" si="1"/>
        <v>-</v>
      </c>
    </row>
    <row r="34" spans="1:11" x14ac:dyDescent="0.2">
      <c r="A34" s="7" t="s">
        <v>415</v>
      </c>
      <c r="B34" s="65">
        <v>7</v>
      </c>
      <c r="C34" s="34">
        <f>IF(B38=0, "-", B34/B38)</f>
        <v>0.15555555555555556</v>
      </c>
      <c r="D34" s="65">
        <v>7</v>
      </c>
      <c r="E34" s="9">
        <f>IF(D38=0, "-", D34/D38)</f>
        <v>0.17073170731707318</v>
      </c>
      <c r="F34" s="81">
        <v>34</v>
      </c>
      <c r="G34" s="34">
        <f>IF(F38=0, "-", F34/F38)</f>
        <v>0.15596330275229359</v>
      </c>
      <c r="H34" s="65">
        <v>18</v>
      </c>
      <c r="I34" s="9">
        <f>IF(H38=0, "-", H34/H38)</f>
        <v>0.12676056338028169</v>
      </c>
      <c r="J34" s="8">
        <f t="shared" si="0"/>
        <v>0</v>
      </c>
      <c r="K34" s="9">
        <f t="shared" si="1"/>
        <v>0.88888888888888884</v>
      </c>
    </row>
    <row r="35" spans="1:11" x14ac:dyDescent="0.2">
      <c r="A35" s="7" t="s">
        <v>416</v>
      </c>
      <c r="B35" s="65">
        <v>11</v>
      </c>
      <c r="C35" s="34">
        <f>IF(B38=0, "-", B35/B38)</f>
        <v>0.24444444444444444</v>
      </c>
      <c r="D35" s="65">
        <v>9</v>
      </c>
      <c r="E35" s="9">
        <f>IF(D38=0, "-", D35/D38)</f>
        <v>0.21951219512195122</v>
      </c>
      <c r="F35" s="81">
        <v>69</v>
      </c>
      <c r="G35" s="34">
        <f>IF(F38=0, "-", F35/F38)</f>
        <v>0.3165137614678899</v>
      </c>
      <c r="H35" s="65">
        <v>52</v>
      </c>
      <c r="I35" s="9">
        <f>IF(H38=0, "-", H35/H38)</f>
        <v>0.36619718309859156</v>
      </c>
      <c r="J35" s="8">
        <f t="shared" si="0"/>
        <v>0.22222222222222221</v>
      </c>
      <c r="K35" s="9">
        <f t="shared" si="1"/>
        <v>0.32692307692307693</v>
      </c>
    </row>
    <row r="36" spans="1:11" x14ac:dyDescent="0.2">
      <c r="A36" s="7" t="s">
        <v>417</v>
      </c>
      <c r="B36" s="65">
        <v>7</v>
      </c>
      <c r="C36" s="34">
        <f>IF(B38=0, "-", B36/B38)</f>
        <v>0.15555555555555556</v>
      </c>
      <c r="D36" s="65">
        <v>0</v>
      </c>
      <c r="E36" s="9">
        <f>IF(D38=0, "-", D36/D38)</f>
        <v>0</v>
      </c>
      <c r="F36" s="81">
        <v>22</v>
      </c>
      <c r="G36" s="34">
        <f>IF(F38=0, "-", F36/F38)</f>
        <v>0.10091743119266056</v>
      </c>
      <c r="H36" s="65">
        <v>4</v>
      </c>
      <c r="I36" s="9">
        <f>IF(H38=0, "-", H36/H38)</f>
        <v>2.8169014084507043E-2</v>
      </c>
      <c r="J36" s="8" t="str">
        <f t="shared" si="0"/>
        <v>-</v>
      </c>
      <c r="K36" s="9">
        <f t="shared" si="1"/>
        <v>4.5</v>
      </c>
    </row>
    <row r="37" spans="1:11" x14ac:dyDescent="0.2">
      <c r="A37" s="2"/>
      <c r="B37" s="68"/>
      <c r="C37" s="33"/>
      <c r="D37" s="68"/>
      <c r="E37" s="6"/>
      <c r="F37" s="82"/>
      <c r="G37" s="33"/>
      <c r="H37" s="68"/>
      <c r="I37" s="6"/>
      <c r="J37" s="5"/>
      <c r="K37" s="6"/>
    </row>
    <row r="38" spans="1:11" s="43" customFormat="1" x14ac:dyDescent="0.2">
      <c r="A38" s="162" t="s">
        <v>523</v>
      </c>
      <c r="B38" s="71">
        <f>SUM(B27:B37)</f>
        <v>45</v>
      </c>
      <c r="C38" s="40">
        <f>B38/1899</f>
        <v>2.3696682464454975E-2</v>
      </c>
      <c r="D38" s="71">
        <f>SUM(D27:D37)</f>
        <v>41</v>
      </c>
      <c r="E38" s="41">
        <f>D38/1688</f>
        <v>2.4289099526066352E-2</v>
      </c>
      <c r="F38" s="77">
        <f>SUM(F27:F37)</f>
        <v>218</v>
      </c>
      <c r="G38" s="42">
        <f>F38/9507</f>
        <v>2.2930472283580521E-2</v>
      </c>
      <c r="H38" s="71">
        <f>SUM(H27:H37)</f>
        <v>142</v>
      </c>
      <c r="I38" s="41">
        <f>H38/6993</f>
        <v>2.0306020306020307E-2</v>
      </c>
      <c r="J38" s="37">
        <f>IF(D38=0, "-", IF((B38-D38)/D38&lt;10, (B38-D38)/D38, "&gt;999%"))</f>
        <v>9.7560975609756101E-2</v>
      </c>
      <c r="K38" s="38">
        <f>IF(H38=0, "-", IF((F38-H38)/H38&lt;10, (F38-H38)/H38, "&gt;999%"))</f>
        <v>0.53521126760563376</v>
      </c>
    </row>
    <row r="39" spans="1:11" x14ac:dyDescent="0.2">
      <c r="B39" s="83"/>
      <c r="D39" s="83"/>
      <c r="F39" s="83"/>
      <c r="H39" s="83"/>
    </row>
    <row r="40" spans="1:11" x14ac:dyDescent="0.2">
      <c r="A40" s="163" t="s">
        <v>119</v>
      </c>
      <c r="B40" s="61" t="s">
        <v>12</v>
      </c>
      <c r="C40" s="62" t="s">
        <v>13</v>
      </c>
      <c r="D40" s="61" t="s">
        <v>12</v>
      </c>
      <c r="E40" s="63" t="s">
        <v>13</v>
      </c>
      <c r="F40" s="62" t="s">
        <v>12</v>
      </c>
      <c r="G40" s="62" t="s">
        <v>13</v>
      </c>
      <c r="H40" s="61" t="s">
        <v>12</v>
      </c>
      <c r="I40" s="63" t="s">
        <v>13</v>
      </c>
      <c r="J40" s="61"/>
      <c r="K40" s="63"/>
    </row>
    <row r="41" spans="1:11" x14ac:dyDescent="0.2">
      <c r="A41" s="7" t="s">
        <v>418</v>
      </c>
      <c r="B41" s="65">
        <v>6</v>
      </c>
      <c r="C41" s="34">
        <f>IF(B51=0, "-", B41/B51)</f>
        <v>0.10714285714285714</v>
      </c>
      <c r="D41" s="65">
        <v>11</v>
      </c>
      <c r="E41" s="9">
        <f>IF(D51=0, "-", D41/D51)</f>
        <v>0.14666666666666667</v>
      </c>
      <c r="F41" s="81">
        <v>40</v>
      </c>
      <c r="G41" s="34">
        <f>IF(F51=0, "-", F41/F51)</f>
        <v>0.1360544217687075</v>
      </c>
      <c r="H41" s="65">
        <v>22</v>
      </c>
      <c r="I41" s="9">
        <f>IF(H51=0, "-", H41/H51)</f>
        <v>0.10328638497652583</v>
      </c>
      <c r="J41" s="8">
        <f t="shared" ref="J41:J49" si="2">IF(D41=0, "-", IF((B41-D41)/D41&lt;10, (B41-D41)/D41, "&gt;999%"))</f>
        <v>-0.45454545454545453</v>
      </c>
      <c r="K41" s="9">
        <f t="shared" ref="K41:K49" si="3">IF(H41=0, "-", IF((F41-H41)/H41&lt;10, (F41-H41)/H41, "&gt;999%"))</f>
        <v>0.81818181818181823</v>
      </c>
    </row>
    <row r="42" spans="1:11" x14ac:dyDescent="0.2">
      <c r="A42" s="7" t="s">
        <v>419</v>
      </c>
      <c r="B42" s="65">
        <v>2</v>
      </c>
      <c r="C42" s="34">
        <f>IF(B51=0, "-", B42/B51)</f>
        <v>3.5714285714285712E-2</v>
      </c>
      <c r="D42" s="65">
        <v>3</v>
      </c>
      <c r="E42" s="9">
        <f>IF(D51=0, "-", D42/D51)</f>
        <v>0.04</v>
      </c>
      <c r="F42" s="81">
        <v>7</v>
      </c>
      <c r="G42" s="34">
        <f>IF(F51=0, "-", F42/F51)</f>
        <v>2.3809523809523808E-2</v>
      </c>
      <c r="H42" s="65">
        <v>9</v>
      </c>
      <c r="I42" s="9">
        <f>IF(H51=0, "-", H42/H51)</f>
        <v>4.2253521126760563E-2</v>
      </c>
      <c r="J42" s="8">
        <f t="shared" si="2"/>
        <v>-0.33333333333333331</v>
      </c>
      <c r="K42" s="9">
        <f t="shared" si="3"/>
        <v>-0.22222222222222221</v>
      </c>
    </row>
    <row r="43" spans="1:11" x14ac:dyDescent="0.2">
      <c r="A43" s="7" t="s">
        <v>420</v>
      </c>
      <c r="B43" s="65">
        <v>0</v>
      </c>
      <c r="C43" s="34">
        <f>IF(B51=0, "-", B43/B51)</f>
        <v>0</v>
      </c>
      <c r="D43" s="65">
        <v>4</v>
      </c>
      <c r="E43" s="9">
        <f>IF(D51=0, "-", D43/D51)</f>
        <v>5.3333333333333337E-2</v>
      </c>
      <c r="F43" s="81">
        <v>0</v>
      </c>
      <c r="G43" s="34">
        <f>IF(F51=0, "-", F43/F51)</f>
        <v>0</v>
      </c>
      <c r="H43" s="65">
        <v>7</v>
      </c>
      <c r="I43" s="9">
        <f>IF(H51=0, "-", H43/H51)</f>
        <v>3.2863849765258218E-2</v>
      </c>
      <c r="J43" s="8">
        <f t="shared" si="2"/>
        <v>-1</v>
      </c>
      <c r="K43" s="9">
        <f t="shared" si="3"/>
        <v>-1</v>
      </c>
    </row>
    <row r="44" spans="1:11" x14ac:dyDescent="0.2">
      <c r="A44" s="7" t="s">
        <v>421</v>
      </c>
      <c r="B44" s="65">
        <v>13</v>
      </c>
      <c r="C44" s="34">
        <f>IF(B51=0, "-", B44/B51)</f>
        <v>0.23214285714285715</v>
      </c>
      <c r="D44" s="65">
        <v>2</v>
      </c>
      <c r="E44" s="9">
        <f>IF(D51=0, "-", D44/D51)</f>
        <v>2.6666666666666668E-2</v>
      </c>
      <c r="F44" s="81">
        <v>48</v>
      </c>
      <c r="G44" s="34">
        <f>IF(F51=0, "-", F44/F51)</f>
        <v>0.16326530612244897</v>
      </c>
      <c r="H44" s="65">
        <v>26</v>
      </c>
      <c r="I44" s="9">
        <f>IF(H51=0, "-", H44/H51)</f>
        <v>0.12206572769953052</v>
      </c>
      <c r="J44" s="8">
        <f t="shared" si="2"/>
        <v>5.5</v>
      </c>
      <c r="K44" s="9">
        <f t="shared" si="3"/>
        <v>0.84615384615384615</v>
      </c>
    </row>
    <row r="45" spans="1:11" x14ac:dyDescent="0.2">
      <c r="A45" s="7" t="s">
        <v>422</v>
      </c>
      <c r="B45" s="65">
        <v>4</v>
      </c>
      <c r="C45" s="34">
        <f>IF(B51=0, "-", B45/B51)</f>
        <v>7.1428571428571425E-2</v>
      </c>
      <c r="D45" s="65">
        <v>2</v>
      </c>
      <c r="E45" s="9">
        <f>IF(D51=0, "-", D45/D51)</f>
        <v>2.6666666666666668E-2</v>
      </c>
      <c r="F45" s="81">
        <v>20</v>
      </c>
      <c r="G45" s="34">
        <f>IF(F51=0, "-", F45/F51)</f>
        <v>6.8027210884353748E-2</v>
      </c>
      <c r="H45" s="65">
        <v>16</v>
      </c>
      <c r="I45" s="9">
        <f>IF(H51=0, "-", H45/H51)</f>
        <v>7.5117370892018781E-2</v>
      </c>
      <c r="J45" s="8">
        <f t="shared" si="2"/>
        <v>1</v>
      </c>
      <c r="K45" s="9">
        <f t="shared" si="3"/>
        <v>0.25</v>
      </c>
    </row>
    <row r="46" spans="1:11" x14ac:dyDescent="0.2">
      <c r="A46" s="7" t="s">
        <v>423</v>
      </c>
      <c r="B46" s="65">
        <v>0</v>
      </c>
      <c r="C46" s="34">
        <f>IF(B51=0, "-", B46/B51)</f>
        <v>0</v>
      </c>
      <c r="D46" s="65">
        <v>0</v>
      </c>
      <c r="E46" s="9">
        <f>IF(D51=0, "-", D46/D51)</f>
        <v>0</v>
      </c>
      <c r="F46" s="81">
        <v>0</v>
      </c>
      <c r="G46" s="34">
        <f>IF(F51=0, "-", F46/F51)</f>
        <v>0</v>
      </c>
      <c r="H46" s="65">
        <v>3</v>
      </c>
      <c r="I46" s="9">
        <f>IF(H51=0, "-", H46/H51)</f>
        <v>1.4084507042253521E-2</v>
      </c>
      <c r="J46" s="8" t="str">
        <f t="shared" si="2"/>
        <v>-</v>
      </c>
      <c r="K46" s="9">
        <f t="shared" si="3"/>
        <v>-1</v>
      </c>
    </row>
    <row r="47" spans="1:11" x14ac:dyDescent="0.2">
      <c r="A47" s="7" t="s">
        <v>424</v>
      </c>
      <c r="B47" s="65">
        <v>4</v>
      </c>
      <c r="C47" s="34">
        <f>IF(B51=0, "-", B47/B51)</f>
        <v>7.1428571428571425E-2</v>
      </c>
      <c r="D47" s="65">
        <v>8</v>
      </c>
      <c r="E47" s="9">
        <f>IF(D51=0, "-", D47/D51)</f>
        <v>0.10666666666666667</v>
      </c>
      <c r="F47" s="81">
        <v>18</v>
      </c>
      <c r="G47" s="34">
        <f>IF(F51=0, "-", F47/F51)</f>
        <v>6.1224489795918366E-2</v>
      </c>
      <c r="H47" s="65">
        <v>12</v>
      </c>
      <c r="I47" s="9">
        <f>IF(H51=0, "-", H47/H51)</f>
        <v>5.6338028169014086E-2</v>
      </c>
      <c r="J47" s="8">
        <f t="shared" si="2"/>
        <v>-0.5</v>
      </c>
      <c r="K47" s="9">
        <f t="shared" si="3"/>
        <v>0.5</v>
      </c>
    </row>
    <row r="48" spans="1:11" x14ac:dyDescent="0.2">
      <c r="A48" s="7" t="s">
        <v>425</v>
      </c>
      <c r="B48" s="65">
        <v>6</v>
      </c>
      <c r="C48" s="34">
        <f>IF(B51=0, "-", B48/B51)</f>
        <v>0.10714285714285714</v>
      </c>
      <c r="D48" s="65">
        <v>6</v>
      </c>
      <c r="E48" s="9">
        <f>IF(D51=0, "-", D48/D51)</f>
        <v>0.08</v>
      </c>
      <c r="F48" s="81">
        <v>14</v>
      </c>
      <c r="G48" s="34">
        <f>IF(F51=0, "-", F48/F51)</f>
        <v>4.7619047619047616E-2</v>
      </c>
      <c r="H48" s="65">
        <v>13</v>
      </c>
      <c r="I48" s="9">
        <f>IF(H51=0, "-", H48/H51)</f>
        <v>6.1032863849765258E-2</v>
      </c>
      <c r="J48" s="8">
        <f t="shared" si="2"/>
        <v>0</v>
      </c>
      <c r="K48" s="9">
        <f t="shared" si="3"/>
        <v>7.6923076923076927E-2</v>
      </c>
    </row>
    <row r="49" spans="1:11" x14ac:dyDescent="0.2">
      <c r="A49" s="7" t="s">
        <v>426</v>
      </c>
      <c r="B49" s="65">
        <v>21</v>
      </c>
      <c r="C49" s="34">
        <f>IF(B51=0, "-", B49/B51)</f>
        <v>0.375</v>
      </c>
      <c r="D49" s="65">
        <v>39</v>
      </c>
      <c r="E49" s="9">
        <f>IF(D51=0, "-", D49/D51)</f>
        <v>0.52</v>
      </c>
      <c r="F49" s="81">
        <v>147</v>
      </c>
      <c r="G49" s="34">
        <f>IF(F51=0, "-", F49/F51)</f>
        <v>0.5</v>
      </c>
      <c r="H49" s="65">
        <v>105</v>
      </c>
      <c r="I49" s="9">
        <f>IF(H51=0, "-", H49/H51)</f>
        <v>0.49295774647887325</v>
      </c>
      <c r="J49" s="8">
        <f t="shared" si="2"/>
        <v>-0.46153846153846156</v>
      </c>
      <c r="K49" s="9">
        <f t="shared" si="3"/>
        <v>0.4</v>
      </c>
    </row>
    <row r="50" spans="1:11" x14ac:dyDescent="0.2">
      <c r="A50" s="2"/>
      <c r="B50" s="68"/>
      <c r="C50" s="33"/>
      <c r="D50" s="68"/>
      <c r="E50" s="6"/>
      <c r="F50" s="82"/>
      <c r="G50" s="33"/>
      <c r="H50" s="68"/>
      <c r="I50" s="6"/>
      <c r="J50" s="5"/>
      <c r="K50" s="6"/>
    </row>
    <row r="51" spans="1:11" s="43" customFormat="1" x14ac:dyDescent="0.2">
      <c r="A51" s="162" t="s">
        <v>522</v>
      </c>
      <c r="B51" s="71">
        <f>SUM(B41:B50)</f>
        <v>56</v>
      </c>
      <c r="C51" s="40">
        <f>B51/1899</f>
        <v>2.948920484465508E-2</v>
      </c>
      <c r="D51" s="71">
        <f>SUM(D41:D50)</f>
        <v>75</v>
      </c>
      <c r="E51" s="41">
        <f>D51/1688</f>
        <v>4.4431279620853081E-2</v>
      </c>
      <c r="F51" s="77">
        <f>SUM(F41:F50)</f>
        <v>294</v>
      </c>
      <c r="G51" s="42">
        <f>F51/9507</f>
        <v>3.0924581887030608E-2</v>
      </c>
      <c r="H51" s="71">
        <f>SUM(H41:H50)</f>
        <v>213</v>
      </c>
      <c r="I51" s="41">
        <f>H51/6993</f>
        <v>3.0459030459030458E-2</v>
      </c>
      <c r="J51" s="37">
        <f>IF(D51=0, "-", IF((B51-D51)/D51&lt;10, (B51-D51)/D51, "&gt;999%"))</f>
        <v>-0.25333333333333335</v>
      </c>
      <c r="K51" s="38">
        <f>IF(H51=0, "-", IF((F51-H51)/H51&lt;10, (F51-H51)/H51, "&gt;999%"))</f>
        <v>0.38028169014084506</v>
      </c>
    </row>
    <row r="52" spans="1:11" x14ac:dyDescent="0.2">
      <c r="B52" s="83"/>
      <c r="D52" s="83"/>
      <c r="F52" s="83"/>
      <c r="H52" s="83"/>
    </row>
    <row r="53" spans="1:11" x14ac:dyDescent="0.2">
      <c r="A53" s="163" t="s">
        <v>120</v>
      </c>
      <c r="B53" s="61" t="s">
        <v>12</v>
      </c>
      <c r="C53" s="62" t="s">
        <v>13</v>
      </c>
      <c r="D53" s="61" t="s">
        <v>12</v>
      </c>
      <c r="E53" s="63" t="s">
        <v>13</v>
      </c>
      <c r="F53" s="62" t="s">
        <v>12</v>
      </c>
      <c r="G53" s="62" t="s">
        <v>13</v>
      </c>
      <c r="H53" s="61" t="s">
        <v>12</v>
      </c>
      <c r="I53" s="63" t="s">
        <v>13</v>
      </c>
      <c r="J53" s="61"/>
      <c r="K53" s="63"/>
    </row>
    <row r="54" spans="1:11" x14ac:dyDescent="0.2">
      <c r="A54" s="7" t="s">
        <v>427</v>
      </c>
      <c r="B54" s="65">
        <v>3</v>
      </c>
      <c r="C54" s="34">
        <f>IF(B72=0, "-", B54/B72)</f>
        <v>5.7361376673040155E-3</v>
      </c>
      <c r="D54" s="65">
        <v>0</v>
      </c>
      <c r="E54" s="9">
        <f>IF(D72=0, "-", D54/D72)</f>
        <v>0</v>
      </c>
      <c r="F54" s="81">
        <v>12</v>
      </c>
      <c r="G54" s="34">
        <f>IF(F72=0, "-", F54/F72)</f>
        <v>5.0146259924780607E-3</v>
      </c>
      <c r="H54" s="65">
        <v>0</v>
      </c>
      <c r="I54" s="9">
        <f>IF(H72=0, "-", H54/H72)</f>
        <v>0</v>
      </c>
      <c r="J54" s="8" t="str">
        <f t="shared" ref="J54:J70" si="4">IF(D54=0, "-", IF((B54-D54)/D54&lt;10, (B54-D54)/D54, "&gt;999%"))</f>
        <v>-</v>
      </c>
      <c r="K54" s="9" t="str">
        <f t="shared" ref="K54:K70" si="5">IF(H54=0, "-", IF((F54-H54)/H54&lt;10, (F54-H54)/H54, "&gt;999%"))</f>
        <v>-</v>
      </c>
    </row>
    <row r="55" spans="1:11" x14ac:dyDescent="0.2">
      <c r="A55" s="7" t="s">
        <v>428</v>
      </c>
      <c r="B55" s="65">
        <v>126</v>
      </c>
      <c r="C55" s="34">
        <f>IF(B72=0, "-", B55/B72)</f>
        <v>0.24091778202676864</v>
      </c>
      <c r="D55" s="65">
        <v>125</v>
      </c>
      <c r="E55" s="9">
        <f>IF(D72=0, "-", D55/D72)</f>
        <v>0.21891418563922943</v>
      </c>
      <c r="F55" s="81">
        <v>533</v>
      </c>
      <c r="G55" s="34">
        <f>IF(F72=0, "-", F55/F72)</f>
        <v>0.22273297116590055</v>
      </c>
      <c r="H55" s="65">
        <v>428</v>
      </c>
      <c r="I55" s="9">
        <f>IF(H72=0, "-", H55/H72)</f>
        <v>0.22408376963350785</v>
      </c>
      <c r="J55" s="8">
        <f t="shared" si="4"/>
        <v>8.0000000000000002E-3</v>
      </c>
      <c r="K55" s="9">
        <f t="shared" si="5"/>
        <v>0.24532710280373832</v>
      </c>
    </row>
    <row r="56" spans="1:11" x14ac:dyDescent="0.2">
      <c r="A56" s="7" t="s">
        <v>429</v>
      </c>
      <c r="B56" s="65">
        <v>1</v>
      </c>
      <c r="C56" s="34">
        <f>IF(B72=0, "-", B56/B72)</f>
        <v>1.9120458891013384E-3</v>
      </c>
      <c r="D56" s="65">
        <v>3</v>
      </c>
      <c r="E56" s="9">
        <f>IF(D72=0, "-", D56/D72)</f>
        <v>5.2539404553415062E-3</v>
      </c>
      <c r="F56" s="81">
        <v>13</v>
      </c>
      <c r="G56" s="34">
        <f>IF(F72=0, "-", F56/F72)</f>
        <v>5.4325114918512326E-3</v>
      </c>
      <c r="H56" s="65">
        <v>10</v>
      </c>
      <c r="I56" s="9">
        <f>IF(H72=0, "-", H56/H72)</f>
        <v>5.235602094240838E-3</v>
      </c>
      <c r="J56" s="8">
        <f t="shared" si="4"/>
        <v>-0.66666666666666663</v>
      </c>
      <c r="K56" s="9">
        <f t="shared" si="5"/>
        <v>0.3</v>
      </c>
    </row>
    <row r="57" spans="1:11" x14ac:dyDescent="0.2">
      <c r="A57" s="7" t="s">
        <v>430</v>
      </c>
      <c r="B57" s="65">
        <v>11</v>
      </c>
      <c r="C57" s="34">
        <f>IF(B72=0, "-", B57/B72)</f>
        <v>2.1032504780114723E-2</v>
      </c>
      <c r="D57" s="65">
        <v>0</v>
      </c>
      <c r="E57" s="9">
        <f>IF(D72=0, "-", D57/D72)</f>
        <v>0</v>
      </c>
      <c r="F57" s="81">
        <v>41</v>
      </c>
      <c r="G57" s="34">
        <f>IF(F72=0, "-", F57/F72)</f>
        <v>1.7133305474300042E-2</v>
      </c>
      <c r="H57" s="65">
        <v>0</v>
      </c>
      <c r="I57" s="9">
        <f>IF(H72=0, "-", H57/H72)</f>
        <v>0</v>
      </c>
      <c r="J57" s="8" t="str">
        <f t="shared" si="4"/>
        <v>-</v>
      </c>
      <c r="K57" s="9" t="str">
        <f t="shared" si="5"/>
        <v>-</v>
      </c>
    </row>
    <row r="58" spans="1:11" x14ac:dyDescent="0.2">
      <c r="A58" s="7" t="s">
        <v>431</v>
      </c>
      <c r="B58" s="65">
        <v>0</v>
      </c>
      <c r="C58" s="34">
        <f>IF(B72=0, "-", B58/B72)</f>
        <v>0</v>
      </c>
      <c r="D58" s="65">
        <v>43</v>
      </c>
      <c r="E58" s="9">
        <f>IF(D72=0, "-", D58/D72)</f>
        <v>7.5306479859894915E-2</v>
      </c>
      <c r="F58" s="81">
        <v>0</v>
      </c>
      <c r="G58" s="34">
        <f>IF(F72=0, "-", F58/F72)</f>
        <v>0</v>
      </c>
      <c r="H58" s="65">
        <v>212</v>
      </c>
      <c r="I58" s="9">
        <f>IF(H72=0, "-", H58/H72)</f>
        <v>0.11099476439790576</v>
      </c>
      <c r="J58" s="8">
        <f t="shared" si="4"/>
        <v>-1</v>
      </c>
      <c r="K58" s="9">
        <f t="shared" si="5"/>
        <v>-1</v>
      </c>
    </row>
    <row r="59" spans="1:11" x14ac:dyDescent="0.2">
      <c r="A59" s="7" t="s">
        <v>432</v>
      </c>
      <c r="B59" s="65">
        <v>59</v>
      </c>
      <c r="C59" s="34">
        <f>IF(B72=0, "-", B59/B72)</f>
        <v>0.11281070745697896</v>
      </c>
      <c r="D59" s="65">
        <v>31</v>
      </c>
      <c r="E59" s="9">
        <f>IF(D72=0, "-", D59/D72)</f>
        <v>5.4290718038528897E-2</v>
      </c>
      <c r="F59" s="81">
        <v>224</v>
      </c>
      <c r="G59" s="34">
        <f>IF(F72=0, "-", F59/F72)</f>
        <v>9.3606351859590473E-2</v>
      </c>
      <c r="H59" s="65">
        <v>137</v>
      </c>
      <c r="I59" s="9">
        <f>IF(H72=0, "-", H59/H72)</f>
        <v>7.1727748691099477E-2</v>
      </c>
      <c r="J59" s="8">
        <f t="shared" si="4"/>
        <v>0.90322580645161288</v>
      </c>
      <c r="K59" s="9">
        <f t="shared" si="5"/>
        <v>0.63503649635036497</v>
      </c>
    </row>
    <row r="60" spans="1:11" x14ac:dyDescent="0.2">
      <c r="A60" s="7" t="s">
        <v>433</v>
      </c>
      <c r="B60" s="65">
        <v>2</v>
      </c>
      <c r="C60" s="34">
        <f>IF(B72=0, "-", B60/B72)</f>
        <v>3.8240917782026767E-3</v>
      </c>
      <c r="D60" s="65">
        <v>1</v>
      </c>
      <c r="E60" s="9">
        <f>IF(D72=0, "-", D60/D72)</f>
        <v>1.7513134851138354E-3</v>
      </c>
      <c r="F60" s="81">
        <v>12</v>
      </c>
      <c r="G60" s="34">
        <f>IF(F72=0, "-", F60/F72)</f>
        <v>5.0146259924780607E-3</v>
      </c>
      <c r="H60" s="65">
        <v>3</v>
      </c>
      <c r="I60" s="9">
        <f>IF(H72=0, "-", H60/H72)</f>
        <v>1.5706806282722514E-3</v>
      </c>
      <c r="J60" s="8">
        <f t="shared" si="4"/>
        <v>1</v>
      </c>
      <c r="K60" s="9">
        <f t="shared" si="5"/>
        <v>3</v>
      </c>
    </row>
    <row r="61" spans="1:11" x14ac:dyDescent="0.2">
      <c r="A61" s="7" t="s">
        <v>434</v>
      </c>
      <c r="B61" s="65">
        <v>8</v>
      </c>
      <c r="C61" s="34">
        <f>IF(B72=0, "-", B61/B72)</f>
        <v>1.5296367112810707E-2</v>
      </c>
      <c r="D61" s="65">
        <v>20</v>
      </c>
      <c r="E61" s="9">
        <f>IF(D72=0, "-", D61/D72)</f>
        <v>3.5026269702276708E-2</v>
      </c>
      <c r="F61" s="81">
        <v>65</v>
      </c>
      <c r="G61" s="34">
        <f>IF(F72=0, "-", F61/F72)</f>
        <v>2.7162557459256165E-2</v>
      </c>
      <c r="H61" s="65">
        <v>55</v>
      </c>
      <c r="I61" s="9">
        <f>IF(H72=0, "-", H61/H72)</f>
        <v>2.8795811518324606E-2</v>
      </c>
      <c r="J61" s="8">
        <f t="shared" si="4"/>
        <v>-0.6</v>
      </c>
      <c r="K61" s="9">
        <f t="shared" si="5"/>
        <v>0.18181818181818182</v>
      </c>
    </row>
    <row r="62" spans="1:11" x14ac:dyDescent="0.2">
      <c r="A62" s="7" t="s">
        <v>435</v>
      </c>
      <c r="B62" s="65">
        <v>43</v>
      </c>
      <c r="C62" s="34">
        <f>IF(B72=0, "-", B62/B72)</f>
        <v>8.2217973231357558E-2</v>
      </c>
      <c r="D62" s="65">
        <v>56</v>
      </c>
      <c r="E62" s="9">
        <f>IF(D72=0, "-", D62/D72)</f>
        <v>9.8073555166374782E-2</v>
      </c>
      <c r="F62" s="81">
        <v>187</v>
      </c>
      <c r="G62" s="34">
        <f>IF(F72=0, "-", F62/F72)</f>
        <v>7.8144588382783112E-2</v>
      </c>
      <c r="H62" s="65">
        <v>144</v>
      </c>
      <c r="I62" s="9">
        <f>IF(H72=0, "-", H62/H72)</f>
        <v>7.5392670157068062E-2</v>
      </c>
      <c r="J62" s="8">
        <f t="shared" si="4"/>
        <v>-0.23214285714285715</v>
      </c>
      <c r="K62" s="9">
        <f t="shared" si="5"/>
        <v>0.2986111111111111</v>
      </c>
    </row>
    <row r="63" spans="1:11" x14ac:dyDescent="0.2">
      <c r="A63" s="7" t="s">
        <v>436</v>
      </c>
      <c r="B63" s="65">
        <v>0</v>
      </c>
      <c r="C63" s="34">
        <f>IF(B72=0, "-", B63/B72)</f>
        <v>0</v>
      </c>
      <c r="D63" s="65">
        <v>17</v>
      </c>
      <c r="E63" s="9">
        <f>IF(D72=0, "-", D63/D72)</f>
        <v>2.9772329246935202E-2</v>
      </c>
      <c r="F63" s="81">
        <v>1</v>
      </c>
      <c r="G63" s="34">
        <f>IF(F72=0, "-", F63/F72)</f>
        <v>4.1788549937317178E-4</v>
      </c>
      <c r="H63" s="65">
        <v>41</v>
      </c>
      <c r="I63" s="9">
        <f>IF(H72=0, "-", H63/H72)</f>
        <v>2.1465968586387434E-2</v>
      </c>
      <c r="J63" s="8">
        <f t="shared" si="4"/>
        <v>-1</v>
      </c>
      <c r="K63" s="9">
        <f t="shared" si="5"/>
        <v>-0.97560975609756095</v>
      </c>
    </row>
    <row r="64" spans="1:11" x14ac:dyDescent="0.2">
      <c r="A64" s="7" t="s">
        <v>437</v>
      </c>
      <c r="B64" s="65">
        <v>47</v>
      </c>
      <c r="C64" s="34">
        <f>IF(B72=0, "-", B64/B72)</f>
        <v>8.9866156787762913E-2</v>
      </c>
      <c r="D64" s="65">
        <v>66</v>
      </c>
      <c r="E64" s="9">
        <f>IF(D72=0, "-", D64/D72)</f>
        <v>0.11558669001751314</v>
      </c>
      <c r="F64" s="81">
        <v>334</v>
      </c>
      <c r="G64" s="34">
        <f>IF(F72=0, "-", F64/F72)</f>
        <v>0.13957375679063935</v>
      </c>
      <c r="H64" s="65">
        <v>215</v>
      </c>
      <c r="I64" s="9">
        <f>IF(H72=0, "-", H64/H72)</f>
        <v>0.112565445026178</v>
      </c>
      <c r="J64" s="8">
        <f t="shared" si="4"/>
        <v>-0.2878787878787879</v>
      </c>
      <c r="K64" s="9">
        <f t="shared" si="5"/>
        <v>0.55348837209302326</v>
      </c>
    </row>
    <row r="65" spans="1:11" x14ac:dyDescent="0.2">
      <c r="A65" s="7" t="s">
        <v>438</v>
      </c>
      <c r="B65" s="65">
        <v>42</v>
      </c>
      <c r="C65" s="34">
        <f>IF(B72=0, "-", B65/B72)</f>
        <v>8.0305927342256209E-2</v>
      </c>
      <c r="D65" s="65">
        <v>35</v>
      </c>
      <c r="E65" s="9">
        <f>IF(D72=0, "-", D65/D72)</f>
        <v>6.1295971978984239E-2</v>
      </c>
      <c r="F65" s="81">
        <v>176</v>
      </c>
      <c r="G65" s="34">
        <f>IF(F72=0, "-", F65/F72)</f>
        <v>7.3547847889678233E-2</v>
      </c>
      <c r="H65" s="65">
        <v>104</v>
      </c>
      <c r="I65" s="9">
        <f>IF(H72=0, "-", H65/H72)</f>
        <v>5.445026178010471E-2</v>
      </c>
      <c r="J65" s="8">
        <f t="shared" si="4"/>
        <v>0.2</v>
      </c>
      <c r="K65" s="9">
        <f t="shared" si="5"/>
        <v>0.69230769230769229</v>
      </c>
    </row>
    <row r="66" spans="1:11" x14ac:dyDescent="0.2">
      <c r="A66" s="7" t="s">
        <v>439</v>
      </c>
      <c r="B66" s="65">
        <v>22</v>
      </c>
      <c r="C66" s="34">
        <f>IF(B72=0, "-", B66/B72)</f>
        <v>4.2065009560229447E-2</v>
      </c>
      <c r="D66" s="65">
        <v>11</v>
      </c>
      <c r="E66" s="9">
        <f>IF(D72=0, "-", D66/D72)</f>
        <v>1.9264448336252189E-2</v>
      </c>
      <c r="F66" s="81">
        <v>55</v>
      </c>
      <c r="G66" s="34">
        <f>IF(F72=0, "-", F66/F72)</f>
        <v>2.2983702465524447E-2</v>
      </c>
      <c r="H66" s="65">
        <v>33</v>
      </c>
      <c r="I66" s="9">
        <f>IF(H72=0, "-", H66/H72)</f>
        <v>1.7277486910994764E-2</v>
      </c>
      <c r="J66" s="8">
        <f t="shared" si="4"/>
        <v>1</v>
      </c>
      <c r="K66" s="9">
        <f t="shared" si="5"/>
        <v>0.66666666666666663</v>
      </c>
    </row>
    <row r="67" spans="1:11" x14ac:dyDescent="0.2">
      <c r="A67" s="7" t="s">
        <v>440</v>
      </c>
      <c r="B67" s="65">
        <v>1</v>
      </c>
      <c r="C67" s="34">
        <f>IF(B72=0, "-", B67/B72)</f>
        <v>1.9120458891013384E-3</v>
      </c>
      <c r="D67" s="65">
        <v>12</v>
      </c>
      <c r="E67" s="9">
        <f>IF(D72=0, "-", D67/D72)</f>
        <v>2.1015761821366025E-2</v>
      </c>
      <c r="F67" s="81">
        <v>26</v>
      </c>
      <c r="G67" s="34">
        <f>IF(F72=0, "-", F67/F72)</f>
        <v>1.0865022983702465E-2</v>
      </c>
      <c r="H67" s="65">
        <v>19</v>
      </c>
      <c r="I67" s="9">
        <f>IF(H72=0, "-", H67/H72)</f>
        <v>9.947643979057591E-3</v>
      </c>
      <c r="J67" s="8">
        <f t="shared" si="4"/>
        <v>-0.91666666666666663</v>
      </c>
      <c r="K67" s="9">
        <f t="shared" si="5"/>
        <v>0.36842105263157893</v>
      </c>
    </row>
    <row r="68" spans="1:11" x14ac:dyDescent="0.2">
      <c r="A68" s="7" t="s">
        <v>441</v>
      </c>
      <c r="B68" s="65">
        <v>121</v>
      </c>
      <c r="C68" s="34">
        <f>IF(B72=0, "-", B68/B72)</f>
        <v>0.23135755258126195</v>
      </c>
      <c r="D68" s="65">
        <v>84</v>
      </c>
      <c r="E68" s="9">
        <f>IF(D72=0, "-", D68/D72)</f>
        <v>0.14711033274956217</v>
      </c>
      <c r="F68" s="81">
        <v>464</v>
      </c>
      <c r="G68" s="34">
        <f>IF(F72=0, "-", F68/F72)</f>
        <v>0.19389887170915168</v>
      </c>
      <c r="H68" s="65">
        <v>309</v>
      </c>
      <c r="I68" s="9">
        <f>IF(H72=0, "-", H68/H72)</f>
        <v>0.16178010471204188</v>
      </c>
      <c r="J68" s="8">
        <f t="shared" si="4"/>
        <v>0.44047619047619047</v>
      </c>
      <c r="K68" s="9">
        <f t="shared" si="5"/>
        <v>0.50161812297734631</v>
      </c>
    </row>
    <row r="69" spans="1:11" x14ac:dyDescent="0.2">
      <c r="A69" s="7" t="s">
        <v>442</v>
      </c>
      <c r="B69" s="65">
        <v>17</v>
      </c>
      <c r="C69" s="34">
        <f>IF(B72=0, "-", B69/B72)</f>
        <v>3.2504780114722756E-2</v>
      </c>
      <c r="D69" s="65">
        <v>30</v>
      </c>
      <c r="E69" s="9">
        <f>IF(D72=0, "-", D69/D72)</f>
        <v>5.2539404553415062E-2</v>
      </c>
      <c r="F69" s="81">
        <v>106</v>
      </c>
      <c r="G69" s="34">
        <f>IF(F72=0, "-", F69/F72)</f>
        <v>4.4295862933556203E-2</v>
      </c>
      <c r="H69" s="65">
        <v>88</v>
      </c>
      <c r="I69" s="9">
        <f>IF(H72=0, "-", H69/H72)</f>
        <v>4.607329842931937E-2</v>
      </c>
      <c r="J69" s="8">
        <f t="shared" si="4"/>
        <v>-0.43333333333333335</v>
      </c>
      <c r="K69" s="9">
        <f t="shared" si="5"/>
        <v>0.20454545454545456</v>
      </c>
    </row>
    <row r="70" spans="1:11" x14ac:dyDescent="0.2">
      <c r="A70" s="7" t="s">
        <v>443</v>
      </c>
      <c r="B70" s="65">
        <v>20</v>
      </c>
      <c r="C70" s="34">
        <f>IF(B72=0, "-", B70/B72)</f>
        <v>3.8240917782026769E-2</v>
      </c>
      <c r="D70" s="65">
        <v>37</v>
      </c>
      <c r="E70" s="9">
        <f>IF(D72=0, "-", D70/D72)</f>
        <v>6.4798598949211902E-2</v>
      </c>
      <c r="F70" s="81">
        <v>144</v>
      </c>
      <c r="G70" s="34">
        <f>IF(F72=0, "-", F70/F72)</f>
        <v>6.0175511909736731E-2</v>
      </c>
      <c r="H70" s="65">
        <v>112</v>
      </c>
      <c r="I70" s="9">
        <f>IF(H72=0, "-", H70/H72)</f>
        <v>5.8638743455497383E-2</v>
      </c>
      <c r="J70" s="8">
        <f t="shared" si="4"/>
        <v>-0.45945945945945948</v>
      </c>
      <c r="K70" s="9">
        <f t="shared" si="5"/>
        <v>0.2857142857142857</v>
      </c>
    </row>
    <row r="71" spans="1:11" x14ac:dyDescent="0.2">
      <c r="A71" s="2"/>
      <c r="B71" s="68"/>
      <c r="C71" s="33"/>
      <c r="D71" s="68"/>
      <c r="E71" s="6"/>
      <c r="F71" s="82"/>
      <c r="G71" s="33"/>
      <c r="H71" s="68"/>
      <c r="I71" s="6"/>
      <c r="J71" s="5"/>
      <c r="K71" s="6"/>
    </row>
    <row r="72" spans="1:11" s="43" customFormat="1" x14ac:dyDescent="0.2">
      <c r="A72" s="162" t="s">
        <v>521</v>
      </c>
      <c r="B72" s="71">
        <f>SUM(B54:B71)</f>
        <v>523</v>
      </c>
      <c r="C72" s="40">
        <f>B72/1899</f>
        <v>0.27540810953133227</v>
      </c>
      <c r="D72" s="71">
        <f>SUM(D54:D71)</f>
        <v>571</v>
      </c>
      <c r="E72" s="41">
        <f>D72/1688</f>
        <v>0.33827014218009477</v>
      </c>
      <c r="F72" s="77">
        <f>SUM(F54:F71)</f>
        <v>2393</v>
      </c>
      <c r="G72" s="42">
        <f>F72/9507</f>
        <v>0.25170926685600087</v>
      </c>
      <c r="H72" s="71">
        <f>SUM(H54:H71)</f>
        <v>1910</v>
      </c>
      <c r="I72" s="41">
        <f>H72/6993</f>
        <v>0.2731302731302731</v>
      </c>
      <c r="J72" s="37">
        <f>IF(D72=0, "-", IF((B72-D72)/D72&lt;10, (B72-D72)/D72, "&gt;999%"))</f>
        <v>-8.4063047285464099E-2</v>
      </c>
      <c r="K72" s="38">
        <f>IF(H72=0, "-", IF((F72-H72)/H72&lt;10, (F72-H72)/H72, "&gt;999%"))</f>
        <v>0.25287958115183246</v>
      </c>
    </row>
    <row r="73" spans="1:11" x14ac:dyDescent="0.2">
      <c r="B73" s="83"/>
      <c r="D73" s="83"/>
      <c r="F73" s="83"/>
      <c r="H73" s="83"/>
    </row>
    <row r="74" spans="1:11" x14ac:dyDescent="0.2">
      <c r="A74" s="27" t="s">
        <v>520</v>
      </c>
      <c r="B74" s="71">
        <v>638</v>
      </c>
      <c r="C74" s="40">
        <f>B74/1899</f>
        <v>0.3359662980516061</v>
      </c>
      <c r="D74" s="71">
        <v>695</v>
      </c>
      <c r="E74" s="41">
        <f>D74/1688</f>
        <v>0.41172985781990523</v>
      </c>
      <c r="F74" s="77">
        <v>2942</v>
      </c>
      <c r="G74" s="42">
        <f>F74/9507</f>
        <v>0.30945619017566006</v>
      </c>
      <c r="H74" s="71">
        <v>2308</v>
      </c>
      <c r="I74" s="41">
        <f>H74/6993</f>
        <v>0.33004433004433004</v>
      </c>
      <c r="J74" s="37">
        <f>IF(D74=0, "-", IF((B74-D74)/D74&lt;10, (B74-D74)/D74, "&gt;999%"))</f>
        <v>-8.2014388489208639E-2</v>
      </c>
      <c r="K74" s="38">
        <f>IF(H74=0, "-", IF((F74-H74)/H74&lt;10, (F74-H74)/H74, "&gt;999%"))</f>
        <v>0.27469670710571925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1" max="16383" man="1"/>
    <brk id="7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533</v>
      </c>
      <c r="C1" s="198"/>
      <c r="D1" s="198"/>
      <c r="E1" s="199"/>
      <c r="F1" s="199"/>
      <c r="G1" s="199"/>
      <c r="H1" s="199"/>
      <c r="I1" s="199"/>
      <c r="J1" s="199"/>
      <c r="K1" s="199"/>
    </row>
    <row r="2" spans="1:11" s="52" customFormat="1" ht="20.25" x14ac:dyDescent="0.3">
      <c r="A2" s="4" t="s">
        <v>97</v>
      </c>
      <c r="B2" s="202" t="s">
        <v>87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3</v>
      </c>
      <c r="C7" s="39">
        <f>IF(B26=0, "-", B7/B26)</f>
        <v>4.7021943573667714E-3</v>
      </c>
      <c r="D7" s="65">
        <v>0</v>
      </c>
      <c r="E7" s="21">
        <f>IF(D26=0, "-", D7/D26)</f>
        <v>0</v>
      </c>
      <c r="F7" s="81">
        <v>12</v>
      </c>
      <c r="G7" s="39">
        <f>IF(F26=0, "-", F7/F26)</f>
        <v>4.0788579197824611E-3</v>
      </c>
      <c r="H7" s="65">
        <v>0</v>
      </c>
      <c r="I7" s="21">
        <f>IF(H26=0, "-", H7/H26)</f>
        <v>0</v>
      </c>
      <c r="J7" s="20" t="str">
        <f t="shared" ref="J7:J24" si="0">IF(D7=0, "-", IF((B7-D7)/D7&lt;10, (B7-D7)/D7, "&gt;999%"))</f>
        <v>-</v>
      </c>
      <c r="K7" s="21" t="str">
        <f t="shared" ref="K7:K24" si="1">IF(H7=0, "-", IF((F7-H7)/H7&lt;10, (F7-H7)/H7, "&gt;999%"))</f>
        <v>-</v>
      </c>
    </row>
    <row r="8" spans="1:11" x14ac:dyDescent="0.2">
      <c r="A8" s="7" t="s">
        <v>40</v>
      </c>
      <c r="B8" s="65">
        <v>141</v>
      </c>
      <c r="C8" s="39">
        <f>IF(B26=0, "-", B8/B26)</f>
        <v>0.22100313479623823</v>
      </c>
      <c r="D8" s="65">
        <v>141</v>
      </c>
      <c r="E8" s="21">
        <f>IF(D26=0, "-", D8/D26)</f>
        <v>0.20287769784172663</v>
      </c>
      <c r="F8" s="81">
        <v>611</v>
      </c>
      <c r="G8" s="39">
        <f>IF(F26=0, "-", F8/F26)</f>
        <v>0.20768184908225698</v>
      </c>
      <c r="H8" s="65">
        <v>474</v>
      </c>
      <c r="I8" s="21">
        <f>IF(H26=0, "-", H8/H26)</f>
        <v>0.20537261698440207</v>
      </c>
      <c r="J8" s="20">
        <f t="shared" si="0"/>
        <v>0</v>
      </c>
      <c r="K8" s="21">
        <f t="shared" si="1"/>
        <v>0.28902953586497893</v>
      </c>
    </row>
    <row r="9" spans="1:11" x14ac:dyDescent="0.2">
      <c r="A9" s="7" t="s">
        <v>43</v>
      </c>
      <c r="B9" s="65">
        <v>14</v>
      </c>
      <c r="C9" s="39">
        <f>IF(B26=0, "-", B9/B26)</f>
        <v>2.1943573667711599E-2</v>
      </c>
      <c r="D9" s="65">
        <v>6</v>
      </c>
      <c r="E9" s="21">
        <f>IF(D26=0, "-", D9/D26)</f>
        <v>8.6330935251798559E-3</v>
      </c>
      <c r="F9" s="81">
        <v>61</v>
      </c>
      <c r="G9" s="39">
        <f>IF(F26=0, "-", F9/F26)</f>
        <v>2.0734194425560844E-2</v>
      </c>
      <c r="H9" s="65">
        <v>19</v>
      </c>
      <c r="I9" s="21">
        <f>IF(H26=0, "-", H9/H26)</f>
        <v>8.2322357019064124E-3</v>
      </c>
      <c r="J9" s="20">
        <f t="shared" si="0"/>
        <v>1.3333333333333333</v>
      </c>
      <c r="K9" s="21">
        <f t="shared" si="1"/>
        <v>2.2105263157894739</v>
      </c>
    </row>
    <row r="10" spans="1:11" x14ac:dyDescent="0.2">
      <c r="A10" s="7" t="s">
        <v>45</v>
      </c>
      <c r="B10" s="65">
        <v>0</v>
      </c>
      <c r="C10" s="39">
        <f>IF(B26=0, "-", B10/B26)</f>
        <v>0</v>
      </c>
      <c r="D10" s="65">
        <v>47</v>
      </c>
      <c r="E10" s="21">
        <f>IF(D26=0, "-", D10/D26)</f>
        <v>6.7625899280575538E-2</v>
      </c>
      <c r="F10" s="81">
        <v>0</v>
      </c>
      <c r="G10" s="39">
        <f>IF(F26=0, "-", F10/F26)</f>
        <v>0</v>
      </c>
      <c r="H10" s="65">
        <v>219</v>
      </c>
      <c r="I10" s="21">
        <f>IF(H26=0, "-", H10/H26)</f>
        <v>9.4887348353552864E-2</v>
      </c>
      <c r="J10" s="20">
        <f t="shared" si="0"/>
        <v>-1</v>
      </c>
      <c r="K10" s="21">
        <f t="shared" si="1"/>
        <v>-1</v>
      </c>
    </row>
    <row r="11" spans="1:11" x14ac:dyDescent="0.2">
      <c r="A11" s="7" t="s">
        <v>47</v>
      </c>
      <c r="B11" s="65">
        <v>3</v>
      </c>
      <c r="C11" s="39">
        <f>IF(B26=0, "-", B11/B26)</f>
        <v>4.7021943573667714E-3</v>
      </c>
      <c r="D11" s="65">
        <v>10</v>
      </c>
      <c r="E11" s="21">
        <f>IF(D26=0, "-", D11/D26)</f>
        <v>1.4388489208633094E-2</v>
      </c>
      <c r="F11" s="81">
        <v>22</v>
      </c>
      <c r="G11" s="39">
        <f>IF(F26=0, "-", F11/F26)</f>
        <v>7.4779061862678452E-3</v>
      </c>
      <c r="H11" s="65">
        <v>22</v>
      </c>
      <c r="I11" s="21">
        <f>IF(H26=0, "-", H11/H26)</f>
        <v>9.5320623916811086E-3</v>
      </c>
      <c r="J11" s="20">
        <f t="shared" si="0"/>
        <v>-0.7</v>
      </c>
      <c r="K11" s="21">
        <f t="shared" si="1"/>
        <v>0</v>
      </c>
    </row>
    <row r="12" spans="1:11" x14ac:dyDescent="0.2">
      <c r="A12" s="7" t="s">
        <v>50</v>
      </c>
      <c r="B12" s="65">
        <v>72</v>
      </c>
      <c r="C12" s="39">
        <f>IF(B26=0, "-", B12/B26)</f>
        <v>0.11285266457680251</v>
      </c>
      <c r="D12" s="65">
        <v>33</v>
      </c>
      <c r="E12" s="21">
        <f>IF(D26=0, "-", D12/D26)</f>
        <v>4.7482014388489209E-2</v>
      </c>
      <c r="F12" s="81">
        <v>272</v>
      </c>
      <c r="G12" s="39">
        <f>IF(F26=0, "-", F12/F26)</f>
        <v>9.245411284840245E-2</v>
      </c>
      <c r="H12" s="65">
        <v>163</v>
      </c>
      <c r="I12" s="21">
        <f>IF(H26=0, "-", H12/H26)</f>
        <v>7.0623916811091855E-2</v>
      </c>
      <c r="J12" s="20">
        <f t="shared" si="0"/>
        <v>1.1818181818181819</v>
      </c>
      <c r="K12" s="21">
        <f t="shared" si="1"/>
        <v>0.66871165644171782</v>
      </c>
    </row>
    <row r="13" spans="1:11" x14ac:dyDescent="0.2">
      <c r="A13" s="7" t="s">
        <v>53</v>
      </c>
      <c r="B13" s="65">
        <v>2</v>
      </c>
      <c r="C13" s="39">
        <f>IF(B26=0, "-", B13/B26)</f>
        <v>3.134796238244514E-3</v>
      </c>
      <c r="D13" s="65">
        <v>1</v>
      </c>
      <c r="E13" s="21">
        <f>IF(D26=0, "-", D13/D26)</f>
        <v>1.4388489208633094E-3</v>
      </c>
      <c r="F13" s="81">
        <v>12</v>
      </c>
      <c r="G13" s="39">
        <f>IF(F26=0, "-", F13/F26)</f>
        <v>4.0788579197824611E-3</v>
      </c>
      <c r="H13" s="65">
        <v>3</v>
      </c>
      <c r="I13" s="21">
        <f>IF(H26=0, "-", H13/H26)</f>
        <v>1.2998266897746968E-3</v>
      </c>
      <c r="J13" s="20">
        <f t="shared" si="0"/>
        <v>1</v>
      </c>
      <c r="K13" s="21">
        <f t="shared" si="1"/>
        <v>3</v>
      </c>
    </row>
    <row r="14" spans="1:11" x14ac:dyDescent="0.2">
      <c r="A14" s="7" t="s">
        <v>57</v>
      </c>
      <c r="B14" s="65">
        <v>15</v>
      </c>
      <c r="C14" s="39">
        <f>IF(B26=0, "-", B14/B26)</f>
        <v>2.3510971786833857E-2</v>
      </c>
      <c r="D14" s="65">
        <v>25</v>
      </c>
      <c r="E14" s="21">
        <f>IF(D26=0, "-", D14/D26)</f>
        <v>3.5971223021582732E-2</v>
      </c>
      <c r="F14" s="81">
        <v>88</v>
      </c>
      <c r="G14" s="39">
        <f>IF(F26=0, "-", F14/F26)</f>
        <v>2.9911624745071381E-2</v>
      </c>
      <c r="H14" s="65">
        <v>71</v>
      </c>
      <c r="I14" s="21">
        <f>IF(H26=0, "-", H14/H26)</f>
        <v>3.0762564991334489E-2</v>
      </c>
      <c r="J14" s="20">
        <f t="shared" si="0"/>
        <v>-0.4</v>
      </c>
      <c r="K14" s="21">
        <f t="shared" si="1"/>
        <v>0.23943661971830985</v>
      </c>
    </row>
    <row r="15" spans="1:11" x14ac:dyDescent="0.2">
      <c r="A15" s="7" t="s">
        <v>62</v>
      </c>
      <c r="B15" s="65">
        <v>47</v>
      </c>
      <c r="C15" s="39">
        <f>IF(B26=0, "-", B15/B26)</f>
        <v>7.3667711598746077E-2</v>
      </c>
      <c r="D15" s="65">
        <v>58</v>
      </c>
      <c r="E15" s="21">
        <f>IF(D26=0, "-", D15/D26)</f>
        <v>8.3453237410071948E-2</v>
      </c>
      <c r="F15" s="81">
        <v>207</v>
      </c>
      <c r="G15" s="39">
        <f>IF(F26=0, "-", F15/F26)</f>
        <v>7.0360299116247457E-2</v>
      </c>
      <c r="H15" s="65">
        <v>160</v>
      </c>
      <c r="I15" s="21">
        <f>IF(H26=0, "-", H15/H26)</f>
        <v>6.9324090121317156E-2</v>
      </c>
      <c r="J15" s="20">
        <f t="shared" si="0"/>
        <v>-0.18965517241379309</v>
      </c>
      <c r="K15" s="21">
        <f t="shared" si="1"/>
        <v>0.29375000000000001</v>
      </c>
    </row>
    <row r="16" spans="1:11" x14ac:dyDescent="0.2">
      <c r="A16" s="7" t="s">
        <v>66</v>
      </c>
      <c r="B16" s="65">
        <v>0</v>
      </c>
      <c r="C16" s="39">
        <f>IF(B26=0, "-", B16/B26)</f>
        <v>0</v>
      </c>
      <c r="D16" s="65">
        <v>18</v>
      </c>
      <c r="E16" s="21">
        <f>IF(D26=0, "-", D16/D26)</f>
        <v>2.5899280575539568E-2</v>
      </c>
      <c r="F16" s="81">
        <v>3</v>
      </c>
      <c r="G16" s="39">
        <f>IF(F26=0, "-", F16/F26)</f>
        <v>1.0197144799456153E-3</v>
      </c>
      <c r="H16" s="65">
        <v>46</v>
      </c>
      <c r="I16" s="21">
        <f>IF(H26=0, "-", H16/H26)</f>
        <v>1.9930675909878681E-2</v>
      </c>
      <c r="J16" s="20">
        <f t="shared" si="0"/>
        <v>-1</v>
      </c>
      <c r="K16" s="21">
        <f t="shared" si="1"/>
        <v>-0.93478260869565222</v>
      </c>
    </row>
    <row r="17" spans="1:11" x14ac:dyDescent="0.2">
      <c r="A17" s="7" t="s">
        <v>69</v>
      </c>
      <c r="B17" s="65">
        <v>53</v>
      </c>
      <c r="C17" s="39">
        <f>IF(B26=0, "-", B17/B26)</f>
        <v>8.3072100313479627E-2</v>
      </c>
      <c r="D17" s="65">
        <v>78</v>
      </c>
      <c r="E17" s="21">
        <f>IF(D26=0, "-", D17/D26)</f>
        <v>0.11223021582733812</v>
      </c>
      <c r="F17" s="81">
        <v>362</v>
      </c>
      <c r="G17" s="39">
        <f>IF(F26=0, "-", F17/F26)</f>
        <v>0.1230455472467709</v>
      </c>
      <c r="H17" s="65">
        <v>231</v>
      </c>
      <c r="I17" s="21">
        <f>IF(H26=0, "-", H17/H26)</f>
        <v>0.10008665511265165</v>
      </c>
      <c r="J17" s="20">
        <f t="shared" si="0"/>
        <v>-0.32051282051282054</v>
      </c>
      <c r="K17" s="21">
        <f t="shared" si="1"/>
        <v>0.5670995670995671</v>
      </c>
    </row>
    <row r="18" spans="1:11" x14ac:dyDescent="0.2">
      <c r="A18" s="7" t="s">
        <v>70</v>
      </c>
      <c r="B18" s="65">
        <v>48</v>
      </c>
      <c r="C18" s="39">
        <f>IF(B26=0, "-", B18/B26)</f>
        <v>7.5235109717868343E-2</v>
      </c>
      <c r="D18" s="65">
        <v>41</v>
      </c>
      <c r="E18" s="21">
        <f>IF(D26=0, "-", D18/D26)</f>
        <v>5.8992805755395686E-2</v>
      </c>
      <c r="F18" s="81">
        <v>190</v>
      </c>
      <c r="G18" s="39">
        <f>IF(F26=0, "-", F18/F26)</f>
        <v>6.4581917063222291E-2</v>
      </c>
      <c r="H18" s="65">
        <v>117</v>
      </c>
      <c r="I18" s="21">
        <f>IF(H26=0, "-", H18/H26)</f>
        <v>5.0693240901213174E-2</v>
      </c>
      <c r="J18" s="20">
        <f t="shared" si="0"/>
        <v>0.17073170731707318</v>
      </c>
      <c r="K18" s="21">
        <f t="shared" si="1"/>
        <v>0.62393162393162394</v>
      </c>
    </row>
    <row r="19" spans="1:11" x14ac:dyDescent="0.2">
      <c r="A19" s="7" t="s">
        <v>71</v>
      </c>
      <c r="B19" s="65">
        <v>1</v>
      </c>
      <c r="C19" s="39">
        <f>IF(B26=0, "-", B19/B26)</f>
        <v>1.567398119122257E-3</v>
      </c>
      <c r="D19" s="65">
        <v>0</v>
      </c>
      <c r="E19" s="21">
        <f>IF(D26=0, "-", D19/D26)</f>
        <v>0</v>
      </c>
      <c r="F19" s="81">
        <v>3</v>
      </c>
      <c r="G19" s="39">
        <f>IF(F26=0, "-", F19/F26)</f>
        <v>1.0197144799456153E-3</v>
      </c>
      <c r="H19" s="65">
        <v>0</v>
      </c>
      <c r="I19" s="21">
        <f>IF(H26=0, "-", H19/H26)</f>
        <v>0</v>
      </c>
      <c r="J19" s="20" t="str">
        <f t="shared" si="0"/>
        <v>-</v>
      </c>
      <c r="K19" s="21" t="str">
        <f t="shared" si="1"/>
        <v>-</v>
      </c>
    </row>
    <row r="20" spans="1:11" x14ac:dyDescent="0.2">
      <c r="A20" s="7" t="s">
        <v>73</v>
      </c>
      <c r="B20" s="65">
        <v>22</v>
      </c>
      <c r="C20" s="39">
        <f>IF(B26=0, "-", B20/B26)</f>
        <v>3.4482758620689655E-2</v>
      </c>
      <c r="D20" s="65">
        <v>11</v>
      </c>
      <c r="E20" s="21">
        <f>IF(D26=0, "-", D20/D26)</f>
        <v>1.5827338129496403E-2</v>
      </c>
      <c r="F20" s="81">
        <v>55</v>
      </c>
      <c r="G20" s="39">
        <f>IF(F26=0, "-", F20/F26)</f>
        <v>1.8694765465669613E-2</v>
      </c>
      <c r="H20" s="65">
        <v>33</v>
      </c>
      <c r="I20" s="21">
        <f>IF(H26=0, "-", H20/H26)</f>
        <v>1.4298093587521665E-2</v>
      </c>
      <c r="J20" s="20">
        <f t="shared" si="0"/>
        <v>1</v>
      </c>
      <c r="K20" s="21">
        <f t="shared" si="1"/>
        <v>0.66666666666666663</v>
      </c>
    </row>
    <row r="21" spans="1:11" x14ac:dyDescent="0.2">
      <c r="A21" s="7" t="s">
        <v>74</v>
      </c>
      <c r="B21" s="65">
        <v>10</v>
      </c>
      <c r="C21" s="39">
        <f>IF(B26=0, "-", B21/B26)</f>
        <v>1.5673981191222569E-2</v>
      </c>
      <c r="D21" s="65">
        <v>10</v>
      </c>
      <c r="E21" s="21">
        <f>IF(D26=0, "-", D21/D26)</f>
        <v>1.4388489208633094E-2</v>
      </c>
      <c r="F21" s="81">
        <v>41</v>
      </c>
      <c r="G21" s="39">
        <f>IF(F26=0, "-", F21/F26)</f>
        <v>1.3936097892590074E-2</v>
      </c>
      <c r="H21" s="65">
        <v>22</v>
      </c>
      <c r="I21" s="21">
        <f>IF(H26=0, "-", H21/H26)</f>
        <v>9.5320623916811086E-3</v>
      </c>
      <c r="J21" s="20">
        <f t="shared" si="0"/>
        <v>0</v>
      </c>
      <c r="K21" s="21">
        <f t="shared" si="1"/>
        <v>0.86363636363636365</v>
      </c>
    </row>
    <row r="22" spans="1:11" x14ac:dyDescent="0.2">
      <c r="A22" s="7" t="s">
        <v>77</v>
      </c>
      <c r="B22" s="65">
        <v>1</v>
      </c>
      <c r="C22" s="39">
        <f>IF(B26=0, "-", B22/B26)</f>
        <v>1.567398119122257E-3</v>
      </c>
      <c r="D22" s="65">
        <v>12</v>
      </c>
      <c r="E22" s="21">
        <f>IF(D26=0, "-", D22/D26)</f>
        <v>1.7266187050359712E-2</v>
      </c>
      <c r="F22" s="81">
        <v>26</v>
      </c>
      <c r="G22" s="39">
        <f>IF(F26=0, "-", F22/F26)</f>
        <v>8.8375254928619983E-3</v>
      </c>
      <c r="H22" s="65">
        <v>19</v>
      </c>
      <c r="I22" s="21">
        <f>IF(H26=0, "-", H22/H26)</f>
        <v>8.2322357019064124E-3</v>
      </c>
      <c r="J22" s="20">
        <f t="shared" si="0"/>
        <v>-0.91666666666666663</v>
      </c>
      <c r="K22" s="21">
        <f t="shared" si="1"/>
        <v>0.36842105263157893</v>
      </c>
    </row>
    <row r="23" spans="1:11" x14ac:dyDescent="0.2">
      <c r="A23" s="7" t="s">
        <v>80</v>
      </c>
      <c r="B23" s="65">
        <v>179</v>
      </c>
      <c r="C23" s="39">
        <f>IF(B26=0, "-", B23/B26)</f>
        <v>0.28056426332288403</v>
      </c>
      <c r="D23" s="65">
        <v>164</v>
      </c>
      <c r="E23" s="21">
        <f>IF(D26=0, "-", D23/D26)</f>
        <v>0.23597122302158274</v>
      </c>
      <c r="F23" s="81">
        <v>809</v>
      </c>
      <c r="G23" s="39">
        <f>IF(F26=0, "-", F23/F26)</f>
        <v>0.27498300475866755</v>
      </c>
      <c r="H23" s="65">
        <v>578</v>
      </c>
      <c r="I23" s="21">
        <f>IF(H26=0, "-", H23/H26)</f>
        <v>0.25043327556325823</v>
      </c>
      <c r="J23" s="20">
        <f t="shared" si="0"/>
        <v>9.1463414634146339E-2</v>
      </c>
      <c r="K23" s="21">
        <f t="shared" si="1"/>
        <v>0.39965397923875434</v>
      </c>
    </row>
    <row r="24" spans="1:11" x14ac:dyDescent="0.2">
      <c r="A24" s="7" t="s">
        <v>82</v>
      </c>
      <c r="B24" s="65">
        <v>27</v>
      </c>
      <c r="C24" s="39">
        <f>IF(B26=0, "-", B24/B26)</f>
        <v>4.2319749216300939E-2</v>
      </c>
      <c r="D24" s="65">
        <v>40</v>
      </c>
      <c r="E24" s="21">
        <f>IF(D26=0, "-", D24/D26)</f>
        <v>5.7553956834532377E-2</v>
      </c>
      <c r="F24" s="81">
        <v>168</v>
      </c>
      <c r="G24" s="39">
        <f>IF(F26=0, "-", F24/F26)</f>
        <v>5.710401087695445E-2</v>
      </c>
      <c r="H24" s="65">
        <v>131</v>
      </c>
      <c r="I24" s="21">
        <f>IF(H26=0, "-", H24/H26)</f>
        <v>5.6759098786828423E-2</v>
      </c>
      <c r="J24" s="20">
        <f t="shared" si="0"/>
        <v>-0.32500000000000001</v>
      </c>
      <c r="K24" s="21">
        <f t="shared" si="1"/>
        <v>0.28244274809160308</v>
      </c>
    </row>
    <row r="25" spans="1:11" x14ac:dyDescent="0.2">
      <c r="A25" s="2"/>
      <c r="B25" s="68"/>
      <c r="C25" s="33"/>
      <c r="D25" s="68"/>
      <c r="E25" s="6"/>
      <c r="F25" s="82"/>
      <c r="G25" s="33"/>
      <c r="H25" s="68"/>
      <c r="I25" s="6"/>
      <c r="J25" s="5"/>
      <c r="K25" s="6"/>
    </row>
    <row r="26" spans="1:11" s="43" customFormat="1" x14ac:dyDescent="0.2">
      <c r="A26" s="162" t="s">
        <v>520</v>
      </c>
      <c r="B26" s="71">
        <f>SUM(B7:B25)</f>
        <v>638</v>
      </c>
      <c r="C26" s="40">
        <v>1</v>
      </c>
      <c r="D26" s="71">
        <f>SUM(D7:D25)</f>
        <v>695</v>
      </c>
      <c r="E26" s="41">
        <v>1</v>
      </c>
      <c r="F26" s="77">
        <f>SUM(F7:F25)</f>
        <v>2942</v>
      </c>
      <c r="G26" s="42">
        <v>1</v>
      </c>
      <c r="H26" s="71">
        <f>SUM(H7:H25)</f>
        <v>2308</v>
      </c>
      <c r="I26" s="41">
        <v>1</v>
      </c>
      <c r="J26" s="37">
        <f>IF(D26=0, "-", (B26-D26)/D26)</f>
        <v>-8.2014388489208639E-2</v>
      </c>
      <c r="K26" s="38">
        <f>IF(H26=0, "-", (F26-H26)/H26)</f>
        <v>0.27469670710571925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3"/>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97</v>
      </c>
      <c r="B2" s="202" t="s">
        <v>87</v>
      </c>
      <c r="C2" s="198"/>
      <c r="D2" s="198"/>
      <c r="E2" s="203"/>
      <c r="F2" s="203"/>
      <c r="G2" s="203"/>
      <c r="H2" s="203"/>
      <c r="I2" s="203"/>
      <c r="J2" s="203"/>
      <c r="K2" s="203"/>
    </row>
    <row r="4" spans="1:11" ht="15.75" x14ac:dyDescent="0.25">
      <c r="A4" s="164" t="s">
        <v>114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444</v>
      </c>
      <c r="B7" s="65">
        <v>0</v>
      </c>
      <c r="C7" s="34">
        <f>IF(B20=0, "-", B7/B20)</f>
        <v>0</v>
      </c>
      <c r="D7" s="65">
        <v>1</v>
      </c>
      <c r="E7" s="9">
        <f>IF(D20=0, "-", D7/D20)</f>
        <v>2.2727272727272728E-2</v>
      </c>
      <c r="F7" s="81">
        <v>11</v>
      </c>
      <c r="G7" s="34">
        <f>IF(F20=0, "-", F7/F20)</f>
        <v>5.5E-2</v>
      </c>
      <c r="H7" s="65">
        <v>20</v>
      </c>
      <c r="I7" s="9">
        <f>IF(H20=0, "-", H7/H20)</f>
        <v>0.125</v>
      </c>
      <c r="J7" s="8">
        <f t="shared" ref="J7:J18" si="0">IF(D7=0, "-", IF((B7-D7)/D7&lt;10, (B7-D7)/D7, "&gt;999%"))</f>
        <v>-1</v>
      </c>
      <c r="K7" s="9">
        <f t="shared" ref="K7:K18" si="1">IF(H7=0, "-", IF((F7-H7)/H7&lt;10, (F7-H7)/H7, "&gt;999%"))</f>
        <v>-0.45</v>
      </c>
    </row>
    <row r="8" spans="1:11" x14ac:dyDescent="0.2">
      <c r="A8" s="7" t="s">
        <v>445</v>
      </c>
      <c r="B8" s="65">
        <v>5</v>
      </c>
      <c r="C8" s="34">
        <f>IF(B20=0, "-", B8/B20)</f>
        <v>0.12195121951219512</v>
      </c>
      <c r="D8" s="65">
        <v>7</v>
      </c>
      <c r="E8" s="9">
        <f>IF(D20=0, "-", D8/D20)</f>
        <v>0.15909090909090909</v>
      </c>
      <c r="F8" s="81">
        <v>30</v>
      </c>
      <c r="G8" s="34">
        <f>IF(F20=0, "-", F8/F20)</f>
        <v>0.15</v>
      </c>
      <c r="H8" s="65">
        <v>16</v>
      </c>
      <c r="I8" s="9">
        <f>IF(H20=0, "-", H8/H20)</f>
        <v>0.1</v>
      </c>
      <c r="J8" s="8">
        <f t="shared" si="0"/>
        <v>-0.2857142857142857</v>
      </c>
      <c r="K8" s="9">
        <f t="shared" si="1"/>
        <v>0.875</v>
      </c>
    </row>
    <row r="9" spans="1:11" x14ac:dyDescent="0.2">
      <c r="A9" s="7" t="s">
        <v>446</v>
      </c>
      <c r="B9" s="65">
        <v>3</v>
      </c>
      <c r="C9" s="34">
        <f>IF(B20=0, "-", B9/B20)</f>
        <v>7.3170731707317069E-2</v>
      </c>
      <c r="D9" s="65">
        <v>3</v>
      </c>
      <c r="E9" s="9">
        <f>IF(D20=0, "-", D9/D20)</f>
        <v>6.8181818181818177E-2</v>
      </c>
      <c r="F9" s="81">
        <v>13</v>
      </c>
      <c r="G9" s="34">
        <f>IF(F20=0, "-", F9/F20)</f>
        <v>6.5000000000000002E-2</v>
      </c>
      <c r="H9" s="65">
        <v>13</v>
      </c>
      <c r="I9" s="9">
        <f>IF(H20=0, "-", H9/H20)</f>
        <v>8.1250000000000003E-2</v>
      </c>
      <c r="J9" s="8">
        <f t="shared" si="0"/>
        <v>0</v>
      </c>
      <c r="K9" s="9">
        <f t="shared" si="1"/>
        <v>0</v>
      </c>
    </row>
    <row r="10" spans="1:11" x14ac:dyDescent="0.2">
      <c r="A10" s="7" t="s">
        <v>447</v>
      </c>
      <c r="B10" s="65">
        <v>2</v>
      </c>
      <c r="C10" s="34">
        <f>IF(B20=0, "-", B10/B20)</f>
        <v>4.878048780487805E-2</v>
      </c>
      <c r="D10" s="65">
        <v>1</v>
      </c>
      <c r="E10" s="9">
        <f>IF(D20=0, "-", D10/D20)</f>
        <v>2.2727272727272728E-2</v>
      </c>
      <c r="F10" s="81">
        <v>34</v>
      </c>
      <c r="G10" s="34">
        <f>IF(F20=0, "-", F10/F20)</f>
        <v>0.17</v>
      </c>
      <c r="H10" s="65">
        <v>15</v>
      </c>
      <c r="I10" s="9">
        <f>IF(H20=0, "-", H10/H20)</f>
        <v>9.375E-2</v>
      </c>
      <c r="J10" s="8">
        <f t="shared" si="0"/>
        <v>1</v>
      </c>
      <c r="K10" s="9">
        <f t="shared" si="1"/>
        <v>1.2666666666666666</v>
      </c>
    </row>
    <row r="11" spans="1:11" x14ac:dyDescent="0.2">
      <c r="A11" s="7" t="s">
        <v>448</v>
      </c>
      <c r="B11" s="65">
        <v>0</v>
      </c>
      <c r="C11" s="34">
        <f>IF(B20=0, "-", B11/B20)</f>
        <v>0</v>
      </c>
      <c r="D11" s="65">
        <v>1</v>
      </c>
      <c r="E11" s="9">
        <f>IF(D20=0, "-", D11/D20)</f>
        <v>2.2727272727272728E-2</v>
      </c>
      <c r="F11" s="81">
        <v>2</v>
      </c>
      <c r="G11" s="34">
        <f>IF(F20=0, "-", F11/F20)</f>
        <v>0.01</v>
      </c>
      <c r="H11" s="65">
        <v>1</v>
      </c>
      <c r="I11" s="9">
        <f>IF(H20=0, "-", H11/H20)</f>
        <v>6.2500000000000003E-3</v>
      </c>
      <c r="J11" s="8">
        <f t="shared" si="0"/>
        <v>-1</v>
      </c>
      <c r="K11" s="9">
        <f t="shared" si="1"/>
        <v>1</v>
      </c>
    </row>
    <row r="12" spans="1:11" x14ac:dyDescent="0.2">
      <c r="A12" s="7" t="s">
        <v>449</v>
      </c>
      <c r="B12" s="65">
        <v>13</v>
      </c>
      <c r="C12" s="34">
        <f>IF(B20=0, "-", B12/B20)</f>
        <v>0.31707317073170732</v>
      </c>
      <c r="D12" s="65">
        <v>18</v>
      </c>
      <c r="E12" s="9">
        <f>IF(D20=0, "-", D12/D20)</f>
        <v>0.40909090909090912</v>
      </c>
      <c r="F12" s="81">
        <v>54</v>
      </c>
      <c r="G12" s="34">
        <f>IF(F20=0, "-", F12/F20)</f>
        <v>0.27</v>
      </c>
      <c r="H12" s="65">
        <v>54</v>
      </c>
      <c r="I12" s="9">
        <f>IF(H20=0, "-", H12/H20)</f>
        <v>0.33750000000000002</v>
      </c>
      <c r="J12" s="8">
        <f t="shared" si="0"/>
        <v>-0.27777777777777779</v>
      </c>
      <c r="K12" s="9">
        <f t="shared" si="1"/>
        <v>0</v>
      </c>
    </row>
    <row r="13" spans="1:11" x14ac:dyDescent="0.2">
      <c r="A13" s="7" t="s">
        <v>450</v>
      </c>
      <c r="B13" s="65">
        <v>5</v>
      </c>
      <c r="C13" s="34">
        <f>IF(B20=0, "-", B13/B20)</f>
        <v>0.12195121951219512</v>
      </c>
      <c r="D13" s="65">
        <v>0</v>
      </c>
      <c r="E13" s="9">
        <f>IF(D20=0, "-", D13/D20)</f>
        <v>0</v>
      </c>
      <c r="F13" s="81">
        <v>11</v>
      </c>
      <c r="G13" s="34">
        <f>IF(F20=0, "-", F13/F20)</f>
        <v>5.5E-2</v>
      </c>
      <c r="H13" s="65">
        <v>0</v>
      </c>
      <c r="I13" s="9">
        <f>IF(H20=0, "-", H13/H20)</f>
        <v>0</v>
      </c>
      <c r="J13" s="8" t="str">
        <f t="shared" si="0"/>
        <v>-</v>
      </c>
      <c r="K13" s="9" t="str">
        <f t="shared" si="1"/>
        <v>-</v>
      </c>
    </row>
    <row r="14" spans="1:11" x14ac:dyDescent="0.2">
      <c r="A14" s="7" t="s">
        <v>451</v>
      </c>
      <c r="B14" s="65">
        <v>2</v>
      </c>
      <c r="C14" s="34">
        <f>IF(B20=0, "-", B14/B20)</f>
        <v>4.878048780487805E-2</v>
      </c>
      <c r="D14" s="65">
        <v>0</v>
      </c>
      <c r="E14" s="9">
        <f>IF(D20=0, "-", D14/D20)</f>
        <v>0</v>
      </c>
      <c r="F14" s="81">
        <v>13</v>
      </c>
      <c r="G14" s="34">
        <f>IF(F20=0, "-", F14/F20)</f>
        <v>6.5000000000000002E-2</v>
      </c>
      <c r="H14" s="65">
        <v>0</v>
      </c>
      <c r="I14" s="9">
        <f>IF(H20=0, "-", H14/H20)</f>
        <v>0</v>
      </c>
      <c r="J14" s="8" t="str">
        <f t="shared" si="0"/>
        <v>-</v>
      </c>
      <c r="K14" s="9" t="str">
        <f t="shared" si="1"/>
        <v>-</v>
      </c>
    </row>
    <row r="15" spans="1:11" x14ac:dyDescent="0.2">
      <c r="A15" s="7" t="s">
        <v>452</v>
      </c>
      <c r="B15" s="65">
        <v>3</v>
      </c>
      <c r="C15" s="34">
        <f>IF(B20=0, "-", B15/B20)</f>
        <v>7.3170731707317069E-2</v>
      </c>
      <c r="D15" s="65">
        <v>5</v>
      </c>
      <c r="E15" s="9">
        <f>IF(D20=0, "-", D15/D20)</f>
        <v>0.11363636363636363</v>
      </c>
      <c r="F15" s="81">
        <v>10</v>
      </c>
      <c r="G15" s="34">
        <f>IF(F20=0, "-", F15/F20)</f>
        <v>0.05</v>
      </c>
      <c r="H15" s="65">
        <v>24</v>
      </c>
      <c r="I15" s="9">
        <f>IF(H20=0, "-", H15/H20)</f>
        <v>0.15</v>
      </c>
      <c r="J15" s="8">
        <f t="shared" si="0"/>
        <v>-0.4</v>
      </c>
      <c r="K15" s="9">
        <f t="shared" si="1"/>
        <v>-0.58333333333333337</v>
      </c>
    </row>
    <row r="16" spans="1:11" x14ac:dyDescent="0.2">
      <c r="A16" s="7" t="s">
        <v>453</v>
      </c>
      <c r="B16" s="65">
        <v>0</v>
      </c>
      <c r="C16" s="34">
        <f>IF(B20=0, "-", B16/B20)</f>
        <v>0</v>
      </c>
      <c r="D16" s="65">
        <v>0</v>
      </c>
      <c r="E16" s="9">
        <f>IF(D20=0, "-", D16/D20)</f>
        <v>0</v>
      </c>
      <c r="F16" s="81">
        <v>1</v>
      </c>
      <c r="G16" s="34">
        <f>IF(F20=0, "-", F16/F20)</f>
        <v>5.0000000000000001E-3</v>
      </c>
      <c r="H16" s="65">
        <v>0</v>
      </c>
      <c r="I16" s="9">
        <f>IF(H20=0, "-", H16/H20)</f>
        <v>0</v>
      </c>
      <c r="J16" s="8" t="str">
        <f t="shared" si="0"/>
        <v>-</v>
      </c>
      <c r="K16" s="9" t="str">
        <f t="shared" si="1"/>
        <v>-</v>
      </c>
    </row>
    <row r="17" spans="1:11" x14ac:dyDescent="0.2">
      <c r="A17" s="7" t="s">
        <v>454</v>
      </c>
      <c r="B17" s="65">
        <v>7</v>
      </c>
      <c r="C17" s="34">
        <f>IF(B20=0, "-", B17/B20)</f>
        <v>0.17073170731707318</v>
      </c>
      <c r="D17" s="65">
        <v>5</v>
      </c>
      <c r="E17" s="9">
        <f>IF(D20=0, "-", D17/D20)</f>
        <v>0.11363636363636363</v>
      </c>
      <c r="F17" s="81">
        <v>13</v>
      </c>
      <c r="G17" s="34">
        <f>IF(F20=0, "-", F17/F20)</f>
        <v>6.5000000000000002E-2</v>
      </c>
      <c r="H17" s="65">
        <v>10</v>
      </c>
      <c r="I17" s="9">
        <f>IF(H20=0, "-", H17/H20)</f>
        <v>6.25E-2</v>
      </c>
      <c r="J17" s="8">
        <f t="shared" si="0"/>
        <v>0.4</v>
      </c>
      <c r="K17" s="9">
        <f t="shared" si="1"/>
        <v>0.3</v>
      </c>
    </row>
    <row r="18" spans="1:11" x14ac:dyDescent="0.2">
      <c r="A18" s="7" t="s">
        <v>455</v>
      </c>
      <c r="B18" s="65">
        <v>1</v>
      </c>
      <c r="C18" s="34">
        <f>IF(B20=0, "-", B18/B20)</f>
        <v>2.4390243902439025E-2</v>
      </c>
      <c r="D18" s="65">
        <v>3</v>
      </c>
      <c r="E18" s="9">
        <f>IF(D20=0, "-", D18/D20)</f>
        <v>6.8181818181818177E-2</v>
      </c>
      <c r="F18" s="81">
        <v>8</v>
      </c>
      <c r="G18" s="34">
        <f>IF(F20=0, "-", F18/F20)</f>
        <v>0.04</v>
      </c>
      <c r="H18" s="65">
        <v>7</v>
      </c>
      <c r="I18" s="9">
        <f>IF(H20=0, "-", H18/H20)</f>
        <v>4.3749999999999997E-2</v>
      </c>
      <c r="J18" s="8">
        <f t="shared" si="0"/>
        <v>-0.66666666666666663</v>
      </c>
      <c r="K18" s="9">
        <f t="shared" si="1"/>
        <v>0.14285714285714285</v>
      </c>
    </row>
    <row r="19" spans="1:11" x14ac:dyDescent="0.2">
      <c r="A19" s="2"/>
      <c r="B19" s="68"/>
      <c r="C19" s="33"/>
      <c r="D19" s="68"/>
      <c r="E19" s="6"/>
      <c r="F19" s="82"/>
      <c r="G19" s="33"/>
      <c r="H19" s="68"/>
      <c r="I19" s="6"/>
      <c r="J19" s="5"/>
      <c r="K19" s="6"/>
    </row>
    <row r="20" spans="1:11" s="43" customFormat="1" x14ac:dyDescent="0.2">
      <c r="A20" s="162" t="s">
        <v>530</v>
      </c>
      <c r="B20" s="71">
        <f>SUM(B7:B19)</f>
        <v>41</v>
      </c>
      <c r="C20" s="40">
        <f>B20/1899</f>
        <v>2.1590310689836755E-2</v>
      </c>
      <c r="D20" s="71">
        <f>SUM(D7:D19)</f>
        <v>44</v>
      </c>
      <c r="E20" s="41">
        <f>D20/1688</f>
        <v>2.6066350710900472E-2</v>
      </c>
      <c r="F20" s="77">
        <f>SUM(F7:F19)</f>
        <v>200</v>
      </c>
      <c r="G20" s="42">
        <f>F20/9507</f>
        <v>2.1037130535394973E-2</v>
      </c>
      <c r="H20" s="71">
        <f>SUM(H7:H19)</f>
        <v>160</v>
      </c>
      <c r="I20" s="41">
        <f>H20/6993</f>
        <v>2.2880022880022881E-2</v>
      </c>
      <c r="J20" s="37">
        <f>IF(D20=0, "-", IF((B20-D20)/D20&lt;10, (B20-D20)/D20, "&gt;999%"))</f>
        <v>-6.8181818181818177E-2</v>
      </c>
      <c r="K20" s="38">
        <f>IF(H20=0, "-", IF((F20-H20)/H20&lt;10, (F20-H20)/H20, "&gt;999%"))</f>
        <v>0.25</v>
      </c>
    </row>
    <row r="21" spans="1:11" x14ac:dyDescent="0.2">
      <c r="B21" s="83"/>
      <c r="D21" s="83"/>
      <c r="F21" s="83"/>
      <c r="H21" s="83"/>
    </row>
    <row r="22" spans="1:11" x14ac:dyDescent="0.2">
      <c r="A22" s="163" t="s">
        <v>122</v>
      </c>
      <c r="B22" s="61" t="s">
        <v>12</v>
      </c>
      <c r="C22" s="62" t="s">
        <v>13</v>
      </c>
      <c r="D22" s="61" t="s">
        <v>12</v>
      </c>
      <c r="E22" s="63" t="s">
        <v>13</v>
      </c>
      <c r="F22" s="62" t="s">
        <v>12</v>
      </c>
      <c r="G22" s="62" t="s">
        <v>13</v>
      </c>
      <c r="H22" s="61" t="s">
        <v>12</v>
      </c>
      <c r="I22" s="63" t="s">
        <v>13</v>
      </c>
      <c r="J22" s="61"/>
      <c r="K22" s="63"/>
    </row>
    <row r="23" spans="1:11" x14ac:dyDescent="0.2">
      <c r="A23" s="7" t="s">
        <v>456</v>
      </c>
      <c r="B23" s="65">
        <v>1</v>
      </c>
      <c r="C23" s="34">
        <f>IF(B33=0, "-", B23/B33)</f>
        <v>7.1428571428571425E-2</v>
      </c>
      <c r="D23" s="65">
        <v>0</v>
      </c>
      <c r="E23" s="9">
        <f>IF(D33=0, "-", D23/D33)</f>
        <v>0</v>
      </c>
      <c r="F23" s="81">
        <v>1</v>
      </c>
      <c r="G23" s="34">
        <f>IF(F33=0, "-", F23/F33)</f>
        <v>1.4925373134328358E-2</v>
      </c>
      <c r="H23" s="65">
        <v>0</v>
      </c>
      <c r="I23" s="9">
        <f>IF(H33=0, "-", H23/H33)</f>
        <v>0</v>
      </c>
      <c r="J23" s="8" t="str">
        <f t="shared" ref="J23:J31" si="2">IF(D23=0, "-", IF((B23-D23)/D23&lt;10, (B23-D23)/D23, "&gt;999%"))</f>
        <v>-</v>
      </c>
      <c r="K23" s="9" t="str">
        <f t="shared" ref="K23:K31" si="3">IF(H23=0, "-", IF((F23-H23)/H23&lt;10, (F23-H23)/H23, "&gt;999%"))</f>
        <v>-</v>
      </c>
    </row>
    <row r="24" spans="1:11" x14ac:dyDescent="0.2">
      <c r="A24" s="7" t="s">
        <v>457</v>
      </c>
      <c r="B24" s="65">
        <v>1</v>
      </c>
      <c r="C24" s="34">
        <f>IF(B33=0, "-", B24/B33)</f>
        <v>7.1428571428571425E-2</v>
      </c>
      <c r="D24" s="65">
        <v>3</v>
      </c>
      <c r="E24" s="9">
        <f>IF(D33=0, "-", D24/D33)</f>
        <v>0.25</v>
      </c>
      <c r="F24" s="81">
        <v>14</v>
      </c>
      <c r="G24" s="34">
        <f>IF(F33=0, "-", F24/F33)</f>
        <v>0.20895522388059701</v>
      </c>
      <c r="H24" s="65">
        <v>11</v>
      </c>
      <c r="I24" s="9">
        <f>IF(H33=0, "-", H24/H33)</f>
        <v>0.16923076923076924</v>
      </c>
      <c r="J24" s="8">
        <f t="shared" si="2"/>
        <v>-0.66666666666666663</v>
      </c>
      <c r="K24" s="9">
        <f t="shared" si="3"/>
        <v>0.27272727272727271</v>
      </c>
    </row>
    <row r="25" spans="1:11" x14ac:dyDescent="0.2">
      <c r="A25" s="7" t="s">
        <v>458</v>
      </c>
      <c r="B25" s="65">
        <v>3</v>
      </c>
      <c r="C25" s="34">
        <f>IF(B33=0, "-", B25/B33)</f>
        <v>0.21428571428571427</v>
      </c>
      <c r="D25" s="65">
        <v>1</v>
      </c>
      <c r="E25" s="9">
        <f>IF(D33=0, "-", D25/D33)</f>
        <v>8.3333333333333329E-2</v>
      </c>
      <c r="F25" s="81">
        <v>19</v>
      </c>
      <c r="G25" s="34">
        <f>IF(F33=0, "-", F25/F33)</f>
        <v>0.28358208955223879</v>
      </c>
      <c r="H25" s="65">
        <v>16</v>
      </c>
      <c r="I25" s="9">
        <f>IF(H33=0, "-", H25/H33)</f>
        <v>0.24615384615384617</v>
      </c>
      <c r="J25" s="8">
        <f t="shared" si="2"/>
        <v>2</v>
      </c>
      <c r="K25" s="9">
        <f t="shared" si="3"/>
        <v>0.1875</v>
      </c>
    </row>
    <row r="26" spans="1:11" x14ac:dyDescent="0.2">
      <c r="A26" s="7" t="s">
        <v>459</v>
      </c>
      <c r="B26" s="65">
        <v>5</v>
      </c>
      <c r="C26" s="34">
        <f>IF(B33=0, "-", B26/B33)</f>
        <v>0.35714285714285715</v>
      </c>
      <c r="D26" s="65">
        <v>8</v>
      </c>
      <c r="E26" s="9">
        <f>IF(D33=0, "-", D26/D33)</f>
        <v>0.66666666666666663</v>
      </c>
      <c r="F26" s="81">
        <v>25</v>
      </c>
      <c r="G26" s="34">
        <f>IF(F33=0, "-", F26/F33)</f>
        <v>0.37313432835820898</v>
      </c>
      <c r="H26" s="65">
        <v>36</v>
      </c>
      <c r="I26" s="9">
        <f>IF(H33=0, "-", H26/H33)</f>
        <v>0.55384615384615388</v>
      </c>
      <c r="J26" s="8">
        <f t="shared" si="2"/>
        <v>-0.375</v>
      </c>
      <c r="K26" s="9">
        <f t="shared" si="3"/>
        <v>-0.30555555555555558</v>
      </c>
    </row>
    <row r="27" spans="1:11" x14ac:dyDescent="0.2">
      <c r="A27" s="7" t="s">
        <v>460</v>
      </c>
      <c r="B27" s="65">
        <v>0</v>
      </c>
      <c r="C27" s="34">
        <f>IF(B33=0, "-", B27/B33)</f>
        <v>0</v>
      </c>
      <c r="D27" s="65">
        <v>0</v>
      </c>
      <c r="E27" s="9">
        <f>IF(D33=0, "-", D27/D33)</f>
        <v>0</v>
      </c>
      <c r="F27" s="81">
        <v>2</v>
      </c>
      <c r="G27" s="34">
        <f>IF(F33=0, "-", F27/F33)</f>
        <v>2.9850746268656716E-2</v>
      </c>
      <c r="H27" s="65">
        <v>0</v>
      </c>
      <c r="I27" s="9">
        <f>IF(H33=0, "-", H27/H33)</f>
        <v>0</v>
      </c>
      <c r="J27" s="8" t="str">
        <f t="shared" si="2"/>
        <v>-</v>
      </c>
      <c r="K27" s="9" t="str">
        <f t="shared" si="3"/>
        <v>-</v>
      </c>
    </row>
    <row r="28" spans="1:11" x14ac:dyDescent="0.2">
      <c r="A28" s="7" t="s">
        <v>461</v>
      </c>
      <c r="B28" s="65">
        <v>1</v>
      </c>
      <c r="C28" s="34">
        <f>IF(B33=0, "-", B28/B33)</f>
        <v>7.1428571428571425E-2</v>
      </c>
      <c r="D28" s="65">
        <v>0</v>
      </c>
      <c r="E28" s="9">
        <f>IF(D33=0, "-", D28/D33)</f>
        <v>0</v>
      </c>
      <c r="F28" s="81">
        <v>2</v>
      </c>
      <c r="G28" s="34">
        <f>IF(F33=0, "-", F28/F33)</f>
        <v>2.9850746268656716E-2</v>
      </c>
      <c r="H28" s="65">
        <v>0</v>
      </c>
      <c r="I28" s="9">
        <f>IF(H33=0, "-", H28/H33)</f>
        <v>0</v>
      </c>
      <c r="J28" s="8" t="str">
        <f t="shared" si="2"/>
        <v>-</v>
      </c>
      <c r="K28" s="9" t="str">
        <f t="shared" si="3"/>
        <v>-</v>
      </c>
    </row>
    <row r="29" spans="1:11" x14ac:dyDescent="0.2">
      <c r="A29" s="7" t="s">
        <v>462</v>
      </c>
      <c r="B29" s="65">
        <v>0</v>
      </c>
      <c r="C29" s="34">
        <f>IF(B33=0, "-", B29/B33)</f>
        <v>0</v>
      </c>
      <c r="D29" s="65">
        <v>0</v>
      </c>
      <c r="E29" s="9">
        <f>IF(D33=0, "-", D29/D33)</f>
        <v>0</v>
      </c>
      <c r="F29" s="81">
        <v>0</v>
      </c>
      <c r="G29" s="34">
        <f>IF(F33=0, "-", F29/F33)</f>
        <v>0</v>
      </c>
      <c r="H29" s="65">
        <v>1</v>
      </c>
      <c r="I29" s="9">
        <f>IF(H33=0, "-", H29/H33)</f>
        <v>1.5384615384615385E-2</v>
      </c>
      <c r="J29" s="8" t="str">
        <f t="shared" si="2"/>
        <v>-</v>
      </c>
      <c r="K29" s="9">
        <f t="shared" si="3"/>
        <v>-1</v>
      </c>
    </row>
    <row r="30" spans="1:11" x14ac:dyDescent="0.2">
      <c r="A30" s="7" t="s">
        <v>463</v>
      </c>
      <c r="B30" s="65">
        <v>1</v>
      </c>
      <c r="C30" s="34">
        <f>IF(B33=0, "-", B30/B33)</f>
        <v>7.1428571428571425E-2</v>
      </c>
      <c r="D30" s="65">
        <v>0</v>
      </c>
      <c r="E30" s="9">
        <f>IF(D33=0, "-", D30/D33)</f>
        <v>0</v>
      </c>
      <c r="F30" s="81">
        <v>2</v>
      </c>
      <c r="G30" s="34">
        <f>IF(F33=0, "-", F30/F33)</f>
        <v>2.9850746268656716E-2</v>
      </c>
      <c r="H30" s="65">
        <v>1</v>
      </c>
      <c r="I30" s="9">
        <f>IF(H33=0, "-", H30/H33)</f>
        <v>1.5384615384615385E-2</v>
      </c>
      <c r="J30" s="8" t="str">
        <f t="shared" si="2"/>
        <v>-</v>
      </c>
      <c r="K30" s="9">
        <f t="shared" si="3"/>
        <v>1</v>
      </c>
    </row>
    <row r="31" spans="1:11" x14ac:dyDescent="0.2">
      <c r="A31" s="7" t="s">
        <v>464</v>
      </c>
      <c r="B31" s="65">
        <v>2</v>
      </c>
      <c r="C31" s="34">
        <f>IF(B33=0, "-", B31/B33)</f>
        <v>0.14285714285714285</v>
      </c>
      <c r="D31" s="65">
        <v>0</v>
      </c>
      <c r="E31" s="9">
        <f>IF(D33=0, "-", D31/D33)</f>
        <v>0</v>
      </c>
      <c r="F31" s="81">
        <v>2</v>
      </c>
      <c r="G31" s="34">
        <f>IF(F33=0, "-", F31/F33)</f>
        <v>2.9850746268656716E-2</v>
      </c>
      <c r="H31" s="65">
        <v>0</v>
      </c>
      <c r="I31" s="9">
        <f>IF(H33=0, "-", H31/H33)</f>
        <v>0</v>
      </c>
      <c r="J31" s="8" t="str">
        <f t="shared" si="2"/>
        <v>-</v>
      </c>
      <c r="K31" s="9" t="str">
        <f t="shared" si="3"/>
        <v>-</v>
      </c>
    </row>
    <row r="32" spans="1:11" x14ac:dyDescent="0.2">
      <c r="A32" s="2"/>
      <c r="B32" s="68"/>
      <c r="C32" s="33"/>
      <c r="D32" s="68"/>
      <c r="E32" s="6"/>
      <c r="F32" s="82"/>
      <c r="G32" s="33"/>
      <c r="H32" s="68"/>
      <c r="I32" s="6"/>
      <c r="J32" s="5"/>
      <c r="K32" s="6"/>
    </row>
    <row r="33" spans="1:11" s="43" customFormat="1" x14ac:dyDescent="0.2">
      <c r="A33" s="162" t="s">
        <v>529</v>
      </c>
      <c r="B33" s="71">
        <f>SUM(B23:B32)</f>
        <v>14</v>
      </c>
      <c r="C33" s="40">
        <f>B33/1899</f>
        <v>7.37230121116377E-3</v>
      </c>
      <c r="D33" s="71">
        <f>SUM(D23:D32)</f>
        <v>12</v>
      </c>
      <c r="E33" s="41">
        <f>D33/1688</f>
        <v>7.1090047393364926E-3</v>
      </c>
      <c r="F33" s="77">
        <f>SUM(F23:F32)</f>
        <v>67</v>
      </c>
      <c r="G33" s="42">
        <f>F33/9507</f>
        <v>7.0474387293573155E-3</v>
      </c>
      <c r="H33" s="71">
        <f>SUM(H23:H32)</f>
        <v>65</v>
      </c>
      <c r="I33" s="41">
        <f>H33/6993</f>
        <v>9.2950092950092947E-3</v>
      </c>
      <c r="J33" s="37">
        <f>IF(D33=0, "-", IF((B33-D33)/D33&lt;10, (B33-D33)/D33, "&gt;999%"))</f>
        <v>0.16666666666666666</v>
      </c>
      <c r="K33" s="38">
        <f>IF(H33=0, "-", IF((F33-H33)/H33&lt;10, (F33-H33)/H33, "&gt;999%"))</f>
        <v>3.0769230769230771E-2</v>
      </c>
    </row>
    <row r="34" spans="1:11" x14ac:dyDescent="0.2">
      <c r="B34" s="83"/>
      <c r="D34" s="83"/>
      <c r="F34" s="83"/>
      <c r="H34" s="83"/>
    </row>
    <row r="35" spans="1:11" x14ac:dyDescent="0.2">
      <c r="A35" s="163" t="s">
        <v>123</v>
      </c>
      <c r="B35" s="61" t="s">
        <v>12</v>
      </c>
      <c r="C35" s="62" t="s">
        <v>13</v>
      </c>
      <c r="D35" s="61" t="s">
        <v>12</v>
      </c>
      <c r="E35" s="63" t="s">
        <v>13</v>
      </c>
      <c r="F35" s="62" t="s">
        <v>12</v>
      </c>
      <c r="G35" s="62" t="s">
        <v>13</v>
      </c>
      <c r="H35" s="61" t="s">
        <v>12</v>
      </c>
      <c r="I35" s="63" t="s">
        <v>13</v>
      </c>
      <c r="J35" s="61"/>
      <c r="K35" s="63"/>
    </row>
    <row r="36" spans="1:11" x14ac:dyDescent="0.2">
      <c r="A36" s="7" t="s">
        <v>465</v>
      </c>
      <c r="B36" s="65">
        <v>3</v>
      </c>
      <c r="C36" s="34">
        <f>IF(B51=0, "-", B36/B51)</f>
        <v>0.12</v>
      </c>
      <c r="D36" s="65">
        <v>0</v>
      </c>
      <c r="E36" s="9">
        <f>IF(D51=0, "-", D36/D51)</f>
        <v>0</v>
      </c>
      <c r="F36" s="81">
        <v>8</v>
      </c>
      <c r="G36" s="34">
        <f>IF(F51=0, "-", F36/F51)</f>
        <v>8.4210526315789472E-2</v>
      </c>
      <c r="H36" s="65">
        <v>7</v>
      </c>
      <c r="I36" s="9">
        <f>IF(H51=0, "-", H36/H51)</f>
        <v>9.3333333333333338E-2</v>
      </c>
      <c r="J36" s="8" t="str">
        <f t="shared" ref="J36:J49" si="4">IF(D36=0, "-", IF((B36-D36)/D36&lt;10, (B36-D36)/D36, "&gt;999%"))</f>
        <v>-</v>
      </c>
      <c r="K36" s="9">
        <f t="shared" ref="K36:K49" si="5">IF(H36=0, "-", IF((F36-H36)/H36&lt;10, (F36-H36)/H36, "&gt;999%"))</f>
        <v>0.14285714285714285</v>
      </c>
    </row>
    <row r="37" spans="1:11" x14ac:dyDescent="0.2">
      <c r="A37" s="7" t="s">
        <v>466</v>
      </c>
      <c r="B37" s="65">
        <v>1</v>
      </c>
      <c r="C37" s="34">
        <f>IF(B51=0, "-", B37/B51)</f>
        <v>0.04</v>
      </c>
      <c r="D37" s="65">
        <v>0</v>
      </c>
      <c r="E37" s="9">
        <f>IF(D51=0, "-", D37/D51)</f>
        <v>0</v>
      </c>
      <c r="F37" s="81">
        <v>2</v>
      </c>
      <c r="G37" s="34">
        <f>IF(F51=0, "-", F37/F51)</f>
        <v>2.1052631578947368E-2</v>
      </c>
      <c r="H37" s="65">
        <v>1</v>
      </c>
      <c r="I37" s="9">
        <f>IF(H51=0, "-", H37/H51)</f>
        <v>1.3333333333333334E-2</v>
      </c>
      <c r="J37" s="8" t="str">
        <f t="shared" si="4"/>
        <v>-</v>
      </c>
      <c r="K37" s="9">
        <f t="shared" si="5"/>
        <v>1</v>
      </c>
    </row>
    <row r="38" spans="1:11" x14ac:dyDescent="0.2">
      <c r="A38" s="7" t="s">
        <v>467</v>
      </c>
      <c r="B38" s="65">
        <v>2</v>
      </c>
      <c r="C38" s="34">
        <f>IF(B51=0, "-", B38/B51)</f>
        <v>0.08</v>
      </c>
      <c r="D38" s="65">
        <v>1</v>
      </c>
      <c r="E38" s="9">
        <f>IF(D51=0, "-", D38/D51)</f>
        <v>6.25E-2</v>
      </c>
      <c r="F38" s="81">
        <v>3</v>
      </c>
      <c r="G38" s="34">
        <f>IF(F51=0, "-", F38/F51)</f>
        <v>3.1578947368421054E-2</v>
      </c>
      <c r="H38" s="65">
        <v>1</v>
      </c>
      <c r="I38" s="9">
        <f>IF(H51=0, "-", H38/H51)</f>
        <v>1.3333333333333334E-2</v>
      </c>
      <c r="J38" s="8">
        <f t="shared" si="4"/>
        <v>1</v>
      </c>
      <c r="K38" s="9">
        <f t="shared" si="5"/>
        <v>2</v>
      </c>
    </row>
    <row r="39" spans="1:11" x14ac:dyDescent="0.2">
      <c r="A39" s="7" t="s">
        <v>468</v>
      </c>
      <c r="B39" s="65">
        <v>0</v>
      </c>
      <c r="C39" s="34">
        <f>IF(B51=0, "-", B39/B51)</f>
        <v>0</v>
      </c>
      <c r="D39" s="65">
        <v>0</v>
      </c>
      <c r="E39" s="9">
        <f>IF(D51=0, "-", D39/D51)</f>
        <v>0</v>
      </c>
      <c r="F39" s="81">
        <v>1</v>
      </c>
      <c r="G39" s="34">
        <f>IF(F51=0, "-", F39/F51)</f>
        <v>1.0526315789473684E-2</v>
      </c>
      <c r="H39" s="65">
        <v>1</v>
      </c>
      <c r="I39" s="9">
        <f>IF(H51=0, "-", H39/H51)</f>
        <v>1.3333333333333334E-2</v>
      </c>
      <c r="J39" s="8" t="str">
        <f t="shared" si="4"/>
        <v>-</v>
      </c>
      <c r="K39" s="9">
        <f t="shared" si="5"/>
        <v>0</v>
      </c>
    </row>
    <row r="40" spans="1:11" x14ac:dyDescent="0.2">
      <c r="A40" s="7" t="s">
        <v>469</v>
      </c>
      <c r="B40" s="65">
        <v>1</v>
      </c>
      <c r="C40" s="34">
        <f>IF(B51=0, "-", B40/B51)</f>
        <v>0.04</v>
      </c>
      <c r="D40" s="65">
        <v>1</v>
      </c>
      <c r="E40" s="9">
        <f>IF(D51=0, "-", D40/D51)</f>
        <v>6.25E-2</v>
      </c>
      <c r="F40" s="81">
        <v>4</v>
      </c>
      <c r="G40" s="34">
        <f>IF(F51=0, "-", F40/F51)</f>
        <v>4.2105263157894736E-2</v>
      </c>
      <c r="H40" s="65">
        <v>5</v>
      </c>
      <c r="I40" s="9">
        <f>IF(H51=0, "-", H40/H51)</f>
        <v>6.6666666666666666E-2</v>
      </c>
      <c r="J40" s="8">
        <f t="shared" si="4"/>
        <v>0</v>
      </c>
      <c r="K40" s="9">
        <f t="shared" si="5"/>
        <v>-0.2</v>
      </c>
    </row>
    <row r="41" spans="1:11" x14ac:dyDescent="0.2">
      <c r="A41" s="7" t="s">
        <v>470</v>
      </c>
      <c r="B41" s="65">
        <v>1</v>
      </c>
      <c r="C41" s="34">
        <f>IF(B51=0, "-", B41/B51)</f>
        <v>0.04</v>
      </c>
      <c r="D41" s="65">
        <v>0</v>
      </c>
      <c r="E41" s="9">
        <f>IF(D51=0, "-", D41/D51)</f>
        <v>0</v>
      </c>
      <c r="F41" s="81">
        <v>6</v>
      </c>
      <c r="G41" s="34">
        <f>IF(F51=0, "-", F41/F51)</f>
        <v>6.3157894736842107E-2</v>
      </c>
      <c r="H41" s="65">
        <v>0</v>
      </c>
      <c r="I41" s="9">
        <f>IF(H51=0, "-", H41/H51)</f>
        <v>0</v>
      </c>
      <c r="J41" s="8" t="str">
        <f t="shared" si="4"/>
        <v>-</v>
      </c>
      <c r="K41" s="9" t="str">
        <f t="shared" si="5"/>
        <v>-</v>
      </c>
    </row>
    <row r="42" spans="1:11" x14ac:dyDescent="0.2">
      <c r="A42" s="7" t="s">
        <v>54</v>
      </c>
      <c r="B42" s="65">
        <v>5</v>
      </c>
      <c r="C42" s="34">
        <f>IF(B51=0, "-", B42/B51)</f>
        <v>0.2</v>
      </c>
      <c r="D42" s="65">
        <v>5</v>
      </c>
      <c r="E42" s="9">
        <f>IF(D51=0, "-", D42/D51)</f>
        <v>0.3125</v>
      </c>
      <c r="F42" s="81">
        <v>19</v>
      </c>
      <c r="G42" s="34">
        <f>IF(F51=0, "-", F42/F51)</f>
        <v>0.2</v>
      </c>
      <c r="H42" s="65">
        <v>16</v>
      </c>
      <c r="I42" s="9">
        <f>IF(H51=0, "-", H42/H51)</f>
        <v>0.21333333333333335</v>
      </c>
      <c r="J42" s="8">
        <f t="shared" si="4"/>
        <v>0</v>
      </c>
      <c r="K42" s="9">
        <f t="shared" si="5"/>
        <v>0.1875</v>
      </c>
    </row>
    <row r="43" spans="1:11" x14ac:dyDescent="0.2">
      <c r="A43" s="7" t="s">
        <v>471</v>
      </c>
      <c r="B43" s="65">
        <v>3</v>
      </c>
      <c r="C43" s="34">
        <f>IF(B51=0, "-", B43/B51)</f>
        <v>0.12</v>
      </c>
      <c r="D43" s="65">
        <v>1</v>
      </c>
      <c r="E43" s="9">
        <f>IF(D51=0, "-", D43/D51)</f>
        <v>6.25E-2</v>
      </c>
      <c r="F43" s="81">
        <v>8</v>
      </c>
      <c r="G43" s="34">
        <f>IF(F51=0, "-", F43/F51)</f>
        <v>8.4210526315789472E-2</v>
      </c>
      <c r="H43" s="65">
        <v>10</v>
      </c>
      <c r="I43" s="9">
        <f>IF(H51=0, "-", H43/H51)</f>
        <v>0.13333333333333333</v>
      </c>
      <c r="J43" s="8">
        <f t="shared" si="4"/>
        <v>2</v>
      </c>
      <c r="K43" s="9">
        <f t="shared" si="5"/>
        <v>-0.2</v>
      </c>
    </row>
    <row r="44" spans="1:11" x14ac:dyDescent="0.2">
      <c r="A44" s="7" t="s">
        <v>472</v>
      </c>
      <c r="B44" s="65">
        <v>0</v>
      </c>
      <c r="C44" s="34">
        <f>IF(B51=0, "-", B44/B51)</f>
        <v>0</v>
      </c>
      <c r="D44" s="65">
        <v>0</v>
      </c>
      <c r="E44" s="9">
        <f>IF(D51=0, "-", D44/D51)</f>
        <v>0</v>
      </c>
      <c r="F44" s="81">
        <v>1</v>
      </c>
      <c r="G44" s="34">
        <f>IF(F51=0, "-", F44/F51)</f>
        <v>1.0526315789473684E-2</v>
      </c>
      <c r="H44" s="65">
        <v>0</v>
      </c>
      <c r="I44" s="9">
        <f>IF(H51=0, "-", H44/H51)</f>
        <v>0</v>
      </c>
      <c r="J44" s="8" t="str">
        <f t="shared" si="4"/>
        <v>-</v>
      </c>
      <c r="K44" s="9" t="str">
        <f t="shared" si="5"/>
        <v>-</v>
      </c>
    </row>
    <row r="45" spans="1:11" x14ac:dyDescent="0.2">
      <c r="A45" s="7" t="s">
        <v>473</v>
      </c>
      <c r="B45" s="65">
        <v>0</v>
      </c>
      <c r="C45" s="34">
        <f>IF(B51=0, "-", B45/B51)</f>
        <v>0</v>
      </c>
      <c r="D45" s="65">
        <v>0</v>
      </c>
      <c r="E45" s="9">
        <f>IF(D51=0, "-", D45/D51)</f>
        <v>0</v>
      </c>
      <c r="F45" s="81">
        <v>1</v>
      </c>
      <c r="G45" s="34">
        <f>IF(F51=0, "-", F45/F51)</f>
        <v>1.0526315789473684E-2</v>
      </c>
      <c r="H45" s="65">
        <v>1</v>
      </c>
      <c r="I45" s="9">
        <f>IF(H51=0, "-", H45/H51)</f>
        <v>1.3333333333333334E-2</v>
      </c>
      <c r="J45" s="8" t="str">
        <f t="shared" si="4"/>
        <v>-</v>
      </c>
      <c r="K45" s="9">
        <f t="shared" si="5"/>
        <v>0</v>
      </c>
    </row>
    <row r="46" spans="1:11" x14ac:dyDescent="0.2">
      <c r="A46" s="7" t="s">
        <v>474</v>
      </c>
      <c r="B46" s="65">
        <v>4</v>
      </c>
      <c r="C46" s="34">
        <f>IF(B51=0, "-", B46/B51)</f>
        <v>0.16</v>
      </c>
      <c r="D46" s="65">
        <v>0</v>
      </c>
      <c r="E46" s="9">
        <f>IF(D51=0, "-", D46/D51)</f>
        <v>0</v>
      </c>
      <c r="F46" s="81">
        <v>8</v>
      </c>
      <c r="G46" s="34">
        <f>IF(F51=0, "-", F46/F51)</f>
        <v>8.4210526315789472E-2</v>
      </c>
      <c r="H46" s="65">
        <v>1</v>
      </c>
      <c r="I46" s="9">
        <f>IF(H51=0, "-", H46/H51)</f>
        <v>1.3333333333333334E-2</v>
      </c>
      <c r="J46" s="8" t="str">
        <f t="shared" si="4"/>
        <v>-</v>
      </c>
      <c r="K46" s="9">
        <f t="shared" si="5"/>
        <v>7</v>
      </c>
    </row>
    <row r="47" spans="1:11" x14ac:dyDescent="0.2">
      <c r="A47" s="7" t="s">
        <v>475</v>
      </c>
      <c r="B47" s="65">
        <v>1</v>
      </c>
      <c r="C47" s="34">
        <f>IF(B51=0, "-", B47/B51)</f>
        <v>0.04</v>
      </c>
      <c r="D47" s="65">
        <v>4</v>
      </c>
      <c r="E47" s="9">
        <f>IF(D51=0, "-", D47/D51)</f>
        <v>0.25</v>
      </c>
      <c r="F47" s="81">
        <v>2</v>
      </c>
      <c r="G47" s="34">
        <f>IF(F51=0, "-", F47/F51)</f>
        <v>2.1052631578947368E-2</v>
      </c>
      <c r="H47" s="65">
        <v>10</v>
      </c>
      <c r="I47" s="9">
        <f>IF(H51=0, "-", H47/H51)</f>
        <v>0.13333333333333333</v>
      </c>
      <c r="J47" s="8">
        <f t="shared" si="4"/>
        <v>-0.75</v>
      </c>
      <c r="K47" s="9">
        <f t="shared" si="5"/>
        <v>-0.8</v>
      </c>
    </row>
    <row r="48" spans="1:11" x14ac:dyDescent="0.2">
      <c r="A48" s="7" t="s">
        <v>476</v>
      </c>
      <c r="B48" s="65">
        <v>4</v>
      </c>
      <c r="C48" s="34">
        <f>IF(B51=0, "-", B48/B51)</f>
        <v>0.16</v>
      </c>
      <c r="D48" s="65">
        <v>4</v>
      </c>
      <c r="E48" s="9">
        <f>IF(D51=0, "-", D48/D51)</f>
        <v>0.25</v>
      </c>
      <c r="F48" s="81">
        <v>30</v>
      </c>
      <c r="G48" s="34">
        <f>IF(F51=0, "-", F48/F51)</f>
        <v>0.31578947368421051</v>
      </c>
      <c r="H48" s="65">
        <v>19</v>
      </c>
      <c r="I48" s="9">
        <f>IF(H51=0, "-", H48/H51)</f>
        <v>0.25333333333333335</v>
      </c>
      <c r="J48" s="8">
        <f t="shared" si="4"/>
        <v>0</v>
      </c>
      <c r="K48" s="9">
        <f t="shared" si="5"/>
        <v>0.57894736842105265</v>
      </c>
    </row>
    <row r="49" spans="1:11" x14ac:dyDescent="0.2">
      <c r="A49" s="7" t="s">
        <v>477</v>
      </c>
      <c r="B49" s="65">
        <v>0</v>
      </c>
      <c r="C49" s="34">
        <f>IF(B51=0, "-", B49/B51)</f>
        <v>0</v>
      </c>
      <c r="D49" s="65">
        <v>0</v>
      </c>
      <c r="E49" s="9">
        <f>IF(D51=0, "-", D49/D51)</f>
        <v>0</v>
      </c>
      <c r="F49" s="81">
        <v>2</v>
      </c>
      <c r="G49" s="34">
        <f>IF(F51=0, "-", F49/F51)</f>
        <v>2.1052631578947368E-2</v>
      </c>
      <c r="H49" s="65">
        <v>3</v>
      </c>
      <c r="I49" s="9">
        <f>IF(H51=0, "-", H49/H51)</f>
        <v>0.04</v>
      </c>
      <c r="J49" s="8" t="str">
        <f t="shared" si="4"/>
        <v>-</v>
      </c>
      <c r="K49" s="9">
        <f t="shared" si="5"/>
        <v>-0.33333333333333331</v>
      </c>
    </row>
    <row r="50" spans="1:11" x14ac:dyDescent="0.2">
      <c r="A50" s="2"/>
      <c r="B50" s="68"/>
      <c r="C50" s="33"/>
      <c r="D50" s="68"/>
      <c r="E50" s="6"/>
      <c r="F50" s="82"/>
      <c r="G50" s="33"/>
      <c r="H50" s="68"/>
      <c r="I50" s="6"/>
      <c r="J50" s="5"/>
      <c r="K50" s="6"/>
    </row>
    <row r="51" spans="1:11" s="43" customFormat="1" x14ac:dyDescent="0.2">
      <c r="A51" s="162" t="s">
        <v>528</v>
      </c>
      <c r="B51" s="71">
        <f>SUM(B36:B50)</f>
        <v>25</v>
      </c>
      <c r="C51" s="40">
        <f>B51/1899</f>
        <v>1.3164823591363875E-2</v>
      </c>
      <c r="D51" s="71">
        <f>SUM(D36:D50)</f>
        <v>16</v>
      </c>
      <c r="E51" s="41">
        <f>D51/1688</f>
        <v>9.4786729857819912E-3</v>
      </c>
      <c r="F51" s="77">
        <f>SUM(F36:F50)</f>
        <v>95</v>
      </c>
      <c r="G51" s="42">
        <f>F51/9507</f>
        <v>9.9926370043126114E-3</v>
      </c>
      <c r="H51" s="71">
        <f>SUM(H36:H50)</f>
        <v>75</v>
      </c>
      <c r="I51" s="41">
        <f>H51/6993</f>
        <v>1.0725010725010725E-2</v>
      </c>
      <c r="J51" s="37">
        <f>IF(D51=0, "-", IF((B51-D51)/D51&lt;10, (B51-D51)/D51, "&gt;999%"))</f>
        <v>0.5625</v>
      </c>
      <c r="K51" s="38">
        <f>IF(H51=0, "-", IF((F51-H51)/H51&lt;10, (F51-H51)/H51, "&gt;999%"))</f>
        <v>0.26666666666666666</v>
      </c>
    </row>
    <row r="52" spans="1:11" x14ac:dyDescent="0.2">
      <c r="B52" s="83"/>
      <c r="D52" s="83"/>
      <c r="F52" s="83"/>
      <c r="H52" s="83"/>
    </row>
    <row r="53" spans="1:11" x14ac:dyDescent="0.2">
      <c r="A53" s="27" t="s">
        <v>527</v>
      </c>
      <c r="B53" s="71">
        <v>80</v>
      </c>
      <c r="C53" s="40">
        <f>B53/1899</f>
        <v>4.2127435492364404E-2</v>
      </c>
      <c r="D53" s="71">
        <v>72</v>
      </c>
      <c r="E53" s="41">
        <f>D53/1688</f>
        <v>4.2654028436018961E-2</v>
      </c>
      <c r="F53" s="77">
        <v>362</v>
      </c>
      <c r="G53" s="42">
        <f>F53/9507</f>
        <v>3.8077206269064898E-2</v>
      </c>
      <c r="H53" s="71">
        <v>300</v>
      </c>
      <c r="I53" s="41">
        <f>H53/6993</f>
        <v>4.2900042900042901E-2</v>
      </c>
      <c r="J53" s="37">
        <f>IF(D53=0, "-", IF((B53-D53)/D53&lt;10, (B53-D53)/D53, "&gt;999%"))</f>
        <v>0.1111111111111111</v>
      </c>
      <c r="K53" s="38">
        <f>IF(H53=0, "-", IF((F53-H53)/H53&lt;10, (F53-H53)/H53, "&gt;999%"))</f>
        <v>0.20666666666666667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534</v>
      </c>
      <c r="C1" s="198"/>
      <c r="D1" s="198"/>
      <c r="E1" s="199"/>
      <c r="F1" s="199"/>
      <c r="G1" s="199"/>
      <c r="H1" s="199"/>
      <c r="I1" s="199"/>
      <c r="J1" s="199"/>
      <c r="K1" s="199"/>
    </row>
    <row r="2" spans="1:11" s="52" customFormat="1" ht="20.25" x14ac:dyDescent="0.3">
      <c r="A2" s="4" t="s">
        <v>97</v>
      </c>
      <c r="B2" s="202" t="s">
        <v>87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4</v>
      </c>
      <c r="C7" s="39">
        <f>IF(B30=0, "-", B7/B30)</f>
        <v>0.05</v>
      </c>
      <c r="D7" s="65">
        <v>0</v>
      </c>
      <c r="E7" s="21">
        <f>IF(D30=0, "-", D7/D30)</f>
        <v>0</v>
      </c>
      <c r="F7" s="81">
        <v>9</v>
      </c>
      <c r="G7" s="39">
        <f>IF(F30=0, "-", F7/F30)</f>
        <v>2.4861878453038673E-2</v>
      </c>
      <c r="H7" s="65">
        <v>7</v>
      </c>
      <c r="I7" s="21">
        <f>IF(H30=0, "-", H7/H30)</f>
        <v>2.3333333333333334E-2</v>
      </c>
      <c r="J7" s="20" t="str">
        <f t="shared" ref="J7:J28" si="0">IF(D7=0, "-", IF((B7-D7)/D7&lt;10, (B7-D7)/D7, "&gt;999%"))</f>
        <v>-</v>
      </c>
      <c r="K7" s="21">
        <f t="shared" ref="K7:K28" si="1">IF(H7=0, "-", IF((F7-H7)/H7&lt;10, (F7-H7)/H7, "&gt;999%"))</f>
        <v>0.2857142857142857</v>
      </c>
    </row>
    <row r="8" spans="1:11" x14ac:dyDescent="0.2">
      <c r="A8" s="7" t="s">
        <v>39</v>
      </c>
      <c r="B8" s="65">
        <v>0</v>
      </c>
      <c r="C8" s="39">
        <f>IF(B30=0, "-", B8/B30)</f>
        <v>0</v>
      </c>
      <c r="D8" s="65">
        <v>1</v>
      </c>
      <c r="E8" s="21">
        <f>IF(D30=0, "-", D8/D30)</f>
        <v>1.3888888888888888E-2</v>
      </c>
      <c r="F8" s="81">
        <v>11</v>
      </c>
      <c r="G8" s="39">
        <f>IF(F30=0, "-", F8/F30)</f>
        <v>3.0386740331491711E-2</v>
      </c>
      <c r="H8" s="65">
        <v>20</v>
      </c>
      <c r="I8" s="21">
        <f>IF(H30=0, "-", H8/H30)</f>
        <v>6.6666666666666666E-2</v>
      </c>
      <c r="J8" s="20">
        <f t="shared" si="0"/>
        <v>-1</v>
      </c>
      <c r="K8" s="21">
        <f t="shared" si="1"/>
        <v>-0.45</v>
      </c>
    </row>
    <row r="9" spans="1:11" x14ac:dyDescent="0.2">
      <c r="A9" s="7" t="s">
        <v>40</v>
      </c>
      <c r="B9" s="65">
        <v>5</v>
      </c>
      <c r="C9" s="39">
        <f>IF(B30=0, "-", B9/B30)</f>
        <v>6.25E-2</v>
      </c>
      <c r="D9" s="65">
        <v>7</v>
      </c>
      <c r="E9" s="21">
        <f>IF(D30=0, "-", D9/D30)</f>
        <v>9.7222222222222224E-2</v>
      </c>
      <c r="F9" s="81">
        <v>30</v>
      </c>
      <c r="G9" s="39">
        <f>IF(F30=0, "-", F9/F30)</f>
        <v>8.2872928176795577E-2</v>
      </c>
      <c r="H9" s="65">
        <v>16</v>
      </c>
      <c r="I9" s="21">
        <f>IF(H30=0, "-", H9/H30)</f>
        <v>5.3333333333333337E-2</v>
      </c>
      <c r="J9" s="20">
        <f t="shared" si="0"/>
        <v>-0.2857142857142857</v>
      </c>
      <c r="K9" s="21">
        <f t="shared" si="1"/>
        <v>0.875</v>
      </c>
    </row>
    <row r="10" spans="1:11" x14ac:dyDescent="0.2">
      <c r="A10" s="7" t="s">
        <v>41</v>
      </c>
      <c r="B10" s="65">
        <v>1</v>
      </c>
      <c r="C10" s="39">
        <f>IF(B30=0, "-", B10/B30)</f>
        <v>1.2500000000000001E-2</v>
      </c>
      <c r="D10" s="65">
        <v>0</v>
      </c>
      <c r="E10" s="21">
        <f>IF(D30=0, "-", D10/D30)</f>
        <v>0</v>
      </c>
      <c r="F10" s="81">
        <v>2</v>
      </c>
      <c r="G10" s="39">
        <f>IF(F30=0, "-", F10/F30)</f>
        <v>5.5248618784530384E-3</v>
      </c>
      <c r="H10" s="65">
        <v>1</v>
      </c>
      <c r="I10" s="21">
        <f>IF(H30=0, "-", H10/H30)</f>
        <v>3.3333333333333335E-3</v>
      </c>
      <c r="J10" s="20" t="str">
        <f t="shared" si="0"/>
        <v>-</v>
      </c>
      <c r="K10" s="21">
        <f t="shared" si="1"/>
        <v>1</v>
      </c>
    </row>
    <row r="11" spans="1:11" x14ac:dyDescent="0.2">
      <c r="A11" s="7" t="s">
        <v>42</v>
      </c>
      <c r="B11" s="65">
        <v>6</v>
      </c>
      <c r="C11" s="39">
        <f>IF(B30=0, "-", B11/B30)</f>
        <v>7.4999999999999997E-2</v>
      </c>
      <c r="D11" s="65">
        <v>7</v>
      </c>
      <c r="E11" s="21">
        <f>IF(D30=0, "-", D11/D30)</f>
        <v>9.7222222222222224E-2</v>
      </c>
      <c r="F11" s="81">
        <v>30</v>
      </c>
      <c r="G11" s="39">
        <f>IF(F30=0, "-", F11/F30)</f>
        <v>8.2872928176795577E-2</v>
      </c>
      <c r="H11" s="65">
        <v>25</v>
      </c>
      <c r="I11" s="21">
        <f>IF(H30=0, "-", H11/H30)</f>
        <v>8.3333333333333329E-2</v>
      </c>
      <c r="J11" s="20">
        <f t="shared" si="0"/>
        <v>-0.14285714285714285</v>
      </c>
      <c r="K11" s="21">
        <f t="shared" si="1"/>
        <v>0.2</v>
      </c>
    </row>
    <row r="12" spans="1:11" x14ac:dyDescent="0.2">
      <c r="A12" s="7" t="s">
        <v>44</v>
      </c>
      <c r="B12" s="65">
        <v>5</v>
      </c>
      <c r="C12" s="39">
        <f>IF(B30=0, "-", B12/B30)</f>
        <v>6.25E-2</v>
      </c>
      <c r="D12" s="65">
        <v>2</v>
      </c>
      <c r="E12" s="21">
        <f>IF(D30=0, "-", D12/D30)</f>
        <v>2.7777777777777776E-2</v>
      </c>
      <c r="F12" s="81">
        <v>54</v>
      </c>
      <c r="G12" s="39">
        <f>IF(F30=0, "-", F12/F30)</f>
        <v>0.14917127071823205</v>
      </c>
      <c r="H12" s="65">
        <v>32</v>
      </c>
      <c r="I12" s="21">
        <f>IF(H30=0, "-", H12/H30)</f>
        <v>0.10666666666666667</v>
      </c>
      <c r="J12" s="20">
        <f t="shared" si="0"/>
        <v>1.5</v>
      </c>
      <c r="K12" s="21">
        <f t="shared" si="1"/>
        <v>0.6875</v>
      </c>
    </row>
    <row r="13" spans="1:11" x14ac:dyDescent="0.2">
      <c r="A13" s="7" t="s">
        <v>48</v>
      </c>
      <c r="B13" s="65">
        <v>0</v>
      </c>
      <c r="C13" s="39">
        <f>IF(B30=0, "-", B13/B30)</f>
        <v>0</v>
      </c>
      <c r="D13" s="65">
        <v>1</v>
      </c>
      <c r="E13" s="21">
        <f>IF(D30=0, "-", D13/D30)</f>
        <v>1.3888888888888888E-2</v>
      </c>
      <c r="F13" s="81">
        <v>2</v>
      </c>
      <c r="G13" s="39">
        <f>IF(F30=0, "-", F13/F30)</f>
        <v>5.5248618784530384E-3</v>
      </c>
      <c r="H13" s="65">
        <v>1</v>
      </c>
      <c r="I13" s="21">
        <f>IF(H30=0, "-", H13/H30)</f>
        <v>3.3333333333333335E-3</v>
      </c>
      <c r="J13" s="20">
        <f t="shared" si="0"/>
        <v>-1</v>
      </c>
      <c r="K13" s="21">
        <f t="shared" si="1"/>
        <v>1</v>
      </c>
    </row>
    <row r="14" spans="1:11" x14ac:dyDescent="0.2">
      <c r="A14" s="7" t="s">
        <v>49</v>
      </c>
      <c r="B14" s="65">
        <v>19</v>
      </c>
      <c r="C14" s="39">
        <f>IF(B30=0, "-", B14/B30)</f>
        <v>0.23749999999999999</v>
      </c>
      <c r="D14" s="65">
        <v>27</v>
      </c>
      <c r="E14" s="21">
        <f>IF(D30=0, "-", D14/D30)</f>
        <v>0.375</v>
      </c>
      <c r="F14" s="81">
        <v>83</v>
      </c>
      <c r="G14" s="39">
        <f>IF(F30=0, "-", F14/F30)</f>
        <v>0.2292817679558011</v>
      </c>
      <c r="H14" s="65">
        <v>95</v>
      </c>
      <c r="I14" s="21">
        <f>IF(H30=0, "-", H14/H30)</f>
        <v>0.31666666666666665</v>
      </c>
      <c r="J14" s="20">
        <f t="shared" si="0"/>
        <v>-0.29629629629629628</v>
      </c>
      <c r="K14" s="21">
        <f t="shared" si="1"/>
        <v>-0.12631578947368421</v>
      </c>
    </row>
    <row r="15" spans="1:11" x14ac:dyDescent="0.2">
      <c r="A15" s="7" t="s">
        <v>51</v>
      </c>
      <c r="B15" s="65">
        <v>6</v>
      </c>
      <c r="C15" s="39">
        <f>IF(B30=0, "-", B15/B30)</f>
        <v>7.4999999999999997E-2</v>
      </c>
      <c r="D15" s="65">
        <v>0</v>
      </c>
      <c r="E15" s="21">
        <f>IF(D30=0, "-", D15/D30)</f>
        <v>0</v>
      </c>
      <c r="F15" s="81">
        <v>19</v>
      </c>
      <c r="G15" s="39">
        <f>IF(F30=0, "-", F15/F30)</f>
        <v>5.2486187845303865E-2</v>
      </c>
      <c r="H15" s="65">
        <v>0</v>
      </c>
      <c r="I15" s="21">
        <f>IF(H30=0, "-", H15/H30)</f>
        <v>0</v>
      </c>
      <c r="J15" s="20" t="str">
        <f t="shared" si="0"/>
        <v>-</v>
      </c>
      <c r="K15" s="21" t="str">
        <f t="shared" si="1"/>
        <v>-</v>
      </c>
    </row>
    <row r="16" spans="1:11" x14ac:dyDescent="0.2">
      <c r="A16" s="7" t="s">
        <v>54</v>
      </c>
      <c r="B16" s="65">
        <v>5</v>
      </c>
      <c r="C16" s="39">
        <f>IF(B30=0, "-", B16/B30)</f>
        <v>6.25E-2</v>
      </c>
      <c r="D16" s="65">
        <v>5</v>
      </c>
      <c r="E16" s="21">
        <f>IF(D30=0, "-", D16/D30)</f>
        <v>6.9444444444444448E-2</v>
      </c>
      <c r="F16" s="81">
        <v>19</v>
      </c>
      <c r="G16" s="39">
        <f>IF(F30=0, "-", F16/F30)</f>
        <v>5.2486187845303865E-2</v>
      </c>
      <c r="H16" s="65">
        <v>16</v>
      </c>
      <c r="I16" s="21">
        <f>IF(H30=0, "-", H16/H30)</f>
        <v>5.3333333333333337E-2</v>
      </c>
      <c r="J16" s="20">
        <f t="shared" si="0"/>
        <v>0</v>
      </c>
      <c r="K16" s="21">
        <f t="shared" si="1"/>
        <v>0.1875</v>
      </c>
    </row>
    <row r="17" spans="1:11" x14ac:dyDescent="0.2">
      <c r="A17" s="7" t="s">
        <v>57</v>
      </c>
      <c r="B17" s="65">
        <v>2</v>
      </c>
      <c r="C17" s="39">
        <f>IF(B30=0, "-", B17/B30)</f>
        <v>2.5000000000000001E-2</v>
      </c>
      <c r="D17" s="65">
        <v>0</v>
      </c>
      <c r="E17" s="21">
        <f>IF(D30=0, "-", D17/D30)</f>
        <v>0</v>
      </c>
      <c r="F17" s="81">
        <v>13</v>
      </c>
      <c r="G17" s="39">
        <f>IF(F30=0, "-", F17/F30)</f>
        <v>3.591160220994475E-2</v>
      </c>
      <c r="H17" s="65">
        <v>0</v>
      </c>
      <c r="I17" s="21">
        <f>IF(H30=0, "-", H17/H30)</f>
        <v>0</v>
      </c>
      <c r="J17" s="20" t="str">
        <f t="shared" si="0"/>
        <v>-</v>
      </c>
      <c r="K17" s="21" t="str">
        <f t="shared" si="1"/>
        <v>-</v>
      </c>
    </row>
    <row r="18" spans="1:11" x14ac:dyDescent="0.2">
      <c r="A18" s="7" t="s">
        <v>59</v>
      </c>
      <c r="B18" s="65">
        <v>3</v>
      </c>
      <c r="C18" s="39">
        <f>IF(B30=0, "-", B18/B30)</f>
        <v>3.7499999999999999E-2</v>
      </c>
      <c r="D18" s="65">
        <v>1</v>
      </c>
      <c r="E18" s="21">
        <f>IF(D30=0, "-", D18/D30)</f>
        <v>1.3888888888888888E-2</v>
      </c>
      <c r="F18" s="81">
        <v>8</v>
      </c>
      <c r="G18" s="39">
        <f>IF(F30=0, "-", F18/F30)</f>
        <v>2.2099447513812154E-2</v>
      </c>
      <c r="H18" s="65">
        <v>10</v>
      </c>
      <c r="I18" s="21">
        <f>IF(H30=0, "-", H18/H30)</f>
        <v>3.3333333333333333E-2</v>
      </c>
      <c r="J18" s="20">
        <f t="shared" si="0"/>
        <v>2</v>
      </c>
      <c r="K18" s="21">
        <f t="shared" si="1"/>
        <v>-0.2</v>
      </c>
    </row>
    <row r="19" spans="1:11" x14ac:dyDescent="0.2">
      <c r="A19" s="7" t="s">
        <v>60</v>
      </c>
      <c r="B19" s="65">
        <v>1</v>
      </c>
      <c r="C19" s="39">
        <f>IF(B30=0, "-", B19/B30)</f>
        <v>1.2500000000000001E-2</v>
      </c>
      <c r="D19" s="65">
        <v>0</v>
      </c>
      <c r="E19" s="21">
        <f>IF(D30=0, "-", D19/D30)</f>
        <v>0</v>
      </c>
      <c r="F19" s="81">
        <v>3</v>
      </c>
      <c r="G19" s="39">
        <f>IF(F30=0, "-", F19/F30)</f>
        <v>8.2872928176795577E-3</v>
      </c>
      <c r="H19" s="65">
        <v>0</v>
      </c>
      <c r="I19" s="21">
        <f>IF(H30=0, "-", H19/H30)</f>
        <v>0</v>
      </c>
      <c r="J19" s="20" t="str">
        <f t="shared" si="0"/>
        <v>-</v>
      </c>
      <c r="K19" s="21" t="str">
        <f t="shared" si="1"/>
        <v>-</v>
      </c>
    </row>
    <row r="20" spans="1:11" x14ac:dyDescent="0.2">
      <c r="A20" s="7" t="s">
        <v>65</v>
      </c>
      <c r="B20" s="65">
        <v>0</v>
      </c>
      <c r="C20" s="39">
        <f>IF(B30=0, "-", B20/B30)</f>
        <v>0</v>
      </c>
      <c r="D20" s="65">
        <v>0</v>
      </c>
      <c r="E20" s="21">
        <f>IF(D30=0, "-", D20/D30)</f>
        <v>0</v>
      </c>
      <c r="F20" s="81">
        <v>1</v>
      </c>
      <c r="G20" s="39">
        <f>IF(F30=0, "-", F20/F30)</f>
        <v>2.7624309392265192E-3</v>
      </c>
      <c r="H20" s="65">
        <v>2</v>
      </c>
      <c r="I20" s="21">
        <f>IF(H30=0, "-", H20/H30)</f>
        <v>6.6666666666666671E-3</v>
      </c>
      <c r="J20" s="20" t="str">
        <f t="shared" si="0"/>
        <v>-</v>
      </c>
      <c r="K20" s="21">
        <f t="shared" si="1"/>
        <v>-0.5</v>
      </c>
    </row>
    <row r="21" spans="1:11" x14ac:dyDescent="0.2">
      <c r="A21" s="7" t="s">
        <v>66</v>
      </c>
      <c r="B21" s="65">
        <v>3</v>
      </c>
      <c r="C21" s="39">
        <f>IF(B30=0, "-", B21/B30)</f>
        <v>3.7499999999999999E-2</v>
      </c>
      <c r="D21" s="65">
        <v>5</v>
      </c>
      <c r="E21" s="21">
        <f>IF(D30=0, "-", D21/D30)</f>
        <v>6.9444444444444448E-2</v>
      </c>
      <c r="F21" s="81">
        <v>10</v>
      </c>
      <c r="G21" s="39">
        <f>IF(F30=0, "-", F21/F30)</f>
        <v>2.7624309392265192E-2</v>
      </c>
      <c r="H21" s="65">
        <v>24</v>
      </c>
      <c r="I21" s="21">
        <f>IF(H30=0, "-", H21/H30)</f>
        <v>0.08</v>
      </c>
      <c r="J21" s="20">
        <f t="shared" si="0"/>
        <v>-0.4</v>
      </c>
      <c r="K21" s="21">
        <f t="shared" si="1"/>
        <v>-0.58333333333333337</v>
      </c>
    </row>
    <row r="22" spans="1:11" x14ac:dyDescent="0.2">
      <c r="A22" s="7" t="s">
        <v>71</v>
      </c>
      <c r="B22" s="65">
        <v>0</v>
      </c>
      <c r="C22" s="39">
        <f>IF(B30=0, "-", B22/B30)</f>
        <v>0</v>
      </c>
      <c r="D22" s="65">
        <v>0</v>
      </c>
      <c r="E22" s="21">
        <f>IF(D30=0, "-", D22/D30)</f>
        <v>0</v>
      </c>
      <c r="F22" s="81">
        <v>1</v>
      </c>
      <c r="G22" s="39">
        <f>IF(F30=0, "-", F22/F30)</f>
        <v>2.7624309392265192E-3</v>
      </c>
      <c r="H22" s="65">
        <v>0</v>
      </c>
      <c r="I22" s="21">
        <f>IF(H30=0, "-", H22/H30)</f>
        <v>0</v>
      </c>
      <c r="J22" s="20" t="str">
        <f t="shared" si="0"/>
        <v>-</v>
      </c>
      <c r="K22" s="21" t="str">
        <f t="shared" si="1"/>
        <v>-</v>
      </c>
    </row>
    <row r="23" spans="1:11" x14ac:dyDescent="0.2">
      <c r="A23" s="7" t="s">
        <v>74</v>
      </c>
      <c r="B23" s="65">
        <v>7</v>
      </c>
      <c r="C23" s="39">
        <f>IF(B30=0, "-", B23/B30)</f>
        <v>8.7499999999999994E-2</v>
      </c>
      <c r="D23" s="65">
        <v>5</v>
      </c>
      <c r="E23" s="21">
        <f>IF(D30=0, "-", D23/D30)</f>
        <v>6.9444444444444448E-2</v>
      </c>
      <c r="F23" s="81">
        <v>13</v>
      </c>
      <c r="G23" s="39">
        <f>IF(F30=0, "-", F23/F30)</f>
        <v>3.591160220994475E-2</v>
      </c>
      <c r="H23" s="65">
        <v>10</v>
      </c>
      <c r="I23" s="21">
        <f>IF(H30=0, "-", H23/H30)</f>
        <v>3.3333333333333333E-2</v>
      </c>
      <c r="J23" s="20">
        <f t="shared" si="0"/>
        <v>0.4</v>
      </c>
      <c r="K23" s="21">
        <f t="shared" si="1"/>
        <v>0.3</v>
      </c>
    </row>
    <row r="24" spans="1:11" x14ac:dyDescent="0.2">
      <c r="A24" s="7" t="s">
        <v>75</v>
      </c>
      <c r="B24" s="65">
        <v>4</v>
      </c>
      <c r="C24" s="39">
        <f>IF(B30=0, "-", B24/B30)</f>
        <v>0.05</v>
      </c>
      <c r="D24" s="65">
        <v>0</v>
      </c>
      <c r="E24" s="21">
        <f>IF(D30=0, "-", D24/D30)</f>
        <v>0</v>
      </c>
      <c r="F24" s="81">
        <v>8</v>
      </c>
      <c r="G24" s="39">
        <f>IF(F30=0, "-", F24/F30)</f>
        <v>2.2099447513812154E-2</v>
      </c>
      <c r="H24" s="65">
        <v>1</v>
      </c>
      <c r="I24" s="21">
        <f>IF(H30=0, "-", H24/H30)</f>
        <v>3.3333333333333335E-3</v>
      </c>
      <c r="J24" s="20" t="str">
        <f t="shared" si="0"/>
        <v>-</v>
      </c>
      <c r="K24" s="21">
        <f t="shared" si="1"/>
        <v>7</v>
      </c>
    </row>
    <row r="25" spans="1:11" x14ac:dyDescent="0.2">
      <c r="A25" s="7" t="s">
        <v>81</v>
      </c>
      <c r="B25" s="65">
        <v>2</v>
      </c>
      <c r="C25" s="39">
        <f>IF(B30=0, "-", B25/B30)</f>
        <v>2.5000000000000001E-2</v>
      </c>
      <c r="D25" s="65">
        <v>4</v>
      </c>
      <c r="E25" s="21">
        <f>IF(D30=0, "-", D25/D30)</f>
        <v>5.5555555555555552E-2</v>
      </c>
      <c r="F25" s="81">
        <v>4</v>
      </c>
      <c r="G25" s="39">
        <f>IF(F30=0, "-", F25/F30)</f>
        <v>1.1049723756906077E-2</v>
      </c>
      <c r="H25" s="65">
        <v>11</v>
      </c>
      <c r="I25" s="21">
        <f>IF(H30=0, "-", H25/H30)</f>
        <v>3.6666666666666667E-2</v>
      </c>
      <c r="J25" s="20">
        <f t="shared" si="0"/>
        <v>-0.5</v>
      </c>
      <c r="K25" s="21">
        <f t="shared" si="1"/>
        <v>-0.63636363636363635</v>
      </c>
    </row>
    <row r="26" spans="1:11" x14ac:dyDescent="0.2">
      <c r="A26" s="7" t="s">
        <v>82</v>
      </c>
      <c r="B26" s="65">
        <v>1</v>
      </c>
      <c r="C26" s="39">
        <f>IF(B30=0, "-", B26/B30)</f>
        <v>1.2500000000000001E-2</v>
      </c>
      <c r="D26" s="65">
        <v>3</v>
      </c>
      <c r="E26" s="21">
        <f>IF(D30=0, "-", D26/D30)</f>
        <v>4.1666666666666664E-2</v>
      </c>
      <c r="F26" s="81">
        <v>8</v>
      </c>
      <c r="G26" s="39">
        <f>IF(F30=0, "-", F26/F30)</f>
        <v>2.2099447513812154E-2</v>
      </c>
      <c r="H26" s="65">
        <v>7</v>
      </c>
      <c r="I26" s="21">
        <f>IF(H30=0, "-", H26/H30)</f>
        <v>2.3333333333333334E-2</v>
      </c>
      <c r="J26" s="20">
        <f t="shared" si="0"/>
        <v>-0.66666666666666663</v>
      </c>
      <c r="K26" s="21">
        <f t="shared" si="1"/>
        <v>0.14285714285714285</v>
      </c>
    </row>
    <row r="27" spans="1:11" x14ac:dyDescent="0.2">
      <c r="A27" s="7" t="s">
        <v>84</v>
      </c>
      <c r="B27" s="65">
        <v>6</v>
      </c>
      <c r="C27" s="39">
        <f>IF(B30=0, "-", B27/B30)</f>
        <v>7.4999999999999997E-2</v>
      </c>
      <c r="D27" s="65">
        <v>4</v>
      </c>
      <c r="E27" s="21">
        <f>IF(D30=0, "-", D27/D30)</f>
        <v>5.5555555555555552E-2</v>
      </c>
      <c r="F27" s="81">
        <v>32</v>
      </c>
      <c r="G27" s="39">
        <f>IF(F30=0, "-", F27/F30)</f>
        <v>8.8397790055248615E-2</v>
      </c>
      <c r="H27" s="65">
        <v>19</v>
      </c>
      <c r="I27" s="21">
        <f>IF(H30=0, "-", H27/H30)</f>
        <v>6.3333333333333339E-2</v>
      </c>
      <c r="J27" s="20">
        <f t="shared" si="0"/>
        <v>0.5</v>
      </c>
      <c r="K27" s="21">
        <f t="shared" si="1"/>
        <v>0.68421052631578949</v>
      </c>
    </row>
    <row r="28" spans="1:11" x14ac:dyDescent="0.2">
      <c r="A28" s="7" t="s">
        <v>85</v>
      </c>
      <c r="B28" s="65">
        <v>0</v>
      </c>
      <c r="C28" s="39">
        <f>IF(B30=0, "-", B28/B30)</f>
        <v>0</v>
      </c>
      <c r="D28" s="65">
        <v>0</v>
      </c>
      <c r="E28" s="21">
        <f>IF(D30=0, "-", D28/D30)</f>
        <v>0</v>
      </c>
      <c r="F28" s="81">
        <v>2</v>
      </c>
      <c r="G28" s="39">
        <f>IF(F30=0, "-", F28/F30)</f>
        <v>5.5248618784530384E-3</v>
      </c>
      <c r="H28" s="65">
        <v>3</v>
      </c>
      <c r="I28" s="21">
        <f>IF(H30=0, "-", H28/H30)</f>
        <v>0.01</v>
      </c>
      <c r="J28" s="20" t="str">
        <f t="shared" si="0"/>
        <v>-</v>
      </c>
      <c r="K28" s="21">
        <f t="shared" si="1"/>
        <v>-0.33333333333333331</v>
      </c>
    </row>
    <row r="29" spans="1:11" x14ac:dyDescent="0.2">
      <c r="A29" s="2"/>
      <c r="B29" s="68"/>
      <c r="C29" s="33"/>
      <c r="D29" s="68"/>
      <c r="E29" s="6"/>
      <c r="F29" s="82"/>
      <c r="G29" s="33"/>
      <c r="H29" s="68"/>
      <c r="I29" s="6"/>
      <c r="J29" s="5"/>
      <c r="K29" s="6"/>
    </row>
    <row r="30" spans="1:11" s="43" customFormat="1" x14ac:dyDescent="0.2">
      <c r="A30" s="162" t="s">
        <v>527</v>
      </c>
      <c r="B30" s="71">
        <f>SUM(B7:B29)</f>
        <v>80</v>
      </c>
      <c r="C30" s="40">
        <v>1</v>
      </c>
      <c r="D30" s="71">
        <f>SUM(D7:D29)</f>
        <v>72</v>
      </c>
      <c r="E30" s="41">
        <v>1</v>
      </c>
      <c r="F30" s="77">
        <f>SUM(F7:F29)</f>
        <v>362</v>
      </c>
      <c r="G30" s="42">
        <v>1</v>
      </c>
      <c r="H30" s="71">
        <f>SUM(H7:H29)</f>
        <v>300</v>
      </c>
      <c r="I30" s="41">
        <v>1</v>
      </c>
      <c r="J30" s="37">
        <f>IF(D30=0, "-", (B30-D30)/D30)</f>
        <v>0.1111111111111111</v>
      </c>
      <c r="K30" s="38">
        <f>IF(H30=0, "-", (F30-H30)/H30)</f>
        <v>0.20666666666666667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67"/>
  <sheetViews>
    <sheetView tabSelected="1" zoomScaleNormal="100" workbookViewId="0">
      <selection activeCell="M1" sqref="M1"/>
    </sheetView>
  </sheetViews>
  <sheetFormatPr defaultRowHeight="12.75" x14ac:dyDescent="0.2"/>
  <cols>
    <col min="1" max="1" width="34.28515625" bestFit="1"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97</v>
      </c>
      <c r="B2" s="202" t="s">
        <v>87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232</v>
      </c>
      <c r="B8" s="143">
        <v>0</v>
      </c>
      <c r="C8" s="144">
        <v>0</v>
      </c>
      <c r="D8" s="143">
        <v>3</v>
      </c>
      <c r="E8" s="144">
        <v>0</v>
      </c>
      <c r="F8" s="145"/>
      <c r="G8" s="143">
        <f>B8-C8</f>
        <v>0</v>
      </c>
      <c r="H8" s="144">
        <f>D8-E8</f>
        <v>3</v>
      </c>
      <c r="I8" s="151" t="str">
        <f>IF(C8=0, "-", IF(G8/C8&lt;10, G8/C8, "&gt;999%"))</f>
        <v>-</v>
      </c>
      <c r="J8" s="152" t="str">
        <f>IF(E8=0, "-", IF(H8/E8&lt;10, H8/E8, "&gt;999%"))</f>
        <v>-</v>
      </c>
    </row>
    <row r="9" spans="1:10" x14ac:dyDescent="0.2">
      <c r="A9" s="158" t="s">
        <v>200</v>
      </c>
      <c r="B9" s="65">
        <v>0</v>
      </c>
      <c r="C9" s="66">
        <v>0</v>
      </c>
      <c r="D9" s="65">
        <v>2</v>
      </c>
      <c r="E9" s="66">
        <v>1</v>
      </c>
      <c r="F9" s="67"/>
      <c r="G9" s="65">
        <f>B9-C9</f>
        <v>0</v>
      </c>
      <c r="H9" s="66">
        <f>D9-E9</f>
        <v>1</v>
      </c>
      <c r="I9" s="20" t="str">
        <f>IF(C9=0, "-", IF(G9/C9&lt;10, G9/C9, "&gt;999%"))</f>
        <v>-</v>
      </c>
      <c r="J9" s="21">
        <f>IF(E9=0, "-", IF(H9/E9&lt;10, H9/E9, "&gt;999%"))</f>
        <v>1</v>
      </c>
    </row>
    <row r="10" spans="1:10" x14ac:dyDescent="0.2">
      <c r="A10" s="158" t="s">
        <v>341</v>
      </c>
      <c r="B10" s="65">
        <v>0</v>
      </c>
      <c r="C10" s="66">
        <v>0</v>
      </c>
      <c r="D10" s="65">
        <v>0</v>
      </c>
      <c r="E10" s="66">
        <v>1</v>
      </c>
      <c r="F10" s="67"/>
      <c r="G10" s="65">
        <f>B10-C10</f>
        <v>0</v>
      </c>
      <c r="H10" s="66">
        <f>D10-E10</f>
        <v>-1</v>
      </c>
      <c r="I10" s="20" t="str">
        <f>IF(C10=0, "-", IF(G10/C10&lt;10, G10/C10, "&gt;999%"))</f>
        <v>-</v>
      </c>
      <c r="J10" s="21">
        <f>IF(E10=0, "-", IF(H10/E10&lt;10, H10/E10, "&gt;999%"))</f>
        <v>-1</v>
      </c>
    </row>
    <row r="11" spans="1:10" s="160" customFormat="1" x14ac:dyDescent="0.2">
      <c r="A11" s="178" t="s">
        <v>535</v>
      </c>
      <c r="B11" s="71">
        <v>0</v>
      </c>
      <c r="C11" s="72">
        <v>0</v>
      </c>
      <c r="D11" s="71">
        <v>5</v>
      </c>
      <c r="E11" s="72">
        <v>2</v>
      </c>
      <c r="F11" s="73"/>
      <c r="G11" s="71">
        <f>B11-C11</f>
        <v>0</v>
      </c>
      <c r="H11" s="72">
        <f>D11-E11</f>
        <v>3</v>
      </c>
      <c r="I11" s="37" t="str">
        <f>IF(C11=0, "-", IF(G11/C11&lt;10, G11/C11, "&gt;999%"))</f>
        <v>-</v>
      </c>
      <c r="J11" s="38">
        <f>IF(E11=0, "-", IF(H11/E11&lt;10, H11/E11, "&gt;999%"))</f>
        <v>1.5</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198</v>
      </c>
      <c r="B14" s="65">
        <v>1</v>
      </c>
      <c r="C14" s="66">
        <v>0</v>
      </c>
      <c r="D14" s="65">
        <v>3</v>
      </c>
      <c r="E14" s="66">
        <v>3</v>
      </c>
      <c r="F14" s="67"/>
      <c r="G14" s="65">
        <f t="shared" ref="G14:G26" si="0">B14-C14</f>
        <v>1</v>
      </c>
      <c r="H14" s="66">
        <f t="shared" ref="H14:H26" si="1">D14-E14</f>
        <v>0</v>
      </c>
      <c r="I14" s="20" t="str">
        <f t="shared" ref="I14:I26" si="2">IF(C14=0, "-", IF(G14/C14&lt;10, G14/C14, "&gt;999%"))</f>
        <v>-</v>
      </c>
      <c r="J14" s="21">
        <f t="shared" ref="J14:J26" si="3">IF(E14=0, "-", IF(H14/E14&lt;10, H14/E14, "&gt;999%"))</f>
        <v>0</v>
      </c>
    </row>
    <row r="15" spans="1:10" x14ac:dyDescent="0.2">
      <c r="A15" s="158" t="s">
        <v>216</v>
      </c>
      <c r="B15" s="65">
        <v>0</v>
      </c>
      <c r="C15" s="66">
        <v>1</v>
      </c>
      <c r="D15" s="65">
        <v>7</v>
      </c>
      <c r="E15" s="66">
        <v>4</v>
      </c>
      <c r="F15" s="67"/>
      <c r="G15" s="65">
        <f t="shared" si="0"/>
        <v>-1</v>
      </c>
      <c r="H15" s="66">
        <f t="shared" si="1"/>
        <v>3</v>
      </c>
      <c r="I15" s="20">
        <f t="shared" si="2"/>
        <v>-1</v>
      </c>
      <c r="J15" s="21">
        <f t="shared" si="3"/>
        <v>0.75</v>
      </c>
    </row>
    <row r="16" spans="1:10" x14ac:dyDescent="0.2">
      <c r="A16" s="158" t="s">
        <v>265</v>
      </c>
      <c r="B16" s="65">
        <v>0</v>
      </c>
      <c r="C16" s="66">
        <v>0</v>
      </c>
      <c r="D16" s="65">
        <v>1</v>
      </c>
      <c r="E16" s="66">
        <v>0</v>
      </c>
      <c r="F16" s="67"/>
      <c r="G16" s="65">
        <f t="shared" si="0"/>
        <v>0</v>
      </c>
      <c r="H16" s="66">
        <f t="shared" si="1"/>
        <v>1</v>
      </c>
      <c r="I16" s="20" t="str">
        <f t="shared" si="2"/>
        <v>-</v>
      </c>
      <c r="J16" s="21" t="str">
        <f t="shared" si="3"/>
        <v>-</v>
      </c>
    </row>
    <row r="17" spans="1:10" x14ac:dyDescent="0.2">
      <c r="A17" s="158" t="s">
        <v>233</v>
      </c>
      <c r="B17" s="65">
        <v>1</v>
      </c>
      <c r="C17" s="66">
        <v>1</v>
      </c>
      <c r="D17" s="65">
        <v>5</v>
      </c>
      <c r="E17" s="66">
        <v>3</v>
      </c>
      <c r="F17" s="67"/>
      <c r="G17" s="65">
        <f t="shared" si="0"/>
        <v>0</v>
      </c>
      <c r="H17" s="66">
        <f t="shared" si="1"/>
        <v>2</v>
      </c>
      <c r="I17" s="20">
        <f t="shared" si="2"/>
        <v>0</v>
      </c>
      <c r="J17" s="21">
        <f t="shared" si="3"/>
        <v>0.66666666666666663</v>
      </c>
    </row>
    <row r="18" spans="1:10" x14ac:dyDescent="0.2">
      <c r="A18" s="158" t="s">
        <v>272</v>
      </c>
      <c r="B18" s="65">
        <v>0</v>
      </c>
      <c r="C18" s="66">
        <v>0</v>
      </c>
      <c r="D18" s="65">
        <v>1</v>
      </c>
      <c r="E18" s="66">
        <v>0</v>
      </c>
      <c r="F18" s="67"/>
      <c r="G18" s="65">
        <f t="shared" si="0"/>
        <v>0</v>
      </c>
      <c r="H18" s="66">
        <f t="shared" si="1"/>
        <v>1</v>
      </c>
      <c r="I18" s="20" t="str">
        <f t="shared" si="2"/>
        <v>-</v>
      </c>
      <c r="J18" s="21" t="str">
        <f t="shared" si="3"/>
        <v>-</v>
      </c>
    </row>
    <row r="19" spans="1:10" x14ac:dyDescent="0.2">
      <c r="A19" s="158" t="s">
        <v>234</v>
      </c>
      <c r="B19" s="65">
        <v>0</v>
      </c>
      <c r="C19" s="66">
        <v>0</v>
      </c>
      <c r="D19" s="65">
        <v>0</v>
      </c>
      <c r="E19" s="66">
        <v>1</v>
      </c>
      <c r="F19" s="67"/>
      <c r="G19" s="65">
        <f t="shared" si="0"/>
        <v>0</v>
      </c>
      <c r="H19" s="66">
        <f t="shared" si="1"/>
        <v>-1</v>
      </c>
      <c r="I19" s="20" t="str">
        <f t="shared" si="2"/>
        <v>-</v>
      </c>
      <c r="J19" s="21">
        <f t="shared" si="3"/>
        <v>-1</v>
      </c>
    </row>
    <row r="20" spans="1:10" x14ac:dyDescent="0.2">
      <c r="A20" s="158" t="s">
        <v>376</v>
      </c>
      <c r="B20" s="65">
        <v>0</v>
      </c>
      <c r="C20" s="66">
        <v>0</v>
      </c>
      <c r="D20" s="65">
        <v>1</v>
      </c>
      <c r="E20" s="66">
        <v>0</v>
      </c>
      <c r="F20" s="67"/>
      <c r="G20" s="65">
        <f t="shared" si="0"/>
        <v>0</v>
      </c>
      <c r="H20" s="66">
        <f t="shared" si="1"/>
        <v>1</v>
      </c>
      <c r="I20" s="20" t="str">
        <f t="shared" si="2"/>
        <v>-</v>
      </c>
      <c r="J20" s="21" t="str">
        <f t="shared" si="3"/>
        <v>-</v>
      </c>
    </row>
    <row r="21" spans="1:10" x14ac:dyDescent="0.2">
      <c r="A21" s="158" t="s">
        <v>314</v>
      </c>
      <c r="B21" s="65">
        <v>4</v>
      </c>
      <c r="C21" s="66">
        <v>2</v>
      </c>
      <c r="D21" s="65">
        <v>8</v>
      </c>
      <c r="E21" s="66">
        <v>7</v>
      </c>
      <c r="F21" s="67"/>
      <c r="G21" s="65">
        <f t="shared" si="0"/>
        <v>2</v>
      </c>
      <c r="H21" s="66">
        <f t="shared" si="1"/>
        <v>1</v>
      </c>
      <c r="I21" s="20">
        <f t="shared" si="2"/>
        <v>1</v>
      </c>
      <c r="J21" s="21">
        <f t="shared" si="3"/>
        <v>0.14285714285714285</v>
      </c>
    </row>
    <row r="22" spans="1:10" x14ac:dyDescent="0.2">
      <c r="A22" s="158" t="s">
        <v>315</v>
      </c>
      <c r="B22" s="65">
        <v>6</v>
      </c>
      <c r="C22" s="66">
        <v>6</v>
      </c>
      <c r="D22" s="65">
        <v>41</v>
      </c>
      <c r="E22" s="66">
        <v>22</v>
      </c>
      <c r="F22" s="67"/>
      <c r="G22" s="65">
        <f t="shared" si="0"/>
        <v>0</v>
      </c>
      <c r="H22" s="66">
        <f t="shared" si="1"/>
        <v>19</v>
      </c>
      <c r="I22" s="20">
        <f t="shared" si="2"/>
        <v>0</v>
      </c>
      <c r="J22" s="21">
        <f t="shared" si="3"/>
        <v>0.86363636363636365</v>
      </c>
    </row>
    <row r="23" spans="1:10" x14ac:dyDescent="0.2">
      <c r="A23" s="158" t="s">
        <v>342</v>
      </c>
      <c r="B23" s="65">
        <v>10</v>
      </c>
      <c r="C23" s="66">
        <v>6</v>
      </c>
      <c r="D23" s="65">
        <v>30</v>
      </c>
      <c r="E23" s="66">
        <v>19</v>
      </c>
      <c r="F23" s="67"/>
      <c r="G23" s="65">
        <f t="shared" si="0"/>
        <v>4</v>
      </c>
      <c r="H23" s="66">
        <f t="shared" si="1"/>
        <v>11</v>
      </c>
      <c r="I23" s="20">
        <f t="shared" si="2"/>
        <v>0.66666666666666663</v>
      </c>
      <c r="J23" s="21">
        <f t="shared" si="3"/>
        <v>0.57894736842105265</v>
      </c>
    </row>
    <row r="24" spans="1:10" x14ac:dyDescent="0.2">
      <c r="A24" s="158" t="s">
        <v>377</v>
      </c>
      <c r="B24" s="65">
        <v>1</v>
      </c>
      <c r="C24" s="66">
        <v>3</v>
      </c>
      <c r="D24" s="65">
        <v>6</v>
      </c>
      <c r="E24" s="66">
        <v>9</v>
      </c>
      <c r="F24" s="67"/>
      <c r="G24" s="65">
        <f t="shared" si="0"/>
        <v>-2</v>
      </c>
      <c r="H24" s="66">
        <f t="shared" si="1"/>
        <v>-3</v>
      </c>
      <c r="I24" s="20">
        <f t="shared" si="2"/>
        <v>-0.66666666666666663</v>
      </c>
      <c r="J24" s="21">
        <f t="shared" si="3"/>
        <v>-0.33333333333333331</v>
      </c>
    </row>
    <row r="25" spans="1:10" x14ac:dyDescent="0.2">
      <c r="A25" s="158" t="s">
        <v>395</v>
      </c>
      <c r="B25" s="65">
        <v>0</v>
      </c>
      <c r="C25" s="66">
        <v>0</v>
      </c>
      <c r="D25" s="65">
        <v>1</v>
      </c>
      <c r="E25" s="66">
        <v>1</v>
      </c>
      <c r="F25" s="67"/>
      <c r="G25" s="65">
        <f t="shared" si="0"/>
        <v>0</v>
      </c>
      <c r="H25" s="66">
        <f t="shared" si="1"/>
        <v>0</v>
      </c>
      <c r="I25" s="20" t="str">
        <f t="shared" si="2"/>
        <v>-</v>
      </c>
      <c r="J25" s="21">
        <f t="shared" si="3"/>
        <v>0</v>
      </c>
    </row>
    <row r="26" spans="1:10" s="160" customFormat="1" x14ac:dyDescent="0.2">
      <c r="A26" s="178" t="s">
        <v>536</v>
      </c>
      <c r="B26" s="71">
        <v>23</v>
      </c>
      <c r="C26" s="72">
        <v>19</v>
      </c>
      <c r="D26" s="71">
        <v>104</v>
      </c>
      <c r="E26" s="72">
        <v>69</v>
      </c>
      <c r="F26" s="73"/>
      <c r="G26" s="71">
        <f t="shared" si="0"/>
        <v>4</v>
      </c>
      <c r="H26" s="72">
        <f t="shared" si="1"/>
        <v>35</v>
      </c>
      <c r="I26" s="37">
        <f t="shared" si="2"/>
        <v>0.21052631578947367</v>
      </c>
      <c r="J26" s="38">
        <f t="shared" si="3"/>
        <v>0.50724637681159424</v>
      </c>
    </row>
    <row r="27" spans="1:10" x14ac:dyDescent="0.2">
      <c r="A27" s="177"/>
      <c r="B27" s="143"/>
      <c r="C27" s="144"/>
      <c r="D27" s="143"/>
      <c r="E27" s="144"/>
      <c r="F27" s="145"/>
      <c r="G27" s="143"/>
      <c r="H27" s="144"/>
      <c r="I27" s="151"/>
      <c r="J27" s="152"/>
    </row>
    <row r="28" spans="1:10" s="139" customFormat="1" x14ac:dyDescent="0.2">
      <c r="A28" s="159" t="s">
        <v>33</v>
      </c>
      <c r="B28" s="65"/>
      <c r="C28" s="66"/>
      <c r="D28" s="65"/>
      <c r="E28" s="66"/>
      <c r="F28" s="67"/>
      <c r="G28" s="65"/>
      <c r="H28" s="66"/>
      <c r="I28" s="20"/>
      <c r="J28" s="21"/>
    </row>
    <row r="29" spans="1:10" x14ac:dyDescent="0.2">
      <c r="A29" s="158" t="s">
        <v>217</v>
      </c>
      <c r="B29" s="65">
        <v>3</v>
      </c>
      <c r="C29" s="66">
        <v>4</v>
      </c>
      <c r="D29" s="65">
        <v>7</v>
      </c>
      <c r="E29" s="66">
        <v>9</v>
      </c>
      <c r="F29" s="67"/>
      <c r="G29" s="65">
        <f t="shared" ref="G29:G44" si="4">B29-C29</f>
        <v>-1</v>
      </c>
      <c r="H29" s="66">
        <f t="shared" ref="H29:H44" si="5">D29-E29</f>
        <v>-2</v>
      </c>
      <c r="I29" s="20">
        <f t="shared" ref="I29:I44" si="6">IF(C29=0, "-", IF(G29/C29&lt;10, G29/C29, "&gt;999%"))</f>
        <v>-0.25</v>
      </c>
      <c r="J29" s="21">
        <f t="shared" ref="J29:J44" si="7">IF(E29=0, "-", IF(H29/E29&lt;10, H29/E29, "&gt;999%"))</f>
        <v>-0.22222222222222221</v>
      </c>
    </row>
    <row r="30" spans="1:10" x14ac:dyDescent="0.2">
      <c r="A30" s="158" t="s">
        <v>266</v>
      </c>
      <c r="B30" s="65">
        <v>1</v>
      </c>
      <c r="C30" s="66">
        <v>0</v>
      </c>
      <c r="D30" s="65">
        <v>4</v>
      </c>
      <c r="E30" s="66">
        <v>1</v>
      </c>
      <c r="F30" s="67"/>
      <c r="G30" s="65">
        <f t="shared" si="4"/>
        <v>1</v>
      </c>
      <c r="H30" s="66">
        <f t="shared" si="5"/>
        <v>3</v>
      </c>
      <c r="I30" s="20" t="str">
        <f t="shared" si="6"/>
        <v>-</v>
      </c>
      <c r="J30" s="21">
        <f t="shared" si="7"/>
        <v>3</v>
      </c>
    </row>
    <row r="31" spans="1:10" x14ac:dyDescent="0.2">
      <c r="A31" s="158" t="s">
        <v>218</v>
      </c>
      <c r="B31" s="65">
        <v>2</v>
      </c>
      <c r="C31" s="66">
        <v>2</v>
      </c>
      <c r="D31" s="65">
        <v>3</v>
      </c>
      <c r="E31" s="66">
        <v>3</v>
      </c>
      <c r="F31" s="67"/>
      <c r="G31" s="65">
        <f t="shared" si="4"/>
        <v>0</v>
      </c>
      <c r="H31" s="66">
        <f t="shared" si="5"/>
        <v>0</v>
      </c>
      <c r="I31" s="20">
        <f t="shared" si="6"/>
        <v>0</v>
      </c>
      <c r="J31" s="21">
        <f t="shared" si="7"/>
        <v>0</v>
      </c>
    </row>
    <row r="32" spans="1:10" x14ac:dyDescent="0.2">
      <c r="A32" s="158" t="s">
        <v>235</v>
      </c>
      <c r="B32" s="65">
        <v>4</v>
      </c>
      <c r="C32" s="66">
        <v>3</v>
      </c>
      <c r="D32" s="65">
        <v>10</v>
      </c>
      <c r="E32" s="66">
        <v>7</v>
      </c>
      <c r="F32" s="67"/>
      <c r="G32" s="65">
        <f t="shared" si="4"/>
        <v>1</v>
      </c>
      <c r="H32" s="66">
        <f t="shared" si="5"/>
        <v>3</v>
      </c>
      <c r="I32" s="20">
        <f t="shared" si="6"/>
        <v>0.33333333333333331</v>
      </c>
      <c r="J32" s="21">
        <f t="shared" si="7"/>
        <v>0.42857142857142855</v>
      </c>
    </row>
    <row r="33" spans="1:10" x14ac:dyDescent="0.2">
      <c r="A33" s="158" t="s">
        <v>273</v>
      </c>
      <c r="B33" s="65">
        <v>1</v>
      </c>
      <c r="C33" s="66">
        <v>0</v>
      </c>
      <c r="D33" s="65">
        <v>6</v>
      </c>
      <c r="E33" s="66">
        <v>0</v>
      </c>
      <c r="F33" s="67"/>
      <c r="G33" s="65">
        <f t="shared" si="4"/>
        <v>1</v>
      </c>
      <c r="H33" s="66">
        <f t="shared" si="5"/>
        <v>6</v>
      </c>
      <c r="I33" s="20" t="str">
        <f t="shared" si="6"/>
        <v>-</v>
      </c>
      <c r="J33" s="21" t="str">
        <f t="shared" si="7"/>
        <v>-</v>
      </c>
    </row>
    <row r="34" spans="1:10" x14ac:dyDescent="0.2">
      <c r="A34" s="158" t="s">
        <v>246</v>
      </c>
      <c r="B34" s="65">
        <v>1</v>
      </c>
      <c r="C34" s="66">
        <v>0</v>
      </c>
      <c r="D34" s="65">
        <v>1</v>
      </c>
      <c r="E34" s="66">
        <v>0</v>
      </c>
      <c r="F34" s="67"/>
      <c r="G34" s="65">
        <f t="shared" si="4"/>
        <v>1</v>
      </c>
      <c r="H34" s="66">
        <f t="shared" si="5"/>
        <v>1</v>
      </c>
      <c r="I34" s="20" t="str">
        <f t="shared" si="6"/>
        <v>-</v>
      </c>
      <c r="J34" s="21" t="str">
        <f t="shared" si="7"/>
        <v>-</v>
      </c>
    </row>
    <row r="35" spans="1:10" x14ac:dyDescent="0.2">
      <c r="A35" s="158" t="s">
        <v>252</v>
      </c>
      <c r="B35" s="65">
        <v>0</v>
      </c>
      <c r="C35" s="66">
        <v>1</v>
      </c>
      <c r="D35" s="65">
        <v>0</v>
      </c>
      <c r="E35" s="66">
        <v>1</v>
      </c>
      <c r="F35" s="67"/>
      <c r="G35" s="65">
        <f t="shared" si="4"/>
        <v>-1</v>
      </c>
      <c r="H35" s="66">
        <f t="shared" si="5"/>
        <v>-1</v>
      </c>
      <c r="I35" s="20">
        <f t="shared" si="6"/>
        <v>-1</v>
      </c>
      <c r="J35" s="21">
        <f t="shared" si="7"/>
        <v>-1</v>
      </c>
    </row>
    <row r="36" spans="1:10" x14ac:dyDescent="0.2">
      <c r="A36" s="158" t="s">
        <v>316</v>
      </c>
      <c r="B36" s="65">
        <v>1</v>
      </c>
      <c r="C36" s="66">
        <v>0</v>
      </c>
      <c r="D36" s="65">
        <v>16</v>
      </c>
      <c r="E36" s="66">
        <v>6</v>
      </c>
      <c r="F36" s="67"/>
      <c r="G36" s="65">
        <f t="shared" si="4"/>
        <v>1</v>
      </c>
      <c r="H36" s="66">
        <f t="shared" si="5"/>
        <v>10</v>
      </c>
      <c r="I36" s="20" t="str">
        <f t="shared" si="6"/>
        <v>-</v>
      </c>
      <c r="J36" s="21">
        <f t="shared" si="7"/>
        <v>1.6666666666666667</v>
      </c>
    </row>
    <row r="37" spans="1:10" x14ac:dyDescent="0.2">
      <c r="A37" s="158" t="s">
        <v>317</v>
      </c>
      <c r="B37" s="65">
        <v>0</v>
      </c>
      <c r="C37" s="66">
        <v>1</v>
      </c>
      <c r="D37" s="65">
        <v>3</v>
      </c>
      <c r="E37" s="66">
        <v>2</v>
      </c>
      <c r="F37" s="67"/>
      <c r="G37" s="65">
        <f t="shared" si="4"/>
        <v>-1</v>
      </c>
      <c r="H37" s="66">
        <f t="shared" si="5"/>
        <v>1</v>
      </c>
      <c r="I37" s="20">
        <f t="shared" si="6"/>
        <v>-1</v>
      </c>
      <c r="J37" s="21">
        <f t="shared" si="7"/>
        <v>0.5</v>
      </c>
    </row>
    <row r="38" spans="1:10" x14ac:dyDescent="0.2">
      <c r="A38" s="158" t="s">
        <v>343</v>
      </c>
      <c r="B38" s="65">
        <v>5</v>
      </c>
      <c r="C38" s="66">
        <v>1</v>
      </c>
      <c r="D38" s="65">
        <v>16</v>
      </c>
      <c r="E38" s="66">
        <v>5</v>
      </c>
      <c r="F38" s="67"/>
      <c r="G38" s="65">
        <f t="shared" si="4"/>
        <v>4</v>
      </c>
      <c r="H38" s="66">
        <f t="shared" si="5"/>
        <v>11</v>
      </c>
      <c r="I38" s="20">
        <f t="shared" si="6"/>
        <v>4</v>
      </c>
      <c r="J38" s="21">
        <f t="shared" si="7"/>
        <v>2.2000000000000002</v>
      </c>
    </row>
    <row r="39" spans="1:10" x14ac:dyDescent="0.2">
      <c r="A39" s="158" t="s">
        <v>344</v>
      </c>
      <c r="B39" s="65">
        <v>0</v>
      </c>
      <c r="C39" s="66">
        <v>3</v>
      </c>
      <c r="D39" s="65">
        <v>0</v>
      </c>
      <c r="E39" s="66">
        <v>3</v>
      </c>
      <c r="F39" s="67"/>
      <c r="G39" s="65">
        <f t="shared" si="4"/>
        <v>-3</v>
      </c>
      <c r="H39" s="66">
        <f t="shared" si="5"/>
        <v>-3</v>
      </c>
      <c r="I39" s="20">
        <f t="shared" si="6"/>
        <v>-1</v>
      </c>
      <c r="J39" s="21">
        <f t="shared" si="7"/>
        <v>-1</v>
      </c>
    </row>
    <row r="40" spans="1:10" x14ac:dyDescent="0.2">
      <c r="A40" s="158" t="s">
        <v>378</v>
      </c>
      <c r="B40" s="65">
        <v>1</v>
      </c>
      <c r="C40" s="66">
        <v>0</v>
      </c>
      <c r="D40" s="65">
        <v>17</v>
      </c>
      <c r="E40" s="66">
        <v>4</v>
      </c>
      <c r="F40" s="67"/>
      <c r="G40" s="65">
        <f t="shared" si="4"/>
        <v>1</v>
      </c>
      <c r="H40" s="66">
        <f t="shared" si="5"/>
        <v>13</v>
      </c>
      <c r="I40" s="20" t="str">
        <f t="shared" si="6"/>
        <v>-</v>
      </c>
      <c r="J40" s="21">
        <f t="shared" si="7"/>
        <v>3.25</v>
      </c>
    </row>
    <row r="41" spans="1:10" x14ac:dyDescent="0.2">
      <c r="A41" s="158" t="s">
        <v>379</v>
      </c>
      <c r="B41" s="65">
        <v>0</v>
      </c>
      <c r="C41" s="66">
        <v>1</v>
      </c>
      <c r="D41" s="65">
        <v>2</v>
      </c>
      <c r="E41" s="66">
        <v>4</v>
      </c>
      <c r="F41" s="67"/>
      <c r="G41" s="65">
        <f t="shared" si="4"/>
        <v>-1</v>
      </c>
      <c r="H41" s="66">
        <f t="shared" si="5"/>
        <v>-2</v>
      </c>
      <c r="I41" s="20">
        <f t="shared" si="6"/>
        <v>-1</v>
      </c>
      <c r="J41" s="21">
        <f t="shared" si="7"/>
        <v>-0.5</v>
      </c>
    </row>
    <row r="42" spans="1:10" x14ac:dyDescent="0.2">
      <c r="A42" s="158" t="s">
        <v>396</v>
      </c>
      <c r="B42" s="65">
        <v>0</v>
      </c>
      <c r="C42" s="66">
        <v>1</v>
      </c>
      <c r="D42" s="65">
        <v>0</v>
      </c>
      <c r="E42" s="66">
        <v>4</v>
      </c>
      <c r="F42" s="67"/>
      <c r="G42" s="65">
        <f t="shared" si="4"/>
        <v>-1</v>
      </c>
      <c r="H42" s="66">
        <f t="shared" si="5"/>
        <v>-4</v>
      </c>
      <c r="I42" s="20">
        <f t="shared" si="6"/>
        <v>-1</v>
      </c>
      <c r="J42" s="21">
        <f t="shared" si="7"/>
        <v>-1</v>
      </c>
    </row>
    <row r="43" spans="1:10" x14ac:dyDescent="0.2">
      <c r="A43" s="158" t="s">
        <v>274</v>
      </c>
      <c r="B43" s="65">
        <v>0</v>
      </c>
      <c r="C43" s="66">
        <v>0</v>
      </c>
      <c r="D43" s="65">
        <v>0</v>
      </c>
      <c r="E43" s="66">
        <v>1</v>
      </c>
      <c r="F43" s="67"/>
      <c r="G43" s="65">
        <f t="shared" si="4"/>
        <v>0</v>
      </c>
      <c r="H43" s="66">
        <f t="shared" si="5"/>
        <v>-1</v>
      </c>
      <c r="I43" s="20" t="str">
        <f t="shared" si="6"/>
        <v>-</v>
      </c>
      <c r="J43" s="21">
        <f t="shared" si="7"/>
        <v>-1</v>
      </c>
    </row>
    <row r="44" spans="1:10" s="160" customFormat="1" x14ac:dyDescent="0.2">
      <c r="A44" s="178" t="s">
        <v>537</v>
      </c>
      <c r="B44" s="71">
        <v>19</v>
      </c>
      <c r="C44" s="72">
        <v>17</v>
      </c>
      <c r="D44" s="71">
        <v>85</v>
      </c>
      <c r="E44" s="72">
        <v>50</v>
      </c>
      <c r="F44" s="73"/>
      <c r="G44" s="71">
        <f t="shared" si="4"/>
        <v>2</v>
      </c>
      <c r="H44" s="72">
        <f t="shared" si="5"/>
        <v>35</v>
      </c>
      <c r="I44" s="37">
        <f t="shared" si="6"/>
        <v>0.11764705882352941</v>
      </c>
      <c r="J44" s="38">
        <f t="shared" si="7"/>
        <v>0.7</v>
      </c>
    </row>
    <row r="45" spans="1:10" x14ac:dyDescent="0.2">
      <c r="A45" s="177"/>
      <c r="B45" s="143"/>
      <c r="C45" s="144"/>
      <c r="D45" s="143"/>
      <c r="E45" s="144"/>
      <c r="F45" s="145"/>
      <c r="G45" s="143"/>
      <c r="H45" s="144"/>
      <c r="I45" s="151"/>
      <c r="J45" s="152"/>
    </row>
    <row r="46" spans="1:10" s="139" customFormat="1" x14ac:dyDescent="0.2">
      <c r="A46" s="159" t="s">
        <v>34</v>
      </c>
      <c r="B46" s="65"/>
      <c r="C46" s="66"/>
      <c r="D46" s="65"/>
      <c r="E46" s="66"/>
      <c r="F46" s="67"/>
      <c r="G46" s="65"/>
      <c r="H46" s="66"/>
      <c r="I46" s="20"/>
      <c r="J46" s="21"/>
    </row>
    <row r="47" spans="1:10" x14ac:dyDescent="0.2">
      <c r="A47" s="158" t="s">
        <v>427</v>
      </c>
      <c r="B47" s="65">
        <v>3</v>
      </c>
      <c r="C47" s="66">
        <v>0</v>
      </c>
      <c r="D47" s="65">
        <v>12</v>
      </c>
      <c r="E47" s="66">
        <v>0</v>
      </c>
      <c r="F47" s="67"/>
      <c r="G47" s="65">
        <f>B47-C47</f>
        <v>3</v>
      </c>
      <c r="H47" s="66">
        <f>D47-E47</f>
        <v>12</v>
      </c>
      <c r="I47" s="20" t="str">
        <f>IF(C47=0, "-", IF(G47/C47&lt;10, G47/C47, "&gt;999%"))</f>
        <v>-</v>
      </c>
      <c r="J47" s="21" t="str">
        <f>IF(E47=0, "-", IF(H47/E47&lt;10, H47/E47, "&gt;999%"))</f>
        <v>-</v>
      </c>
    </row>
    <row r="48" spans="1:10" s="160" customFormat="1" x14ac:dyDescent="0.2">
      <c r="A48" s="178" t="s">
        <v>538</v>
      </c>
      <c r="B48" s="71">
        <v>3</v>
      </c>
      <c r="C48" s="72">
        <v>0</v>
      </c>
      <c r="D48" s="71">
        <v>12</v>
      </c>
      <c r="E48" s="72">
        <v>0</v>
      </c>
      <c r="F48" s="73"/>
      <c r="G48" s="71">
        <f>B48-C48</f>
        <v>3</v>
      </c>
      <c r="H48" s="72">
        <f>D48-E48</f>
        <v>12</v>
      </c>
      <c r="I48" s="37" t="str">
        <f>IF(C48=0, "-", IF(G48/C48&lt;10, G48/C48, "&gt;999%"))</f>
        <v>-</v>
      </c>
      <c r="J48" s="38" t="str">
        <f>IF(E48=0, "-", IF(H48/E48&lt;10, H48/E48, "&gt;999%"))</f>
        <v>-</v>
      </c>
    </row>
    <row r="49" spans="1:10" x14ac:dyDescent="0.2">
      <c r="A49" s="177"/>
      <c r="B49" s="143"/>
      <c r="C49" s="144"/>
      <c r="D49" s="143"/>
      <c r="E49" s="144"/>
      <c r="F49" s="145"/>
      <c r="G49" s="143"/>
      <c r="H49" s="144"/>
      <c r="I49" s="151"/>
      <c r="J49" s="152"/>
    </row>
    <row r="50" spans="1:10" s="139" customFormat="1" x14ac:dyDescent="0.2">
      <c r="A50" s="159" t="s">
        <v>35</v>
      </c>
      <c r="B50" s="65"/>
      <c r="C50" s="66"/>
      <c r="D50" s="65"/>
      <c r="E50" s="66"/>
      <c r="F50" s="67"/>
      <c r="G50" s="65"/>
      <c r="H50" s="66"/>
      <c r="I50" s="20"/>
      <c r="J50" s="21"/>
    </row>
    <row r="51" spans="1:10" x14ac:dyDescent="0.2">
      <c r="A51" s="158" t="s">
        <v>251</v>
      </c>
      <c r="B51" s="65">
        <v>0</v>
      </c>
      <c r="C51" s="66">
        <v>0</v>
      </c>
      <c r="D51" s="65">
        <v>1</v>
      </c>
      <c r="E51" s="66">
        <v>3</v>
      </c>
      <c r="F51" s="67"/>
      <c r="G51" s="65">
        <f>B51-C51</f>
        <v>0</v>
      </c>
      <c r="H51" s="66">
        <f>D51-E51</f>
        <v>-2</v>
      </c>
      <c r="I51" s="20" t="str">
        <f>IF(C51=0, "-", IF(G51/C51&lt;10, G51/C51, "&gt;999%"))</f>
        <v>-</v>
      </c>
      <c r="J51" s="21">
        <f>IF(E51=0, "-", IF(H51/E51&lt;10, H51/E51, "&gt;999%"))</f>
        <v>-0.66666666666666663</v>
      </c>
    </row>
    <row r="52" spans="1:10" s="160" customFormat="1" x14ac:dyDescent="0.2">
      <c r="A52" s="178" t="s">
        <v>539</v>
      </c>
      <c r="B52" s="71">
        <v>0</v>
      </c>
      <c r="C52" s="72">
        <v>0</v>
      </c>
      <c r="D52" s="71">
        <v>1</v>
      </c>
      <c r="E52" s="72">
        <v>3</v>
      </c>
      <c r="F52" s="73"/>
      <c r="G52" s="71">
        <f>B52-C52</f>
        <v>0</v>
      </c>
      <c r="H52" s="72">
        <f>D52-E52</f>
        <v>-2</v>
      </c>
      <c r="I52" s="37" t="str">
        <f>IF(C52=0, "-", IF(G52/C52&lt;10, G52/C52, "&gt;999%"))</f>
        <v>-</v>
      </c>
      <c r="J52" s="38">
        <f>IF(E52=0, "-", IF(H52/E52&lt;10, H52/E52, "&gt;999%"))</f>
        <v>-0.66666666666666663</v>
      </c>
    </row>
    <row r="53" spans="1:10" x14ac:dyDescent="0.2">
      <c r="A53" s="177"/>
      <c r="B53" s="143"/>
      <c r="C53" s="144"/>
      <c r="D53" s="143"/>
      <c r="E53" s="144"/>
      <c r="F53" s="145"/>
      <c r="G53" s="143"/>
      <c r="H53" s="144"/>
      <c r="I53" s="151"/>
      <c r="J53" s="152"/>
    </row>
    <row r="54" spans="1:10" s="139" customFormat="1" x14ac:dyDescent="0.2">
      <c r="A54" s="159" t="s">
        <v>36</v>
      </c>
      <c r="B54" s="65"/>
      <c r="C54" s="66"/>
      <c r="D54" s="65"/>
      <c r="E54" s="66"/>
      <c r="F54" s="67"/>
      <c r="G54" s="65"/>
      <c r="H54" s="66"/>
      <c r="I54" s="20"/>
      <c r="J54" s="21"/>
    </row>
    <row r="55" spans="1:10" x14ac:dyDescent="0.2">
      <c r="A55" s="158" t="s">
        <v>465</v>
      </c>
      <c r="B55" s="65">
        <v>3</v>
      </c>
      <c r="C55" s="66">
        <v>0</v>
      </c>
      <c r="D55" s="65">
        <v>8</v>
      </c>
      <c r="E55" s="66">
        <v>7</v>
      </c>
      <c r="F55" s="67"/>
      <c r="G55" s="65">
        <f>B55-C55</f>
        <v>3</v>
      </c>
      <c r="H55" s="66">
        <f>D55-E55</f>
        <v>1</v>
      </c>
      <c r="I55" s="20" t="str">
        <f>IF(C55=0, "-", IF(G55/C55&lt;10, G55/C55, "&gt;999%"))</f>
        <v>-</v>
      </c>
      <c r="J55" s="21">
        <f>IF(E55=0, "-", IF(H55/E55&lt;10, H55/E55, "&gt;999%"))</f>
        <v>0.14285714285714285</v>
      </c>
    </row>
    <row r="56" spans="1:10" x14ac:dyDescent="0.2">
      <c r="A56" s="158" t="s">
        <v>456</v>
      </c>
      <c r="B56" s="65">
        <v>1</v>
      </c>
      <c r="C56" s="66">
        <v>0</v>
      </c>
      <c r="D56" s="65">
        <v>1</v>
      </c>
      <c r="E56" s="66">
        <v>0</v>
      </c>
      <c r="F56" s="67"/>
      <c r="G56" s="65">
        <f>B56-C56</f>
        <v>1</v>
      </c>
      <c r="H56" s="66">
        <f>D56-E56</f>
        <v>1</v>
      </c>
      <c r="I56" s="20" t="str">
        <f>IF(C56=0, "-", IF(G56/C56&lt;10, G56/C56, "&gt;999%"))</f>
        <v>-</v>
      </c>
      <c r="J56" s="21" t="str">
        <f>IF(E56=0, "-", IF(H56/E56&lt;10, H56/E56, "&gt;999%"))</f>
        <v>-</v>
      </c>
    </row>
    <row r="57" spans="1:10" s="160" customFormat="1" x14ac:dyDescent="0.2">
      <c r="A57" s="178" t="s">
        <v>540</v>
      </c>
      <c r="B57" s="71">
        <v>4</v>
      </c>
      <c r="C57" s="72">
        <v>0</v>
      </c>
      <c r="D57" s="71">
        <v>9</v>
      </c>
      <c r="E57" s="72">
        <v>7</v>
      </c>
      <c r="F57" s="73"/>
      <c r="G57" s="71">
        <f>B57-C57</f>
        <v>4</v>
      </c>
      <c r="H57" s="72">
        <f>D57-E57</f>
        <v>2</v>
      </c>
      <c r="I57" s="37" t="str">
        <f>IF(C57=0, "-", IF(G57/C57&lt;10, G57/C57, "&gt;999%"))</f>
        <v>-</v>
      </c>
      <c r="J57" s="38">
        <f>IF(E57=0, "-", IF(H57/E57&lt;10, H57/E57, "&gt;999%"))</f>
        <v>0.2857142857142857</v>
      </c>
    </row>
    <row r="58" spans="1:10" x14ac:dyDescent="0.2">
      <c r="A58" s="177"/>
      <c r="B58" s="143"/>
      <c r="C58" s="144"/>
      <c r="D58" s="143"/>
      <c r="E58" s="144"/>
      <c r="F58" s="145"/>
      <c r="G58" s="143"/>
      <c r="H58" s="144"/>
      <c r="I58" s="151"/>
      <c r="J58" s="152"/>
    </row>
    <row r="59" spans="1:10" s="139" customFormat="1" x14ac:dyDescent="0.2">
      <c r="A59" s="159" t="s">
        <v>37</v>
      </c>
      <c r="B59" s="65"/>
      <c r="C59" s="66"/>
      <c r="D59" s="65"/>
      <c r="E59" s="66"/>
      <c r="F59" s="67"/>
      <c r="G59" s="65"/>
      <c r="H59" s="66"/>
      <c r="I59" s="20"/>
      <c r="J59" s="21"/>
    </row>
    <row r="60" spans="1:10" x14ac:dyDescent="0.2">
      <c r="A60" s="158" t="s">
        <v>279</v>
      </c>
      <c r="B60" s="65">
        <v>0</v>
      </c>
      <c r="C60" s="66">
        <v>0</v>
      </c>
      <c r="D60" s="65">
        <v>1</v>
      </c>
      <c r="E60" s="66">
        <v>0</v>
      </c>
      <c r="F60" s="67"/>
      <c r="G60" s="65">
        <f>B60-C60</f>
        <v>0</v>
      </c>
      <c r="H60" s="66">
        <f>D60-E60</f>
        <v>1</v>
      </c>
      <c r="I60" s="20" t="str">
        <f>IF(C60=0, "-", IF(G60/C60&lt;10, G60/C60, "&gt;999%"))</f>
        <v>-</v>
      </c>
      <c r="J60" s="21" t="str">
        <f>IF(E60=0, "-", IF(H60/E60&lt;10, H60/E60, "&gt;999%"))</f>
        <v>-</v>
      </c>
    </row>
    <row r="61" spans="1:10" s="160" customFormat="1" x14ac:dyDescent="0.2">
      <c r="A61" s="178" t="s">
        <v>541</v>
      </c>
      <c r="B61" s="71">
        <v>0</v>
      </c>
      <c r="C61" s="72">
        <v>0</v>
      </c>
      <c r="D61" s="71">
        <v>1</v>
      </c>
      <c r="E61" s="72">
        <v>0</v>
      </c>
      <c r="F61" s="73"/>
      <c r="G61" s="71">
        <f>B61-C61</f>
        <v>0</v>
      </c>
      <c r="H61" s="72">
        <f>D61-E61</f>
        <v>1</v>
      </c>
      <c r="I61" s="37" t="str">
        <f>IF(C61=0, "-", IF(G61/C61&lt;10, G61/C61, "&gt;999%"))</f>
        <v>-</v>
      </c>
      <c r="J61" s="38" t="str">
        <f>IF(E61=0, "-", IF(H61/E61&lt;10, H61/E61, "&gt;999%"))</f>
        <v>-</v>
      </c>
    </row>
    <row r="62" spans="1:10" x14ac:dyDescent="0.2">
      <c r="A62" s="177"/>
      <c r="B62" s="143"/>
      <c r="C62" s="144"/>
      <c r="D62" s="143"/>
      <c r="E62" s="144"/>
      <c r="F62" s="145"/>
      <c r="G62" s="143"/>
      <c r="H62" s="144"/>
      <c r="I62" s="151"/>
      <c r="J62" s="152"/>
    </row>
    <row r="63" spans="1:10" s="139" customFormat="1" x14ac:dyDescent="0.2">
      <c r="A63" s="159" t="s">
        <v>38</v>
      </c>
      <c r="B63" s="65"/>
      <c r="C63" s="66"/>
      <c r="D63" s="65"/>
      <c r="E63" s="66"/>
      <c r="F63" s="67"/>
      <c r="G63" s="65"/>
      <c r="H63" s="66"/>
      <c r="I63" s="20"/>
      <c r="J63" s="21"/>
    </row>
    <row r="64" spans="1:10" x14ac:dyDescent="0.2">
      <c r="A64" s="158" t="s">
        <v>184</v>
      </c>
      <c r="B64" s="65">
        <v>0</v>
      </c>
      <c r="C64" s="66">
        <v>0</v>
      </c>
      <c r="D64" s="65">
        <v>1</v>
      </c>
      <c r="E64" s="66">
        <v>1</v>
      </c>
      <c r="F64" s="67"/>
      <c r="G64" s="65">
        <f>B64-C64</f>
        <v>0</v>
      </c>
      <c r="H64" s="66">
        <f>D64-E64</f>
        <v>0</v>
      </c>
      <c r="I64" s="20" t="str">
        <f>IF(C64=0, "-", IF(G64/C64&lt;10, G64/C64, "&gt;999%"))</f>
        <v>-</v>
      </c>
      <c r="J64" s="21">
        <f>IF(E64=0, "-", IF(H64/E64&lt;10, H64/E64, "&gt;999%"))</f>
        <v>0</v>
      </c>
    </row>
    <row r="65" spans="1:10" s="160" customFormat="1" x14ac:dyDescent="0.2">
      <c r="A65" s="178" t="s">
        <v>542</v>
      </c>
      <c r="B65" s="71">
        <v>0</v>
      </c>
      <c r="C65" s="72">
        <v>0</v>
      </c>
      <c r="D65" s="71">
        <v>1</v>
      </c>
      <c r="E65" s="72">
        <v>1</v>
      </c>
      <c r="F65" s="73"/>
      <c r="G65" s="71">
        <f>B65-C65</f>
        <v>0</v>
      </c>
      <c r="H65" s="72">
        <f>D65-E65</f>
        <v>0</v>
      </c>
      <c r="I65" s="37" t="str">
        <f>IF(C65=0, "-", IF(G65/C65&lt;10, G65/C65, "&gt;999%"))</f>
        <v>-</v>
      </c>
      <c r="J65" s="38">
        <f>IF(E65=0, "-", IF(H65/E65&lt;10, H65/E65, "&gt;999%"))</f>
        <v>0</v>
      </c>
    </row>
    <row r="66" spans="1:10" x14ac:dyDescent="0.2">
      <c r="A66" s="177"/>
      <c r="B66" s="143"/>
      <c r="C66" s="144"/>
      <c r="D66" s="143"/>
      <c r="E66" s="144"/>
      <c r="F66" s="145"/>
      <c r="G66" s="143"/>
      <c r="H66" s="144"/>
      <c r="I66" s="151"/>
      <c r="J66" s="152"/>
    </row>
    <row r="67" spans="1:10" s="139" customFormat="1" x14ac:dyDescent="0.2">
      <c r="A67" s="159" t="s">
        <v>39</v>
      </c>
      <c r="B67" s="65"/>
      <c r="C67" s="66"/>
      <c r="D67" s="65"/>
      <c r="E67" s="66"/>
      <c r="F67" s="67"/>
      <c r="G67" s="65"/>
      <c r="H67" s="66"/>
      <c r="I67" s="20"/>
      <c r="J67" s="21"/>
    </row>
    <row r="68" spans="1:10" x14ac:dyDescent="0.2">
      <c r="A68" s="158" t="s">
        <v>444</v>
      </c>
      <c r="B68" s="65">
        <v>0</v>
      </c>
      <c r="C68" s="66">
        <v>1</v>
      </c>
      <c r="D68" s="65">
        <v>11</v>
      </c>
      <c r="E68" s="66">
        <v>20</v>
      </c>
      <c r="F68" s="67"/>
      <c r="G68" s="65">
        <f>B68-C68</f>
        <v>-1</v>
      </c>
      <c r="H68" s="66">
        <f>D68-E68</f>
        <v>-9</v>
      </c>
      <c r="I68" s="20">
        <f>IF(C68=0, "-", IF(G68/C68&lt;10, G68/C68, "&gt;999%"))</f>
        <v>-1</v>
      </c>
      <c r="J68" s="21">
        <f>IF(E68=0, "-", IF(H68/E68&lt;10, H68/E68, "&gt;999%"))</f>
        <v>-0.45</v>
      </c>
    </row>
    <row r="69" spans="1:10" s="160" customFormat="1" x14ac:dyDescent="0.2">
      <c r="A69" s="178" t="s">
        <v>543</v>
      </c>
      <c r="B69" s="71">
        <v>0</v>
      </c>
      <c r="C69" s="72">
        <v>1</v>
      </c>
      <c r="D69" s="71">
        <v>11</v>
      </c>
      <c r="E69" s="72">
        <v>20</v>
      </c>
      <c r="F69" s="73"/>
      <c r="G69" s="71">
        <f>B69-C69</f>
        <v>-1</v>
      </c>
      <c r="H69" s="72">
        <f>D69-E69</f>
        <v>-9</v>
      </c>
      <c r="I69" s="37">
        <f>IF(C69=0, "-", IF(G69/C69&lt;10, G69/C69, "&gt;999%"))</f>
        <v>-1</v>
      </c>
      <c r="J69" s="38">
        <f>IF(E69=0, "-", IF(H69/E69&lt;10, H69/E69, "&gt;999%"))</f>
        <v>-0.45</v>
      </c>
    </row>
    <row r="70" spans="1:10" x14ac:dyDescent="0.2">
      <c r="A70" s="177"/>
      <c r="B70" s="143"/>
      <c r="C70" s="144"/>
      <c r="D70" s="143"/>
      <c r="E70" s="144"/>
      <c r="F70" s="145"/>
      <c r="G70" s="143"/>
      <c r="H70" s="144"/>
      <c r="I70" s="151"/>
      <c r="J70" s="152"/>
    </row>
    <row r="71" spans="1:10" s="139" customFormat="1" x14ac:dyDescent="0.2">
      <c r="A71" s="159" t="s">
        <v>40</v>
      </c>
      <c r="B71" s="65"/>
      <c r="C71" s="66"/>
      <c r="D71" s="65"/>
      <c r="E71" s="66"/>
      <c r="F71" s="67"/>
      <c r="G71" s="65"/>
      <c r="H71" s="66"/>
      <c r="I71" s="20"/>
      <c r="J71" s="21"/>
    </row>
    <row r="72" spans="1:10" x14ac:dyDescent="0.2">
      <c r="A72" s="158" t="s">
        <v>353</v>
      </c>
      <c r="B72" s="65">
        <v>0</v>
      </c>
      <c r="C72" s="66">
        <v>4</v>
      </c>
      <c r="D72" s="65">
        <v>4</v>
      </c>
      <c r="E72" s="66">
        <v>17</v>
      </c>
      <c r="F72" s="67"/>
      <c r="G72" s="65">
        <f t="shared" ref="G72:G84" si="8">B72-C72</f>
        <v>-4</v>
      </c>
      <c r="H72" s="66">
        <f t="shared" ref="H72:H84" si="9">D72-E72</f>
        <v>-13</v>
      </c>
      <c r="I72" s="20">
        <f t="shared" ref="I72:I84" si="10">IF(C72=0, "-", IF(G72/C72&lt;10, G72/C72, "&gt;999%"))</f>
        <v>-1</v>
      </c>
      <c r="J72" s="21">
        <f t="shared" ref="J72:J84" si="11">IF(E72=0, "-", IF(H72/E72&lt;10, H72/E72, "&gt;999%"))</f>
        <v>-0.76470588235294112</v>
      </c>
    </row>
    <row r="73" spans="1:10" x14ac:dyDescent="0.2">
      <c r="A73" s="158" t="s">
        <v>323</v>
      </c>
      <c r="B73" s="65">
        <v>0</v>
      </c>
      <c r="C73" s="66">
        <v>3</v>
      </c>
      <c r="D73" s="65">
        <v>25</v>
      </c>
      <c r="E73" s="66">
        <v>16</v>
      </c>
      <c r="F73" s="67"/>
      <c r="G73" s="65">
        <f t="shared" si="8"/>
        <v>-3</v>
      </c>
      <c r="H73" s="66">
        <f t="shared" si="9"/>
        <v>9</v>
      </c>
      <c r="I73" s="20">
        <f t="shared" si="10"/>
        <v>-1</v>
      </c>
      <c r="J73" s="21">
        <f t="shared" si="11"/>
        <v>0.5625</v>
      </c>
    </row>
    <row r="74" spans="1:10" x14ac:dyDescent="0.2">
      <c r="A74" s="158" t="s">
        <v>354</v>
      </c>
      <c r="B74" s="65">
        <v>15</v>
      </c>
      <c r="C74" s="66">
        <v>7</v>
      </c>
      <c r="D74" s="65">
        <v>65</v>
      </c>
      <c r="E74" s="66">
        <v>32</v>
      </c>
      <c r="F74" s="67"/>
      <c r="G74" s="65">
        <f t="shared" si="8"/>
        <v>8</v>
      </c>
      <c r="H74" s="66">
        <f t="shared" si="9"/>
        <v>33</v>
      </c>
      <c r="I74" s="20">
        <f t="shared" si="10"/>
        <v>1.1428571428571428</v>
      </c>
      <c r="J74" s="21">
        <f t="shared" si="11"/>
        <v>1.03125</v>
      </c>
    </row>
    <row r="75" spans="1:10" x14ac:dyDescent="0.2">
      <c r="A75" s="158" t="s">
        <v>187</v>
      </c>
      <c r="B75" s="65">
        <v>1</v>
      </c>
      <c r="C75" s="66">
        <v>1</v>
      </c>
      <c r="D75" s="65">
        <v>2</v>
      </c>
      <c r="E75" s="66">
        <v>3</v>
      </c>
      <c r="F75" s="67"/>
      <c r="G75" s="65">
        <f t="shared" si="8"/>
        <v>0</v>
      </c>
      <c r="H75" s="66">
        <f t="shared" si="9"/>
        <v>-1</v>
      </c>
      <c r="I75" s="20">
        <f t="shared" si="10"/>
        <v>0</v>
      </c>
      <c r="J75" s="21">
        <f t="shared" si="11"/>
        <v>-0.33333333333333331</v>
      </c>
    </row>
    <row r="76" spans="1:10" x14ac:dyDescent="0.2">
      <c r="A76" s="158" t="s">
        <v>201</v>
      </c>
      <c r="B76" s="65">
        <v>1</v>
      </c>
      <c r="C76" s="66">
        <v>2</v>
      </c>
      <c r="D76" s="65">
        <v>10</v>
      </c>
      <c r="E76" s="66">
        <v>14</v>
      </c>
      <c r="F76" s="67"/>
      <c r="G76" s="65">
        <f t="shared" si="8"/>
        <v>-1</v>
      </c>
      <c r="H76" s="66">
        <f t="shared" si="9"/>
        <v>-4</v>
      </c>
      <c r="I76" s="20">
        <f t="shared" si="10"/>
        <v>-0.5</v>
      </c>
      <c r="J76" s="21">
        <f t="shared" si="11"/>
        <v>-0.2857142857142857</v>
      </c>
    </row>
    <row r="77" spans="1:10" x14ac:dyDescent="0.2">
      <c r="A77" s="158" t="s">
        <v>267</v>
      </c>
      <c r="B77" s="65">
        <v>9</v>
      </c>
      <c r="C77" s="66">
        <v>1</v>
      </c>
      <c r="D77" s="65">
        <v>19</v>
      </c>
      <c r="E77" s="66">
        <v>16</v>
      </c>
      <c r="F77" s="67"/>
      <c r="G77" s="65">
        <f t="shared" si="8"/>
        <v>8</v>
      </c>
      <c r="H77" s="66">
        <f t="shared" si="9"/>
        <v>3</v>
      </c>
      <c r="I77" s="20">
        <f t="shared" si="10"/>
        <v>8</v>
      </c>
      <c r="J77" s="21">
        <f t="shared" si="11"/>
        <v>0.1875</v>
      </c>
    </row>
    <row r="78" spans="1:10" x14ac:dyDescent="0.2">
      <c r="A78" s="158" t="s">
        <v>282</v>
      </c>
      <c r="B78" s="65">
        <v>3</v>
      </c>
      <c r="C78" s="66">
        <v>0</v>
      </c>
      <c r="D78" s="65">
        <v>31</v>
      </c>
      <c r="E78" s="66">
        <v>0</v>
      </c>
      <c r="F78" s="67"/>
      <c r="G78" s="65">
        <f t="shared" si="8"/>
        <v>3</v>
      </c>
      <c r="H78" s="66">
        <f t="shared" si="9"/>
        <v>31</v>
      </c>
      <c r="I78" s="20" t="str">
        <f t="shared" si="10"/>
        <v>-</v>
      </c>
      <c r="J78" s="21" t="str">
        <f t="shared" si="11"/>
        <v>-</v>
      </c>
    </row>
    <row r="79" spans="1:10" x14ac:dyDescent="0.2">
      <c r="A79" s="158" t="s">
        <v>418</v>
      </c>
      <c r="B79" s="65">
        <v>6</v>
      </c>
      <c r="C79" s="66">
        <v>11</v>
      </c>
      <c r="D79" s="65">
        <v>40</v>
      </c>
      <c r="E79" s="66">
        <v>22</v>
      </c>
      <c r="F79" s="67"/>
      <c r="G79" s="65">
        <f t="shared" si="8"/>
        <v>-5</v>
      </c>
      <c r="H79" s="66">
        <f t="shared" si="9"/>
        <v>18</v>
      </c>
      <c r="I79" s="20">
        <f t="shared" si="10"/>
        <v>-0.45454545454545453</v>
      </c>
      <c r="J79" s="21">
        <f t="shared" si="11"/>
        <v>0.81818181818181823</v>
      </c>
    </row>
    <row r="80" spans="1:10" x14ac:dyDescent="0.2">
      <c r="A80" s="158" t="s">
        <v>428</v>
      </c>
      <c r="B80" s="65">
        <v>126</v>
      </c>
      <c r="C80" s="66">
        <v>125</v>
      </c>
      <c r="D80" s="65">
        <v>533</v>
      </c>
      <c r="E80" s="66">
        <v>428</v>
      </c>
      <c r="F80" s="67"/>
      <c r="G80" s="65">
        <f t="shared" si="8"/>
        <v>1</v>
      </c>
      <c r="H80" s="66">
        <f t="shared" si="9"/>
        <v>105</v>
      </c>
      <c r="I80" s="20">
        <f t="shared" si="10"/>
        <v>8.0000000000000002E-3</v>
      </c>
      <c r="J80" s="21">
        <f t="shared" si="11"/>
        <v>0.24532710280373832</v>
      </c>
    </row>
    <row r="81" spans="1:10" x14ac:dyDescent="0.2">
      <c r="A81" s="158" t="s">
        <v>400</v>
      </c>
      <c r="B81" s="65">
        <v>1</v>
      </c>
      <c r="C81" s="66">
        <v>0</v>
      </c>
      <c r="D81" s="65">
        <v>3</v>
      </c>
      <c r="E81" s="66">
        <v>0</v>
      </c>
      <c r="F81" s="67"/>
      <c r="G81" s="65">
        <f t="shared" si="8"/>
        <v>1</v>
      </c>
      <c r="H81" s="66">
        <f t="shared" si="9"/>
        <v>3</v>
      </c>
      <c r="I81" s="20" t="str">
        <f t="shared" si="10"/>
        <v>-</v>
      </c>
      <c r="J81" s="21" t="str">
        <f t="shared" si="11"/>
        <v>-</v>
      </c>
    </row>
    <row r="82" spans="1:10" x14ac:dyDescent="0.2">
      <c r="A82" s="158" t="s">
        <v>408</v>
      </c>
      <c r="B82" s="65">
        <v>8</v>
      </c>
      <c r="C82" s="66">
        <v>5</v>
      </c>
      <c r="D82" s="65">
        <v>35</v>
      </c>
      <c r="E82" s="66">
        <v>24</v>
      </c>
      <c r="F82" s="67"/>
      <c r="G82" s="65">
        <f t="shared" si="8"/>
        <v>3</v>
      </c>
      <c r="H82" s="66">
        <f t="shared" si="9"/>
        <v>11</v>
      </c>
      <c r="I82" s="20">
        <f t="shared" si="10"/>
        <v>0.6</v>
      </c>
      <c r="J82" s="21">
        <f t="shared" si="11"/>
        <v>0.45833333333333331</v>
      </c>
    </row>
    <row r="83" spans="1:10" x14ac:dyDescent="0.2">
      <c r="A83" s="158" t="s">
        <v>445</v>
      </c>
      <c r="B83" s="65">
        <v>5</v>
      </c>
      <c r="C83" s="66">
        <v>7</v>
      </c>
      <c r="D83" s="65">
        <v>30</v>
      </c>
      <c r="E83" s="66">
        <v>16</v>
      </c>
      <c r="F83" s="67"/>
      <c r="G83" s="65">
        <f t="shared" si="8"/>
        <v>-2</v>
      </c>
      <c r="H83" s="66">
        <f t="shared" si="9"/>
        <v>14</v>
      </c>
      <c r="I83" s="20">
        <f t="shared" si="10"/>
        <v>-0.2857142857142857</v>
      </c>
      <c r="J83" s="21">
        <f t="shared" si="11"/>
        <v>0.875</v>
      </c>
    </row>
    <row r="84" spans="1:10" s="160" customFormat="1" x14ac:dyDescent="0.2">
      <c r="A84" s="178" t="s">
        <v>544</v>
      </c>
      <c r="B84" s="71">
        <v>175</v>
      </c>
      <c r="C84" s="72">
        <v>166</v>
      </c>
      <c r="D84" s="71">
        <v>797</v>
      </c>
      <c r="E84" s="72">
        <v>588</v>
      </c>
      <c r="F84" s="73"/>
      <c r="G84" s="71">
        <f t="shared" si="8"/>
        <v>9</v>
      </c>
      <c r="H84" s="72">
        <f t="shared" si="9"/>
        <v>209</v>
      </c>
      <c r="I84" s="37">
        <f t="shared" si="10"/>
        <v>5.4216867469879519E-2</v>
      </c>
      <c r="J84" s="38">
        <f t="shared" si="11"/>
        <v>0.35544217687074831</v>
      </c>
    </row>
    <row r="85" spans="1:10" x14ac:dyDescent="0.2">
      <c r="A85" s="177"/>
      <c r="B85" s="143"/>
      <c r="C85" s="144"/>
      <c r="D85" s="143"/>
      <c r="E85" s="144"/>
      <c r="F85" s="145"/>
      <c r="G85" s="143"/>
      <c r="H85" s="144"/>
      <c r="I85" s="151"/>
      <c r="J85" s="152"/>
    </row>
    <row r="86" spans="1:10" s="139" customFormat="1" x14ac:dyDescent="0.2">
      <c r="A86" s="159" t="s">
        <v>41</v>
      </c>
      <c r="B86" s="65"/>
      <c r="C86" s="66"/>
      <c r="D86" s="65"/>
      <c r="E86" s="66"/>
      <c r="F86" s="67"/>
      <c r="G86" s="65"/>
      <c r="H86" s="66"/>
      <c r="I86" s="20"/>
      <c r="J86" s="21"/>
    </row>
    <row r="87" spans="1:10" x14ac:dyDescent="0.2">
      <c r="A87" s="158" t="s">
        <v>466</v>
      </c>
      <c r="B87" s="65">
        <v>1</v>
      </c>
      <c r="C87" s="66">
        <v>0</v>
      </c>
      <c r="D87" s="65">
        <v>2</v>
      </c>
      <c r="E87" s="66">
        <v>1</v>
      </c>
      <c r="F87" s="67"/>
      <c r="G87" s="65">
        <f>B87-C87</f>
        <v>1</v>
      </c>
      <c r="H87" s="66">
        <f>D87-E87</f>
        <v>1</v>
      </c>
      <c r="I87" s="20" t="str">
        <f>IF(C87=0, "-", IF(G87/C87&lt;10, G87/C87, "&gt;999%"))</f>
        <v>-</v>
      </c>
      <c r="J87" s="21">
        <f>IF(E87=0, "-", IF(H87/E87&lt;10, H87/E87, "&gt;999%"))</f>
        <v>1</v>
      </c>
    </row>
    <row r="88" spans="1:10" s="160" customFormat="1" x14ac:dyDescent="0.2">
      <c r="A88" s="178" t="s">
        <v>545</v>
      </c>
      <c r="B88" s="71">
        <v>1</v>
      </c>
      <c r="C88" s="72">
        <v>0</v>
      </c>
      <c r="D88" s="71">
        <v>2</v>
      </c>
      <c r="E88" s="72">
        <v>1</v>
      </c>
      <c r="F88" s="73"/>
      <c r="G88" s="71">
        <f>B88-C88</f>
        <v>1</v>
      </c>
      <c r="H88" s="72">
        <f>D88-E88</f>
        <v>1</v>
      </c>
      <c r="I88" s="37" t="str">
        <f>IF(C88=0, "-", IF(G88/C88&lt;10, G88/C88, "&gt;999%"))</f>
        <v>-</v>
      </c>
      <c r="J88" s="38">
        <f>IF(E88=0, "-", IF(H88/E88&lt;10, H88/E88, "&gt;999%"))</f>
        <v>1</v>
      </c>
    </row>
    <row r="89" spans="1:10" x14ac:dyDescent="0.2">
      <c r="A89" s="177"/>
      <c r="B89" s="143"/>
      <c r="C89" s="144"/>
      <c r="D89" s="143"/>
      <c r="E89" s="144"/>
      <c r="F89" s="145"/>
      <c r="G89" s="143"/>
      <c r="H89" s="144"/>
      <c r="I89" s="151"/>
      <c r="J89" s="152"/>
    </row>
    <row r="90" spans="1:10" s="139" customFormat="1" x14ac:dyDescent="0.2">
      <c r="A90" s="159" t="s">
        <v>42</v>
      </c>
      <c r="B90" s="65"/>
      <c r="C90" s="66"/>
      <c r="D90" s="65"/>
      <c r="E90" s="66"/>
      <c r="F90" s="67"/>
      <c r="G90" s="65"/>
      <c r="H90" s="66"/>
      <c r="I90" s="20"/>
      <c r="J90" s="21"/>
    </row>
    <row r="91" spans="1:10" x14ac:dyDescent="0.2">
      <c r="A91" s="158" t="s">
        <v>446</v>
      </c>
      <c r="B91" s="65">
        <v>3</v>
      </c>
      <c r="C91" s="66">
        <v>3</v>
      </c>
      <c r="D91" s="65">
        <v>13</v>
      </c>
      <c r="E91" s="66">
        <v>13</v>
      </c>
      <c r="F91" s="67"/>
      <c r="G91" s="65">
        <f>B91-C91</f>
        <v>0</v>
      </c>
      <c r="H91" s="66">
        <f>D91-E91</f>
        <v>0</v>
      </c>
      <c r="I91" s="20">
        <f>IF(C91=0, "-", IF(G91/C91&lt;10, G91/C91, "&gt;999%"))</f>
        <v>0</v>
      </c>
      <c r="J91" s="21">
        <f>IF(E91=0, "-", IF(H91/E91&lt;10, H91/E91, "&gt;999%"))</f>
        <v>0</v>
      </c>
    </row>
    <row r="92" spans="1:10" x14ac:dyDescent="0.2">
      <c r="A92" s="158" t="s">
        <v>457</v>
      </c>
      <c r="B92" s="65">
        <v>1</v>
      </c>
      <c r="C92" s="66">
        <v>3</v>
      </c>
      <c r="D92" s="65">
        <v>14</v>
      </c>
      <c r="E92" s="66">
        <v>11</v>
      </c>
      <c r="F92" s="67"/>
      <c r="G92" s="65">
        <f>B92-C92</f>
        <v>-2</v>
      </c>
      <c r="H92" s="66">
        <f>D92-E92</f>
        <v>3</v>
      </c>
      <c r="I92" s="20">
        <f>IF(C92=0, "-", IF(G92/C92&lt;10, G92/C92, "&gt;999%"))</f>
        <v>-0.66666666666666663</v>
      </c>
      <c r="J92" s="21">
        <f>IF(E92=0, "-", IF(H92/E92&lt;10, H92/E92, "&gt;999%"))</f>
        <v>0.27272727272727271</v>
      </c>
    </row>
    <row r="93" spans="1:10" x14ac:dyDescent="0.2">
      <c r="A93" s="158" t="s">
        <v>467</v>
      </c>
      <c r="B93" s="65">
        <v>2</v>
      </c>
      <c r="C93" s="66">
        <v>1</v>
      </c>
      <c r="D93" s="65">
        <v>3</v>
      </c>
      <c r="E93" s="66">
        <v>1</v>
      </c>
      <c r="F93" s="67"/>
      <c r="G93" s="65">
        <f>B93-C93</f>
        <v>1</v>
      </c>
      <c r="H93" s="66">
        <f>D93-E93</f>
        <v>2</v>
      </c>
      <c r="I93" s="20">
        <f>IF(C93=0, "-", IF(G93/C93&lt;10, G93/C93, "&gt;999%"))</f>
        <v>1</v>
      </c>
      <c r="J93" s="21">
        <f>IF(E93=0, "-", IF(H93/E93&lt;10, H93/E93, "&gt;999%"))</f>
        <v>2</v>
      </c>
    </row>
    <row r="94" spans="1:10" s="160" customFormat="1" x14ac:dyDescent="0.2">
      <c r="A94" s="178" t="s">
        <v>546</v>
      </c>
      <c r="B94" s="71">
        <v>6</v>
      </c>
      <c r="C94" s="72">
        <v>7</v>
      </c>
      <c r="D94" s="71">
        <v>30</v>
      </c>
      <c r="E94" s="72">
        <v>25</v>
      </c>
      <c r="F94" s="73"/>
      <c r="G94" s="71">
        <f>B94-C94</f>
        <v>-1</v>
      </c>
      <c r="H94" s="72">
        <f>D94-E94</f>
        <v>5</v>
      </c>
      <c r="I94" s="37">
        <f>IF(C94=0, "-", IF(G94/C94&lt;10, G94/C94, "&gt;999%"))</f>
        <v>-0.14285714285714285</v>
      </c>
      <c r="J94" s="38">
        <f>IF(E94=0, "-", IF(H94/E94&lt;10, H94/E94, "&gt;999%"))</f>
        <v>0.2</v>
      </c>
    </row>
    <row r="95" spans="1:10" x14ac:dyDescent="0.2">
      <c r="A95" s="177"/>
      <c r="B95" s="143"/>
      <c r="C95" s="144"/>
      <c r="D95" s="143"/>
      <c r="E95" s="144"/>
      <c r="F95" s="145"/>
      <c r="G95" s="143"/>
      <c r="H95" s="144"/>
      <c r="I95" s="151"/>
      <c r="J95" s="152"/>
    </row>
    <row r="96" spans="1:10" s="139" customFormat="1" x14ac:dyDescent="0.2">
      <c r="A96" s="159" t="s">
        <v>43</v>
      </c>
      <c r="B96" s="65"/>
      <c r="C96" s="66"/>
      <c r="D96" s="65"/>
      <c r="E96" s="66"/>
      <c r="F96" s="67"/>
      <c r="G96" s="65"/>
      <c r="H96" s="66"/>
      <c r="I96" s="20"/>
      <c r="J96" s="21"/>
    </row>
    <row r="97" spans="1:10" x14ac:dyDescent="0.2">
      <c r="A97" s="158" t="s">
        <v>294</v>
      </c>
      <c r="B97" s="65">
        <v>1</v>
      </c>
      <c r="C97" s="66">
        <v>0</v>
      </c>
      <c r="D97" s="65">
        <v>12</v>
      </c>
      <c r="E97" s="66">
        <v>0</v>
      </c>
      <c r="F97" s="67"/>
      <c r="G97" s="65">
        <f>B97-C97</f>
        <v>1</v>
      </c>
      <c r="H97" s="66">
        <f>D97-E97</f>
        <v>12</v>
      </c>
      <c r="I97" s="20" t="str">
        <f>IF(C97=0, "-", IF(G97/C97&lt;10, G97/C97, "&gt;999%"))</f>
        <v>-</v>
      </c>
      <c r="J97" s="21" t="str">
        <f>IF(E97=0, "-", IF(H97/E97&lt;10, H97/E97, "&gt;999%"))</f>
        <v>-</v>
      </c>
    </row>
    <row r="98" spans="1:10" x14ac:dyDescent="0.2">
      <c r="A98" s="158" t="s">
        <v>419</v>
      </c>
      <c r="B98" s="65">
        <v>2</v>
      </c>
      <c r="C98" s="66">
        <v>3</v>
      </c>
      <c r="D98" s="65">
        <v>7</v>
      </c>
      <c r="E98" s="66">
        <v>9</v>
      </c>
      <c r="F98" s="67"/>
      <c r="G98" s="65">
        <f>B98-C98</f>
        <v>-1</v>
      </c>
      <c r="H98" s="66">
        <f>D98-E98</f>
        <v>-2</v>
      </c>
      <c r="I98" s="20">
        <f>IF(C98=0, "-", IF(G98/C98&lt;10, G98/C98, "&gt;999%"))</f>
        <v>-0.33333333333333331</v>
      </c>
      <c r="J98" s="21">
        <f>IF(E98=0, "-", IF(H98/E98&lt;10, H98/E98, "&gt;999%"))</f>
        <v>-0.22222222222222221</v>
      </c>
    </row>
    <row r="99" spans="1:10" x14ac:dyDescent="0.2">
      <c r="A99" s="158" t="s">
        <v>429</v>
      </c>
      <c r="B99" s="65">
        <v>1</v>
      </c>
      <c r="C99" s="66">
        <v>3</v>
      </c>
      <c r="D99" s="65">
        <v>13</v>
      </c>
      <c r="E99" s="66">
        <v>10</v>
      </c>
      <c r="F99" s="67"/>
      <c r="G99" s="65">
        <f>B99-C99</f>
        <v>-2</v>
      </c>
      <c r="H99" s="66">
        <f>D99-E99</f>
        <v>3</v>
      </c>
      <c r="I99" s="20">
        <f>IF(C99=0, "-", IF(G99/C99&lt;10, G99/C99, "&gt;999%"))</f>
        <v>-0.66666666666666663</v>
      </c>
      <c r="J99" s="21">
        <f>IF(E99=0, "-", IF(H99/E99&lt;10, H99/E99, "&gt;999%"))</f>
        <v>0.3</v>
      </c>
    </row>
    <row r="100" spans="1:10" x14ac:dyDescent="0.2">
      <c r="A100" s="158" t="s">
        <v>430</v>
      </c>
      <c r="B100" s="65">
        <v>11</v>
      </c>
      <c r="C100" s="66">
        <v>0</v>
      </c>
      <c r="D100" s="65">
        <v>41</v>
      </c>
      <c r="E100" s="66">
        <v>0</v>
      </c>
      <c r="F100" s="67"/>
      <c r="G100" s="65">
        <f>B100-C100</f>
        <v>11</v>
      </c>
      <c r="H100" s="66">
        <f>D100-E100</f>
        <v>41</v>
      </c>
      <c r="I100" s="20" t="str">
        <f>IF(C100=0, "-", IF(G100/C100&lt;10, G100/C100, "&gt;999%"))</f>
        <v>-</v>
      </c>
      <c r="J100" s="21" t="str">
        <f>IF(E100=0, "-", IF(H100/E100&lt;10, H100/E100, "&gt;999%"))</f>
        <v>-</v>
      </c>
    </row>
    <row r="101" spans="1:10" s="160" customFormat="1" x14ac:dyDescent="0.2">
      <c r="A101" s="178" t="s">
        <v>547</v>
      </c>
      <c r="B101" s="71">
        <v>15</v>
      </c>
      <c r="C101" s="72">
        <v>6</v>
      </c>
      <c r="D101" s="71">
        <v>73</v>
      </c>
      <c r="E101" s="72">
        <v>19</v>
      </c>
      <c r="F101" s="73"/>
      <c r="G101" s="71">
        <f>B101-C101</f>
        <v>9</v>
      </c>
      <c r="H101" s="72">
        <f>D101-E101</f>
        <v>54</v>
      </c>
      <c r="I101" s="37">
        <f>IF(C101=0, "-", IF(G101/C101&lt;10, G101/C101, "&gt;999%"))</f>
        <v>1.5</v>
      </c>
      <c r="J101" s="38">
        <f>IF(E101=0, "-", IF(H101/E101&lt;10, H101/E101, "&gt;999%"))</f>
        <v>2.8421052631578947</v>
      </c>
    </row>
    <row r="102" spans="1:10" x14ac:dyDescent="0.2">
      <c r="A102" s="177"/>
      <c r="B102" s="143"/>
      <c r="C102" s="144"/>
      <c r="D102" s="143"/>
      <c r="E102" s="144"/>
      <c r="F102" s="145"/>
      <c r="G102" s="143"/>
      <c r="H102" s="144"/>
      <c r="I102" s="151"/>
      <c r="J102" s="152"/>
    </row>
    <row r="103" spans="1:10" s="139" customFormat="1" x14ac:dyDescent="0.2">
      <c r="A103" s="159" t="s">
        <v>44</v>
      </c>
      <c r="B103" s="65"/>
      <c r="C103" s="66"/>
      <c r="D103" s="65"/>
      <c r="E103" s="66"/>
      <c r="F103" s="67"/>
      <c r="G103" s="65"/>
      <c r="H103" s="66"/>
      <c r="I103" s="20"/>
      <c r="J103" s="21"/>
    </row>
    <row r="104" spans="1:10" x14ac:dyDescent="0.2">
      <c r="A104" s="158" t="s">
        <v>468</v>
      </c>
      <c r="B104" s="65">
        <v>0</v>
      </c>
      <c r="C104" s="66">
        <v>0</v>
      </c>
      <c r="D104" s="65">
        <v>1</v>
      </c>
      <c r="E104" s="66">
        <v>1</v>
      </c>
      <c r="F104" s="67"/>
      <c r="G104" s="65">
        <f>B104-C104</f>
        <v>0</v>
      </c>
      <c r="H104" s="66">
        <f>D104-E104</f>
        <v>0</v>
      </c>
      <c r="I104" s="20" t="str">
        <f>IF(C104=0, "-", IF(G104/C104&lt;10, G104/C104, "&gt;999%"))</f>
        <v>-</v>
      </c>
      <c r="J104" s="21">
        <f>IF(E104=0, "-", IF(H104/E104&lt;10, H104/E104, "&gt;999%"))</f>
        <v>0</v>
      </c>
    </row>
    <row r="105" spans="1:10" x14ac:dyDescent="0.2">
      <c r="A105" s="158" t="s">
        <v>447</v>
      </c>
      <c r="B105" s="65">
        <v>2</v>
      </c>
      <c r="C105" s="66">
        <v>1</v>
      </c>
      <c r="D105" s="65">
        <v>34</v>
      </c>
      <c r="E105" s="66">
        <v>15</v>
      </c>
      <c r="F105" s="67"/>
      <c r="G105" s="65">
        <f>B105-C105</f>
        <v>1</v>
      </c>
      <c r="H105" s="66">
        <f>D105-E105</f>
        <v>19</v>
      </c>
      <c r="I105" s="20">
        <f>IF(C105=0, "-", IF(G105/C105&lt;10, G105/C105, "&gt;999%"))</f>
        <v>1</v>
      </c>
      <c r="J105" s="21">
        <f>IF(E105=0, "-", IF(H105/E105&lt;10, H105/E105, "&gt;999%"))</f>
        <v>1.2666666666666666</v>
      </c>
    </row>
    <row r="106" spans="1:10" x14ac:dyDescent="0.2">
      <c r="A106" s="158" t="s">
        <v>458</v>
      </c>
      <c r="B106" s="65">
        <v>3</v>
      </c>
      <c r="C106" s="66">
        <v>1</v>
      </c>
      <c r="D106" s="65">
        <v>19</v>
      </c>
      <c r="E106" s="66">
        <v>16</v>
      </c>
      <c r="F106" s="67"/>
      <c r="G106" s="65">
        <f>B106-C106</f>
        <v>2</v>
      </c>
      <c r="H106" s="66">
        <f>D106-E106</f>
        <v>3</v>
      </c>
      <c r="I106" s="20">
        <f>IF(C106=0, "-", IF(G106/C106&lt;10, G106/C106, "&gt;999%"))</f>
        <v>2</v>
      </c>
      <c r="J106" s="21">
        <f>IF(E106=0, "-", IF(H106/E106&lt;10, H106/E106, "&gt;999%"))</f>
        <v>0.1875</v>
      </c>
    </row>
    <row r="107" spans="1:10" s="160" customFormat="1" x14ac:dyDescent="0.2">
      <c r="A107" s="178" t="s">
        <v>548</v>
      </c>
      <c r="B107" s="71">
        <v>5</v>
      </c>
      <c r="C107" s="72">
        <v>2</v>
      </c>
      <c r="D107" s="71">
        <v>54</v>
      </c>
      <c r="E107" s="72">
        <v>32</v>
      </c>
      <c r="F107" s="73"/>
      <c r="G107" s="71">
        <f>B107-C107</f>
        <v>3</v>
      </c>
      <c r="H107" s="72">
        <f>D107-E107</f>
        <v>22</v>
      </c>
      <c r="I107" s="37">
        <f>IF(C107=0, "-", IF(G107/C107&lt;10, G107/C107, "&gt;999%"))</f>
        <v>1.5</v>
      </c>
      <c r="J107" s="38">
        <f>IF(E107=0, "-", IF(H107/E107&lt;10, H107/E107, "&gt;999%"))</f>
        <v>0.6875</v>
      </c>
    </row>
    <row r="108" spans="1:10" x14ac:dyDescent="0.2">
      <c r="A108" s="177"/>
      <c r="B108" s="143"/>
      <c r="C108" s="144"/>
      <c r="D108" s="143"/>
      <c r="E108" s="144"/>
      <c r="F108" s="145"/>
      <c r="G108" s="143"/>
      <c r="H108" s="144"/>
      <c r="I108" s="151"/>
      <c r="J108" s="152"/>
    </row>
    <row r="109" spans="1:10" s="139" customFormat="1" x14ac:dyDescent="0.2">
      <c r="A109" s="159" t="s">
        <v>45</v>
      </c>
      <c r="B109" s="65"/>
      <c r="C109" s="66"/>
      <c r="D109" s="65"/>
      <c r="E109" s="66"/>
      <c r="F109" s="67"/>
      <c r="G109" s="65"/>
      <c r="H109" s="66"/>
      <c r="I109" s="20"/>
      <c r="J109" s="21"/>
    </row>
    <row r="110" spans="1:10" x14ac:dyDescent="0.2">
      <c r="A110" s="158" t="s">
        <v>355</v>
      </c>
      <c r="B110" s="65">
        <v>0</v>
      </c>
      <c r="C110" s="66">
        <v>2</v>
      </c>
      <c r="D110" s="65">
        <v>0</v>
      </c>
      <c r="E110" s="66">
        <v>10</v>
      </c>
      <c r="F110" s="67"/>
      <c r="G110" s="65">
        <f t="shared" ref="G110:G118" si="12">B110-C110</f>
        <v>-2</v>
      </c>
      <c r="H110" s="66">
        <f t="shared" ref="H110:H118" si="13">D110-E110</f>
        <v>-10</v>
      </c>
      <c r="I110" s="20">
        <f t="shared" ref="I110:I118" si="14">IF(C110=0, "-", IF(G110/C110&lt;10, G110/C110, "&gt;999%"))</f>
        <v>-1</v>
      </c>
      <c r="J110" s="21">
        <f t="shared" ref="J110:J118" si="15">IF(E110=0, "-", IF(H110/E110&lt;10, H110/E110, "&gt;999%"))</f>
        <v>-1</v>
      </c>
    </row>
    <row r="111" spans="1:10" x14ac:dyDescent="0.2">
      <c r="A111" s="158" t="s">
        <v>202</v>
      </c>
      <c r="B111" s="65">
        <v>0</v>
      </c>
      <c r="C111" s="66">
        <v>3</v>
      </c>
      <c r="D111" s="65">
        <v>0</v>
      </c>
      <c r="E111" s="66">
        <v>21</v>
      </c>
      <c r="F111" s="67"/>
      <c r="G111" s="65">
        <f t="shared" si="12"/>
        <v>-3</v>
      </c>
      <c r="H111" s="66">
        <f t="shared" si="13"/>
        <v>-21</v>
      </c>
      <c r="I111" s="20">
        <f t="shared" si="14"/>
        <v>-1</v>
      </c>
      <c r="J111" s="21">
        <f t="shared" si="15"/>
        <v>-1</v>
      </c>
    </row>
    <row r="112" spans="1:10" x14ac:dyDescent="0.2">
      <c r="A112" s="158" t="s">
        <v>420</v>
      </c>
      <c r="B112" s="65">
        <v>0</v>
      </c>
      <c r="C112" s="66">
        <v>4</v>
      </c>
      <c r="D112" s="65">
        <v>0</v>
      </c>
      <c r="E112" s="66">
        <v>7</v>
      </c>
      <c r="F112" s="67"/>
      <c r="G112" s="65">
        <f t="shared" si="12"/>
        <v>-4</v>
      </c>
      <c r="H112" s="66">
        <f t="shared" si="13"/>
        <v>-7</v>
      </c>
      <c r="I112" s="20">
        <f t="shared" si="14"/>
        <v>-1</v>
      </c>
      <c r="J112" s="21">
        <f t="shared" si="15"/>
        <v>-1</v>
      </c>
    </row>
    <row r="113" spans="1:10" x14ac:dyDescent="0.2">
      <c r="A113" s="158" t="s">
        <v>431</v>
      </c>
      <c r="B113" s="65">
        <v>0</v>
      </c>
      <c r="C113" s="66">
        <v>43</v>
      </c>
      <c r="D113" s="65">
        <v>0</v>
      </c>
      <c r="E113" s="66">
        <v>212</v>
      </c>
      <c r="F113" s="67"/>
      <c r="G113" s="65">
        <f t="shared" si="12"/>
        <v>-43</v>
      </c>
      <c r="H113" s="66">
        <f t="shared" si="13"/>
        <v>-212</v>
      </c>
      <c r="I113" s="20">
        <f t="shared" si="14"/>
        <v>-1</v>
      </c>
      <c r="J113" s="21">
        <f t="shared" si="15"/>
        <v>-1</v>
      </c>
    </row>
    <row r="114" spans="1:10" x14ac:dyDescent="0.2">
      <c r="A114" s="158" t="s">
        <v>243</v>
      </c>
      <c r="B114" s="65">
        <v>0</v>
      </c>
      <c r="C114" s="66">
        <v>1</v>
      </c>
      <c r="D114" s="65">
        <v>0</v>
      </c>
      <c r="E114" s="66">
        <v>5</v>
      </c>
      <c r="F114" s="67"/>
      <c r="G114" s="65">
        <f t="shared" si="12"/>
        <v>-1</v>
      </c>
      <c r="H114" s="66">
        <f t="shared" si="13"/>
        <v>-5</v>
      </c>
      <c r="I114" s="20">
        <f t="shared" si="14"/>
        <v>-1</v>
      </c>
      <c r="J114" s="21">
        <f t="shared" si="15"/>
        <v>-1</v>
      </c>
    </row>
    <row r="115" spans="1:10" x14ac:dyDescent="0.2">
      <c r="A115" s="158" t="s">
        <v>324</v>
      </c>
      <c r="B115" s="65">
        <v>0</v>
      </c>
      <c r="C115" s="66">
        <v>5</v>
      </c>
      <c r="D115" s="65">
        <v>0</v>
      </c>
      <c r="E115" s="66">
        <v>22</v>
      </c>
      <c r="F115" s="67"/>
      <c r="G115" s="65">
        <f t="shared" si="12"/>
        <v>-5</v>
      </c>
      <c r="H115" s="66">
        <f t="shared" si="13"/>
        <v>-22</v>
      </c>
      <c r="I115" s="20">
        <f t="shared" si="14"/>
        <v>-1</v>
      </c>
      <c r="J115" s="21">
        <f t="shared" si="15"/>
        <v>-1</v>
      </c>
    </row>
    <row r="116" spans="1:10" x14ac:dyDescent="0.2">
      <c r="A116" s="158" t="s">
        <v>356</v>
      </c>
      <c r="B116" s="65">
        <v>0</v>
      </c>
      <c r="C116" s="66">
        <v>4</v>
      </c>
      <c r="D116" s="65">
        <v>0</v>
      </c>
      <c r="E116" s="66">
        <v>24</v>
      </c>
      <c r="F116" s="67"/>
      <c r="G116" s="65">
        <f t="shared" si="12"/>
        <v>-4</v>
      </c>
      <c r="H116" s="66">
        <f t="shared" si="13"/>
        <v>-24</v>
      </c>
      <c r="I116" s="20">
        <f t="shared" si="14"/>
        <v>-1</v>
      </c>
      <c r="J116" s="21">
        <f t="shared" si="15"/>
        <v>-1</v>
      </c>
    </row>
    <row r="117" spans="1:10" x14ac:dyDescent="0.2">
      <c r="A117" s="158" t="s">
        <v>283</v>
      </c>
      <c r="B117" s="65">
        <v>0</v>
      </c>
      <c r="C117" s="66">
        <v>3</v>
      </c>
      <c r="D117" s="65">
        <v>0</v>
      </c>
      <c r="E117" s="66">
        <v>47</v>
      </c>
      <c r="F117" s="67"/>
      <c r="G117" s="65">
        <f t="shared" si="12"/>
        <v>-3</v>
      </c>
      <c r="H117" s="66">
        <f t="shared" si="13"/>
        <v>-47</v>
      </c>
      <c r="I117" s="20">
        <f t="shared" si="14"/>
        <v>-1</v>
      </c>
      <c r="J117" s="21">
        <f t="shared" si="15"/>
        <v>-1</v>
      </c>
    </row>
    <row r="118" spans="1:10" s="160" customFormat="1" x14ac:dyDescent="0.2">
      <c r="A118" s="178" t="s">
        <v>549</v>
      </c>
      <c r="B118" s="71">
        <v>0</v>
      </c>
      <c r="C118" s="72">
        <v>65</v>
      </c>
      <c r="D118" s="71">
        <v>0</v>
      </c>
      <c r="E118" s="72">
        <v>348</v>
      </c>
      <c r="F118" s="73"/>
      <c r="G118" s="71">
        <f t="shared" si="12"/>
        <v>-65</v>
      </c>
      <c r="H118" s="72">
        <f t="shared" si="13"/>
        <v>-348</v>
      </c>
      <c r="I118" s="37">
        <f t="shared" si="14"/>
        <v>-1</v>
      </c>
      <c r="J118" s="38">
        <f t="shared" si="15"/>
        <v>-1</v>
      </c>
    </row>
    <row r="119" spans="1:10" x14ac:dyDescent="0.2">
      <c r="A119" s="177"/>
      <c r="B119" s="143"/>
      <c r="C119" s="144"/>
      <c r="D119" s="143"/>
      <c r="E119" s="144"/>
      <c r="F119" s="145"/>
      <c r="G119" s="143"/>
      <c r="H119" s="144"/>
      <c r="I119" s="151"/>
      <c r="J119" s="152"/>
    </row>
    <row r="120" spans="1:10" s="139" customFormat="1" x14ac:dyDescent="0.2">
      <c r="A120" s="159" t="s">
        <v>46</v>
      </c>
      <c r="B120" s="65"/>
      <c r="C120" s="66"/>
      <c r="D120" s="65"/>
      <c r="E120" s="66"/>
      <c r="F120" s="67"/>
      <c r="G120" s="65"/>
      <c r="H120" s="66"/>
      <c r="I120" s="20"/>
      <c r="J120" s="21"/>
    </row>
    <row r="121" spans="1:10" x14ac:dyDescent="0.2">
      <c r="A121" s="158" t="s">
        <v>223</v>
      </c>
      <c r="B121" s="65">
        <v>0</v>
      </c>
      <c r="C121" s="66">
        <v>0</v>
      </c>
      <c r="D121" s="65">
        <v>1</v>
      </c>
      <c r="E121" s="66">
        <v>0</v>
      </c>
      <c r="F121" s="67"/>
      <c r="G121" s="65">
        <f t="shared" ref="G121:G127" si="16">B121-C121</f>
        <v>0</v>
      </c>
      <c r="H121" s="66">
        <f t="shared" ref="H121:H127" si="17">D121-E121</f>
        <v>1</v>
      </c>
      <c r="I121" s="20" t="str">
        <f t="shared" ref="I121:I127" si="18">IF(C121=0, "-", IF(G121/C121&lt;10, G121/C121, "&gt;999%"))</f>
        <v>-</v>
      </c>
      <c r="J121" s="21" t="str">
        <f t="shared" ref="J121:J127" si="19">IF(E121=0, "-", IF(H121/E121&lt;10, H121/E121, "&gt;999%"))</f>
        <v>-</v>
      </c>
    </row>
    <row r="122" spans="1:10" x14ac:dyDescent="0.2">
      <c r="A122" s="158" t="s">
        <v>203</v>
      </c>
      <c r="B122" s="65">
        <v>2</v>
      </c>
      <c r="C122" s="66">
        <v>4</v>
      </c>
      <c r="D122" s="65">
        <v>20</v>
      </c>
      <c r="E122" s="66">
        <v>42</v>
      </c>
      <c r="F122" s="67"/>
      <c r="G122" s="65">
        <f t="shared" si="16"/>
        <v>-2</v>
      </c>
      <c r="H122" s="66">
        <f t="shared" si="17"/>
        <v>-22</v>
      </c>
      <c r="I122" s="20">
        <f t="shared" si="18"/>
        <v>-0.5</v>
      </c>
      <c r="J122" s="21">
        <f t="shared" si="19"/>
        <v>-0.52380952380952384</v>
      </c>
    </row>
    <row r="123" spans="1:10" x14ac:dyDescent="0.2">
      <c r="A123" s="158" t="s">
        <v>325</v>
      </c>
      <c r="B123" s="65">
        <v>3</v>
      </c>
      <c r="C123" s="66">
        <v>22</v>
      </c>
      <c r="D123" s="65">
        <v>78</v>
      </c>
      <c r="E123" s="66">
        <v>74</v>
      </c>
      <c r="F123" s="67"/>
      <c r="G123" s="65">
        <f t="shared" si="16"/>
        <v>-19</v>
      </c>
      <c r="H123" s="66">
        <f t="shared" si="17"/>
        <v>4</v>
      </c>
      <c r="I123" s="20">
        <f t="shared" si="18"/>
        <v>-0.86363636363636365</v>
      </c>
      <c r="J123" s="21">
        <f t="shared" si="19"/>
        <v>5.4054054054054057E-2</v>
      </c>
    </row>
    <row r="124" spans="1:10" x14ac:dyDescent="0.2">
      <c r="A124" s="158" t="s">
        <v>295</v>
      </c>
      <c r="B124" s="65">
        <v>8</v>
      </c>
      <c r="C124" s="66">
        <v>21</v>
      </c>
      <c r="D124" s="65">
        <v>97</v>
      </c>
      <c r="E124" s="66">
        <v>91</v>
      </c>
      <c r="F124" s="67"/>
      <c r="G124" s="65">
        <f t="shared" si="16"/>
        <v>-13</v>
      </c>
      <c r="H124" s="66">
        <f t="shared" si="17"/>
        <v>6</v>
      </c>
      <c r="I124" s="20">
        <f t="shared" si="18"/>
        <v>-0.61904761904761907</v>
      </c>
      <c r="J124" s="21">
        <f t="shared" si="19"/>
        <v>6.5934065934065936E-2</v>
      </c>
    </row>
    <row r="125" spans="1:10" x14ac:dyDescent="0.2">
      <c r="A125" s="158" t="s">
        <v>188</v>
      </c>
      <c r="B125" s="65">
        <v>0</v>
      </c>
      <c r="C125" s="66">
        <v>4</v>
      </c>
      <c r="D125" s="65">
        <v>13</v>
      </c>
      <c r="E125" s="66">
        <v>29</v>
      </c>
      <c r="F125" s="67"/>
      <c r="G125" s="65">
        <f t="shared" si="16"/>
        <v>-4</v>
      </c>
      <c r="H125" s="66">
        <f t="shared" si="17"/>
        <v>-16</v>
      </c>
      <c r="I125" s="20">
        <f t="shared" si="18"/>
        <v>-1</v>
      </c>
      <c r="J125" s="21">
        <f t="shared" si="19"/>
        <v>-0.55172413793103448</v>
      </c>
    </row>
    <row r="126" spans="1:10" x14ac:dyDescent="0.2">
      <c r="A126" s="158" t="s">
        <v>255</v>
      </c>
      <c r="B126" s="65">
        <v>1</v>
      </c>
      <c r="C126" s="66">
        <v>1</v>
      </c>
      <c r="D126" s="65">
        <v>6</v>
      </c>
      <c r="E126" s="66">
        <v>6</v>
      </c>
      <c r="F126" s="67"/>
      <c r="G126" s="65">
        <f t="shared" si="16"/>
        <v>0</v>
      </c>
      <c r="H126" s="66">
        <f t="shared" si="17"/>
        <v>0</v>
      </c>
      <c r="I126" s="20">
        <f t="shared" si="18"/>
        <v>0</v>
      </c>
      <c r="J126" s="21">
        <f t="shared" si="19"/>
        <v>0</v>
      </c>
    </row>
    <row r="127" spans="1:10" s="160" customFormat="1" x14ac:dyDescent="0.2">
      <c r="A127" s="178" t="s">
        <v>550</v>
      </c>
      <c r="B127" s="71">
        <v>14</v>
      </c>
      <c r="C127" s="72">
        <v>52</v>
      </c>
      <c r="D127" s="71">
        <v>215</v>
      </c>
      <c r="E127" s="72">
        <v>242</v>
      </c>
      <c r="F127" s="73"/>
      <c r="G127" s="71">
        <f t="shared" si="16"/>
        <v>-38</v>
      </c>
      <c r="H127" s="72">
        <f t="shared" si="17"/>
        <v>-27</v>
      </c>
      <c r="I127" s="37">
        <f t="shared" si="18"/>
        <v>-0.73076923076923073</v>
      </c>
      <c r="J127" s="38">
        <f t="shared" si="19"/>
        <v>-0.1115702479338843</v>
      </c>
    </row>
    <row r="128" spans="1:10" x14ac:dyDescent="0.2">
      <c r="A128" s="177"/>
      <c r="B128" s="143"/>
      <c r="C128" s="144"/>
      <c r="D128" s="143"/>
      <c r="E128" s="144"/>
      <c r="F128" s="145"/>
      <c r="G128" s="143"/>
      <c r="H128" s="144"/>
      <c r="I128" s="151"/>
      <c r="J128" s="152"/>
    </row>
    <row r="129" spans="1:10" s="139" customFormat="1" x14ac:dyDescent="0.2">
      <c r="A129" s="159" t="s">
        <v>47</v>
      </c>
      <c r="B129" s="65"/>
      <c r="C129" s="66"/>
      <c r="D129" s="65"/>
      <c r="E129" s="66"/>
      <c r="F129" s="67"/>
      <c r="G129" s="65"/>
      <c r="H129" s="66"/>
      <c r="I129" s="20"/>
      <c r="J129" s="21"/>
    </row>
    <row r="130" spans="1:10" x14ac:dyDescent="0.2">
      <c r="A130" s="158" t="s">
        <v>204</v>
      </c>
      <c r="B130" s="65">
        <v>0</v>
      </c>
      <c r="C130" s="66">
        <v>3</v>
      </c>
      <c r="D130" s="65">
        <v>3</v>
      </c>
      <c r="E130" s="66">
        <v>14</v>
      </c>
      <c r="F130" s="67"/>
      <c r="G130" s="65">
        <f t="shared" ref="G130:G141" si="20">B130-C130</f>
        <v>-3</v>
      </c>
      <c r="H130" s="66">
        <f t="shared" ref="H130:H141" si="21">D130-E130</f>
        <v>-11</v>
      </c>
      <c r="I130" s="20">
        <f t="shared" ref="I130:I141" si="22">IF(C130=0, "-", IF(G130/C130&lt;10, G130/C130, "&gt;999%"))</f>
        <v>-1</v>
      </c>
      <c r="J130" s="21">
        <f t="shared" ref="J130:J141" si="23">IF(E130=0, "-", IF(H130/E130&lt;10, H130/E130, "&gt;999%"))</f>
        <v>-0.7857142857142857</v>
      </c>
    </row>
    <row r="131" spans="1:10" x14ac:dyDescent="0.2">
      <c r="A131" s="158" t="s">
        <v>205</v>
      </c>
      <c r="B131" s="65">
        <v>50</v>
      </c>
      <c r="C131" s="66">
        <v>16</v>
      </c>
      <c r="D131" s="65">
        <v>169</v>
      </c>
      <c r="E131" s="66">
        <v>90</v>
      </c>
      <c r="F131" s="67"/>
      <c r="G131" s="65">
        <f t="shared" si="20"/>
        <v>34</v>
      </c>
      <c r="H131" s="66">
        <f t="shared" si="21"/>
        <v>79</v>
      </c>
      <c r="I131" s="20">
        <f t="shared" si="22"/>
        <v>2.125</v>
      </c>
      <c r="J131" s="21">
        <f t="shared" si="23"/>
        <v>0.87777777777777777</v>
      </c>
    </row>
    <row r="132" spans="1:10" x14ac:dyDescent="0.2">
      <c r="A132" s="158" t="s">
        <v>409</v>
      </c>
      <c r="B132" s="65">
        <v>3</v>
      </c>
      <c r="C132" s="66">
        <v>10</v>
      </c>
      <c r="D132" s="65">
        <v>22</v>
      </c>
      <c r="E132" s="66">
        <v>22</v>
      </c>
      <c r="F132" s="67"/>
      <c r="G132" s="65">
        <f t="shared" si="20"/>
        <v>-7</v>
      </c>
      <c r="H132" s="66">
        <f t="shared" si="21"/>
        <v>0</v>
      </c>
      <c r="I132" s="20">
        <f t="shared" si="22"/>
        <v>-0.7</v>
      </c>
      <c r="J132" s="21">
        <f t="shared" si="23"/>
        <v>0</v>
      </c>
    </row>
    <row r="133" spans="1:10" x14ac:dyDescent="0.2">
      <c r="A133" s="158" t="s">
        <v>256</v>
      </c>
      <c r="B133" s="65">
        <v>0</v>
      </c>
      <c r="C133" s="66">
        <v>0</v>
      </c>
      <c r="D133" s="65">
        <v>8</v>
      </c>
      <c r="E133" s="66">
        <v>7</v>
      </c>
      <c r="F133" s="67"/>
      <c r="G133" s="65">
        <f t="shared" si="20"/>
        <v>0</v>
      </c>
      <c r="H133" s="66">
        <f t="shared" si="21"/>
        <v>1</v>
      </c>
      <c r="I133" s="20" t="str">
        <f t="shared" si="22"/>
        <v>-</v>
      </c>
      <c r="J133" s="21">
        <f t="shared" si="23"/>
        <v>0.14285714285714285</v>
      </c>
    </row>
    <row r="134" spans="1:10" x14ac:dyDescent="0.2">
      <c r="A134" s="158" t="s">
        <v>206</v>
      </c>
      <c r="B134" s="65">
        <v>5</v>
      </c>
      <c r="C134" s="66">
        <v>3</v>
      </c>
      <c r="D134" s="65">
        <v>9</v>
      </c>
      <c r="E134" s="66">
        <v>11</v>
      </c>
      <c r="F134" s="67"/>
      <c r="G134" s="65">
        <f t="shared" si="20"/>
        <v>2</v>
      </c>
      <c r="H134" s="66">
        <f t="shared" si="21"/>
        <v>-2</v>
      </c>
      <c r="I134" s="20">
        <f t="shared" si="22"/>
        <v>0.66666666666666663</v>
      </c>
      <c r="J134" s="21">
        <f t="shared" si="23"/>
        <v>-0.18181818181818182</v>
      </c>
    </row>
    <row r="135" spans="1:10" x14ac:dyDescent="0.2">
      <c r="A135" s="158" t="s">
        <v>296</v>
      </c>
      <c r="B135" s="65">
        <v>28</v>
      </c>
      <c r="C135" s="66">
        <v>16</v>
      </c>
      <c r="D135" s="65">
        <v>192</v>
      </c>
      <c r="E135" s="66">
        <v>94</v>
      </c>
      <c r="F135" s="67"/>
      <c r="G135" s="65">
        <f t="shared" si="20"/>
        <v>12</v>
      </c>
      <c r="H135" s="66">
        <f t="shared" si="21"/>
        <v>98</v>
      </c>
      <c r="I135" s="20">
        <f t="shared" si="22"/>
        <v>0.75</v>
      </c>
      <c r="J135" s="21">
        <f t="shared" si="23"/>
        <v>1.0425531914893618</v>
      </c>
    </row>
    <row r="136" spans="1:10" x14ac:dyDescent="0.2">
      <c r="A136" s="158" t="s">
        <v>357</v>
      </c>
      <c r="B136" s="65">
        <v>4</v>
      </c>
      <c r="C136" s="66">
        <v>0</v>
      </c>
      <c r="D136" s="65">
        <v>13</v>
      </c>
      <c r="E136" s="66">
        <v>0</v>
      </c>
      <c r="F136" s="67"/>
      <c r="G136" s="65">
        <f t="shared" si="20"/>
        <v>4</v>
      </c>
      <c r="H136" s="66">
        <f t="shared" si="21"/>
        <v>13</v>
      </c>
      <c r="I136" s="20" t="str">
        <f t="shared" si="22"/>
        <v>-</v>
      </c>
      <c r="J136" s="21" t="str">
        <f t="shared" si="23"/>
        <v>-</v>
      </c>
    </row>
    <row r="137" spans="1:10" x14ac:dyDescent="0.2">
      <c r="A137" s="158" t="s">
        <v>358</v>
      </c>
      <c r="B137" s="65">
        <v>8</v>
      </c>
      <c r="C137" s="66">
        <v>5</v>
      </c>
      <c r="D137" s="65">
        <v>67</v>
      </c>
      <c r="E137" s="66">
        <v>32</v>
      </c>
      <c r="F137" s="67"/>
      <c r="G137" s="65">
        <f t="shared" si="20"/>
        <v>3</v>
      </c>
      <c r="H137" s="66">
        <f t="shared" si="21"/>
        <v>35</v>
      </c>
      <c r="I137" s="20">
        <f t="shared" si="22"/>
        <v>0.6</v>
      </c>
      <c r="J137" s="21">
        <f t="shared" si="23"/>
        <v>1.09375</v>
      </c>
    </row>
    <row r="138" spans="1:10" x14ac:dyDescent="0.2">
      <c r="A138" s="158" t="s">
        <v>224</v>
      </c>
      <c r="B138" s="65">
        <v>1</v>
      </c>
      <c r="C138" s="66">
        <v>0</v>
      </c>
      <c r="D138" s="65">
        <v>1</v>
      </c>
      <c r="E138" s="66">
        <v>0</v>
      </c>
      <c r="F138" s="67"/>
      <c r="G138" s="65">
        <f t="shared" si="20"/>
        <v>1</v>
      </c>
      <c r="H138" s="66">
        <f t="shared" si="21"/>
        <v>1</v>
      </c>
      <c r="I138" s="20" t="str">
        <f t="shared" si="22"/>
        <v>-</v>
      </c>
      <c r="J138" s="21" t="str">
        <f t="shared" si="23"/>
        <v>-</v>
      </c>
    </row>
    <row r="139" spans="1:10" x14ac:dyDescent="0.2">
      <c r="A139" s="158" t="s">
        <v>326</v>
      </c>
      <c r="B139" s="65">
        <v>26</v>
      </c>
      <c r="C139" s="66">
        <v>26</v>
      </c>
      <c r="D139" s="65">
        <v>115</v>
      </c>
      <c r="E139" s="66">
        <v>90</v>
      </c>
      <c r="F139" s="67"/>
      <c r="G139" s="65">
        <f t="shared" si="20"/>
        <v>0</v>
      </c>
      <c r="H139" s="66">
        <f t="shared" si="21"/>
        <v>25</v>
      </c>
      <c r="I139" s="20">
        <f t="shared" si="22"/>
        <v>0</v>
      </c>
      <c r="J139" s="21">
        <f t="shared" si="23"/>
        <v>0.27777777777777779</v>
      </c>
    </row>
    <row r="140" spans="1:10" x14ac:dyDescent="0.2">
      <c r="A140" s="158" t="s">
        <v>284</v>
      </c>
      <c r="B140" s="65">
        <v>4</v>
      </c>
      <c r="C140" s="66">
        <v>9</v>
      </c>
      <c r="D140" s="65">
        <v>47</v>
      </c>
      <c r="E140" s="66">
        <v>41</v>
      </c>
      <c r="F140" s="67"/>
      <c r="G140" s="65">
        <f t="shared" si="20"/>
        <v>-5</v>
      </c>
      <c r="H140" s="66">
        <f t="shared" si="21"/>
        <v>6</v>
      </c>
      <c r="I140" s="20">
        <f t="shared" si="22"/>
        <v>-0.55555555555555558</v>
      </c>
      <c r="J140" s="21">
        <f t="shared" si="23"/>
        <v>0.14634146341463414</v>
      </c>
    </row>
    <row r="141" spans="1:10" s="160" customFormat="1" x14ac:dyDescent="0.2">
      <c r="A141" s="178" t="s">
        <v>551</v>
      </c>
      <c r="B141" s="71">
        <v>129</v>
      </c>
      <c r="C141" s="72">
        <v>88</v>
      </c>
      <c r="D141" s="71">
        <v>646</v>
      </c>
      <c r="E141" s="72">
        <v>401</v>
      </c>
      <c r="F141" s="73"/>
      <c r="G141" s="71">
        <f t="shared" si="20"/>
        <v>41</v>
      </c>
      <c r="H141" s="72">
        <f t="shared" si="21"/>
        <v>245</v>
      </c>
      <c r="I141" s="37">
        <f t="shared" si="22"/>
        <v>0.46590909090909088</v>
      </c>
      <c r="J141" s="38">
        <f t="shared" si="23"/>
        <v>0.61097256857855364</v>
      </c>
    </row>
    <row r="142" spans="1:10" x14ac:dyDescent="0.2">
      <c r="A142" s="177"/>
      <c r="B142" s="143"/>
      <c r="C142" s="144"/>
      <c r="D142" s="143"/>
      <c r="E142" s="144"/>
      <c r="F142" s="145"/>
      <c r="G142" s="143"/>
      <c r="H142" s="144"/>
      <c r="I142" s="151"/>
      <c r="J142" s="152"/>
    </row>
    <row r="143" spans="1:10" s="139" customFormat="1" x14ac:dyDescent="0.2">
      <c r="A143" s="159" t="s">
        <v>48</v>
      </c>
      <c r="B143" s="65"/>
      <c r="C143" s="66"/>
      <c r="D143" s="65"/>
      <c r="E143" s="66"/>
      <c r="F143" s="67"/>
      <c r="G143" s="65"/>
      <c r="H143" s="66"/>
      <c r="I143" s="20"/>
      <c r="J143" s="21"/>
    </row>
    <row r="144" spans="1:10" x14ac:dyDescent="0.2">
      <c r="A144" s="158" t="s">
        <v>448</v>
      </c>
      <c r="B144" s="65">
        <v>0</v>
      </c>
      <c r="C144" s="66">
        <v>1</v>
      </c>
      <c r="D144" s="65">
        <v>2</v>
      </c>
      <c r="E144" s="66">
        <v>1</v>
      </c>
      <c r="F144" s="67"/>
      <c r="G144" s="65">
        <f>B144-C144</f>
        <v>-1</v>
      </c>
      <c r="H144" s="66">
        <f>D144-E144</f>
        <v>1</v>
      </c>
      <c r="I144" s="20">
        <f>IF(C144=0, "-", IF(G144/C144&lt;10, G144/C144, "&gt;999%"))</f>
        <v>-1</v>
      </c>
      <c r="J144" s="21">
        <f>IF(E144=0, "-", IF(H144/E144&lt;10, H144/E144, "&gt;999%"))</f>
        <v>1</v>
      </c>
    </row>
    <row r="145" spans="1:10" s="160" customFormat="1" x14ac:dyDescent="0.2">
      <c r="A145" s="178" t="s">
        <v>552</v>
      </c>
      <c r="B145" s="71">
        <v>0</v>
      </c>
      <c r="C145" s="72">
        <v>1</v>
      </c>
      <c r="D145" s="71">
        <v>2</v>
      </c>
      <c r="E145" s="72">
        <v>1</v>
      </c>
      <c r="F145" s="73"/>
      <c r="G145" s="71">
        <f>B145-C145</f>
        <v>-1</v>
      </c>
      <c r="H145" s="72">
        <f>D145-E145</f>
        <v>1</v>
      </c>
      <c r="I145" s="37">
        <f>IF(C145=0, "-", IF(G145/C145&lt;10, G145/C145, "&gt;999%"))</f>
        <v>-1</v>
      </c>
      <c r="J145" s="38">
        <f>IF(E145=0, "-", IF(H145/E145&lt;10, H145/E145, "&gt;999%"))</f>
        <v>1</v>
      </c>
    </row>
    <row r="146" spans="1:10" x14ac:dyDescent="0.2">
      <c r="A146" s="177"/>
      <c r="B146" s="143"/>
      <c r="C146" s="144"/>
      <c r="D146" s="143"/>
      <c r="E146" s="144"/>
      <c r="F146" s="145"/>
      <c r="G146" s="143"/>
      <c r="H146" s="144"/>
      <c r="I146" s="151"/>
      <c r="J146" s="152"/>
    </row>
    <row r="147" spans="1:10" s="139" customFormat="1" x14ac:dyDescent="0.2">
      <c r="A147" s="159" t="s">
        <v>49</v>
      </c>
      <c r="B147" s="65"/>
      <c r="C147" s="66"/>
      <c r="D147" s="65"/>
      <c r="E147" s="66"/>
      <c r="F147" s="67"/>
      <c r="G147" s="65"/>
      <c r="H147" s="66"/>
      <c r="I147" s="20"/>
      <c r="J147" s="21"/>
    </row>
    <row r="148" spans="1:10" x14ac:dyDescent="0.2">
      <c r="A148" s="158" t="s">
        <v>469</v>
      </c>
      <c r="B148" s="65">
        <v>1</v>
      </c>
      <c r="C148" s="66">
        <v>1</v>
      </c>
      <c r="D148" s="65">
        <v>4</v>
      </c>
      <c r="E148" s="66">
        <v>5</v>
      </c>
      <c r="F148" s="67"/>
      <c r="G148" s="65">
        <f>B148-C148</f>
        <v>0</v>
      </c>
      <c r="H148" s="66">
        <f>D148-E148</f>
        <v>-1</v>
      </c>
      <c r="I148" s="20">
        <f>IF(C148=0, "-", IF(G148/C148&lt;10, G148/C148, "&gt;999%"))</f>
        <v>0</v>
      </c>
      <c r="J148" s="21">
        <f>IF(E148=0, "-", IF(H148/E148&lt;10, H148/E148, "&gt;999%"))</f>
        <v>-0.2</v>
      </c>
    </row>
    <row r="149" spans="1:10" x14ac:dyDescent="0.2">
      <c r="A149" s="158" t="s">
        <v>449</v>
      </c>
      <c r="B149" s="65">
        <v>13</v>
      </c>
      <c r="C149" s="66">
        <v>18</v>
      </c>
      <c r="D149" s="65">
        <v>54</v>
      </c>
      <c r="E149" s="66">
        <v>54</v>
      </c>
      <c r="F149" s="67"/>
      <c r="G149" s="65">
        <f>B149-C149</f>
        <v>-5</v>
      </c>
      <c r="H149" s="66">
        <f>D149-E149</f>
        <v>0</v>
      </c>
      <c r="I149" s="20">
        <f>IF(C149=0, "-", IF(G149/C149&lt;10, G149/C149, "&gt;999%"))</f>
        <v>-0.27777777777777779</v>
      </c>
      <c r="J149" s="21">
        <f>IF(E149=0, "-", IF(H149/E149&lt;10, H149/E149, "&gt;999%"))</f>
        <v>0</v>
      </c>
    </row>
    <row r="150" spans="1:10" x14ac:dyDescent="0.2">
      <c r="A150" s="158" t="s">
        <v>459</v>
      </c>
      <c r="B150" s="65">
        <v>5</v>
      </c>
      <c r="C150" s="66">
        <v>8</v>
      </c>
      <c r="D150" s="65">
        <v>25</v>
      </c>
      <c r="E150" s="66">
        <v>36</v>
      </c>
      <c r="F150" s="67"/>
      <c r="G150" s="65">
        <f>B150-C150</f>
        <v>-3</v>
      </c>
      <c r="H150" s="66">
        <f>D150-E150</f>
        <v>-11</v>
      </c>
      <c r="I150" s="20">
        <f>IF(C150=0, "-", IF(G150/C150&lt;10, G150/C150, "&gt;999%"))</f>
        <v>-0.375</v>
      </c>
      <c r="J150" s="21">
        <f>IF(E150=0, "-", IF(H150/E150&lt;10, H150/E150, "&gt;999%"))</f>
        <v>-0.30555555555555558</v>
      </c>
    </row>
    <row r="151" spans="1:10" s="160" customFormat="1" x14ac:dyDescent="0.2">
      <c r="A151" s="178" t="s">
        <v>553</v>
      </c>
      <c r="B151" s="71">
        <v>19</v>
      </c>
      <c r="C151" s="72">
        <v>27</v>
      </c>
      <c r="D151" s="71">
        <v>83</v>
      </c>
      <c r="E151" s="72">
        <v>95</v>
      </c>
      <c r="F151" s="73"/>
      <c r="G151" s="71">
        <f>B151-C151</f>
        <v>-8</v>
      </c>
      <c r="H151" s="72">
        <f>D151-E151</f>
        <v>-12</v>
      </c>
      <c r="I151" s="37">
        <f>IF(C151=0, "-", IF(G151/C151&lt;10, G151/C151, "&gt;999%"))</f>
        <v>-0.29629629629629628</v>
      </c>
      <c r="J151" s="38">
        <f>IF(E151=0, "-", IF(H151/E151&lt;10, H151/E151, "&gt;999%"))</f>
        <v>-0.12631578947368421</v>
      </c>
    </row>
    <row r="152" spans="1:10" x14ac:dyDescent="0.2">
      <c r="A152" s="177"/>
      <c r="B152" s="143"/>
      <c r="C152" s="144"/>
      <c r="D152" s="143"/>
      <c r="E152" s="144"/>
      <c r="F152" s="145"/>
      <c r="G152" s="143"/>
      <c r="H152" s="144"/>
      <c r="I152" s="151"/>
      <c r="J152" s="152"/>
    </row>
    <row r="153" spans="1:10" s="139" customFormat="1" x14ac:dyDescent="0.2">
      <c r="A153" s="159" t="s">
        <v>50</v>
      </c>
      <c r="B153" s="65"/>
      <c r="C153" s="66"/>
      <c r="D153" s="65"/>
      <c r="E153" s="66"/>
      <c r="F153" s="67"/>
      <c r="G153" s="65"/>
      <c r="H153" s="66"/>
      <c r="I153" s="20"/>
      <c r="J153" s="21"/>
    </row>
    <row r="154" spans="1:10" x14ac:dyDescent="0.2">
      <c r="A154" s="158" t="s">
        <v>421</v>
      </c>
      <c r="B154" s="65">
        <v>13</v>
      </c>
      <c r="C154" s="66">
        <v>2</v>
      </c>
      <c r="D154" s="65">
        <v>48</v>
      </c>
      <c r="E154" s="66">
        <v>26</v>
      </c>
      <c r="F154" s="67"/>
      <c r="G154" s="65">
        <f>B154-C154</f>
        <v>11</v>
      </c>
      <c r="H154" s="66">
        <f>D154-E154</f>
        <v>22</v>
      </c>
      <c r="I154" s="20">
        <f>IF(C154=0, "-", IF(G154/C154&lt;10, G154/C154, "&gt;999%"))</f>
        <v>5.5</v>
      </c>
      <c r="J154" s="21">
        <f>IF(E154=0, "-", IF(H154/E154&lt;10, H154/E154, "&gt;999%"))</f>
        <v>0.84615384615384615</v>
      </c>
    </row>
    <row r="155" spans="1:10" x14ac:dyDescent="0.2">
      <c r="A155" s="158" t="s">
        <v>432</v>
      </c>
      <c r="B155" s="65">
        <v>59</v>
      </c>
      <c r="C155" s="66">
        <v>31</v>
      </c>
      <c r="D155" s="65">
        <v>224</v>
      </c>
      <c r="E155" s="66">
        <v>137</v>
      </c>
      <c r="F155" s="67"/>
      <c r="G155" s="65">
        <f>B155-C155</f>
        <v>28</v>
      </c>
      <c r="H155" s="66">
        <f>D155-E155</f>
        <v>87</v>
      </c>
      <c r="I155" s="20">
        <f>IF(C155=0, "-", IF(G155/C155&lt;10, G155/C155, "&gt;999%"))</f>
        <v>0.90322580645161288</v>
      </c>
      <c r="J155" s="21">
        <f>IF(E155=0, "-", IF(H155/E155&lt;10, H155/E155, "&gt;999%"))</f>
        <v>0.63503649635036497</v>
      </c>
    </row>
    <row r="156" spans="1:10" x14ac:dyDescent="0.2">
      <c r="A156" s="158" t="s">
        <v>359</v>
      </c>
      <c r="B156" s="65">
        <v>8</v>
      </c>
      <c r="C156" s="66">
        <v>10</v>
      </c>
      <c r="D156" s="65">
        <v>62</v>
      </c>
      <c r="E156" s="66">
        <v>33</v>
      </c>
      <c r="F156" s="67"/>
      <c r="G156" s="65">
        <f>B156-C156</f>
        <v>-2</v>
      </c>
      <c r="H156" s="66">
        <f>D156-E156</f>
        <v>29</v>
      </c>
      <c r="I156" s="20">
        <f>IF(C156=0, "-", IF(G156/C156&lt;10, G156/C156, "&gt;999%"))</f>
        <v>-0.2</v>
      </c>
      <c r="J156" s="21">
        <f>IF(E156=0, "-", IF(H156/E156&lt;10, H156/E156, "&gt;999%"))</f>
        <v>0.87878787878787878</v>
      </c>
    </row>
    <row r="157" spans="1:10" s="160" customFormat="1" x14ac:dyDescent="0.2">
      <c r="A157" s="178" t="s">
        <v>554</v>
      </c>
      <c r="B157" s="71">
        <v>80</v>
      </c>
      <c r="C157" s="72">
        <v>43</v>
      </c>
      <c r="D157" s="71">
        <v>334</v>
      </c>
      <c r="E157" s="72">
        <v>196</v>
      </c>
      <c r="F157" s="73"/>
      <c r="G157" s="71">
        <f>B157-C157</f>
        <v>37</v>
      </c>
      <c r="H157" s="72">
        <f>D157-E157</f>
        <v>138</v>
      </c>
      <c r="I157" s="37">
        <f>IF(C157=0, "-", IF(G157/C157&lt;10, G157/C157, "&gt;999%"))</f>
        <v>0.86046511627906974</v>
      </c>
      <c r="J157" s="38">
        <f>IF(E157=0, "-", IF(H157/E157&lt;10, H157/E157, "&gt;999%"))</f>
        <v>0.70408163265306123</v>
      </c>
    </row>
    <row r="158" spans="1:10" x14ac:dyDescent="0.2">
      <c r="A158" s="177"/>
      <c r="B158" s="143"/>
      <c r="C158" s="144"/>
      <c r="D158" s="143"/>
      <c r="E158" s="144"/>
      <c r="F158" s="145"/>
      <c r="G158" s="143"/>
      <c r="H158" s="144"/>
      <c r="I158" s="151"/>
      <c r="J158" s="152"/>
    </row>
    <row r="159" spans="1:10" s="139" customFormat="1" x14ac:dyDescent="0.2">
      <c r="A159" s="159" t="s">
        <v>51</v>
      </c>
      <c r="B159" s="65"/>
      <c r="C159" s="66"/>
      <c r="D159" s="65"/>
      <c r="E159" s="66"/>
      <c r="F159" s="67"/>
      <c r="G159" s="65"/>
      <c r="H159" s="66"/>
      <c r="I159" s="20"/>
      <c r="J159" s="21"/>
    </row>
    <row r="160" spans="1:10" x14ac:dyDescent="0.2">
      <c r="A160" s="158" t="s">
        <v>470</v>
      </c>
      <c r="B160" s="65">
        <v>1</v>
      </c>
      <c r="C160" s="66">
        <v>0</v>
      </c>
      <c r="D160" s="65">
        <v>6</v>
      </c>
      <c r="E160" s="66">
        <v>0</v>
      </c>
      <c r="F160" s="67"/>
      <c r="G160" s="65">
        <f>B160-C160</f>
        <v>1</v>
      </c>
      <c r="H160" s="66">
        <f>D160-E160</f>
        <v>6</v>
      </c>
      <c r="I160" s="20" t="str">
        <f>IF(C160=0, "-", IF(G160/C160&lt;10, G160/C160, "&gt;999%"))</f>
        <v>-</v>
      </c>
      <c r="J160" s="21" t="str">
        <f>IF(E160=0, "-", IF(H160/E160&lt;10, H160/E160, "&gt;999%"))</f>
        <v>-</v>
      </c>
    </row>
    <row r="161" spans="1:10" x14ac:dyDescent="0.2">
      <c r="A161" s="158" t="s">
        <v>460</v>
      </c>
      <c r="B161" s="65">
        <v>0</v>
      </c>
      <c r="C161" s="66">
        <v>0</v>
      </c>
      <c r="D161" s="65">
        <v>2</v>
      </c>
      <c r="E161" s="66">
        <v>0</v>
      </c>
      <c r="F161" s="67"/>
      <c r="G161" s="65">
        <f>B161-C161</f>
        <v>0</v>
      </c>
      <c r="H161" s="66">
        <f>D161-E161</f>
        <v>2</v>
      </c>
      <c r="I161" s="20" t="str">
        <f>IF(C161=0, "-", IF(G161/C161&lt;10, G161/C161, "&gt;999%"))</f>
        <v>-</v>
      </c>
      <c r="J161" s="21" t="str">
        <f>IF(E161=0, "-", IF(H161/E161&lt;10, H161/E161, "&gt;999%"))</f>
        <v>-</v>
      </c>
    </row>
    <row r="162" spans="1:10" x14ac:dyDescent="0.2">
      <c r="A162" s="158" t="s">
        <v>450</v>
      </c>
      <c r="B162" s="65">
        <v>5</v>
      </c>
      <c r="C162" s="66">
        <v>0</v>
      </c>
      <c r="D162" s="65">
        <v>11</v>
      </c>
      <c r="E162" s="66">
        <v>0</v>
      </c>
      <c r="F162" s="67"/>
      <c r="G162" s="65">
        <f>B162-C162</f>
        <v>5</v>
      </c>
      <c r="H162" s="66">
        <f>D162-E162</f>
        <v>11</v>
      </c>
      <c r="I162" s="20" t="str">
        <f>IF(C162=0, "-", IF(G162/C162&lt;10, G162/C162, "&gt;999%"))</f>
        <v>-</v>
      </c>
      <c r="J162" s="21" t="str">
        <f>IF(E162=0, "-", IF(H162/E162&lt;10, H162/E162, "&gt;999%"))</f>
        <v>-</v>
      </c>
    </row>
    <row r="163" spans="1:10" s="160" customFormat="1" x14ac:dyDescent="0.2">
      <c r="A163" s="178" t="s">
        <v>555</v>
      </c>
      <c r="B163" s="71">
        <v>6</v>
      </c>
      <c r="C163" s="72">
        <v>0</v>
      </c>
      <c r="D163" s="71">
        <v>19</v>
      </c>
      <c r="E163" s="72">
        <v>0</v>
      </c>
      <c r="F163" s="73"/>
      <c r="G163" s="71">
        <f>B163-C163</f>
        <v>6</v>
      </c>
      <c r="H163" s="72">
        <f>D163-E163</f>
        <v>19</v>
      </c>
      <c r="I163" s="37" t="str">
        <f>IF(C163=0, "-", IF(G163/C163&lt;10, G163/C163, "&gt;999%"))</f>
        <v>-</v>
      </c>
      <c r="J163" s="38" t="str">
        <f>IF(E163=0, "-", IF(H163/E163&lt;10, H163/E163, "&gt;999%"))</f>
        <v>-</v>
      </c>
    </row>
    <row r="164" spans="1:10" x14ac:dyDescent="0.2">
      <c r="A164" s="177"/>
      <c r="B164" s="143"/>
      <c r="C164" s="144"/>
      <c r="D164" s="143"/>
      <c r="E164" s="144"/>
      <c r="F164" s="145"/>
      <c r="G164" s="143"/>
      <c r="H164" s="144"/>
      <c r="I164" s="151"/>
      <c r="J164" s="152"/>
    </row>
    <row r="165" spans="1:10" s="139" customFormat="1" x14ac:dyDescent="0.2">
      <c r="A165" s="159" t="s">
        <v>52</v>
      </c>
      <c r="B165" s="65"/>
      <c r="C165" s="66"/>
      <c r="D165" s="65"/>
      <c r="E165" s="66"/>
      <c r="F165" s="67"/>
      <c r="G165" s="65"/>
      <c r="H165" s="66"/>
      <c r="I165" s="20"/>
      <c r="J165" s="21"/>
    </row>
    <row r="166" spans="1:10" x14ac:dyDescent="0.2">
      <c r="A166" s="158" t="s">
        <v>318</v>
      </c>
      <c r="B166" s="65">
        <v>2</v>
      </c>
      <c r="C166" s="66">
        <v>4</v>
      </c>
      <c r="D166" s="65">
        <v>9</v>
      </c>
      <c r="E166" s="66">
        <v>9</v>
      </c>
      <c r="F166" s="67"/>
      <c r="G166" s="65">
        <f t="shared" ref="G166:G171" si="24">B166-C166</f>
        <v>-2</v>
      </c>
      <c r="H166" s="66">
        <f t="shared" ref="H166:H171" si="25">D166-E166</f>
        <v>0</v>
      </c>
      <c r="I166" s="20">
        <f t="shared" ref="I166:I171" si="26">IF(C166=0, "-", IF(G166/C166&lt;10, G166/C166, "&gt;999%"))</f>
        <v>-0.5</v>
      </c>
      <c r="J166" s="21">
        <f t="shared" ref="J166:J171" si="27">IF(E166=0, "-", IF(H166/E166&lt;10, H166/E166, "&gt;999%"))</f>
        <v>0</v>
      </c>
    </row>
    <row r="167" spans="1:10" x14ac:dyDescent="0.2">
      <c r="A167" s="158" t="s">
        <v>380</v>
      </c>
      <c r="B167" s="65">
        <v>0</v>
      </c>
      <c r="C167" s="66">
        <v>1</v>
      </c>
      <c r="D167" s="65">
        <v>4</v>
      </c>
      <c r="E167" s="66">
        <v>7</v>
      </c>
      <c r="F167" s="67"/>
      <c r="G167" s="65">
        <f t="shared" si="24"/>
        <v>-1</v>
      </c>
      <c r="H167" s="66">
        <f t="shared" si="25"/>
        <v>-3</v>
      </c>
      <c r="I167" s="20">
        <f t="shared" si="26"/>
        <v>-1</v>
      </c>
      <c r="J167" s="21">
        <f t="shared" si="27"/>
        <v>-0.42857142857142855</v>
      </c>
    </row>
    <row r="168" spans="1:10" x14ac:dyDescent="0.2">
      <c r="A168" s="158" t="s">
        <v>381</v>
      </c>
      <c r="B168" s="65">
        <v>1</v>
      </c>
      <c r="C168" s="66">
        <v>0</v>
      </c>
      <c r="D168" s="65">
        <v>1</v>
      </c>
      <c r="E168" s="66">
        <v>0</v>
      </c>
      <c r="F168" s="67"/>
      <c r="G168" s="65">
        <f t="shared" si="24"/>
        <v>1</v>
      </c>
      <c r="H168" s="66">
        <f t="shared" si="25"/>
        <v>1</v>
      </c>
      <c r="I168" s="20" t="str">
        <f t="shared" si="26"/>
        <v>-</v>
      </c>
      <c r="J168" s="21" t="str">
        <f t="shared" si="27"/>
        <v>-</v>
      </c>
    </row>
    <row r="169" spans="1:10" x14ac:dyDescent="0.2">
      <c r="A169" s="158" t="s">
        <v>236</v>
      </c>
      <c r="B169" s="65">
        <v>0</v>
      </c>
      <c r="C169" s="66">
        <v>0</v>
      </c>
      <c r="D169" s="65">
        <v>1</v>
      </c>
      <c r="E169" s="66">
        <v>1</v>
      </c>
      <c r="F169" s="67"/>
      <c r="G169" s="65">
        <f t="shared" si="24"/>
        <v>0</v>
      </c>
      <c r="H169" s="66">
        <f t="shared" si="25"/>
        <v>0</v>
      </c>
      <c r="I169" s="20" t="str">
        <f t="shared" si="26"/>
        <v>-</v>
      </c>
      <c r="J169" s="21">
        <f t="shared" si="27"/>
        <v>0</v>
      </c>
    </row>
    <row r="170" spans="1:10" x14ac:dyDescent="0.2">
      <c r="A170" s="158" t="s">
        <v>247</v>
      </c>
      <c r="B170" s="65">
        <v>0</v>
      </c>
      <c r="C170" s="66">
        <v>0</v>
      </c>
      <c r="D170" s="65">
        <v>0</v>
      </c>
      <c r="E170" s="66">
        <v>1</v>
      </c>
      <c r="F170" s="67"/>
      <c r="G170" s="65">
        <f t="shared" si="24"/>
        <v>0</v>
      </c>
      <c r="H170" s="66">
        <f t="shared" si="25"/>
        <v>-1</v>
      </c>
      <c r="I170" s="20" t="str">
        <f t="shared" si="26"/>
        <v>-</v>
      </c>
      <c r="J170" s="21">
        <f t="shared" si="27"/>
        <v>-1</v>
      </c>
    </row>
    <row r="171" spans="1:10" s="160" customFormat="1" x14ac:dyDescent="0.2">
      <c r="A171" s="178" t="s">
        <v>556</v>
      </c>
      <c r="B171" s="71">
        <v>3</v>
      </c>
      <c r="C171" s="72">
        <v>5</v>
      </c>
      <c r="D171" s="71">
        <v>15</v>
      </c>
      <c r="E171" s="72">
        <v>18</v>
      </c>
      <c r="F171" s="73"/>
      <c r="G171" s="71">
        <f t="shared" si="24"/>
        <v>-2</v>
      </c>
      <c r="H171" s="72">
        <f t="shared" si="25"/>
        <v>-3</v>
      </c>
      <c r="I171" s="37">
        <f t="shared" si="26"/>
        <v>-0.4</v>
      </c>
      <c r="J171" s="38">
        <f t="shared" si="27"/>
        <v>-0.16666666666666666</v>
      </c>
    </row>
    <row r="172" spans="1:10" x14ac:dyDescent="0.2">
      <c r="A172" s="177"/>
      <c r="B172" s="143"/>
      <c r="C172" s="144"/>
      <c r="D172" s="143"/>
      <c r="E172" s="144"/>
      <c r="F172" s="145"/>
      <c r="G172" s="143"/>
      <c r="H172" s="144"/>
      <c r="I172" s="151"/>
      <c r="J172" s="152"/>
    </row>
    <row r="173" spans="1:10" s="139" customFormat="1" x14ac:dyDescent="0.2">
      <c r="A173" s="159" t="s">
        <v>53</v>
      </c>
      <c r="B173" s="65"/>
      <c r="C173" s="66"/>
      <c r="D173" s="65"/>
      <c r="E173" s="66"/>
      <c r="F173" s="67"/>
      <c r="G173" s="65"/>
      <c r="H173" s="66"/>
      <c r="I173" s="20"/>
      <c r="J173" s="21"/>
    </row>
    <row r="174" spans="1:10" x14ac:dyDescent="0.2">
      <c r="A174" s="158" t="s">
        <v>327</v>
      </c>
      <c r="B174" s="65">
        <v>2</v>
      </c>
      <c r="C174" s="66">
        <v>1</v>
      </c>
      <c r="D174" s="65">
        <v>6</v>
      </c>
      <c r="E174" s="66">
        <v>5</v>
      </c>
      <c r="F174" s="67"/>
      <c r="G174" s="65">
        <f t="shared" ref="G174:G179" si="28">B174-C174</f>
        <v>1</v>
      </c>
      <c r="H174" s="66">
        <f t="shared" ref="H174:H179" si="29">D174-E174</f>
        <v>1</v>
      </c>
      <c r="I174" s="20">
        <f t="shared" ref="I174:I179" si="30">IF(C174=0, "-", IF(G174/C174&lt;10, G174/C174, "&gt;999%"))</f>
        <v>1</v>
      </c>
      <c r="J174" s="21">
        <f t="shared" ref="J174:J179" si="31">IF(E174=0, "-", IF(H174/E174&lt;10, H174/E174, "&gt;999%"))</f>
        <v>0.2</v>
      </c>
    </row>
    <row r="175" spans="1:10" x14ac:dyDescent="0.2">
      <c r="A175" s="158" t="s">
        <v>297</v>
      </c>
      <c r="B175" s="65">
        <v>0</v>
      </c>
      <c r="C175" s="66">
        <v>0</v>
      </c>
      <c r="D175" s="65">
        <v>5</v>
      </c>
      <c r="E175" s="66">
        <v>5</v>
      </c>
      <c r="F175" s="67"/>
      <c r="G175" s="65">
        <f t="shared" si="28"/>
        <v>0</v>
      </c>
      <c r="H175" s="66">
        <f t="shared" si="29"/>
        <v>0</v>
      </c>
      <c r="I175" s="20" t="str">
        <f t="shared" si="30"/>
        <v>-</v>
      </c>
      <c r="J175" s="21">
        <f t="shared" si="31"/>
        <v>0</v>
      </c>
    </row>
    <row r="176" spans="1:10" x14ac:dyDescent="0.2">
      <c r="A176" s="158" t="s">
        <v>433</v>
      </c>
      <c r="B176" s="65">
        <v>2</v>
      </c>
      <c r="C176" s="66">
        <v>1</v>
      </c>
      <c r="D176" s="65">
        <v>12</v>
      </c>
      <c r="E176" s="66">
        <v>3</v>
      </c>
      <c r="F176" s="67"/>
      <c r="G176" s="65">
        <f t="shared" si="28"/>
        <v>1</v>
      </c>
      <c r="H176" s="66">
        <f t="shared" si="29"/>
        <v>9</v>
      </c>
      <c r="I176" s="20">
        <f t="shared" si="30"/>
        <v>1</v>
      </c>
      <c r="J176" s="21">
        <f t="shared" si="31"/>
        <v>3</v>
      </c>
    </row>
    <row r="177" spans="1:10" x14ac:dyDescent="0.2">
      <c r="A177" s="158" t="s">
        <v>360</v>
      </c>
      <c r="B177" s="65">
        <v>3</v>
      </c>
      <c r="C177" s="66">
        <v>3</v>
      </c>
      <c r="D177" s="65">
        <v>25</v>
      </c>
      <c r="E177" s="66">
        <v>14</v>
      </c>
      <c r="F177" s="67"/>
      <c r="G177" s="65">
        <f t="shared" si="28"/>
        <v>0</v>
      </c>
      <c r="H177" s="66">
        <f t="shared" si="29"/>
        <v>11</v>
      </c>
      <c r="I177" s="20">
        <f t="shared" si="30"/>
        <v>0</v>
      </c>
      <c r="J177" s="21">
        <f t="shared" si="31"/>
        <v>0.7857142857142857</v>
      </c>
    </row>
    <row r="178" spans="1:10" x14ac:dyDescent="0.2">
      <c r="A178" s="158" t="s">
        <v>361</v>
      </c>
      <c r="B178" s="65">
        <v>3</v>
      </c>
      <c r="C178" s="66">
        <v>1</v>
      </c>
      <c r="D178" s="65">
        <v>9</v>
      </c>
      <c r="E178" s="66">
        <v>6</v>
      </c>
      <c r="F178" s="67"/>
      <c r="G178" s="65">
        <f t="shared" si="28"/>
        <v>2</v>
      </c>
      <c r="H178" s="66">
        <f t="shared" si="29"/>
        <v>3</v>
      </c>
      <c r="I178" s="20">
        <f t="shared" si="30"/>
        <v>2</v>
      </c>
      <c r="J178" s="21">
        <f t="shared" si="31"/>
        <v>0.5</v>
      </c>
    </row>
    <row r="179" spans="1:10" s="160" customFormat="1" x14ac:dyDescent="0.2">
      <c r="A179" s="178" t="s">
        <v>557</v>
      </c>
      <c r="B179" s="71">
        <v>10</v>
      </c>
      <c r="C179" s="72">
        <v>6</v>
      </c>
      <c r="D179" s="71">
        <v>57</v>
      </c>
      <c r="E179" s="72">
        <v>33</v>
      </c>
      <c r="F179" s="73"/>
      <c r="G179" s="71">
        <f t="shared" si="28"/>
        <v>4</v>
      </c>
      <c r="H179" s="72">
        <f t="shared" si="29"/>
        <v>24</v>
      </c>
      <c r="I179" s="37">
        <f t="shared" si="30"/>
        <v>0.66666666666666663</v>
      </c>
      <c r="J179" s="38">
        <f t="shared" si="31"/>
        <v>0.72727272727272729</v>
      </c>
    </row>
    <row r="180" spans="1:10" x14ac:dyDescent="0.2">
      <c r="A180" s="177"/>
      <c r="B180" s="143"/>
      <c r="C180" s="144"/>
      <c r="D180" s="143"/>
      <c r="E180" s="144"/>
      <c r="F180" s="145"/>
      <c r="G180" s="143"/>
      <c r="H180" s="144"/>
      <c r="I180" s="151"/>
      <c r="J180" s="152"/>
    </row>
    <row r="181" spans="1:10" s="139" customFormat="1" x14ac:dyDescent="0.2">
      <c r="A181" s="159" t="s">
        <v>54</v>
      </c>
      <c r="B181" s="65"/>
      <c r="C181" s="66"/>
      <c r="D181" s="65"/>
      <c r="E181" s="66"/>
      <c r="F181" s="67"/>
      <c r="G181" s="65"/>
      <c r="H181" s="66"/>
      <c r="I181" s="20"/>
      <c r="J181" s="21"/>
    </row>
    <row r="182" spans="1:10" x14ac:dyDescent="0.2">
      <c r="A182" s="158" t="s">
        <v>54</v>
      </c>
      <c r="B182" s="65">
        <v>5</v>
      </c>
      <c r="C182" s="66">
        <v>5</v>
      </c>
      <c r="D182" s="65">
        <v>19</v>
      </c>
      <c r="E182" s="66">
        <v>16</v>
      </c>
      <c r="F182" s="67"/>
      <c r="G182" s="65">
        <f>B182-C182</f>
        <v>0</v>
      </c>
      <c r="H182" s="66">
        <f>D182-E182</f>
        <v>3</v>
      </c>
      <c r="I182" s="20">
        <f>IF(C182=0, "-", IF(G182/C182&lt;10, G182/C182, "&gt;999%"))</f>
        <v>0</v>
      </c>
      <c r="J182" s="21">
        <f>IF(E182=0, "-", IF(H182/E182&lt;10, H182/E182, "&gt;999%"))</f>
        <v>0.1875</v>
      </c>
    </row>
    <row r="183" spans="1:10" s="160" customFormat="1" x14ac:dyDescent="0.2">
      <c r="A183" s="178" t="s">
        <v>558</v>
      </c>
      <c r="B183" s="71">
        <v>5</v>
      </c>
      <c r="C183" s="72">
        <v>5</v>
      </c>
      <c r="D183" s="71">
        <v>19</v>
      </c>
      <c r="E183" s="72">
        <v>16</v>
      </c>
      <c r="F183" s="73"/>
      <c r="G183" s="71">
        <f>B183-C183</f>
        <v>0</v>
      </c>
      <c r="H183" s="72">
        <f>D183-E183</f>
        <v>3</v>
      </c>
      <c r="I183" s="37">
        <f>IF(C183=0, "-", IF(G183/C183&lt;10, G183/C183, "&gt;999%"))</f>
        <v>0</v>
      </c>
      <c r="J183" s="38">
        <f>IF(E183=0, "-", IF(H183/E183&lt;10, H183/E183, "&gt;999%"))</f>
        <v>0.1875</v>
      </c>
    </row>
    <row r="184" spans="1:10" x14ac:dyDescent="0.2">
      <c r="A184" s="177"/>
      <c r="B184" s="143"/>
      <c r="C184" s="144"/>
      <c r="D184" s="143"/>
      <c r="E184" s="144"/>
      <c r="F184" s="145"/>
      <c r="G184" s="143"/>
      <c r="H184" s="144"/>
      <c r="I184" s="151"/>
      <c r="J184" s="152"/>
    </row>
    <row r="185" spans="1:10" s="139" customFormat="1" x14ac:dyDescent="0.2">
      <c r="A185" s="159" t="s">
        <v>55</v>
      </c>
      <c r="B185" s="65"/>
      <c r="C185" s="66"/>
      <c r="D185" s="65"/>
      <c r="E185" s="66"/>
      <c r="F185" s="67"/>
      <c r="G185" s="65"/>
      <c r="H185" s="66"/>
      <c r="I185" s="20"/>
      <c r="J185" s="21"/>
    </row>
    <row r="186" spans="1:10" x14ac:dyDescent="0.2">
      <c r="A186" s="158" t="s">
        <v>257</v>
      </c>
      <c r="B186" s="65">
        <v>13</v>
      </c>
      <c r="C186" s="66">
        <v>1</v>
      </c>
      <c r="D186" s="65">
        <v>39</v>
      </c>
      <c r="E186" s="66">
        <v>15</v>
      </c>
      <c r="F186" s="67"/>
      <c r="G186" s="65">
        <f t="shared" ref="G186:G196" si="32">B186-C186</f>
        <v>12</v>
      </c>
      <c r="H186" s="66">
        <f t="shared" ref="H186:H196" si="33">D186-E186</f>
        <v>24</v>
      </c>
      <c r="I186" s="20" t="str">
        <f t="shared" ref="I186:I196" si="34">IF(C186=0, "-", IF(G186/C186&lt;10, G186/C186, "&gt;999%"))</f>
        <v>&gt;999%</v>
      </c>
      <c r="J186" s="21">
        <f t="shared" ref="J186:J196" si="35">IF(E186=0, "-", IF(H186/E186&lt;10, H186/E186, "&gt;999%"))</f>
        <v>1.6</v>
      </c>
    </row>
    <row r="187" spans="1:10" x14ac:dyDescent="0.2">
      <c r="A187" s="158" t="s">
        <v>207</v>
      </c>
      <c r="B187" s="65">
        <v>28</v>
      </c>
      <c r="C187" s="66">
        <v>7</v>
      </c>
      <c r="D187" s="65">
        <v>96</v>
      </c>
      <c r="E187" s="66">
        <v>33</v>
      </c>
      <c r="F187" s="67"/>
      <c r="G187" s="65">
        <f t="shared" si="32"/>
        <v>21</v>
      </c>
      <c r="H187" s="66">
        <f t="shared" si="33"/>
        <v>63</v>
      </c>
      <c r="I187" s="20">
        <f t="shared" si="34"/>
        <v>3</v>
      </c>
      <c r="J187" s="21">
        <f t="shared" si="35"/>
        <v>1.9090909090909092</v>
      </c>
    </row>
    <row r="188" spans="1:10" x14ac:dyDescent="0.2">
      <c r="A188" s="158" t="s">
        <v>298</v>
      </c>
      <c r="B188" s="65">
        <v>1</v>
      </c>
      <c r="C188" s="66">
        <v>0</v>
      </c>
      <c r="D188" s="65">
        <v>1</v>
      </c>
      <c r="E188" s="66">
        <v>0</v>
      </c>
      <c r="F188" s="67"/>
      <c r="G188" s="65">
        <f t="shared" si="32"/>
        <v>1</v>
      </c>
      <c r="H188" s="66">
        <f t="shared" si="33"/>
        <v>1</v>
      </c>
      <c r="I188" s="20" t="str">
        <f t="shared" si="34"/>
        <v>-</v>
      </c>
      <c r="J188" s="21" t="str">
        <f t="shared" si="35"/>
        <v>-</v>
      </c>
    </row>
    <row r="189" spans="1:10" x14ac:dyDescent="0.2">
      <c r="A189" s="158" t="s">
        <v>185</v>
      </c>
      <c r="B189" s="65">
        <v>12</v>
      </c>
      <c r="C189" s="66">
        <v>4</v>
      </c>
      <c r="D189" s="65">
        <v>48</v>
      </c>
      <c r="E189" s="66">
        <v>13</v>
      </c>
      <c r="F189" s="67"/>
      <c r="G189" s="65">
        <f t="shared" si="32"/>
        <v>8</v>
      </c>
      <c r="H189" s="66">
        <f t="shared" si="33"/>
        <v>35</v>
      </c>
      <c r="I189" s="20">
        <f t="shared" si="34"/>
        <v>2</v>
      </c>
      <c r="J189" s="21">
        <f t="shared" si="35"/>
        <v>2.6923076923076925</v>
      </c>
    </row>
    <row r="190" spans="1:10" x14ac:dyDescent="0.2">
      <c r="A190" s="158" t="s">
        <v>189</v>
      </c>
      <c r="B190" s="65">
        <v>9</v>
      </c>
      <c r="C190" s="66">
        <v>7</v>
      </c>
      <c r="D190" s="65">
        <v>52</v>
      </c>
      <c r="E190" s="66">
        <v>36</v>
      </c>
      <c r="F190" s="67"/>
      <c r="G190" s="65">
        <f t="shared" si="32"/>
        <v>2</v>
      </c>
      <c r="H190" s="66">
        <f t="shared" si="33"/>
        <v>16</v>
      </c>
      <c r="I190" s="20">
        <f t="shared" si="34"/>
        <v>0.2857142857142857</v>
      </c>
      <c r="J190" s="21">
        <f t="shared" si="35"/>
        <v>0.44444444444444442</v>
      </c>
    </row>
    <row r="191" spans="1:10" x14ac:dyDescent="0.2">
      <c r="A191" s="158" t="s">
        <v>299</v>
      </c>
      <c r="B191" s="65">
        <v>12</v>
      </c>
      <c r="C191" s="66">
        <v>7</v>
      </c>
      <c r="D191" s="65">
        <v>93</v>
      </c>
      <c r="E191" s="66">
        <v>52</v>
      </c>
      <c r="F191" s="67"/>
      <c r="G191" s="65">
        <f t="shared" si="32"/>
        <v>5</v>
      </c>
      <c r="H191" s="66">
        <f t="shared" si="33"/>
        <v>41</v>
      </c>
      <c r="I191" s="20">
        <f t="shared" si="34"/>
        <v>0.7142857142857143</v>
      </c>
      <c r="J191" s="21">
        <f t="shared" si="35"/>
        <v>0.78846153846153844</v>
      </c>
    </row>
    <row r="192" spans="1:10" x14ac:dyDescent="0.2">
      <c r="A192" s="158" t="s">
        <v>362</v>
      </c>
      <c r="B192" s="65">
        <v>5</v>
      </c>
      <c r="C192" s="66">
        <v>1</v>
      </c>
      <c r="D192" s="65">
        <v>33</v>
      </c>
      <c r="E192" s="66">
        <v>9</v>
      </c>
      <c r="F192" s="67"/>
      <c r="G192" s="65">
        <f t="shared" si="32"/>
        <v>4</v>
      </c>
      <c r="H192" s="66">
        <f t="shared" si="33"/>
        <v>24</v>
      </c>
      <c r="I192" s="20">
        <f t="shared" si="34"/>
        <v>4</v>
      </c>
      <c r="J192" s="21">
        <f t="shared" si="35"/>
        <v>2.6666666666666665</v>
      </c>
    </row>
    <row r="193" spans="1:10" x14ac:dyDescent="0.2">
      <c r="A193" s="158" t="s">
        <v>328</v>
      </c>
      <c r="B193" s="65">
        <v>1</v>
      </c>
      <c r="C193" s="66">
        <v>8</v>
      </c>
      <c r="D193" s="65">
        <v>85</v>
      </c>
      <c r="E193" s="66">
        <v>37</v>
      </c>
      <c r="F193" s="67"/>
      <c r="G193" s="65">
        <f t="shared" si="32"/>
        <v>-7</v>
      </c>
      <c r="H193" s="66">
        <f t="shared" si="33"/>
        <v>48</v>
      </c>
      <c r="I193" s="20">
        <f t="shared" si="34"/>
        <v>-0.875</v>
      </c>
      <c r="J193" s="21">
        <f t="shared" si="35"/>
        <v>1.2972972972972974</v>
      </c>
    </row>
    <row r="194" spans="1:10" x14ac:dyDescent="0.2">
      <c r="A194" s="158" t="s">
        <v>244</v>
      </c>
      <c r="B194" s="65">
        <v>1</v>
      </c>
      <c r="C194" s="66">
        <v>1</v>
      </c>
      <c r="D194" s="65">
        <v>8</v>
      </c>
      <c r="E194" s="66">
        <v>4</v>
      </c>
      <c r="F194" s="67"/>
      <c r="G194" s="65">
        <f t="shared" si="32"/>
        <v>0</v>
      </c>
      <c r="H194" s="66">
        <f t="shared" si="33"/>
        <v>4</v>
      </c>
      <c r="I194" s="20">
        <f t="shared" si="34"/>
        <v>0</v>
      </c>
      <c r="J194" s="21">
        <f t="shared" si="35"/>
        <v>1</v>
      </c>
    </row>
    <row r="195" spans="1:10" x14ac:dyDescent="0.2">
      <c r="A195" s="158" t="s">
        <v>285</v>
      </c>
      <c r="B195" s="65">
        <v>15</v>
      </c>
      <c r="C195" s="66">
        <v>0</v>
      </c>
      <c r="D195" s="65">
        <v>46</v>
      </c>
      <c r="E195" s="66">
        <v>0</v>
      </c>
      <c r="F195" s="67"/>
      <c r="G195" s="65">
        <f t="shared" si="32"/>
        <v>15</v>
      </c>
      <c r="H195" s="66">
        <f t="shared" si="33"/>
        <v>46</v>
      </c>
      <c r="I195" s="20" t="str">
        <f t="shared" si="34"/>
        <v>-</v>
      </c>
      <c r="J195" s="21" t="str">
        <f t="shared" si="35"/>
        <v>-</v>
      </c>
    </row>
    <row r="196" spans="1:10" s="160" customFormat="1" x14ac:dyDescent="0.2">
      <c r="A196" s="178" t="s">
        <v>559</v>
      </c>
      <c r="B196" s="71">
        <v>97</v>
      </c>
      <c r="C196" s="72">
        <v>36</v>
      </c>
      <c r="D196" s="71">
        <v>501</v>
      </c>
      <c r="E196" s="72">
        <v>199</v>
      </c>
      <c r="F196" s="73"/>
      <c r="G196" s="71">
        <f t="shared" si="32"/>
        <v>61</v>
      </c>
      <c r="H196" s="72">
        <f t="shared" si="33"/>
        <v>302</v>
      </c>
      <c r="I196" s="37">
        <f t="shared" si="34"/>
        <v>1.6944444444444444</v>
      </c>
      <c r="J196" s="38">
        <f t="shared" si="35"/>
        <v>1.5175879396984924</v>
      </c>
    </row>
    <row r="197" spans="1:10" x14ac:dyDescent="0.2">
      <c r="A197" s="177"/>
      <c r="B197" s="143"/>
      <c r="C197" s="144"/>
      <c r="D197" s="143"/>
      <c r="E197" s="144"/>
      <c r="F197" s="145"/>
      <c r="G197" s="143"/>
      <c r="H197" s="144"/>
      <c r="I197" s="151"/>
      <c r="J197" s="152"/>
    </row>
    <row r="198" spans="1:10" s="139" customFormat="1" x14ac:dyDescent="0.2">
      <c r="A198" s="159" t="s">
        <v>56</v>
      </c>
      <c r="B198" s="65"/>
      <c r="C198" s="66"/>
      <c r="D198" s="65"/>
      <c r="E198" s="66"/>
      <c r="F198" s="67"/>
      <c r="G198" s="65"/>
      <c r="H198" s="66"/>
      <c r="I198" s="20"/>
      <c r="J198" s="21"/>
    </row>
    <row r="199" spans="1:10" x14ac:dyDescent="0.2">
      <c r="A199" s="158" t="s">
        <v>382</v>
      </c>
      <c r="B199" s="65">
        <v>3</v>
      </c>
      <c r="C199" s="66">
        <v>0</v>
      </c>
      <c r="D199" s="65">
        <v>13</v>
      </c>
      <c r="E199" s="66">
        <v>0</v>
      </c>
      <c r="F199" s="67"/>
      <c r="G199" s="65">
        <f t="shared" ref="G199:G205" si="36">B199-C199</f>
        <v>3</v>
      </c>
      <c r="H199" s="66">
        <f t="shared" ref="H199:H205" si="37">D199-E199</f>
        <v>13</v>
      </c>
      <c r="I199" s="20" t="str">
        <f t="shared" ref="I199:I205" si="38">IF(C199=0, "-", IF(G199/C199&lt;10, G199/C199, "&gt;999%"))</f>
        <v>-</v>
      </c>
      <c r="J199" s="21" t="str">
        <f t="shared" ref="J199:J205" si="39">IF(E199=0, "-", IF(H199/E199&lt;10, H199/E199, "&gt;999%"))</f>
        <v>-</v>
      </c>
    </row>
    <row r="200" spans="1:10" x14ac:dyDescent="0.2">
      <c r="A200" s="158" t="s">
        <v>397</v>
      </c>
      <c r="B200" s="65">
        <v>0</v>
      </c>
      <c r="C200" s="66">
        <v>3</v>
      </c>
      <c r="D200" s="65">
        <v>3</v>
      </c>
      <c r="E200" s="66">
        <v>6</v>
      </c>
      <c r="F200" s="67"/>
      <c r="G200" s="65">
        <f t="shared" si="36"/>
        <v>-3</v>
      </c>
      <c r="H200" s="66">
        <f t="shared" si="37"/>
        <v>-3</v>
      </c>
      <c r="I200" s="20">
        <f t="shared" si="38"/>
        <v>-1</v>
      </c>
      <c r="J200" s="21">
        <f t="shared" si="39"/>
        <v>-0.5</v>
      </c>
    </row>
    <row r="201" spans="1:10" x14ac:dyDescent="0.2">
      <c r="A201" s="158" t="s">
        <v>345</v>
      </c>
      <c r="B201" s="65">
        <v>0</v>
      </c>
      <c r="C201" s="66">
        <v>2</v>
      </c>
      <c r="D201" s="65">
        <v>6</v>
      </c>
      <c r="E201" s="66">
        <v>7</v>
      </c>
      <c r="F201" s="67"/>
      <c r="G201" s="65">
        <f t="shared" si="36"/>
        <v>-2</v>
      </c>
      <c r="H201" s="66">
        <f t="shared" si="37"/>
        <v>-1</v>
      </c>
      <c r="I201" s="20">
        <f t="shared" si="38"/>
        <v>-1</v>
      </c>
      <c r="J201" s="21">
        <f t="shared" si="39"/>
        <v>-0.14285714285714285</v>
      </c>
    </row>
    <row r="202" spans="1:10" x14ac:dyDescent="0.2">
      <c r="A202" s="158" t="s">
        <v>346</v>
      </c>
      <c r="B202" s="65">
        <v>0</v>
      </c>
      <c r="C202" s="66">
        <v>4</v>
      </c>
      <c r="D202" s="65">
        <v>11</v>
      </c>
      <c r="E202" s="66">
        <v>9</v>
      </c>
      <c r="F202" s="67"/>
      <c r="G202" s="65">
        <f t="shared" si="36"/>
        <v>-4</v>
      </c>
      <c r="H202" s="66">
        <f t="shared" si="37"/>
        <v>2</v>
      </c>
      <c r="I202" s="20">
        <f t="shared" si="38"/>
        <v>-1</v>
      </c>
      <c r="J202" s="21">
        <f t="shared" si="39"/>
        <v>0.22222222222222221</v>
      </c>
    </row>
    <row r="203" spans="1:10" x14ac:dyDescent="0.2">
      <c r="A203" s="158" t="s">
        <v>383</v>
      </c>
      <c r="B203" s="65">
        <v>3</v>
      </c>
      <c r="C203" s="66">
        <v>2</v>
      </c>
      <c r="D203" s="65">
        <v>12</v>
      </c>
      <c r="E203" s="66">
        <v>12</v>
      </c>
      <c r="F203" s="67"/>
      <c r="G203" s="65">
        <f t="shared" si="36"/>
        <v>1</v>
      </c>
      <c r="H203" s="66">
        <f t="shared" si="37"/>
        <v>0</v>
      </c>
      <c r="I203" s="20">
        <f t="shared" si="38"/>
        <v>0.5</v>
      </c>
      <c r="J203" s="21">
        <f t="shared" si="39"/>
        <v>0</v>
      </c>
    </row>
    <row r="204" spans="1:10" x14ac:dyDescent="0.2">
      <c r="A204" s="158" t="s">
        <v>384</v>
      </c>
      <c r="B204" s="65">
        <v>3</v>
      </c>
      <c r="C204" s="66">
        <v>0</v>
      </c>
      <c r="D204" s="65">
        <v>6</v>
      </c>
      <c r="E204" s="66">
        <v>4</v>
      </c>
      <c r="F204" s="67"/>
      <c r="G204" s="65">
        <f t="shared" si="36"/>
        <v>3</v>
      </c>
      <c r="H204" s="66">
        <f t="shared" si="37"/>
        <v>2</v>
      </c>
      <c r="I204" s="20" t="str">
        <f t="shared" si="38"/>
        <v>-</v>
      </c>
      <c r="J204" s="21">
        <f t="shared" si="39"/>
        <v>0.5</v>
      </c>
    </row>
    <row r="205" spans="1:10" s="160" customFormat="1" x14ac:dyDescent="0.2">
      <c r="A205" s="178" t="s">
        <v>560</v>
      </c>
      <c r="B205" s="71">
        <v>9</v>
      </c>
      <c r="C205" s="72">
        <v>11</v>
      </c>
      <c r="D205" s="71">
        <v>51</v>
      </c>
      <c r="E205" s="72">
        <v>38</v>
      </c>
      <c r="F205" s="73"/>
      <c r="G205" s="71">
        <f t="shared" si="36"/>
        <v>-2</v>
      </c>
      <c r="H205" s="72">
        <f t="shared" si="37"/>
        <v>13</v>
      </c>
      <c r="I205" s="37">
        <f t="shared" si="38"/>
        <v>-0.18181818181818182</v>
      </c>
      <c r="J205" s="38">
        <f t="shared" si="39"/>
        <v>0.34210526315789475</v>
      </c>
    </row>
    <row r="206" spans="1:10" x14ac:dyDescent="0.2">
      <c r="A206" s="177"/>
      <c r="B206" s="143"/>
      <c r="C206" s="144"/>
      <c r="D206" s="143"/>
      <c r="E206" s="144"/>
      <c r="F206" s="145"/>
      <c r="G206" s="143"/>
      <c r="H206" s="144"/>
      <c r="I206" s="151"/>
      <c r="J206" s="152"/>
    </row>
    <row r="207" spans="1:10" s="139" customFormat="1" x14ac:dyDescent="0.2">
      <c r="A207" s="159" t="s">
        <v>57</v>
      </c>
      <c r="B207" s="65"/>
      <c r="C207" s="66"/>
      <c r="D207" s="65"/>
      <c r="E207" s="66"/>
      <c r="F207" s="67"/>
      <c r="G207" s="65"/>
      <c r="H207" s="66"/>
      <c r="I207" s="20"/>
      <c r="J207" s="21"/>
    </row>
    <row r="208" spans="1:10" x14ac:dyDescent="0.2">
      <c r="A208" s="158" t="s">
        <v>363</v>
      </c>
      <c r="B208" s="65">
        <v>4</v>
      </c>
      <c r="C208" s="66">
        <v>1</v>
      </c>
      <c r="D208" s="65">
        <v>5</v>
      </c>
      <c r="E208" s="66">
        <v>4</v>
      </c>
      <c r="F208" s="67"/>
      <c r="G208" s="65">
        <f t="shared" ref="G208:G215" si="40">B208-C208</f>
        <v>3</v>
      </c>
      <c r="H208" s="66">
        <f t="shared" ref="H208:H215" si="41">D208-E208</f>
        <v>1</v>
      </c>
      <c r="I208" s="20">
        <f t="shared" ref="I208:I215" si="42">IF(C208=0, "-", IF(G208/C208&lt;10, G208/C208, "&gt;999%"))</f>
        <v>3</v>
      </c>
      <c r="J208" s="21">
        <f t="shared" ref="J208:J215" si="43">IF(E208=0, "-", IF(H208/E208&lt;10, H208/E208, "&gt;999%"))</f>
        <v>0.25</v>
      </c>
    </row>
    <row r="209" spans="1:10" x14ac:dyDescent="0.2">
      <c r="A209" s="158" t="s">
        <v>451</v>
      </c>
      <c r="B209" s="65">
        <v>2</v>
      </c>
      <c r="C209" s="66">
        <v>0</v>
      </c>
      <c r="D209" s="65">
        <v>13</v>
      </c>
      <c r="E209" s="66">
        <v>0</v>
      </c>
      <c r="F209" s="67"/>
      <c r="G209" s="65">
        <f t="shared" si="40"/>
        <v>2</v>
      </c>
      <c r="H209" s="66">
        <f t="shared" si="41"/>
        <v>13</v>
      </c>
      <c r="I209" s="20" t="str">
        <f t="shared" si="42"/>
        <v>-</v>
      </c>
      <c r="J209" s="21" t="str">
        <f t="shared" si="43"/>
        <v>-</v>
      </c>
    </row>
    <row r="210" spans="1:10" x14ac:dyDescent="0.2">
      <c r="A210" s="158" t="s">
        <v>401</v>
      </c>
      <c r="B210" s="65">
        <v>1</v>
      </c>
      <c r="C210" s="66">
        <v>0</v>
      </c>
      <c r="D210" s="65">
        <v>2</v>
      </c>
      <c r="E210" s="66">
        <v>0</v>
      </c>
      <c r="F210" s="67"/>
      <c r="G210" s="65">
        <f t="shared" si="40"/>
        <v>1</v>
      </c>
      <c r="H210" s="66">
        <f t="shared" si="41"/>
        <v>2</v>
      </c>
      <c r="I210" s="20" t="str">
        <f t="shared" si="42"/>
        <v>-</v>
      </c>
      <c r="J210" s="21" t="str">
        <f t="shared" si="43"/>
        <v>-</v>
      </c>
    </row>
    <row r="211" spans="1:10" x14ac:dyDescent="0.2">
      <c r="A211" s="158" t="s">
        <v>410</v>
      </c>
      <c r="B211" s="65">
        <v>5</v>
      </c>
      <c r="C211" s="66">
        <v>2</v>
      </c>
      <c r="D211" s="65">
        <v>19</v>
      </c>
      <c r="E211" s="66">
        <v>9</v>
      </c>
      <c r="F211" s="67"/>
      <c r="G211" s="65">
        <f t="shared" si="40"/>
        <v>3</v>
      </c>
      <c r="H211" s="66">
        <f t="shared" si="41"/>
        <v>10</v>
      </c>
      <c r="I211" s="20">
        <f t="shared" si="42"/>
        <v>1.5</v>
      </c>
      <c r="J211" s="21">
        <f t="shared" si="43"/>
        <v>1.1111111111111112</v>
      </c>
    </row>
    <row r="212" spans="1:10" x14ac:dyDescent="0.2">
      <c r="A212" s="158" t="s">
        <v>258</v>
      </c>
      <c r="B212" s="65">
        <v>1</v>
      </c>
      <c r="C212" s="66">
        <v>2</v>
      </c>
      <c r="D212" s="65">
        <v>5</v>
      </c>
      <c r="E212" s="66">
        <v>3</v>
      </c>
      <c r="F212" s="67"/>
      <c r="G212" s="65">
        <f t="shared" si="40"/>
        <v>-1</v>
      </c>
      <c r="H212" s="66">
        <f t="shared" si="41"/>
        <v>2</v>
      </c>
      <c r="I212" s="20">
        <f t="shared" si="42"/>
        <v>-0.5</v>
      </c>
      <c r="J212" s="21">
        <f t="shared" si="43"/>
        <v>0.66666666666666663</v>
      </c>
    </row>
    <row r="213" spans="1:10" x14ac:dyDescent="0.2">
      <c r="A213" s="158" t="s">
        <v>434</v>
      </c>
      <c r="B213" s="65">
        <v>8</v>
      </c>
      <c r="C213" s="66">
        <v>20</v>
      </c>
      <c r="D213" s="65">
        <v>65</v>
      </c>
      <c r="E213" s="66">
        <v>55</v>
      </c>
      <c r="F213" s="67"/>
      <c r="G213" s="65">
        <f t="shared" si="40"/>
        <v>-12</v>
      </c>
      <c r="H213" s="66">
        <f t="shared" si="41"/>
        <v>10</v>
      </c>
      <c r="I213" s="20">
        <f t="shared" si="42"/>
        <v>-0.6</v>
      </c>
      <c r="J213" s="21">
        <f t="shared" si="43"/>
        <v>0.18181818181818182</v>
      </c>
    </row>
    <row r="214" spans="1:10" x14ac:dyDescent="0.2">
      <c r="A214" s="158" t="s">
        <v>411</v>
      </c>
      <c r="B214" s="65">
        <v>1</v>
      </c>
      <c r="C214" s="66">
        <v>3</v>
      </c>
      <c r="D214" s="65">
        <v>2</v>
      </c>
      <c r="E214" s="66">
        <v>7</v>
      </c>
      <c r="F214" s="67"/>
      <c r="G214" s="65">
        <f t="shared" si="40"/>
        <v>-2</v>
      </c>
      <c r="H214" s="66">
        <f t="shared" si="41"/>
        <v>-5</v>
      </c>
      <c r="I214" s="20">
        <f t="shared" si="42"/>
        <v>-0.66666666666666663</v>
      </c>
      <c r="J214" s="21">
        <f t="shared" si="43"/>
        <v>-0.7142857142857143</v>
      </c>
    </row>
    <row r="215" spans="1:10" s="160" customFormat="1" x14ac:dyDescent="0.2">
      <c r="A215" s="178" t="s">
        <v>561</v>
      </c>
      <c r="B215" s="71">
        <v>22</v>
      </c>
      <c r="C215" s="72">
        <v>28</v>
      </c>
      <c r="D215" s="71">
        <v>111</v>
      </c>
      <c r="E215" s="72">
        <v>78</v>
      </c>
      <c r="F215" s="73"/>
      <c r="G215" s="71">
        <f t="shared" si="40"/>
        <v>-6</v>
      </c>
      <c r="H215" s="72">
        <f t="shared" si="41"/>
        <v>33</v>
      </c>
      <c r="I215" s="37">
        <f t="shared" si="42"/>
        <v>-0.21428571428571427</v>
      </c>
      <c r="J215" s="38">
        <f t="shared" si="43"/>
        <v>0.42307692307692307</v>
      </c>
    </row>
    <row r="216" spans="1:10" x14ac:dyDescent="0.2">
      <c r="A216" s="177"/>
      <c r="B216" s="143"/>
      <c r="C216" s="144"/>
      <c r="D216" s="143"/>
      <c r="E216" s="144"/>
      <c r="F216" s="145"/>
      <c r="G216" s="143"/>
      <c r="H216" s="144"/>
      <c r="I216" s="151"/>
      <c r="J216" s="152"/>
    </row>
    <row r="217" spans="1:10" s="139" customFormat="1" x14ac:dyDescent="0.2">
      <c r="A217" s="159" t="s">
        <v>58</v>
      </c>
      <c r="B217" s="65"/>
      <c r="C217" s="66"/>
      <c r="D217" s="65"/>
      <c r="E217" s="66"/>
      <c r="F217" s="67"/>
      <c r="G217" s="65"/>
      <c r="H217" s="66"/>
      <c r="I217" s="20"/>
      <c r="J217" s="21"/>
    </row>
    <row r="218" spans="1:10" x14ac:dyDescent="0.2">
      <c r="A218" s="158" t="s">
        <v>237</v>
      </c>
      <c r="B218" s="65">
        <v>1</v>
      </c>
      <c r="C218" s="66">
        <v>0</v>
      </c>
      <c r="D218" s="65">
        <v>1</v>
      </c>
      <c r="E218" s="66">
        <v>0</v>
      </c>
      <c r="F218" s="67"/>
      <c r="G218" s="65">
        <f t="shared" ref="G218:G223" si="44">B218-C218</f>
        <v>1</v>
      </c>
      <c r="H218" s="66">
        <f t="shared" ref="H218:H223" si="45">D218-E218</f>
        <v>1</v>
      </c>
      <c r="I218" s="20" t="str">
        <f t="shared" ref="I218:I223" si="46">IF(C218=0, "-", IF(G218/C218&lt;10, G218/C218, "&gt;999%"))</f>
        <v>-</v>
      </c>
      <c r="J218" s="21" t="str">
        <f t="shared" ref="J218:J223" si="47">IF(E218=0, "-", IF(H218/E218&lt;10, H218/E218, "&gt;999%"))</f>
        <v>-</v>
      </c>
    </row>
    <row r="219" spans="1:10" x14ac:dyDescent="0.2">
      <c r="A219" s="158" t="s">
        <v>238</v>
      </c>
      <c r="B219" s="65">
        <v>0</v>
      </c>
      <c r="C219" s="66">
        <v>0</v>
      </c>
      <c r="D219" s="65">
        <v>1</v>
      </c>
      <c r="E219" s="66">
        <v>0</v>
      </c>
      <c r="F219" s="67"/>
      <c r="G219" s="65">
        <f t="shared" si="44"/>
        <v>0</v>
      </c>
      <c r="H219" s="66">
        <f t="shared" si="45"/>
        <v>1</v>
      </c>
      <c r="I219" s="20" t="str">
        <f t="shared" si="46"/>
        <v>-</v>
      </c>
      <c r="J219" s="21" t="str">
        <f t="shared" si="47"/>
        <v>-</v>
      </c>
    </row>
    <row r="220" spans="1:10" x14ac:dyDescent="0.2">
      <c r="A220" s="158" t="s">
        <v>347</v>
      </c>
      <c r="B220" s="65">
        <v>1</v>
      </c>
      <c r="C220" s="66">
        <v>0</v>
      </c>
      <c r="D220" s="65">
        <v>2</v>
      </c>
      <c r="E220" s="66">
        <v>0</v>
      </c>
      <c r="F220" s="67"/>
      <c r="G220" s="65">
        <f t="shared" si="44"/>
        <v>1</v>
      </c>
      <c r="H220" s="66">
        <f t="shared" si="45"/>
        <v>2</v>
      </c>
      <c r="I220" s="20" t="str">
        <f t="shared" si="46"/>
        <v>-</v>
      </c>
      <c r="J220" s="21" t="str">
        <f t="shared" si="47"/>
        <v>-</v>
      </c>
    </row>
    <row r="221" spans="1:10" x14ac:dyDescent="0.2">
      <c r="A221" s="158" t="s">
        <v>385</v>
      </c>
      <c r="B221" s="65">
        <v>0</v>
      </c>
      <c r="C221" s="66">
        <v>0</v>
      </c>
      <c r="D221" s="65">
        <v>1</v>
      </c>
      <c r="E221" s="66">
        <v>3</v>
      </c>
      <c r="F221" s="67"/>
      <c r="G221" s="65">
        <f t="shared" si="44"/>
        <v>0</v>
      </c>
      <c r="H221" s="66">
        <f t="shared" si="45"/>
        <v>-2</v>
      </c>
      <c r="I221" s="20" t="str">
        <f t="shared" si="46"/>
        <v>-</v>
      </c>
      <c r="J221" s="21">
        <f t="shared" si="47"/>
        <v>-0.66666666666666663</v>
      </c>
    </row>
    <row r="222" spans="1:10" x14ac:dyDescent="0.2">
      <c r="A222" s="158" t="s">
        <v>319</v>
      </c>
      <c r="B222" s="65">
        <v>0</v>
      </c>
      <c r="C222" s="66">
        <v>0</v>
      </c>
      <c r="D222" s="65">
        <v>2</v>
      </c>
      <c r="E222" s="66">
        <v>0</v>
      </c>
      <c r="F222" s="67"/>
      <c r="G222" s="65">
        <f t="shared" si="44"/>
        <v>0</v>
      </c>
      <c r="H222" s="66">
        <f t="shared" si="45"/>
        <v>2</v>
      </c>
      <c r="I222" s="20" t="str">
        <f t="shared" si="46"/>
        <v>-</v>
      </c>
      <c r="J222" s="21" t="str">
        <f t="shared" si="47"/>
        <v>-</v>
      </c>
    </row>
    <row r="223" spans="1:10" s="160" customFormat="1" x14ac:dyDescent="0.2">
      <c r="A223" s="178" t="s">
        <v>562</v>
      </c>
      <c r="B223" s="71">
        <v>2</v>
      </c>
      <c r="C223" s="72">
        <v>0</v>
      </c>
      <c r="D223" s="71">
        <v>7</v>
      </c>
      <c r="E223" s="72">
        <v>3</v>
      </c>
      <c r="F223" s="73"/>
      <c r="G223" s="71">
        <f t="shared" si="44"/>
        <v>2</v>
      </c>
      <c r="H223" s="72">
        <f t="shared" si="45"/>
        <v>4</v>
      </c>
      <c r="I223" s="37" t="str">
        <f t="shared" si="46"/>
        <v>-</v>
      </c>
      <c r="J223" s="38">
        <f t="shared" si="47"/>
        <v>1.3333333333333333</v>
      </c>
    </row>
    <row r="224" spans="1:10" x14ac:dyDescent="0.2">
      <c r="A224" s="177"/>
      <c r="B224" s="143"/>
      <c r="C224" s="144"/>
      <c r="D224" s="143"/>
      <c r="E224" s="144"/>
      <c r="F224" s="145"/>
      <c r="G224" s="143"/>
      <c r="H224" s="144"/>
      <c r="I224" s="151"/>
      <c r="J224" s="152"/>
    </row>
    <row r="225" spans="1:10" s="139" customFormat="1" x14ac:dyDescent="0.2">
      <c r="A225" s="159" t="s">
        <v>59</v>
      </c>
      <c r="B225" s="65"/>
      <c r="C225" s="66"/>
      <c r="D225" s="65"/>
      <c r="E225" s="66"/>
      <c r="F225" s="67"/>
      <c r="G225" s="65"/>
      <c r="H225" s="66"/>
      <c r="I225" s="20"/>
      <c r="J225" s="21"/>
    </row>
    <row r="226" spans="1:10" x14ac:dyDescent="0.2">
      <c r="A226" s="158" t="s">
        <v>471</v>
      </c>
      <c r="B226" s="65">
        <v>3</v>
      </c>
      <c r="C226" s="66">
        <v>1</v>
      </c>
      <c r="D226" s="65">
        <v>8</v>
      </c>
      <c r="E226" s="66">
        <v>10</v>
      </c>
      <c r="F226" s="67"/>
      <c r="G226" s="65">
        <f>B226-C226</f>
        <v>2</v>
      </c>
      <c r="H226" s="66">
        <f>D226-E226</f>
        <v>-2</v>
      </c>
      <c r="I226" s="20">
        <f>IF(C226=0, "-", IF(G226/C226&lt;10, G226/C226, "&gt;999%"))</f>
        <v>2</v>
      </c>
      <c r="J226" s="21">
        <f>IF(E226=0, "-", IF(H226/E226&lt;10, H226/E226, "&gt;999%"))</f>
        <v>-0.2</v>
      </c>
    </row>
    <row r="227" spans="1:10" s="160" customFormat="1" x14ac:dyDescent="0.2">
      <c r="A227" s="178" t="s">
        <v>563</v>
      </c>
      <c r="B227" s="71">
        <v>3</v>
      </c>
      <c r="C227" s="72">
        <v>1</v>
      </c>
      <c r="D227" s="71">
        <v>8</v>
      </c>
      <c r="E227" s="72">
        <v>10</v>
      </c>
      <c r="F227" s="73"/>
      <c r="G227" s="71">
        <f>B227-C227</f>
        <v>2</v>
      </c>
      <c r="H227" s="72">
        <f>D227-E227</f>
        <v>-2</v>
      </c>
      <c r="I227" s="37">
        <f>IF(C227=0, "-", IF(G227/C227&lt;10, G227/C227, "&gt;999%"))</f>
        <v>2</v>
      </c>
      <c r="J227" s="38">
        <f>IF(E227=0, "-", IF(H227/E227&lt;10, H227/E227, "&gt;999%"))</f>
        <v>-0.2</v>
      </c>
    </row>
    <row r="228" spans="1:10" x14ac:dyDescent="0.2">
      <c r="A228" s="177"/>
      <c r="B228" s="143"/>
      <c r="C228" s="144"/>
      <c r="D228" s="143"/>
      <c r="E228" s="144"/>
      <c r="F228" s="145"/>
      <c r="G228" s="143"/>
      <c r="H228" s="144"/>
      <c r="I228" s="151"/>
      <c r="J228" s="152"/>
    </row>
    <row r="229" spans="1:10" s="139" customFormat="1" x14ac:dyDescent="0.2">
      <c r="A229" s="159" t="s">
        <v>60</v>
      </c>
      <c r="B229" s="65"/>
      <c r="C229" s="66"/>
      <c r="D229" s="65"/>
      <c r="E229" s="66"/>
      <c r="F229" s="67"/>
      <c r="G229" s="65"/>
      <c r="H229" s="66"/>
      <c r="I229" s="20"/>
      <c r="J229" s="21"/>
    </row>
    <row r="230" spans="1:10" x14ac:dyDescent="0.2">
      <c r="A230" s="158" t="s">
        <v>472</v>
      </c>
      <c r="B230" s="65">
        <v>0</v>
      </c>
      <c r="C230" s="66">
        <v>0</v>
      </c>
      <c r="D230" s="65">
        <v>1</v>
      </c>
      <c r="E230" s="66">
        <v>0</v>
      </c>
      <c r="F230" s="67"/>
      <c r="G230" s="65">
        <f>B230-C230</f>
        <v>0</v>
      </c>
      <c r="H230" s="66">
        <f>D230-E230</f>
        <v>1</v>
      </c>
      <c r="I230" s="20" t="str">
        <f>IF(C230=0, "-", IF(G230/C230&lt;10, G230/C230, "&gt;999%"))</f>
        <v>-</v>
      </c>
      <c r="J230" s="21" t="str">
        <f>IF(E230=0, "-", IF(H230/E230&lt;10, H230/E230, "&gt;999%"))</f>
        <v>-</v>
      </c>
    </row>
    <row r="231" spans="1:10" x14ac:dyDescent="0.2">
      <c r="A231" s="158" t="s">
        <v>461</v>
      </c>
      <c r="B231" s="65">
        <v>1</v>
      </c>
      <c r="C231" s="66">
        <v>0</v>
      </c>
      <c r="D231" s="65">
        <v>2</v>
      </c>
      <c r="E231" s="66">
        <v>0</v>
      </c>
      <c r="F231" s="67"/>
      <c r="G231" s="65">
        <f>B231-C231</f>
        <v>1</v>
      </c>
      <c r="H231" s="66">
        <f>D231-E231</f>
        <v>2</v>
      </c>
      <c r="I231" s="20" t="str">
        <f>IF(C231=0, "-", IF(G231/C231&lt;10, G231/C231, "&gt;999%"))</f>
        <v>-</v>
      </c>
      <c r="J231" s="21" t="str">
        <f>IF(E231=0, "-", IF(H231/E231&lt;10, H231/E231, "&gt;999%"))</f>
        <v>-</v>
      </c>
    </row>
    <row r="232" spans="1:10" s="160" customFormat="1" x14ac:dyDescent="0.2">
      <c r="A232" s="178" t="s">
        <v>564</v>
      </c>
      <c r="B232" s="71">
        <v>1</v>
      </c>
      <c r="C232" s="72">
        <v>0</v>
      </c>
      <c r="D232" s="71">
        <v>3</v>
      </c>
      <c r="E232" s="72">
        <v>0</v>
      </c>
      <c r="F232" s="73"/>
      <c r="G232" s="71">
        <f>B232-C232</f>
        <v>1</v>
      </c>
      <c r="H232" s="72">
        <f>D232-E232</f>
        <v>3</v>
      </c>
      <c r="I232" s="37" t="str">
        <f>IF(C232=0, "-", IF(G232/C232&lt;10, G232/C232, "&gt;999%"))</f>
        <v>-</v>
      </c>
      <c r="J232" s="38" t="str">
        <f>IF(E232=0, "-", IF(H232/E232&lt;10, H232/E232, "&gt;999%"))</f>
        <v>-</v>
      </c>
    </row>
    <row r="233" spans="1:10" x14ac:dyDescent="0.2">
      <c r="A233" s="177"/>
      <c r="B233" s="143"/>
      <c r="C233" s="144"/>
      <c r="D233" s="143"/>
      <c r="E233" s="144"/>
      <c r="F233" s="145"/>
      <c r="G233" s="143"/>
      <c r="H233" s="144"/>
      <c r="I233" s="151"/>
      <c r="J233" s="152"/>
    </row>
    <row r="234" spans="1:10" s="139" customFormat="1" x14ac:dyDescent="0.2">
      <c r="A234" s="159" t="s">
        <v>61</v>
      </c>
      <c r="B234" s="65"/>
      <c r="C234" s="66"/>
      <c r="D234" s="65"/>
      <c r="E234" s="66"/>
      <c r="F234" s="67"/>
      <c r="G234" s="65"/>
      <c r="H234" s="66"/>
      <c r="I234" s="20"/>
      <c r="J234" s="21"/>
    </row>
    <row r="235" spans="1:10" x14ac:dyDescent="0.2">
      <c r="A235" s="158" t="s">
        <v>248</v>
      </c>
      <c r="B235" s="65">
        <v>0</v>
      </c>
      <c r="C235" s="66">
        <v>0</v>
      </c>
      <c r="D235" s="65">
        <v>0</v>
      </c>
      <c r="E235" s="66">
        <v>1</v>
      </c>
      <c r="F235" s="67"/>
      <c r="G235" s="65">
        <f>B235-C235</f>
        <v>0</v>
      </c>
      <c r="H235" s="66">
        <f>D235-E235</f>
        <v>-1</v>
      </c>
      <c r="I235" s="20" t="str">
        <f>IF(C235=0, "-", IF(G235/C235&lt;10, G235/C235, "&gt;999%"))</f>
        <v>-</v>
      </c>
      <c r="J235" s="21">
        <f>IF(E235=0, "-", IF(H235/E235&lt;10, H235/E235, "&gt;999%"))</f>
        <v>-1</v>
      </c>
    </row>
    <row r="236" spans="1:10" x14ac:dyDescent="0.2">
      <c r="A236" s="158" t="s">
        <v>386</v>
      </c>
      <c r="B236" s="65">
        <v>0</v>
      </c>
      <c r="C236" s="66">
        <v>0</v>
      </c>
      <c r="D236" s="65">
        <v>2</v>
      </c>
      <c r="E236" s="66">
        <v>0</v>
      </c>
      <c r="F236" s="67"/>
      <c r="G236" s="65">
        <f>B236-C236</f>
        <v>0</v>
      </c>
      <c r="H236" s="66">
        <f>D236-E236</f>
        <v>2</v>
      </c>
      <c r="I236" s="20" t="str">
        <f>IF(C236=0, "-", IF(G236/C236&lt;10, G236/C236, "&gt;999%"))</f>
        <v>-</v>
      </c>
      <c r="J236" s="21" t="str">
        <f>IF(E236=0, "-", IF(H236/E236&lt;10, H236/E236, "&gt;999%"))</f>
        <v>-</v>
      </c>
    </row>
    <row r="237" spans="1:10" x14ac:dyDescent="0.2">
      <c r="A237" s="158" t="s">
        <v>253</v>
      </c>
      <c r="B237" s="65">
        <v>0</v>
      </c>
      <c r="C237" s="66">
        <v>0</v>
      </c>
      <c r="D237" s="65">
        <v>1</v>
      </c>
      <c r="E237" s="66">
        <v>0</v>
      </c>
      <c r="F237" s="67"/>
      <c r="G237" s="65">
        <f>B237-C237</f>
        <v>0</v>
      </c>
      <c r="H237" s="66">
        <f>D237-E237</f>
        <v>1</v>
      </c>
      <c r="I237" s="20" t="str">
        <f>IF(C237=0, "-", IF(G237/C237&lt;10, G237/C237, "&gt;999%"))</f>
        <v>-</v>
      </c>
      <c r="J237" s="21" t="str">
        <f>IF(E237=0, "-", IF(H237/E237&lt;10, H237/E237, "&gt;999%"))</f>
        <v>-</v>
      </c>
    </row>
    <row r="238" spans="1:10" s="160" customFormat="1" x14ac:dyDescent="0.2">
      <c r="A238" s="178" t="s">
        <v>565</v>
      </c>
      <c r="B238" s="71">
        <v>0</v>
      </c>
      <c r="C238" s="72">
        <v>0</v>
      </c>
      <c r="D238" s="71">
        <v>3</v>
      </c>
      <c r="E238" s="72">
        <v>1</v>
      </c>
      <c r="F238" s="73"/>
      <c r="G238" s="71">
        <f>B238-C238</f>
        <v>0</v>
      </c>
      <c r="H238" s="72">
        <f>D238-E238</f>
        <v>2</v>
      </c>
      <c r="I238" s="37" t="str">
        <f>IF(C238=0, "-", IF(G238/C238&lt;10, G238/C238, "&gt;999%"))</f>
        <v>-</v>
      </c>
      <c r="J238" s="38">
        <f>IF(E238=0, "-", IF(H238/E238&lt;10, H238/E238, "&gt;999%"))</f>
        <v>2</v>
      </c>
    </row>
    <row r="239" spans="1:10" x14ac:dyDescent="0.2">
      <c r="A239" s="177"/>
      <c r="B239" s="143"/>
      <c r="C239" s="144"/>
      <c r="D239" s="143"/>
      <c r="E239" s="144"/>
      <c r="F239" s="145"/>
      <c r="G239" s="143"/>
      <c r="H239" s="144"/>
      <c r="I239" s="151"/>
      <c r="J239" s="152"/>
    </row>
    <row r="240" spans="1:10" s="139" customFormat="1" x14ac:dyDescent="0.2">
      <c r="A240" s="159" t="s">
        <v>62</v>
      </c>
      <c r="B240" s="65"/>
      <c r="C240" s="66"/>
      <c r="D240" s="65"/>
      <c r="E240" s="66"/>
      <c r="F240" s="67"/>
      <c r="G240" s="65"/>
      <c r="H240" s="66"/>
      <c r="I240" s="20"/>
      <c r="J240" s="21"/>
    </row>
    <row r="241" spans="1:10" x14ac:dyDescent="0.2">
      <c r="A241" s="158" t="s">
        <v>422</v>
      </c>
      <c r="B241" s="65">
        <v>4</v>
      </c>
      <c r="C241" s="66">
        <v>2</v>
      </c>
      <c r="D241" s="65">
        <v>20</v>
      </c>
      <c r="E241" s="66">
        <v>16</v>
      </c>
      <c r="F241" s="67"/>
      <c r="G241" s="65">
        <f t="shared" ref="G241:G253" si="48">B241-C241</f>
        <v>2</v>
      </c>
      <c r="H241" s="66">
        <f t="shared" ref="H241:H253" si="49">D241-E241</f>
        <v>4</v>
      </c>
      <c r="I241" s="20">
        <f t="shared" ref="I241:I253" si="50">IF(C241=0, "-", IF(G241/C241&lt;10, G241/C241, "&gt;999%"))</f>
        <v>1</v>
      </c>
      <c r="J241" s="21">
        <f t="shared" ref="J241:J253" si="51">IF(E241=0, "-", IF(H241/E241&lt;10, H241/E241, "&gt;999%"))</f>
        <v>0.25</v>
      </c>
    </row>
    <row r="242" spans="1:10" x14ac:dyDescent="0.2">
      <c r="A242" s="158" t="s">
        <v>435</v>
      </c>
      <c r="B242" s="65">
        <v>43</v>
      </c>
      <c r="C242" s="66">
        <v>56</v>
      </c>
      <c r="D242" s="65">
        <v>187</v>
      </c>
      <c r="E242" s="66">
        <v>144</v>
      </c>
      <c r="F242" s="67"/>
      <c r="G242" s="65">
        <f t="shared" si="48"/>
        <v>-13</v>
      </c>
      <c r="H242" s="66">
        <f t="shared" si="49"/>
        <v>43</v>
      </c>
      <c r="I242" s="20">
        <f t="shared" si="50"/>
        <v>-0.23214285714285715</v>
      </c>
      <c r="J242" s="21">
        <f t="shared" si="51"/>
        <v>0.2986111111111111</v>
      </c>
    </row>
    <row r="243" spans="1:10" x14ac:dyDescent="0.2">
      <c r="A243" s="158" t="s">
        <v>286</v>
      </c>
      <c r="B243" s="65">
        <v>18</v>
      </c>
      <c r="C243" s="66">
        <v>18</v>
      </c>
      <c r="D243" s="65">
        <v>122</v>
      </c>
      <c r="E243" s="66">
        <v>96</v>
      </c>
      <c r="F243" s="67"/>
      <c r="G243" s="65">
        <f t="shared" si="48"/>
        <v>0</v>
      </c>
      <c r="H243" s="66">
        <f t="shared" si="49"/>
        <v>26</v>
      </c>
      <c r="I243" s="20">
        <f t="shared" si="50"/>
        <v>0</v>
      </c>
      <c r="J243" s="21">
        <f t="shared" si="51"/>
        <v>0.27083333333333331</v>
      </c>
    </row>
    <row r="244" spans="1:10" x14ac:dyDescent="0.2">
      <c r="A244" s="158" t="s">
        <v>300</v>
      </c>
      <c r="B244" s="65">
        <v>20</v>
      </c>
      <c r="C244" s="66">
        <v>9</v>
      </c>
      <c r="D244" s="65">
        <v>85</v>
      </c>
      <c r="E244" s="66">
        <v>41</v>
      </c>
      <c r="F244" s="67"/>
      <c r="G244" s="65">
        <f t="shared" si="48"/>
        <v>11</v>
      </c>
      <c r="H244" s="66">
        <f t="shared" si="49"/>
        <v>44</v>
      </c>
      <c r="I244" s="20">
        <f t="shared" si="50"/>
        <v>1.2222222222222223</v>
      </c>
      <c r="J244" s="21">
        <f t="shared" si="51"/>
        <v>1.0731707317073171</v>
      </c>
    </row>
    <row r="245" spans="1:10" x14ac:dyDescent="0.2">
      <c r="A245" s="158" t="s">
        <v>329</v>
      </c>
      <c r="B245" s="65">
        <v>30</v>
      </c>
      <c r="C245" s="66">
        <v>25</v>
      </c>
      <c r="D245" s="65">
        <v>155</v>
      </c>
      <c r="E245" s="66">
        <v>83</v>
      </c>
      <c r="F245" s="67"/>
      <c r="G245" s="65">
        <f t="shared" si="48"/>
        <v>5</v>
      </c>
      <c r="H245" s="66">
        <f t="shared" si="49"/>
        <v>72</v>
      </c>
      <c r="I245" s="20">
        <f t="shared" si="50"/>
        <v>0.2</v>
      </c>
      <c r="J245" s="21">
        <f t="shared" si="51"/>
        <v>0.86746987951807231</v>
      </c>
    </row>
    <row r="246" spans="1:10" x14ac:dyDescent="0.2">
      <c r="A246" s="158" t="s">
        <v>364</v>
      </c>
      <c r="B246" s="65">
        <v>8</v>
      </c>
      <c r="C246" s="66">
        <v>2</v>
      </c>
      <c r="D246" s="65">
        <v>27</v>
      </c>
      <c r="E246" s="66">
        <v>6</v>
      </c>
      <c r="F246" s="67"/>
      <c r="G246" s="65">
        <f t="shared" si="48"/>
        <v>6</v>
      </c>
      <c r="H246" s="66">
        <f t="shared" si="49"/>
        <v>21</v>
      </c>
      <c r="I246" s="20">
        <f t="shared" si="50"/>
        <v>3</v>
      </c>
      <c r="J246" s="21">
        <f t="shared" si="51"/>
        <v>3.5</v>
      </c>
    </row>
    <row r="247" spans="1:10" x14ac:dyDescent="0.2">
      <c r="A247" s="158" t="s">
        <v>365</v>
      </c>
      <c r="B247" s="65">
        <v>4</v>
      </c>
      <c r="C247" s="66">
        <v>2</v>
      </c>
      <c r="D247" s="65">
        <v>30</v>
      </c>
      <c r="E247" s="66">
        <v>20</v>
      </c>
      <c r="F247" s="67"/>
      <c r="G247" s="65">
        <f t="shared" si="48"/>
        <v>2</v>
      </c>
      <c r="H247" s="66">
        <f t="shared" si="49"/>
        <v>10</v>
      </c>
      <c r="I247" s="20">
        <f t="shared" si="50"/>
        <v>1</v>
      </c>
      <c r="J247" s="21">
        <f t="shared" si="51"/>
        <v>0.5</v>
      </c>
    </row>
    <row r="248" spans="1:10" x14ac:dyDescent="0.2">
      <c r="A248" s="158" t="s">
        <v>301</v>
      </c>
      <c r="B248" s="65">
        <v>2</v>
      </c>
      <c r="C248" s="66">
        <v>0</v>
      </c>
      <c r="D248" s="65">
        <v>5</v>
      </c>
      <c r="E248" s="66">
        <v>0</v>
      </c>
      <c r="F248" s="67"/>
      <c r="G248" s="65">
        <f t="shared" si="48"/>
        <v>2</v>
      </c>
      <c r="H248" s="66">
        <f t="shared" si="49"/>
        <v>5</v>
      </c>
      <c r="I248" s="20" t="str">
        <f t="shared" si="50"/>
        <v>-</v>
      </c>
      <c r="J248" s="21" t="str">
        <f t="shared" si="51"/>
        <v>-</v>
      </c>
    </row>
    <row r="249" spans="1:10" x14ac:dyDescent="0.2">
      <c r="A249" s="158" t="s">
        <v>268</v>
      </c>
      <c r="B249" s="65">
        <v>0</v>
      </c>
      <c r="C249" s="66">
        <v>0</v>
      </c>
      <c r="D249" s="65">
        <v>2</v>
      </c>
      <c r="E249" s="66">
        <v>2</v>
      </c>
      <c r="F249" s="67"/>
      <c r="G249" s="65">
        <f t="shared" si="48"/>
        <v>0</v>
      </c>
      <c r="H249" s="66">
        <f t="shared" si="49"/>
        <v>0</v>
      </c>
      <c r="I249" s="20" t="str">
        <f t="shared" si="50"/>
        <v>-</v>
      </c>
      <c r="J249" s="21">
        <f t="shared" si="51"/>
        <v>0</v>
      </c>
    </row>
    <row r="250" spans="1:10" x14ac:dyDescent="0.2">
      <c r="A250" s="158" t="s">
        <v>190</v>
      </c>
      <c r="B250" s="65">
        <v>9</v>
      </c>
      <c r="C250" s="66">
        <v>3</v>
      </c>
      <c r="D250" s="65">
        <v>30</v>
      </c>
      <c r="E250" s="66">
        <v>19</v>
      </c>
      <c r="F250" s="67"/>
      <c r="G250" s="65">
        <f t="shared" si="48"/>
        <v>6</v>
      </c>
      <c r="H250" s="66">
        <f t="shared" si="49"/>
        <v>11</v>
      </c>
      <c r="I250" s="20">
        <f t="shared" si="50"/>
        <v>2</v>
      </c>
      <c r="J250" s="21">
        <f t="shared" si="51"/>
        <v>0.57894736842105265</v>
      </c>
    </row>
    <row r="251" spans="1:10" x14ac:dyDescent="0.2">
      <c r="A251" s="158" t="s">
        <v>208</v>
      </c>
      <c r="B251" s="65">
        <v>13</v>
      </c>
      <c r="C251" s="66">
        <v>12</v>
      </c>
      <c r="D251" s="65">
        <v>61</v>
      </c>
      <c r="E251" s="66">
        <v>55</v>
      </c>
      <c r="F251" s="67"/>
      <c r="G251" s="65">
        <f t="shared" si="48"/>
        <v>1</v>
      </c>
      <c r="H251" s="66">
        <f t="shared" si="49"/>
        <v>6</v>
      </c>
      <c r="I251" s="20">
        <f t="shared" si="50"/>
        <v>8.3333333333333329E-2</v>
      </c>
      <c r="J251" s="21">
        <f t="shared" si="51"/>
        <v>0.10909090909090909</v>
      </c>
    </row>
    <row r="252" spans="1:10" x14ac:dyDescent="0.2">
      <c r="A252" s="158" t="s">
        <v>225</v>
      </c>
      <c r="B252" s="65">
        <v>0</v>
      </c>
      <c r="C252" s="66">
        <v>0</v>
      </c>
      <c r="D252" s="65">
        <v>6</v>
      </c>
      <c r="E252" s="66">
        <v>8</v>
      </c>
      <c r="F252" s="67"/>
      <c r="G252" s="65">
        <f t="shared" si="48"/>
        <v>0</v>
      </c>
      <c r="H252" s="66">
        <f t="shared" si="49"/>
        <v>-2</v>
      </c>
      <c r="I252" s="20" t="str">
        <f t="shared" si="50"/>
        <v>-</v>
      </c>
      <c r="J252" s="21">
        <f t="shared" si="51"/>
        <v>-0.25</v>
      </c>
    </row>
    <row r="253" spans="1:10" s="160" customFormat="1" x14ac:dyDescent="0.2">
      <c r="A253" s="178" t="s">
        <v>566</v>
      </c>
      <c r="B253" s="71">
        <v>151</v>
      </c>
      <c r="C253" s="72">
        <v>129</v>
      </c>
      <c r="D253" s="71">
        <v>730</v>
      </c>
      <c r="E253" s="72">
        <v>490</v>
      </c>
      <c r="F253" s="73"/>
      <c r="G253" s="71">
        <f t="shared" si="48"/>
        <v>22</v>
      </c>
      <c r="H253" s="72">
        <f t="shared" si="49"/>
        <v>240</v>
      </c>
      <c r="I253" s="37">
        <f t="shared" si="50"/>
        <v>0.17054263565891473</v>
      </c>
      <c r="J253" s="38">
        <f t="shared" si="51"/>
        <v>0.48979591836734693</v>
      </c>
    </row>
    <row r="254" spans="1:10" x14ac:dyDescent="0.2">
      <c r="A254" s="177"/>
      <c r="B254" s="143"/>
      <c r="C254" s="144"/>
      <c r="D254" s="143"/>
      <c r="E254" s="144"/>
      <c r="F254" s="145"/>
      <c r="G254" s="143"/>
      <c r="H254" s="144"/>
      <c r="I254" s="151"/>
      <c r="J254" s="152"/>
    </row>
    <row r="255" spans="1:10" s="139" customFormat="1" x14ac:dyDescent="0.2">
      <c r="A255" s="159" t="s">
        <v>63</v>
      </c>
      <c r="B255" s="65"/>
      <c r="C255" s="66"/>
      <c r="D255" s="65"/>
      <c r="E255" s="66"/>
      <c r="F255" s="67"/>
      <c r="G255" s="65"/>
      <c r="H255" s="66"/>
      <c r="I255" s="20"/>
      <c r="J255" s="21"/>
    </row>
    <row r="256" spans="1:10" x14ac:dyDescent="0.2">
      <c r="A256" s="158" t="s">
        <v>280</v>
      </c>
      <c r="B256" s="65">
        <v>0</v>
      </c>
      <c r="C256" s="66">
        <v>0</v>
      </c>
      <c r="D256" s="65">
        <v>1</v>
      </c>
      <c r="E256" s="66">
        <v>0</v>
      </c>
      <c r="F256" s="67"/>
      <c r="G256" s="65">
        <f>B256-C256</f>
        <v>0</v>
      </c>
      <c r="H256" s="66">
        <f>D256-E256</f>
        <v>1</v>
      </c>
      <c r="I256" s="20" t="str">
        <f>IF(C256=0, "-", IF(G256/C256&lt;10, G256/C256, "&gt;999%"))</f>
        <v>-</v>
      </c>
      <c r="J256" s="21" t="str">
        <f>IF(E256=0, "-", IF(H256/E256&lt;10, H256/E256, "&gt;999%"))</f>
        <v>-</v>
      </c>
    </row>
    <row r="257" spans="1:10" s="160" customFormat="1" x14ac:dyDescent="0.2">
      <c r="A257" s="178" t="s">
        <v>567</v>
      </c>
      <c r="B257" s="71">
        <v>0</v>
      </c>
      <c r="C257" s="72">
        <v>0</v>
      </c>
      <c r="D257" s="71">
        <v>1</v>
      </c>
      <c r="E257" s="72">
        <v>0</v>
      </c>
      <c r="F257" s="73"/>
      <c r="G257" s="71">
        <f>B257-C257</f>
        <v>0</v>
      </c>
      <c r="H257" s="72">
        <f>D257-E257</f>
        <v>1</v>
      </c>
      <c r="I257" s="37" t="str">
        <f>IF(C257=0, "-", IF(G257/C257&lt;10, G257/C257, "&gt;999%"))</f>
        <v>-</v>
      </c>
      <c r="J257" s="38" t="str">
        <f>IF(E257=0, "-", IF(H257/E257&lt;10, H257/E257, "&gt;999%"))</f>
        <v>-</v>
      </c>
    </row>
    <row r="258" spans="1:10" x14ac:dyDescent="0.2">
      <c r="A258" s="177"/>
      <c r="B258" s="143"/>
      <c r="C258" s="144"/>
      <c r="D258" s="143"/>
      <c r="E258" s="144"/>
      <c r="F258" s="145"/>
      <c r="G258" s="143"/>
      <c r="H258" s="144"/>
      <c r="I258" s="151"/>
      <c r="J258" s="152"/>
    </row>
    <row r="259" spans="1:10" s="139" customFormat="1" x14ac:dyDescent="0.2">
      <c r="A259" s="159" t="s">
        <v>64</v>
      </c>
      <c r="B259" s="65"/>
      <c r="C259" s="66"/>
      <c r="D259" s="65"/>
      <c r="E259" s="66"/>
      <c r="F259" s="67"/>
      <c r="G259" s="65"/>
      <c r="H259" s="66"/>
      <c r="I259" s="20"/>
      <c r="J259" s="21"/>
    </row>
    <row r="260" spans="1:10" x14ac:dyDescent="0.2">
      <c r="A260" s="158" t="s">
        <v>219</v>
      </c>
      <c r="B260" s="65">
        <v>5</v>
      </c>
      <c r="C260" s="66">
        <v>3</v>
      </c>
      <c r="D260" s="65">
        <v>14</v>
      </c>
      <c r="E260" s="66">
        <v>16</v>
      </c>
      <c r="F260" s="67"/>
      <c r="G260" s="65">
        <f t="shared" ref="G260:G276" si="52">B260-C260</f>
        <v>2</v>
      </c>
      <c r="H260" s="66">
        <f t="shared" ref="H260:H276" si="53">D260-E260</f>
        <v>-2</v>
      </c>
      <c r="I260" s="20">
        <f t="shared" ref="I260:I276" si="54">IF(C260=0, "-", IF(G260/C260&lt;10, G260/C260, "&gt;999%"))</f>
        <v>0.66666666666666663</v>
      </c>
      <c r="J260" s="21">
        <f t="shared" ref="J260:J276" si="55">IF(E260=0, "-", IF(H260/E260&lt;10, H260/E260, "&gt;999%"))</f>
        <v>-0.125</v>
      </c>
    </row>
    <row r="261" spans="1:10" x14ac:dyDescent="0.2">
      <c r="A261" s="158" t="s">
        <v>220</v>
      </c>
      <c r="B261" s="65">
        <v>1</v>
      </c>
      <c r="C261" s="66">
        <v>2</v>
      </c>
      <c r="D261" s="65">
        <v>3</v>
      </c>
      <c r="E261" s="66">
        <v>2</v>
      </c>
      <c r="F261" s="67"/>
      <c r="G261" s="65">
        <f t="shared" si="52"/>
        <v>-1</v>
      </c>
      <c r="H261" s="66">
        <f t="shared" si="53"/>
        <v>1</v>
      </c>
      <c r="I261" s="20">
        <f t="shared" si="54"/>
        <v>-0.5</v>
      </c>
      <c r="J261" s="21">
        <f t="shared" si="55"/>
        <v>0.5</v>
      </c>
    </row>
    <row r="262" spans="1:10" x14ac:dyDescent="0.2">
      <c r="A262" s="158" t="s">
        <v>239</v>
      </c>
      <c r="B262" s="65">
        <v>6</v>
      </c>
      <c r="C262" s="66">
        <v>1</v>
      </c>
      <c r="D262" s="65">
        <v>12</v>
      </c>
      <c r="E262" s="66">
        <v>8</v>
      </c>
      <c r="F262" s="67"/>
      <c r="G262" s="65">
        <f t="shared" si="52"/>
        <v>5</v>
      </c>
      <c r="H262" s="66">
        <f t="shared" si="53"/>
        <v>4</v>
      </c>
      <c r="I262" s="20">
        <f t="shared" si="54"/>
        <v>5</v>
      </c>
      <c r="J262" s="21">
        <f t="shared" si="55"/>
        <v>0.5</v>
      </c>
    </row>
    <row r="263" spans="1:10" x14ac:dyDescent="0.2">
      <c r="A263" s="158" t="s">
        <v>275</v>
      </c>
      <c r="B263" s="65">
        <v>3</v>
      </c>
      <c r="C263" s="66">
        <v>1</v>
      </c>
      <c r="D263" s="65">
        <v>5</v>
      </c>
      <c r="E263" s="66">
        <v>3</v>
      </c>
      <c r="F263" s="67"/>
      <c r="G263" s="65">
        <f t="shared" si="52"/>
        <v>2</v>
      </c>
      <c r="H263" s="66">
        <f t="shared" si="53"/>
        <v>2</v>
      </c>
      <c r="I263" s="20">
        <f t="shared" si="54"/>
        <v>2</v>
      </c>
      <c r="J263" s="21">
        <f t="shared" si="55"/>
        <v>0.66666666666666663</v>
      </c>
    </row>
    <row r="264" spans="1:10" x14ac:dyDescent="0.2">
      <c r="A264" s="158" t="s">
        <v>240</v>
      </c>
      <c r="B264" s="65">
        <v>1</v>
      </c>
      <c r="C264" s="66">
        <v>0</v>
      </c>
      <c r="D264" s="65">
        <v>2</v>
      </c>
      <c r="E264" s="66">
        <v>2</v>
      </c>
      <c r="F264" s="67"/>
      <c r="G264" s="65">
        <f t="shared" si="52"/>
        <v>1</v>
      </c>
      <c r="H264" s="66">
        <f t="shared" si="53"/>
        <v>0</v>
      </c>
      <c r="I264" s="20" t="str">
        <f t="shared" si="54"/>
        <v>-</v>
      </c>
      <c r="J264" s="21">
        <f t="shared" si="55"/>
        <v>0</v>
      </c>
    </row>
    <row r="265" spans="1:10" x14ac:dyDescent="0.2">
      <c r="A265" s="158" t="s">
        <v>249</v>
      </c>
      <c r="B265" s="65">
        <v>1</v>
      </c>
      <c r="C265" s="66">
        <v>1</v>
      </c>
      <c r="D265" s="65">
        <v>5</v>
      </c>
      <c r="E265" s="66">
        <v>2</v>
      </c>
      <c r="F265" s="67"/>
      <c r="G265" s="65">
        <f t="shared" si="52"/>
        <v>0</v>
      </c>
      <c r="H265" s="66">
        <f t="shared" si="53"/>
        <v>3</v>
      </c>
      <c r="I265" s="20">
        <f t="shared" si="54"/>
        <v>0</v>
      </c>
      <c r="J265" s="21">
        <f t="shared" si="55"/>
        <v>1.5</v>
      </c>
    </row>
    <row r="266" spans="1:10" x14ac:dyDescent="0.2">
      <c r="A266" s="158" t="s">
        <v>276</v>
      </c>
      <c r="B266" s="65">
        <v>0</v>
      </c>
      <c r="C266" s="66">
        <v>0</v>
      </c>
      <c r="D266" s="65">
        <v>1</v>
      </c>
      <c r="E266" s="66">
        <v>0</v>
      </c>
      <c r="F266" s="67"/>
      <c r="G266" s="65">
        <f t="shared" si="52"/>
        <v>0</v>
      </c>
      <c r="H266" s="66">
        <f t="shared" si="53"/>
        <v>1</v>
      </c>
      <c r="I266" s="20" t="str">
        <f t="shared" si="54"/>
        <v>-</v>
      </c>
      <c r="J266" s="21" t="str">
        <f t="shared" si="55"/>
        <v>-</v>
      </c>
    </row>
    <row r="267" spans="1:10" x14ac:dyDescent="0.2">
      <c r="A267" s="158" t="s">
        <v>398</v>
      </c>
      <c r="B267" s="65">
        <v>0</v>
      </c>
      <c r="C267" s="66">
        <v>0</v>
      </c>
      <c r="D267" s="65">
        <v>2</v>
      </c>
      <c r="E267" s="66">
        <v>0</v>
      </c>
      <c r="F267" s="67"/>
      <c r="G267" s="65">
        <f t="shared" si="52"/>
        <v>0</v>
      </c>
      <c r="H267" s="66">
        <f t="shared" si="53"/>
        <v>2</v>
      </c>
      <c r="I267" s="20" t="str">
        <f t="shared" si="54"/>
        <v>-</v>
      </c>
      <c r="J267" s="21" t="str">
        <f t="shared" si="55"/>
        <v>-</v>
      </c>
    </row>
    <row r="268" spans="1:10" x14ac:dyDescent="0.2">
      <c r="A268" s="158" t="s">
        <v>320</v>
      </c>
      <c r="B268" s="65">
        <v>7</v>
      </c>
      <c r="C268" s="66">
        <v>4</v>
      </c>
      <c r="D268" s="65">
        <v>24</v>
      </c>
      <c r="E268" s="66">
        <v>13</v>
      </c>
      <c r="F268" s="67"/>
      <c r="G268" s="65">
        <f t="shared" si="52"/>
        <v>3</v>
      </c>
      <c r="H268" s="66">
        <f t="shared" si="53"/>
        <v>11</v>
      </c>
      <c r="I268" s="20">
        <f t="shared" si="54"/>
        <v>0.75</v>
      </c>
      <c r="J268" s="21">
        <f t="shared" si="55"/>
        <v>0.84615384615384615</v>
      </c>
    </row>
    <row r="269" spans="1:10" x14ac:dyDescent="0.2">
      <c r="A269" s="158" t="s">
        <v>348</v>
      </c>
      <c r="B269" s="65">
        <v>3</v>
      </c>
      <c r="C269" s="66">
        <v>2</v>
      </c>
      <c r="D269" s="65">
        <v>10</v>
      </c>
      <c r="E269" s="66">
        <v>2</v>
      </c>
      <c r="F269" s="67"/>
      <c r="G269" s="65">
        <f t="shared" si="52"/>
        <v>1</v>
      </c>
      <c r="H269" s="66">
        <f t="shared" si="53"/>
        <v>8</v>
      </c>
      <c r="I269" s="20">
        <f t="shared" si="54"/>
        <v>0.5</v>
      </c>
      <c r="J269" s="21">
        <f t="shared" si="55"/>
        <v>4</v>
      </c>
    </row>
    <row r="270" spans="1:10" x14ac:dyDescent="0.2">
      <c r="A270" s="158" t="s">
        <v>349</v>
      </c>
      <c r="B270" s="65">
        <v>0</v>
      </c>
      <c r="C270" s="66">
        <v>0</v>
      </c>
      <c r="D270" s="65">
        <v>3</v>
      </c>
      <c r="E270" s="66">
        <v>3</v>
      </c>
      <c r="F270" s="67"/>
      <c r="G270" s="65">
        <f t="shared" si="52"/>
        <v>0</v>
      </c>
      <c r="H270" s="66">
        <f t="shared" si="53"/>
        <v>0</v>
      </c>
      <c r="I270" s="20" t="str">
        <f t="shared" si="54"/>
        <v>-</v>
      </c>
      <c r="J270" s="21">
        <f t="shared" si="55"/>
        <v>0</v>
      </c>
    </row>
    <row r="271" spans="1:10" x14ac:dyDescent="0.2">
      <c r="A271" s="158" t="s">
        <v>350</v>
      </c>
      <c r="B271" s="65">
        <v>1</v>
      </c>
      <c r="C271" s="66">
        <v>5</v>
      </c>
      <c r="D271" s="65">
        <v>13</v>
      </c>
      <c r="E271" s="66">
        <v>11</v>
      </c>
      <c r="F271" s="67"/>
      <c r="G271" s="65">
        <f t="shared" si="52"/>
        <v>-4</v>
      </c>
      <c r="H271" s="66">
        <f t="shared" si="53"/>
        <v>2</v>
      </c>
      <c r="I271" s="20">
        <f t="shared" si="54"/>
        <v>-0.8</v>
      </c>
      <c r="J271" s="21">
        <f t="shared" si="55"/>
        <v>0.18181818181818182</v>
      </c>
    </row>
    <row r="272" spans="1:10" x14ac:dyDescent="0.2">
      <c r="A272" s="158" t="s">
        <v>387</v>
      </c>
      <c r="B272" s="65">
        <v>0</v>
      </c>
      <c r="C272" s="66">
        <v>0</v>
      </c>
      <c r="D272" s="65">
        <v>3</v>
      </c>
      <c r="E272" s="66">
        <v>0</v>
      </c>
      <c r="F272" s="67"/>
      <c r="G272" s="65">
        <f t="shared" si="52"/>
        <v>0</v>
      </c>
      <c r="H272" s="66">
        <f t="shared" si="53"/>
        <v>3</v>
      </c>
      <c r="I272" s="20" t="str">
        <f t="shared" si="54"/>
        <v>-</v>
      </c>
      <c r="J272" s="21" t="str">
        <f t="shared" si="55"/>
        <v>-</v>
      </c>
    </row>
    <row r="273" spans="1:10" x14ac:dyDescent="0.2">
      <c r="A273" s="158" t="s">
        <v>388</v>
      </c>
      <c r="B273" s="65">
        <v>3</v>
      </c>
      <c r="C273" s="66">
        <v>2</v>
      </c>
      <c r="D273" s="65">
        <v>10</v>
      </c>
      <c r="E273" s="66">
        <v>12</v>
      </c>
      <c r="F273" s="67"/>
      <c r="G273" s="65">
        <f t="shared" si="52"/>
        <v>1</v>
      </c>
      <c r="H273" s="66">
        <f t="shared" si="53"/>
        <v>-2</v>
      </c>
      <c r="I273" s="20">
        <f t="shared" si="54"/>
        <v>0.5</v>
      </c>
      <c r="J273" s="21">
        <f t="shared" si="55"/>
        <v>-0.16666666666666666</v>
      </c>
    </row>
    <row r="274" spans="1:10" x14ac:dyDescent="0.2">
      <c r="A274" s="158" t="s">
        <v>399</v>
      </c>
      <c r="B274" s="65">
        <v>2</v>
      </c>
      <c r="C274" s="66">
        <v>1</v>
      </c>
      <c r="D274" s="65">
        <v>5</v>
      </c>
      <c r="E274" s="66">
        <v>2</v>
      </c>
      <c r="F274" s="67"/>
      <c r="G274" s="65">
        <f t="shared" si="52"/>
        <v>1</v>
      </c>
      <c r="H274" s="66">
        <f t="shared" si="53"/>
        <v>3</v>
      </c>
      <c r="I274" s="20">
        <f t="shared" si="54"/>
        <v>1</v>
      </c>
      <c r="J274" s="21">
        <f t="shared" si="55"/>
        <v>1.5</v>
      </c>
    </row>
    <row r="275" spans="1:10" x14ac:dyDescent="0.2">
      <c r="A275" s="158" t="s">
        <v>254</v>
      </c>
      <c r="B275" s="65">
        <v>1</v>
      </c>
      <c r="C275" s="66">
        <v>0</v>
      </c>
      <c r="D275" s="65">
        <v>1</v>
      </c>
      <c r="E275" s="66">
        <v>0</v>
      </c>
      <c r="F275" s="67"/>
      <c r="G275" s="65">
        <f t="shared" si="52"/>
        <v>1</v>
      </c>
      <c r="H275" s="66">
        <f t="shared" si="53"/>
        <v>1</v>
      </c>
      <c r="I275" s="20" t="str">
        <f t="shared" si="54"/>
        <v>-</v>
      </c>
      <c r="J275" s="21" t="str">
        <f t="shared" si="55"/>
        <v>-</v>
      </c>
    </row>
    <row r="276" spans="1:10" s="160" customFormat="1" x14ac:dyDescent="0.2">
      <c r="A276" s="178" t="s">
        <v>568</v>
      </c>
      <c r="B276" s="71">
        <v>34</v>
      </c>
      <c r="C276" s="72">
        <v>22</v>
      </c>
      <c r="D276" s="71">
        <v>113</v>
      </c>
      <c r="E276" s="72">
        <v>76</v>
      </c>
      <c r="F276" s="73"/>
      <c r="G276" s="71">
        <f t="shared" si="52"/>
        <v>12</v>
      </c>
      <c r="H276" s="72">
        <f t="shared" si="53"/>
        <v>37</v>
      </c>
      <c r="I276" s="37">
        <f t="shared" si="54"/>
        <v>0.54545454545454541</v>
      </c>
      <c r="J276" s="38">
        <f t="shared" si="55"/>
        <v>0.48684210526315791</v>
      </c>
    </row>
    <row r="277" spans="1:10" x14ac:dyDescent="0.2">
      <c r="A277" s="177"/>
      <c r="B277" s="143"/>
      <c r="C277" s="144"/>
      <c r="D277" s="143"/>
      <c r="E277" s="144"/>
      <c r="F277" s="145"/>
      <c r="G277" s="143"/>
      <c r="H277" s="144"/>
      <c r="I277" s="151"/>
      <c r="J277" s="152"/>
    </row>
    <row r="278" spans="1:10" s="139" customFormat="1" x14ac:dyDescent="0.2">
      <c r="A278" s="159" t="s">
        <v>65</v>
      </c>
      <c r="B278" s="65"/>
      <c r="C278" s="66"/>
      <c r="D278" s="65"/>
      <c r="E278" s="66"/>
      <c r="F278" s="67"/>
      <c r="G278" s="65"/>
      <c r="H278" s="66"/>
      <c r="I278" s="20"/>
      <c r="J278" s="21"/>
    </row>
    <row r="279" spans="1:10" x14ac:dyDescent="0.2">
      <c r="A279" s="158" t="s">
        <v>473</v>
      </c>
      <c r="B279" s="65">
        <v>0</v>
      </c>
      <c r="C279" s="66">
        <v>0</v>
      </c>
      <c r="D279" s="65">
        <v>1</v>
      </c>
      <c r="E279" s="66">
        <v>1</v>
      </c>
      <c r="F279" s="67"/>
      <c r="G279" s="65">
        <f>B279-C279</f>
        <v>0</v>
      </c>
      <c r="H279" s="66">
        <f>D279-E279</f>
        <v>0</v>
      </c>
      <c r="I279" s="20" t="str">
        <f>IF(C279=0, "-", IF(G279/C279&lt;10, G279/C279, "&gt;999%"))</f>
        <v>-</v>
      </c>
      <c r="J279" s="21">
        <f>IF(E279=0, "-", IF(H279/E279&lt;10, H279/E279, "&gt;999%"))</f>
        <v>0</v>
      </c>
    </row>
    <row r="280" spans="1:10" x14ac:dyDescent="0.2">
      <c r="A280" s="158" t="s">
        <v>462</v>
      </c>
      <c r="B280" s="65">
        <v>0</v>
      </c>
      <c r="C280" s="66">
        <v>0</v>
      </c>
      <c r="D280" s="65">
        <v>0</v>
      </c>
      <c r="E280" s="66">
        <v>1</v>
      </c>
      <c r="F280" s="67"/>
      <c r="G280" s="65">
        <f>B280-C280</f>
        <v>0</v>
      </c>
      <c r="H280" s="66">
        <f>D280-E280</f>
        <v>-1</v>
      </c>
      <c r="I280" s="20" t="str">
        <f>IF(C280=0, "-", IF(G280/C280&lt;10, G280/C280, "&gt;999%"))</f>
        <v>-</v>
      </c>
      <c r="J280" s="21">
        <f>IF(E280=0, "-", IF(H280/E280&lt;10, H280/E280, "&gt;999%"))</f>
        <v>-1</v>
      </c>
    </row>
    <row r="281" spans="1:10" s="160" customFormat="1" x14ac:dyDescent="0.2">
      <c r="A281" s="178" t="s">
        <v>569</v>
      </c>
      <c r="B281" s="71">
        <v>0</v>
      </c>
      <c r="C281" s="72">
        <v>0</v>
      </c>
      <c r="D281" s="71">
        <v>1</v>
      </c>
      <c r="E281" s="72">
        <v>2</v>
      </c>
      <c r="F281" s="73"/>
      <c r="G281" s="71">
        <f>B281-C281</f>
        <v>0</v>
      </c>
      <c r="H281" s="72">
        <f>D281-E281</f>
        <v>-1</v>
      </c>
      <c r="I281" s="37" t="str">
        <f>IF(C281=0, "-", IF(G281/C281&lt;10, G281/C281, "&gt;999%"))</f>
        <v>-</v>
      </c>
      <c r="J281" s="38">
        <f>IF(E281=0, "-", IF(H281/E281&lt;10, H281/E281, "&gt;999%"))</f>
        <v>-0.5</v>
      </c>
    </row>
    <row r="282" spans="1:10" x14ac:dyDescent="0.2">
      <c r="A282" s="177"/>
      <c r="B282" s="143"/>
      <c r="C282" s="144"/>
      <c r="D282" s="143"/>
      <c r="E282" s="144"/>
      <c r="F282" s="145"/>
      <c r="G282" s="143"/>
      <c r="H282" s="144"/>
      <c r="I282" s="151"/>
      <c r="J282" s="152"/>
    </row>
    <row r="283" spans="1:10" s="139" customFormat="1" x14ac:dyDescent="0.2">
      <c r="A283" s="159" t="s">
        <v>66</v>
      </c>
      <c r="B283" s="65"/>
      <c r="C283" s="66"/>
      <c r="D283" s="65"/>
      <c r="E283" s="66"/>
      <c r="F283" s="67"/>
      <c r="G283" s="65"/>
      <c r="H283" s="66"/>
      <c r="I283" s="20"/>
      <c r="J283" s="21"/>
    </row>
    <row r="284" spans="1:10" x14ac:dyDescent="0.2">
      <c r="A284" s="158" t="s">
        <v>452</v>
      </c>
      <c r="B284" s="65">
        <v>3</v>
      </c>
      <c r="C284" s="66">
        <v>5</v>
      </c>
      <c r="D284" s="65">
        <v>10</v>
      </c>
      <c r="E284" s="66">
        <v>24</v>
      </c>
      <c r="F284" s="67"/>
      <c r="G284" s="65">
        <f t="shared" ref="G284:G290" si="56">B284-C284</f>
        <v>-2</v>
      </c>
      <c r="H284" s="66">
        <f t="shared" ref="H284:H290" si="57">D284-E284</f>
        <v>-14</v>
      </c>
      <c r="I284" s="20">
        <f t="shared" ref="I284:I290" si="58">IF(C284=0, "-", IF(G284/C284&lt;10, G284/C284, "&gt;999%"))</f>
        <v>-0.4</v>
      </c>
      <c r="J284" s="21">
        <f t="shared" ref="J284:J290" si="59">IF(E284=0, "-", IF(H284/E284&lt;10, H284/E284, "&gt;999%"))</f>
        <v>-0.58333333333333337</v>
      </c>
    </row>
    <row r="285" spans="1:10" x14ac:dyDescent="0.2">
      <c r="A285" s="158" t="s">
        <v>263</v>
      </c>
      <c r="B285" s="65">
        <v>1</v>
      </c>
      <c r="C285" s="66">
        <v>0</v>
      </c>
      <c r="D285" s="65">
        <v>3</v>
      </c>
      <c r="E285" s="66">
        <v>2</v>
      </c>
      <c r="F285" s="67"/>
      <c r="G285" s="65">
        <f t="shared" si="56"/>
        <v>1</v>
      </c>
      <c r="H285" s="66">
        <f t="shared" si="57"/>
        <v>1</v>
      </c>
      <c r="I285" s="20" t="str">
        <f t="shared" si="58"/>
        <v>-</v>
      </c>
      <c r="J285" s="21">
        <f t="shared" si="59"/>
        <v>0.5</v>
      </c>
    </row>
    <row r="286" spans="1:10" x14ac:dyDescent="0.2">
      <c r="A286" s="158" t="s">
        <v>264</v>
      </c>
      <c r="B286" s="65">
        <v>0</v>
      </c>
      <c r="C286" s="66">
        <v>0</v>
      </c>
      <c r="D286" s="65">
        <v>2</v>
      </c>
      <c r="E286" s="66">
        <v>0</v>
      </c>
      <c r="F286" s="67"/>
      <c r="G286" s="65">
        <f t="shared" si="56"/>
        <v>0</v>
      </c>
      <c r="H286" s="66">
        <f t="shared" si="57"/>
        <v>2</v>
      </c>
      <c r="I286" s="20" t="str">
        <f t="shared" si="58"/>
        <v>-</v>
      </c>
      <c r="J286" s="21" t="str">
        <f t="shared" si="59"/>
        <v>-</v>
      </c>
    </row>
    <row r="287" spans="1:10" x14ac:dyDescent="0.2">
      <c r="A287" s="158" t="s">
        <v>412</v>
      </c>
      <c r="B287" s="65">
        <v>0</v>
      </c>
      <c r="C287" s="66">
        <v>1</v>
      </c>
      <c r="D287" s="65">
        <v>2</v>
      </c>
      <c r="E287" s="66">
        <v>2</v>
      </c>
      <c r="F287" s="67"/>
      <c r="G287" s="65">
        <f t="shared" si="56"/>
        <v>-1</v>
      </c>
      <c r="H287" s="66">
        <f t="shared" si="57"/>
        <v>0</v>
      </c>
      <c r="I287" s="20">
        <f t="shared" si="58"/>
        <v>-1</v>
      </c>
      <c r="J287" s="21">
        <f t="shared" si="59"/>
        <v>0</v>
      </c>
    </row>
    <row r="288" spans="1:10" x14ac:dyDescent="0.2">
      <c r="A288" s="158" t="s">
        <v>423</v>
      </c>
      <c r="B288" s="65">
        <v>0</v>
      </c>
      <c r="C288" s="66">
        <v>0</v>
      </c>
      <c r="D288" s="65">
        <v>0</v>
      </c>
      <c r="E288" s="66">
        <v>3</v>
      </c>
      <c r="F288" s="67"/>
      <c r="G288" s="65">
        <f t="shared" si="56"/>
        <v>0</v>
      </c>
      <c r="H288" s="66">
        <f t="shared" si="57"/>
        <v>-3</v>
      </c>
      <c r="I288" s="20" t="str">
        <f t="shared" si="58"/>
        <v>-</v>
      </c>
      <c r="J288" s="21">
        <f t="shared" si="59"/>
        <v>-1</v>
      </c>
    </row>
    <row r="289" spans="1:10" x14ac:dyDescent="0.2">
      <c r="A289" s="158" t="s">
        <v>436</v>
      </c>
      <c r="B289" s="65">
        <v>0</v>
      </c>
      <c r="C289" s="66">
        <v>17</v>
      </c>
      <c r="D289" s="65">
        <v>1</v>
      </c>
      <c r="E289" s="66">
        <v>41</v>
      </c>
      <c r="F289" s="67"/>
      <c r="G289" s="65">
        <f t="shared" si="56"/>
        <v>-17</v>
      </c>
      <c r="H289" s="66">
        <f t="shared" si="57"/>
        <v>-40</v>
      </c>
      <c r="I289" s="20">
        <f t="shared" si="58"/>
        <v>-1</v>
      </c>
      <c r="J289" s="21">
        <f t="shared" si="59"/>
        <v>-0.97560975609756095</v>
      </c>
    </row>
    <row r="290" spans="1:10" s="160" customFormat="1" x14ac:dyDescent="0.2">
      <c r="A290" s="178" t="s">
        <v>570</v>
      </c>
      <c r="B290" s="71">
        <v>4</v>
      </c>
      <c r="C290" s="72">
        <v>23</v>
      </c>
      <c r="D290" s="71">
        <v>18</v>
      </c>
      <c r="E290" s="72">
        <v>72</v>
      </c>
      <c r="F290" s="73"/>
      <c r="G290" s="71">
        <f t="shared" si="56"/>
        <v>-19</v>
      </c>
      <c r="H290" s="72">
        <f t="shared" si="57"/>
        <v>-54</v>
      </c>
      <c r="I290" s="37">
        <f t="shared" si="58"/>
        <v>-0.82608695652173914</v>
      </c>
      <c r="J290" s="38">
        <f t="shared" si="59"/>
        <v>-0.75</v>
      </c>
    </row>
    <row r="291" spans="1:10" x14ac:dyDescent="0.2">
      <c r="A291" s="177"/>
      <c r="B291" s="143"/>
      <c r="C291" s="144"/>
      <c r="D291" s="143"/>
      <c r="E291" s="144"/>
      <c r="F291" s="145"/>
      <c r="G291" s="143"/>
      <c r="H291" s="144"/>
      <c r="I291" s="151"/>
      <c r="J291" s="152"/>
    </row>
    <row r="292" spans="1:10" s="139" customFormat="1" x14ac:dyDescent="0.2">
      <c r="A292" s="159" t="s">
        <v>67</v>
      </c>
      <c r="B292" s="65"/>
      <c r="C292" s="66"/>
      <c r="D292" s="65"/>
      <c r="E292" s="66"/>
      <c r="F292" s="67"/>
      <c r="G292" s="65"/>
      <c r="H292" s="66"/>
      <c r="I292" s="20"/>
      <c r="J292" s="21"/>
    </row>
    <row r="293" spans="1:10" x14ac:dyDescent="0.2">
      <c r="A293" s="158" t="s">
        <v>330</v>
      </c>
      <c r="B293" s="65">
        <v>18</v>
      </c>
      <c r="C293" s="66">
        <v>7</v>
      </c>
      <c r="D293" s="65">
        <v>84</v>
      </c>
      <c r="E293" s="66">
        <v>23</v>
      </c>
      <c r="F293" s="67"/>
      <c r="G293" s="65">
        <f>B293-C293</f>
        <v>11</v>
      </c>
      <c r="H293" s="66">
        <f>D293-E293</f>
        <v>61</v>
      </c>
      <c r="I293" s="20">
        <f>IF(C293=0, "-", IF(G293/C293&lt;10, G293/C293, "&gt;999%"))</f>
        <v>1.5714285714285714</v>
      </c>
      <c r="J293" s="21">
        <f>IF(E293=0, "-", IF(H293/E293&lt;10, H293/E293, "&gt;999%"))</f>
        <v>2.652173913043478</v>
      </c>
    </row>
    <row r="294" spans="1:10" x14ac:dyDescent="0.2">
      <c r="A294" s="158" t="s">
        <v>191</v>
      </c>
      <c r="B294" s="65">
        <v>79</v>
      </c>
      <c r="C294" s="66">
        <v>11</v>
      </c>
      <c r="D294" s="65">
        <v>171</v>
      </c>
      <c r="E294" s="66">
        <v>62</v>
      </c>
      <c r="F294" s="67"/>
      <c r="G294" s="65">
        <f>B294-C294</f>
        <v>68</v>
      </c>
      <c r="H294" s="66">
        <f>D294-E294</f>
        <v>109</v>
      </c>
      <c r="I294" s="20">
        <f>IF(C294=0, "-", IF(G294/C294&lt;10, G294/C294, "&gt;999%"))</f>
        <v>6.1818181818181817</v>
      </c>
      <c r="J294" s="21">
        <f>IF(E294=0, "-", IF(H294/E294&lt;10, H294/E294, "&gt;999%"))</f>
        <v>1.7580645161290323</v>
      </c>
    </row>
    <row r="295" spans="1:10" x14ac:dyDescent="0.2">
      <c r="A295" s="158" t="s">
        <v>302</v>
      </c>
      <c r="B295" s="65">
        <v>38</v>
      </c>
      <c r="C295" s="66">
        <v>10</v>
      </c>
      <c r="D295" s="65">
        <v>186</v>
      </c>
      <c r="E295" s="66">
        <v>45</v>
      </c>
      <c r="F295" s="67"/>
      <c r="G295" s="65">
        <f>B295-C295</f>
        <v>28</v>
      </c>
      <c r="H295" s="66">
        <f>D295-E295</f>
        <v>141</v>
      </c>
      <c r="I295" s="20">
        <f>IF(C295=0, "-", IF(G295/C295&lt;10, G295/C295, "&gt;999%"))</f>
        <v>2.8</v>
      </c>
      <c r="J295" s="21">
        <f>IF(E295=0, "-", IF(H295/E295&lt;10, H295/E295, "&gt;999%"))</f>
        <v>3.1333333333333333</v>
      </c>
    </row>
    <row r="296" spans="1:10" s="160" customFormat="1" x14ac:dyDescent="0.2">
      <c r="A296" s="178" t="s">
        <v>571</v>
      </c>
      <c r="B296" s="71">
        <v>135</v>
      </c>
      <c r="C296" s="72">
        <v>28</v>
      </c>
      <c r="D296" s="71">
        <v>441</v>
      </c>
      <c r="E296" s="72">
        <v>130</v>
      </c>
      <c r="F296" s="73"/>
      <c r="G296" s="71">
        <f>B296-C296</f>
        <v>107</v>
      </c>
      <c r="H296" s="72">
        <f>D296-E296</f>
        <v>311</v>
      </c>
      <c r="I296" s="37">
        <f>IF(C296=0, "-", IF(G296/C296&lt;10, G296/C296, "&gt;999%"))</f>
        <v>3.8214285714285716</v>
      </c>
      <c r="J296" s="38">
        <f>IF(E296=0, "-", IF(H296/E296&lt;10, H296/E296, "&gt;999%"))</f>
        <v>2.3923076923076922</v>
      </c>
    </row>
    <row r="297" spans="1:10" x14ac:dyDescent="0.2">
      <c r="A297" s="177"/>
      <c r="B297" s="143"/>
      <c r="C297" s="144"/>
      <c r="D297" s="143"/>
      <c r="E297" s="144"/>
      <c r="F297" s="145"/>
      <c r="G297" s="143"/>
      <c r="H297" s="144"/>
      <c r="I297" s="151"/>
      <c r="J297" s="152"/>
    </row>
    <row r="298" spans="1:10" s="139" customFormat="1" x14ac:dyDescent="0.2">
      <c r="A298" s="159" t="s">
        <v>68</v>
      </c>
      <c r="B298" s="65"/>
      <c r="C298" s="66"/>
      <c r="D298" s="65"/>
      <c r="E298" s="66"/>
      <c r="F298" s="67"/>
      <c r="G298" s="65"/>
      <c r="H298" s="66"/>
      <c r="I298" s="20"/>
      <c r="J298" s="21"/>
    </row>
    <row r="299" spans="1:10" x14ac:dyDescent="0.2">
      <c r="A299" s="158" t="s">
        <v>269</v>
      </c>
      <c r="B299" s="65">
        <v>1</v>
      </c>
      <c r="C299" s="66">
        <v>1</v>
      </c>
      <c r="D299" s="65">
        <v>3</v>
      </c>
      <c r="E299" s="66">
        <v>2</v>
      </c>
      <c r="F299" s="67"/>
      <c r="G299" s="65">
        <f>B299-C299</f>
        <v>0</v>
      </c>
      <c r="H299" s="66">
        <f>D299-E299</f>
        <v>1</v>
      </c>
      <c r="I299" s="20">
        <f>IF(C299=0, "-", IF(G299/C299&lt;10, G299/C299, "&gt;999%"))</f>
        <v>0</v>
      </c>
      <c r="J299" s="21">
        <f>IF(E299=0, "-", IF(H299/E299&lt;10, H299/E299, "&gt;999%"))</f>
        <v>0.5</v>
      </c>
    </row>
    <row r="300" spans="1:10" x14ac:dyDescent="0.2">
      <c r="A300" s="158" t="s">
        <v>221</v>
      </c>
      <c r="B300" s="65">
        <v>0</v>
      </c>
      <c r="C300" s="66">
        <v>0</v>
      </c>
      <c r="D300" s="65">
        <v>1</v>
      </c>
      <c r="E300" s="66">
        <v>0</v>
      </c>
      <c r="F300" s="67"/>
      <c r="G300" s="65">
        <f>B300-C300</f>
        <v>0</v>
      </c>
      <c r="H300" s="66">
        <f>D300-E300</f>
        <v>1</v>
      </c>
      <c r="I300" s="20" t="str">
        <f>IF(C300=0, "-", IF(G300/C300&lt;10, G300/C300, "&gt;999%"))</f>
        <v>-</v>
      </c>
      <c r="J300" s="21" t="str">
        <f>IF(E300=0, "-", IF(H300/E300&lt;10, H300/E300, "&gt;999%"))</f>
        <v>-</v>
      </c>
    </row>
    <row r="301" spans="1:10" x14ac:dyDescent="0.2">
      <c r="A301" s="158" t="s">
        <v>321</v>
      </c>
      <c r="B301" s="65">
        <v>1</v>
      </c>
      <c r="C301" s="66">
        <v>1</v>
      </c>
      <c r="D301" s="65">
        <v>8</v>
      </c>
      <c r="E301" s="66">
        <v>4</v>
      </c>
      <c r="F301" s="67"/>
      <c r="G301" s="65">
        <f>B301-C301</f>
        <v>0</v>
      </c>
      <c r="H301" s="66">
        <f>D301-E301</f>
        <v>4</v>
      </c>
      <c r="I301" s="20">
        <f>IF(C301=0, "-", IF(G301/C301&lt;10, G301/C301, "&gt;999%"))</f>
        <v>0</v>
      </c>
      <c r="J301" s="21">
        <f>IF(E301=0, "-", IF(H301/E301&lt;10, H301/E301, "&gt;999%"))</f>
        <v>1</v>
      </c>
    </row>
    <row r="302" spans="1:10" x14ac:dyDescent="0.2">
      <c r="A302" s="158" t="s">
        <v>199</v>
      </c>
      <c r="B302" s="65">
        <v>4</v>
      </c>
      <c r="C302" s="66">
        <v>1</v>
      </c>
      <c r="D302" s="65">
        <v>12</v>
      </c>
      <c r="E302" s="66">
        <v>4</v>
      </c>
      <c r="F302" s="67"/>
      <c r="G302" s="65">
        <f>B302-C302</f>
        <v>3</v>
      </c>
      <c r="H302" s="66">
        <f>D302-E302</f>
        <v>8</v>
      </c>
      <c r="I302" s="20">
        <f>IF(C302=0, "-", IF(G302/C302&lt;10, G302/C302, "&gt;999%"))</f>
        <v>3</v>
      </c>
      <c r="J302" s="21">
        <f>IF(E302=0, "-", IF(H302/E302&lt;10, H302/E302, "&gt;999%"))</f>
        <v>2</v>
      </c>
    </row>
    <row r="303" spans="1:10" s="160" customFormat="1" x14ac:dyDescent="0.2">
      <c r="A303" s="178" t="s">
        <v>572</v>
      </c>
      <c r="B303" s="71">
        <v>6</v>
      </c>
      <c r="C303" s="72">
        <v>3</v>
      </c>
      <c r="D303" s="71">
        <v>24</v>
      </c>
      <c r="E303" s="72">
        <v>10</v>
      </c>
      <c r="F303" s="73"/>
      <c r="G303" s="71">
        <f>B303-C303</f>
        <v>3</v>
      </c>
      <c r="H303" s="72">
        <f>D303-E303</f>
        <v>14</v>
      </c>
      <c r="I303" s="37">
        <f>IF(C303=0, "-", IF(G303/C303&lt;10, G303/C303, "&gt;999%"))</f>
        <v>1</v>
      </c>
      <c r="J303" s="38">
        <f>IF(E303=0, "-", IF(H303/E303&lt;10, H303/E303, "&gt;999%"))</f>
        <v>1.4</v>
      </c>
    </row>
    <row r="304" spans="1:10" x14ac:dyDescent="0.2">
      <c r="A304" s="177"/>
      <c r="B304" s="143"/>
      <c r="C304" s="144"/>
      <c r="D304" s="143"/>
      <c r="E304" s="144"/>
      <c r="F304" s="145"/>
      <c r="G304" s="143"/>
      <c r="H304" s="144"/>
      <c r="I304" s="151"/>
      <c r="J304" s="152"/>
    </row>
    <row r="305" spans="1:10" s="139" customFormat="1" x14ac:dyDescent="0.2">
      <c r="A305" s="159" t="s">
        <v>69</v>
      </c>
      <c r="B305" s="65"/>
      <c r="C305" s="66"/>
      <c r="D305" s="65"/>
      <c r="E305" s="66"/>
      <c r="F305" s="67"/>
      <c r="G305" s="65"/>
      <c r="H305" s="66"/>
      <c r="I305" s="20"/>
      <c r="J305" s="21"/>
    </row>
    <row r="306" spans="1:10" x14ac:dyDescent="0.2">
      <c r="A306" s="158" t="s">
        <v>303</v>
      </c>
      <c r="B306" s="65">
        <v>6</v>
      </c>
      <c r="C306" s="66">
        <v>30</v>
      </c>
      <c r="D306" s="65">
        <v>183</v>
      </c>
      <c r="E306" s="66">
        <v>145</v>
      </c>
      <c r="F306" s="67"/>
      <c r="G306" s="65">
        <f t="shared" ref="G306:G315" si="60">B306-C306</f>
        <v>-24</v>
      </c>
      <c r="H306" s="66">
        <f t="shared" ref="H306:H315" si="61">D306-E306</f>
        <v>38</v>
      </c>
      <c r="I306" s="20">
        <f t="shared" ref="I306:I315" si="62">IF(C306=0, "-", IF(G306/C306&lt;10, G306/C306, "&gt;999%"))</f>
        <v>-0.8</v>
      </c>
      <c r="J306" s="21">
        <f t="shared" ref="J306:J315" si="63">IF(E306=0, "-", IF(H306/E306&lt;10, H306/E306, "&gt;999%"))</f>
        <v>0.2620689655172414</v>
      </c>
    </row>
    <row r="307" spans="1:10" x14ac:dyDescent="0.2">
      <c r="A307" s="158" t="s">
        <v>304</v>
      </c>
      <c r="B307" s="65">
        <v>6</v>
      </c>
      <c r="C307" s="66">
        <v>7</v>
      </c>
      <c r="D307" s="65">
        <v>80</v>
      </c>
      <c r="E307" s="66">
        <v>50</v>
      </c>
      <c r="F307" s="67"/>
      <c r="G307" s="65">
        <f t="shared" si="60"/>
        <v>-1</v>
      </c>
      <c r="H307" s="66">
        <f t="shared" si="61"/>
        <v>30</v>
      </c>
      <c r="I307" s="20">
        <f t="shared" si="62"/>
        <v>-0.14285714285714285</v>
      </c>
      <c r="J307" s="21">
        <f t="shared" si="63"/>
        <v>0.6</v>
      </c>
    </row>
    <row r="308" spans="1:10" x14ac:dyDescent="0.2">
      <c r="A308" s="158" t="s">
        <v>413</v>
      </c>
      <c r="B308" s="65">
        <v>2</v>
      </c>
      <c r="C308" s="66">
        <v>4</v>
      </c>
      <c r="D308" s="65">
        <v>10</v>
      </c>
      <c r="E308" s="66">
        <v>4</v>
      </c>
      <c r="F308" s="67"/>
      <c r="G308" s="65">
        <f t="shared" si="60"/>
        <v>-2</v>
      </c>
      <c r="H308" s="66">
        <f t="shared" si="61"/>
        <v>6</v>
      </c>
      <c r="I308" s="20">
        <f t="shared" si="62"/>
        <v>-0.5</v>
      </c>
      <c r="J308" s="21">
        <f t="shared" si="63"/>
        <v>1.5</v>
      </c>
    </row>
    <row r="309" spans="1:10" x14ac:dyDescent="0.2">
      <c r="A309" s="158" t="s">
        <v>186</v>
      </c>
      <c r="B309" s="65">
        <v>1</v>
      </c>
      <c r="C309" s="66">
        <v>1</v>
      </c>
      <c r="D309" s="65">
        <v>3</v>
      </c>
      <c r="E309" s="66">
        <v>4</v>
      </c>
      <c r="F309" s="67"/>
      <c r="G309" s="65">
        <f t="shared" si="60"/>
        <v>0</v>
      </c>
      <c r="H309" s="66">
        <f t="shared" si="61"/>
        <v>-1</v>
      </c>
      <c r="I309" s="20">
        <f t="shared" si="62"/>
        <v>0</v>
      </c>
      <c r="J309" s="21">
        <f t="shared" si="63"/>
        <v>-0.25</v>
      </c>
    </row>
    <row r="310" spans="1:10" x14ac:dyDescent="0.2">
      <c r="A310" s="158" t="s">
        <v>331</v>
      </c>
      <c r="B310" s="65">
        <v>10</v>
      </c>
      <c r="C310" s="66">
        <v>19</v>
      </c>
      <c r="D310" s="65">
        <v>72</v>
      </c>
      <c r="E310" s="66">
        <v>85</v>
      </c>
      <c r="F310" s="67"/>
      <c r="G310" s="65">
        <f t="shared" si="60"/>
        <v>-9</v>
      </c>
      <c r="H310" s="66">
        <f t="shared" si="61"/>
        <v>-13</v>
      </c>
      <c r="I310" s="20">
        <f t="shared" si="62"/>
        <v>-0.47368421052631576</v>
      </c>
      <c r="J310" s="21">
        <f t="shared" si="63"/>
        <v>-0.15294117647058825</v>
      </c>
    </row>
    <row r="311" spans="1:10" x14ac:dyDescent="0.2">
      <c r="A311" s="158" t="s">
        <v>366</v>
      </c>
      <c r="B311" s="65">
        <v>14</v>
      </c>
      <c r="C311" s="66">
        <v>4</v>
      </c>
      <c r="D311" s="65">
        <v>34</v>
      </c>
      <c r="E311" s="66">
        <v>11</v>
      </c>
      <c r="F311" s="67"/>
      <c r="G311" s="65">
        <f t="shared" si="60"/>
        <v>10</v>
      </c>
      <c r="H311" s="66">
        <f t="shared" si="61"/>
        <v>23</v>
      </c>
      <c r="I311" s="20">
        <f t="shared" si="62"/>
        <v>2.5</v>
      </c>
      <c r="J311" s="21">
        <f t="shared" si="63"/>
        <v>2.0909090909090908</v>
      </c>
    </row>
    <row r="312" spans="1:10" x14ac:dyDescent="0.2">
      <c r="A312" s="158" t="s">
        <v>367</v>
      </c>
      <c r="B312" s="65">
        <v>21</v>
      </c>
      <c r="C312" s="66">
        <v>17</v>
      </c>
      <c r="D312" s="65">
        <v>63</v>
      </c>
      <c r="E312" s="66">
        <v>134</v>
      </c>
      <c r="F312" s="67"/>
      <c r="G312" s="65">
        <f t="shared" si="60"/>
        <v>4</v>
      </c>
      <c r="H312" s="66">
        <f t="shared" si="61"/>
        <v>-71</v>
      </c>
      <c r="I312" s="20">
        <f t="shared" si="62"/>
        <v>0.23529411764705882</v>
      </c>
      <c r="J312" s="21">
        <f t="shared" si="63"/>
        <v>-0.52985074626865669</v>
      </c>
    </row>
    <row r="313" spans="1:10" x14ac:dyDescent="0.2">
      <c r="A313" s="158" t="s">
        <v>424</v>
      </c>
      <c r="B313" s="65">
        <v>4</v>
      </c>
      <c r="C313" s="66">
        <v>8</v>
      </c>
      <c r="D313" s="65">
        <v>18</v>
      </c>
      <c r="E313" s="66">
        <v>12</v>
      </c>
      <c r="F313" s="67"/>
      <c r="G313" s="65">
        <f t="shared" si="60"/>
        <v>-4</v>
      </c>
      <c r="H313" s="66">
        <f t="shared" si="61"/>
        <v>6</v>
      </c>
      <c r="I313" s="20">
        <f t="shared" si="62"/>
        <v>-0.5</v>
      </c>
      <c r="J313" s="21">
        <f t="shared" si="63"/>
        <v>0.5</v>
      </c>
    </row>
    <row r="314" spans="1:10" x14ac:dyDescent="0.2">
      <c r="A314" s="158" t="s">
        <v>437</v>
      </c>
      <c r="B314" s="65">
        <v>47</v>
      </c>
      <c r="C314" s="66">
        <v>66</v>
      </c>
      <c r="D314" s="65">
        <v>334</v>
      </c>
      <c r="E314" s="66">
        <v>215</v>
      </c>
      <c r="F314" s="67"/>
      <c r="G314" s="65">
        <f t="shared" si="60"/>
        <v>-19</v>
      </c>
      <c r="H314" s="66">
        <f t="shared" si="61"/>
        <v>119</v>
      </c>
      <c r="I314" s="20">
        <f t="shared" si="62"/>
        <v>-0.2878787878787879</v>
      </c>
      <c r="J314" s="21">
        <f t="shared" si="63"/>
        <v>0.55348837209302326</v>
      </c>
    </row>
    <row r="315" spans="1:10" s="160" customFormat="1" x14ac:dyDescent="0.2">
      <c r="A315" s="178" t="s">
        <v>573</v>
      </c>
      <c r="B315" s="71">
        <v>111</v>
      </c>
      <c r="C315" s="72">
        <v>156</v>
      </c>
      <c r="D315" s="71">
        <v>797</v>
      </c>
      <c r="E315" s="72">
        <v>660</v>
      </c>
      <c r="F315" s="73"/>
      <c r="G315" s="71">
        <f t="shared" si="60"/>
        <v>-45</v>
      </c>
      <c r="H315" s="72">
        <f t="shared" si="61"/>
        <v>137</v>
      </c>
      <c r="I315" s="37">
        <f t="shared" si="62"/>
        <v>-0.28846153846153844</v>
      </c>
      <c r="J315" s="38">
        <f t="shared" si="63"/>
        <v>0.20757575757575758</v>
      </c>
    </row>
    <row r="316" spans="1:10" x14ac:dyDescent="0.2">
      <c r="A316" s="177"/>
      <c r="B316" s="143"/>
      <c r="C316" s="144"/>
      <c r="D316" s="143"/>
      <c r="E316" s="144"/>
      <c r="F316" s="145"/>
      <c r="G316" s="143"/>
      <c r="H316" s="144"/>
      <c r="I316" s="151"/>
      <c r="J316" s="152"/>
    </row>
    <row r="317" spans="1:10" s="139" customFormat="1" x14ac:dyDescent="0.2">
      <c r="A317" s="159" t="s">
        <v>70</v>
      </c>
      <c r="B317" s="65"/>
      <c r="C317" s="66"/>
      <c r="D317" s="65"/>
      <c r="E317" s="66"/>
      <c r="F317" s="67"/>
      <c r="G317" s="65"/>
      <c r="H317" s="66"/>
      <c r="I317" s="20"/>
      <c r="J317" s="21"/>
    </row>
    <row r="318" spans="1:10" x14ac:dyDescent="0.2">
      <c r="A318" s="158" t="s">
        <v>270</v>
      </c>
      <c r="B318" s="65">
        <v>0</v>
      </c>
      <c r="C318" s="66">
        <v>0</v>
      </c>
      <c r="D318" s="65">
        <v>0</v>
      </c>
      <c r="E318" s="66">
        <v>1</v>
      </c>
      <c r="F318" s="67"/>
      <c r="G318" s="65">
        <f t="shared" ref="G318:G327" si="64">B318-C318</f>
        <v>0</v>
      </c>
      <c r="H318" s="66">
        <f t="shared" ref="H318:H327" si="65">D318-E318</f>
        <v>-1</v>
      </c>
      <c r="I318" s="20" t="str">
        <f t="shared" ref="I318:I327" si="66">IF(C318=0, "-", IF(G318/C318&lt;10, G318/C318, "&gt;999%"))</f>
        <v>-</v>
      </c>
      <c r="J318" s="21">
        <f t="shared" ref="J318:J327" si="67">IF(E318=0, "-", IF(H318/E318&lt;10, H318/E318, "&gt;999%"))</f>
        <v>-1</v>
      </c>
    </row>
    <row r="319" spans="1:10" x14ac:dyDescent="0.2">
      <c r="A319" s="158" t="s">
        <v>287</v>
      </c>
      <c r="B319" s="65">
        <v>4</v>
      </c>
      <c r="C319" s="66">
        <v>3</v>
      </c>
      <c r="D319" s="65">
        <v>13</v>
      </c>
      <c r="E319" s="66">
        <v>4</v>
      </c>
      <c r="F319" s="67"/>
      <c r="G319" s="65">
        <f t="shared" si="64"/>
        <v>1</v>
      </c>
      <c r="H319" s="66">
        <f t="shared" si="65"/>
        <v>9</v>
      </c>
      <c r="I319" s="20">
        <f t="shared" si="66"/>
        <v>0.33333333333333331</v>
      </c>
      <c r="J319" s="21">
        <f t="shared" si="67"/>
        <v>2.25</v>
      </c>
    </row>
    <row r="320" spans="1:10" x14ac:dyDescent="0.2">
      <c r="A320" s="158" t="s">
        <v>222</v>
      </c>
      <c r="B320" s="65">
        <v>3</v>
      </c>
      <c r="C320" s="66">
        <v>1</v>
      </c>
      <c r="D320" s="65">
        <v>9</v>
      </c>
      <c r="E320" s="66">
        <v>4</v>
      </c>
      <c r="F320" s="67"/>
      <c r="G320" s="65">
        <f t="shared" si="64"/>
        <v>2</v>
      </c>
      <c r="H320" s="66">
        <f t="shared" si="65"/>
        <v>5</v>
      </c>
      <c r="I320" s="20">
        <f t="shared" si="66"/>
        <v>2</v>
      </c>
      <c r="J320" s="21">
        <f t="shared" si="67"/>
        <v>1.25</v>
      </c>
    </row>
    <row r="321" spans="1:10" x14ac:dyDescent="0.2">
      <c r="A321" s="158" t="s">
        <v>425</v>
      </c>
      <c r="B321" s="65">
        <v>6</v>
      </c>
      <c r="C321" s="66">
        <v>6</v>
      </c>
      <c r="D321" s="65">
        <v>14</v>
      </c>
      <c r="E321" s="66">
        <v>13</v>
      </c>
      <c r="F321" s="67"/>
      <c r="G321" s="65">
        <f t="shared" si="64"/>
        <v>0</v>
      </c>
      <c r="H321" s="66">
        <f t="shared" si="65"/>
        <v>1</v>
      </c>
      <c r="I321" s="20">
        <f t="shared" si="66"/>
        <v>0</v>
      </c>
      <c r="J321" s="21">
        <f t="shared" si="67"/>
        <v>7.6923076923076927E-2</v>
      </c>
    </row>
    <row r="322" spans="1:10" x14ac:dyDescent="0.2">
      <c r="A322" s="158" t="s">
        <v>438</v>
      </c>
      <c r="B322" s="65">
        <v>42</v>
      </c>
      <c r="C322" s="66">
        <v>35</v>
      </c>
      <c r="D322" s="65">
        <v>176</v>
      </c>
      <c r="E322" s="66">
        <v>104</v>
      </c>
      <c r="F322" s="67"/>
      <c r="G322" s="65">
        <f t="shared" si="64"/>
        <v>7</v>
      </c>
      <c r="H322" s="66">
        <f t="shared" si="65"/>
        <v>72</v>
      </c>
      <c r="I322" s="20">
        <f t="shared" si="66"/>
        <v>0.2</v>
      </c>
      <c r="J322" s="21">
        <f t="shared" si="67"/>
        <v>0.69230769230769229</v>
      </c>
    </row>
    <row r="323" spans="1:10" x14ac:dyDescent="0.2">
      <c r="A323" s="158" t="s">
        <v>368</v>
      </c>
      <c r="B323" s="65">
        <v>0</v>
      </c>
      <c r="C323" s="66">
        <v>3</v>
      </c>
      <c r="D323" s="65">
        <v>4</v>
      </c>
      <c r="E323" s="66">
        <v>5</v>
      </c>
      <c r="F323" s="67"/>
      <c r="G323" s="65">
        <f t="shared" si="64"/>
        <v>-3</v>
      </c>
      <c r="H323" s="66">
        <f t="shared" si="65"/>
        <v>-1</v>
      </c>
      <c r="I323" s="20">
        <f t="shared" si="66"/>
        <v>-1</v>
      </c>
      <c r="J323" s="21">
        <f t="shared" si="67"/>
        <v>-0.2</v>
      </c>
    </row>
    <row r="324" spans="1:10" x14ac:dyDescent="0.2">
      <c r="A324" s="158" t="s">
        <v>393</v>
      </c>
      <c r="B324" s="65">
        <v>4</v>
      </c>
      <c r="C324" s="66">
        <v>5</v>
      </c>
      <c r="D324" s="65">
        <v>20</v>
      </c>
      <c r="E324" s="66">
        <v>12</v>
      </c>
      <c r="F324" s="67"/>
      <c r="G324" s="65">
        <f t="shared" si="64"/>
        <v>-1</v>
      </c>
      <c r="H324" s="66">
        <f t="shared" si="65"/>
        <v>8</v>
      </c>
      <c r="I324" s="20">
        <f t="shared" si="66"/>
        <v>-0.2</v>
      </c>
      <c r="J324" s="21">
        <f t="shared" si="67"/>
        <v>0.66666666666666663</v>
      </c>
    </row>
    <row r="325" spans="1:10" x14ac:dyDescent="0.2">
      <c r="A325" s="158" t="s">
        <v>305</v>
      </c>
      <c r="B325" s="65">
        <v>15</v>
      </c>
      <c r="C325" s="66">
        <v>17</v>
      </c>
      <c r="D325" s="65">
        <v>112</v>
      </c>
      <c r="E325" s="66">
        <v>62</v>
      </c>
      <c r="F325" s="67"/>
      <c r="G325" s="65">
        <f t="shared" si="64"/>
        <v>-2</v>
      </c>
      <c r="H325" s="66">
        <f t="shared" si="65"/>
        <v>50</v>
      </c>
      <c r="I325" s="20">
        <f t="shared" si="66"/>
        <v>-0.11764705882352941</v>
      </c>
      <c r="J325" s="21">
        <f t="shared" si="67"/>
        <v>0.80645161290322576</v>
      </c>
    </row>
    <row r="326" spans="1:10" x14ac:dyDescent="0.2">
      <c r="A326" s="158" t="s">
        <v>332</v>
      </c>
      <c r="B326" s="65">
        <v>13</v>
      </c>
      <c r="C326" s="66">
        <v>29</v>
      </c>
      <c r="D326" s="65">
        <v>106</v>
      </c>
      <c r="E326" s="66">
        <v>113</v>
      </c>
      <c r="F326" s="67"/>
      <c r="G326" s="65">
        <f t="shared" si="64"/>
        <v>-16</v>
      </c>
      <c r="H326" s="66">
        <f t="shared" si="65"/>
        <v>-7</v>
      </c>
      <c r="I326" s="20">
        <f t="shared" si="66"/>
        <v>-0.55172413793103448</v>
      </c>
      <c r="J326" s="21">
        <f t="shared" si="67"/>
        <v>-6.1946902654867256E-2</v>
      </c>
    </row>
    <row r="327" spans="1:10" s="160" customFormat="1" x14ac:dyDescent="0.2">
      <c r="A327" s="178" t="s">
        <v>574</v>
      </c>
      <c r="B327" s="71">
        <v>87</v>
      </c>
      <c r="C327" s="72">
        <v>99</v>
      </c>
      <c r="D327" s="71">
        <v>454</v>
      </c>
      <c r="E327" s="72">
        <v>318</v>
      </c>
      <c r="F327" s="73"/>
      <c r="G327" s="71">
        <f t="shared" si="64"/>
        <v>-12</v>
      </c>
      <c r="H327" s="72">
        <f t="shared" si="65"/>
        <v>136</v>
      </c>
      <c r="I327" s="37">
        <f t="shared" si="66"/>
        <v>-0.12121212121212122</v>
      </c>
      <c r="J327" s="38">
        <f t="shared" si="67"/>
        <v>0.42767295597484278</v>
      </c>
    </row>
    <row r="328" spans="1:10" x14ac:dyDescent="0.2">
      <c r="A328" s="177"/>
      <c r="B328" s="143"/>
      <c r="C328" s="144"/>
      <c r="D328" s="143"/>
      <c r="E328" s="144"/>
      <c r="F328" s="145"/>
      <c r="G328" s="143"/>
      <c r="H328" s="144"/>
      <c r="I328" s="151"/>
      <c r="J328" s="152"/>
    </row>
    <row r="329" spans="1:10" s="139" customFormat="1" x14ac:dyDescent="0.2">
      <c r="A329" s="159" t="s">
        <v>71</v>
      </c>
      <c r="B329" s="65"/>
      <c r="C329" s="66"/>
      <c r="D329" s="65"/>
      <c r="E329" s="66"/>
      <c r="F329" s="67"/>
      <c r="G329" s="65"/>
      <c r="H329" s="66"/>
      <c r="I329" s="20"/>
      <c r="J329" s="21"/>
    </row>
    <row r="330" spans="1:10" x14ac:dyDescent="0.2">
      <c r="A330" s="158" t="s">
        <v>306</v>
      </c>
      <c r="B330" s="65">
        <v>2</v>
      </c>
      <c r="C330" s="66">
        <v>0</v>
      </c>
      <c r="D330" s="65">
        <v>4</v>
      </c>
      <c r="E330" s="66">
        <v>0</v>
      </c>
      <c r="F330" s="67"/>
      <c r="G330" s="65">
        <f t="shared" ref="G330:G337" si="68">B330-C330</f>
        <v>2</v>
      </c>
      <c r="H330" s="66">
        <f t="shared" ref="H330:H337" si="69">D330-E330</f>
        <v>4</v>
      </c>
      <c r="I330" s="20" t="str">
        <f t="shared" ref="I330:I337" si="70">IF(C330=0, "-", IF(G330/C330&lt;10, G330/C330, "&gt;999%"))</f>
        <v>-</v>
      </c>
      <c r="J330" s="21" t="str">
        <f t="shared" ref="J330:J337" si="71">IF(E330=0, "-", IF(H330/E330&lt;10, H330/E330, "&gt;999%"))</f>
        <v>-</v>
      </c>
    </row>
    <row r="331" spans="1:10" x14ac:dyDescent="0.2">
      <c r="A331" s="158" t="s">
        <v>333</v>
      </c>
      <c r="B331" s="65">
        <v>3</v>
      </c>
      <c r="C331" s="66">
        <v>1</v>
      </c>
      <c r="D331" s="65">
        <v>6</v>
      </c>
      <c r="E331" s="66">
        <v>1</v>
      </c>
      <c r="F331" s="67"/>
      <c r="G331" s="65">
        <f t="shared" si="68"/>
        <v>2</v>
      </c>
      <c r="H331" s="66">
        <f t="shared" si="69"/>
        <v>5</v>
      </c>
      <c r="I331" s="20">
        <f t="shared" si="70"/>
        <v>2</v>
      </c>
      <c r="J331" s="21">
        <f t="shared" si="71"/>
        <v>5</v>
      </c>
    </row>
    <row r="332" spans="1:10" x14ac:dyDescent="0.2">
      <c r="A332" s="158" t="s">
        <v>209</v>
      </c>
      <c r="B332" s="65">
        <v>0</v>
      </c>
      <c r="C332" s="66">
        <v>0</v>
      </c>
      <c r="D332" s="65">
        <v>1</v>
      </c>
      <c r="E332" s="66">
        <v>0</v>
      </c>
      <c r="F332" s="67"/>
      <c r="G332" s="65">
        <f t="shared" si="68"/>
        <v>0</v>
      </c>
      <c r="H332" s="66">
        <f t="shared" si="69"/>
        <v>1</v>
      </c>
      <c r="I332" s="20" t="str">
        <f t="shared" si="70"/>
        <v>-</v>
      </c>
      <c r="J332" s="21" t="str">
        <f t="shared" si="71"/>
        <v>-</v>
      </c>
    </row>
    <row r="333" spans="1:10" x14ac:dyDescent="0.2">
      <c r="A333" s="158" t="s">
        <v>334</v>
      </c>
      <c r="B333" s="65">
        <v>0</v>
      </c>
      <c r="C333" s="66">
        <v>0</v>
      </c>
      <c r="D333" s="65">
        <v>1</v>
      </c>
      <c r="E333" s="66">
        <v>0</v>
      </c>
      <c r="F333" s="67"/>
      <c r="G333" s="65">
        <f t="shared" si="68"/>
        <v>0</v>
      </c>
      <c r="H333" s="66">
        <f t="shared" si="69"/>
        <v>1</v>
      </c>
      <c r="I333" s="20" t="str">
        <f t="shared" si="70"/>
        <v>-</v>
      </c>
      <c r="J333" s="21" t="str">
        <f t="shared" si="71"/>
        <v>-</v>
      </c>
    </row>
    <row r="334" spans="1:10" x14ac:dyDescent="0.2">
      <c r="A334" s="158" t="s">
        <v>226</v>
      </c>
      <c r="B334" s="65">
        <v>0</v>
      </c>
      <c r="C334" s="66">
        <v>0</v>
      </c>
      <c r="D334" s="65">
        <v>0</v>
      </c>
      <c r="E334" s="66">
        <v>1</v>
      </c>
      <c r="F334" s="67"/>
      <c r="G334" s="65">
        <f t="shared" si="68"/>
        <v>0</v>
      </c>
      <c r="H334" s="66">
        <f t="shared" si="69"/>
        <v>-1</v>
      </c>
      <c r="I334" s="20" t="str">
        <f t="shared" si="70"/>
        <v>-</v>
      </c>
      <c r="J334" s="21">
        <f t="shared" si="71"/>
        <v>-1</v>
      </c>
    </row>
    <row r="335" spans="1:10" x14ac:dyDescent="0.2">
      <c r="A335" s="158" t="s">
        <v>453</v>
      </c>
      <c r="B335" s="65">
        <v>0</v>
      </c>
      <c r="C335" s="66">
        <v>0</v>
      </c>
      <c r="D335" s="65">
        <v>1</v>
      </c>
      <c r="E335" s="66">
        <v>0</v>
      </c>
      <c r="F335" s="67"/>
      <c r="G335" s="65">
        <f t="shared" si="68"/>
        <v>0</v>
      </c>
      <c r="H335" s="66">
        <f t="shared" si="69"/>
        <v>1</v>
      </c>
      <c r="I335" s="20" t="str">
        <f t="shared" si="70"/>
        <v>-</v>
      </c>
      <c r="J335" s="21" t="str">
        <f t="shared" si="71"/>
        <v>-</v>
      </c>
    </row>
    <row r="336" spans="1:10" x14ac:dyDescent="0.2">
      <c r="A336" s="158" t="s">
        <v>414</v>
      </c>
      <c r="B336" s="65">
        <v>1</v>
      </c>
      <c r="C336" s="66">
        <v>0</v>
      </c>
      <c r="D336" s="65">
        <v>3</v>
      </c>
      <c r="E336" s="66">
        <v>0</v>
      </c>
      <c r="F336" s="67"/>
      <c r="G336" s="65">
        <f t="shared" si="68"/>
        <v>1</v>
      </c>
      <c r="H336" s="66">
        <f t="shared" si="69"/>
        <v>3</v>
      </c>
      <c r="I336" s="20" t="str">
        <f t="shared" si="70"/>
        <v>-</v>
      </c>
      <c r="J336" s="21" t="str">
        <f t="shared" si="71"/>
        <v>-</v>
      </c>
    </row>
    <row r="337" spans="1:10" s="160" customFormat="1" x14ac:dyDescent="0.2">
      <c r="A337" s="178" t="s">
        <v>575</v>
      </c>
      <c r="B337" s="71">
        <v>6</v>
      </c>
      <c r="C337" s="72">
        <v>1</v>
      </c>
      <c r="D337" s="71">
        <v>16</v>
      </c>
      <c r="E337" s="72">
        <v>2</v>
      </c>
      <c r="F337" s="73"/>
      <c r="G337" s="71">
        <f t="shared" si="68"/>
        <v>5</v>
      </c>
      <c r="H337" s="72">
        <f t="shared" si="69"/>
        <v>14</v>
      </c>
      <c r="I337" s="37">
        <f t="shared" si="70"/>
        <v>5</v>
      </c>
      <c r="J337" s="38">
        <f t="shared" si="71"/>
        <v>7</v>
      </c>
    </row>
    <row r="338" spans="1:10" x14ac:dyDescent="0.2">
      <c r="A338" s="177"/>
      <c r="B338" s="143"/>
      <c r="C338" s="144"/>
      <c r="D338" s="143"/>
      <c r="E338" s="144"/>
      <c r="F338" s="145"/>
      <c r="G338" s="143"/>
      <c r="H338" s="144"/>
      <c r="I338" s="151"/>
      <c r="J338" s="152"/>
    </row>
    <row r="339" spans="1:10" s="139" customFormat="1" x14ac:dyDescent="0.2">
      <c r="A339" s="159" t="s">
        <v>72</v>
      </c>
      <c r="B339" s="65"/>
      <c r="C339" s="66"/>
      <c r="D339" s="65"/>
      <c r="E339" s="66"/>
      <c r="F339" s="67"/>
      <c r="G339" s="65"/>
      <c r="H339" s="66"/>
      <c r="I339" s="20"/>
      <c r="J339" s="21"/>
    </row>
    <row r="340" spans="1:10" x14ac:dyDescent="0.2">
      <c r="A340" s="158" t="s">
        <v>281</v>
      </c>
      <c r="B340" s="65">
        <v>1</v>
      </c>
      <c r="C340" s="66">
        <v>1</v>
      </c>
      <c r="D340" s="65">
        <v>2</v>
      </c>
      <c r="E340" s="66">
        <v>3</v>
      </c>
      <c r="F340" s="67"/>
      <c r="G340" s="65">
        <f t="shared" ref="G340:G346" si="72">B340-C340</f>
        <v>0</v>
      </c>
      <c r="H340" s="66">
        <f t="shared" ref="H340:H346" si="73">D340-E340</f>
        <v>-1</v>
      </c>
      <c r="I340" s="20">
        <f t="shared" ref="I340:I346" si="74">IF(C340=0, "-", IF(G340/C340&lt;10, G340/C340, "&gt;999%"))</f>
        <v>0</v>
      </c>
      <c r="J340" s="21">
        <f t="shared" ref="J340:J346" si="75">IF(E340=0, "-", IF(H340/E340&lt;10, H340/E340, "&gt;999%"))</f>
        <v>-0.33333333333333331</v>
      </c>
    </row>
    <row r="341" spans="1:10" x14ac:dyDescent="0.2">
      <c r="A341" s="158" t="s">
        <v>389</v>
      </c>
      <c r="B341" s="65">
        <v>0</v>
      </c>
      <c r="C341" s="66">
        <v>0</v>
      </c>
      <c r="D341" s="65">
        <v>1</v>
      </c>
      <c r="E341" s="66">
        <v>3</v>
      </c>
      <c r="F341" s="67"/>
      <c r="G341" s="65">
        <f t="shared" si="72"/>
        <v>0</v>
      </c>
      <c r="H341" s="66">
        <f t="shared" si="73"/>
        <v>-2</v>
      </c>
      <c r="I341" s="20" t="str">
        <f t="shared" si="74"/>
        <v>-</v>
      </c>
      <c r="J341" s="21">
        <f t="shared" si="75"/>
        <v>-0.66666666666666663</v>
      </c>
    </row>
    <row r="342" spans="1:10" x14ac:dyDescent="0.2">
      <c r="A342" s="158" t="s">
        <v>390</v>
      </c>
      <c r="B342" s="65">
        <v>1</v>
      </c>
      <c r="C342" s="66">
        <v>0</v>
      </c>
      <c r="D342" s="65">
        <v>4</v>
      </c>
      <c r="E342" s="66">
        <v>4</v>
      </c>
      <c r="F342" s="67"/>
      <c r="G342" s="65">
        <f t="shared" si="72"/>
        <v>1</v>
      </c>
      <c r="H342" s="66">
        <f t="shared" si="73"/>
        <v>0</v>
      </c>
      <c r="I342" s="20" t="str">
        <f t="shared" si="74"/>
        <v>-</v>
      </c>
      <c r="J342" s="21">
        <f t="shared" si="75"/>
        <v>0</v>
      </c>
    </row>
    <row r="343" spans="1:10" x14ac:dyDescent="0.2">
      <c r="A343" s="158" t="s">
        <v>277</v>
      </c>
      <c r="B343" s="65">
        <v>0</v>
      </c>
      <c r="C343" s="66">
        <v>0</v>
      </c>
      <c r="D343" s="65">
        <v>0</v>
      </c>
      <c r="E343" s="66">
        <v>1</v>
      </c>
      <c r="F343" s="67"/>
      <c r="G343" s="65">
        <f t="shared" si="72"/>
        <v>0</v>
      </c>
      <c r="H343" s="66">
        <f t="shared" si="73"/>
        <v>-1</v>
      </c>
      <c r="I343" s="20" t="str">
        <f t="shared" si="74"/>
        <v>-</v>
      </c>
      <c r="J343" s="21">
        <f t="shared" si="75"/>
        <v>-1</v>
      </c>
    </row>
    <row r="344" spans="1:10" x14ac:dyDescent="0.2">
      <c r="A344" s="158" t="s">
        <v>351</v>
      </c>
      <c r="B344" s="65">
        <v>2</v>
      </c>
      <c r="C344" s="66">
        <v>3</v>
      </c>
      <c r="D344" s="65">
        <v>15</v>
      </c>
      <c r="E344" s="66">
        <v>9</v>
      </c>
      <c r="F344" s="67"/>
      <c r="G344" s="65">
        <f t="shared" si="72"/>
        <v>-1</v>
      </c>
      <c r="H344" s="66">
        <f t="shared" si="73"/>
        <v>6</v>
      </c>
      <c r="I344" s="20">
        <f t="shared" si="74"/>
        <v>-0.33333333333333331</v>
      </c>
      <c r="J344" s="21">
        <f t="shared" si="75"/>
        <v>0.66666666666666663</v>
      </c>
    </row>
    <row r="345" spans="1:10" x14ac:dyDescent="0.2">
      <c r="A345" s="158" t="s">
        <v>250</v>
      </c>
      <c r="B345" s="65">
        <v>0</v>
      </c>
      <c r="C345" s="66">
        <v>0</v>
      </c>
      <c r="D345" s="65">
        <v>5</v>
      </c>
      <c r="E345" s="66">
        <v>0</v>
      </c>
      <c r="F345" s="67"/>
      <c r="G345" s="65">
        <f t="shared" si="72"/>
        <v>0</v>
      </c>
      <c r="H345" s="66">
        <f t="shared" si="73"/>
        <v>5</v>
      </c>
      <c r="I345" s="20" t="str">
        <f t="shared" si="74"/>
        <v>-</v>
      </c>
      <c r="J345" s="21" t="str">
        <f t="shared" si="75"/>
        <v>-</v>
      </c>
    </row>
    <row r="346" spans="1:10" s="160" customFormat="1" x14ac:dyDescent="0.2">
      <c r="A346" s="178" t="s">
        <v>576</v>
      </c>
      <c r="B346" s="71">
        <v>4</v>
      </c>
      <c r="C346" s="72">
        <v>4</v>
      </c>
      <c r="D346" s="71">
        <v>27</v>
      </c>
      <c r="E346" s="72">
        <v>20</v>
      </c>
      <c r="F346" s="73"/>
      <c r="G346" s="71">
        <f t="shared" si="72"/>
        <v>0</v>
      </c>
      <c r="H346" s="72">
        <f t="shared" si="73"/>
        <v>7</v>
      </c>
      <c r="I346" s="37">
        <f t="shared" si="74"/>
        <v>0</v>
      </c>
      <c r="J346" s="38">
        <f t="shared" si="75"/>
        <v>0.35</v>
      </c>
    </row>
    <row r="347" spans="1:10" x14ac:dyDescent="0.2">
      <c r="A347" s="177"/>
      <c r="B347" s="143"/>
      <c r="C347" s="144"/>
      <c r="D347" s="143"/>
      <c r="E347" s="144"/>
      <c r="F347" s="145"/>
      <c r="G347" s="143"/>
      <c r="H347" s="144"/>
      <c r="I347" s="151"/>
      <c r="J347" s="152"/>
    </row>
    <row r="348" spans="1:10" s="139" customFormat="1" x14ac:dyDescent="0.2">
      <c r="A348" s="159" t="s">
        <v>73</v>
      </c>
      <c r="B348" s="65"/>
      <c r="C348" s="66"/>
      <c r="D348" s="65"/>
      <c r="E348" s="66"/>
      <c r="F348" s="67"/>
      <c r="G348" s="65"/>
      <c r="H348" s="66"/>
      <c r="I348" s="20"/>
      <c r="J348" s="21"/>
    </row>
    <row r="349" spans="1:10" x14ac:dyDescent="0.2">
      <c r="A349" s="158" t="s">
        <v>439</v>
      </c>
      <c r="B349" s="65">
        <v>22</v>
      </c>
      <c r="C349" s="66">
        <v>11</v>
      </c>
      <c r="D349" s="65">
        <v>55</v>
      </c>
      <c r="E349" s="66">
        <v>33</v>
      </c>
      <c r="F349" s="67"/>
      <c r="G349" s="65">
        <f>B349-C349</f>
        <v>11</v>
      </c>
      <c r="H349" s="66">
        <f>D349-E349</f>
        <v>22</v>
      </c>
      <c r="I349" s="20">
        <f>IF(C349=0, "-", IF(G349/C349&lt;10, G349/C349, "&gt;999%"))</f>
        <v>1</v>
      </c>
      <c r="J349" s="21">
        <f>IF(E349=0, "-", IF(H349/E349&lt;10, H349/E349, "&gt;999%"))</f>
        <v>0.66666666666666663</v>
      </c>
    </row>
    <row r="350" spans="1:10" s="160" customFormat="1" x14ac:dyDescent="0.2">
      <c r="A350" s="178" t="s">
        <v>577</v>
      </c>
      <c r="B350" s="71">
        <v>22</v>
      </c>
      <c r="C350" s="72">
        <v>11</v>
      </c>
      <c r="D350" s="71">
        <v>55</v>
      </c>
      <c r="E350" s="72">
        <v>33</v>
      </c>
      <c r="F350" s="73"/>
      <c r="G350" s="71">
        <f>B350-C350</f>
        <v>11</v>
      </c>
      <c r="H350" s="72">
        <f>D350-E350</f>
        <v>22</v>
      </c>
      <c r="I350" s="37">
        <f>IF(C350=0, "-", IF(G350/C350&lt;10, G350/C350, "&gt;999%"))</f>
        <v>1</v>
      </c>
      <c r="J350" s="38">
        <f>IF(E350=0, "-", IF(H350/E350&lt;10, H350/E350, "&gt;999%"))</f>
        <v>0.66666666666666663</v>
      </c>
    </row>
    <row r="351" spans="1:10" x14ac:dyDescent="0.2">
      <c r="A351" s="177"/>
      <c r="B351" s="143"/>
      <c r="C351" s="144"/>
      <c r="D351" s="143"/>
      <c r="E351" s="144"/>
      <c r="F351" s="145"/>
      <c r="G351" s="143"/>
      <c r="H351" s="144"/>
      <c r="I351" s="151"/>
      <c r="J351" s="152"/>
    </row>
    <row r="352" spans="1:10" s="139" customFormat="1" x14ac:dyDescent="0.2">
      <c r="A352" s="159" t="s">
        <v>74</v>
      </c>
      <c r="B352" s="65"/>
      <c r="C352" s="66"/>
      <c r="D352" s="65"/>
      <c r="E352" s="66"/>
      <c r="F352" s="67"/>
      <c r="G352" s="65"/>
      <c r="H352" s="66"/>
      <c r="I352" s="20"/>
      <c r="J352" s="21"/>
    </row>
    <row r="353" spans="1:10" x14ac:dyDescent="0.2">
      <c r="A353" s="158" t="s">
        <v>288</v>
      </c>
      <c r="B353" s="65">
        <v>5</v>
      </c>
      <c r="C353" s="66">
        <v>0</v>
      </c>
      <c r="D353" s="65">
        <v>5</v>
      </c>
      <c r="E353" s="66">
        <v>0</v>
      </c>
      <c r="F353" s="67"/>
      <c r="G353" s="65">
        <f t="shared" ref="G353:G360" si="76">B353-C353</f>
        <v>5</v>
      </c>
      <c r="H353" s="66">
        <f t="shared" ref="H353:H360" si="77">D353-E353</f>
        <v>5</v>
      </c>
      <c r="I353" s="20" t="str">
        <f t="shared" ref="I353:I360" si="78">IF(C353=0, "-", IF(G353/C353&lt;10, G353/C353, "&gt;999%"))</f>
        <v>-</v>
      </c>
      <c r="J353" s="21" t="str">
        <f t="shared" ref="J353:J360" si="79">IF(E353=0, "-", IF(H353/E353&lt;10, H353/E353, "&gt;999%"))</f>
        <v>-</v>
      </c>
    </row>
    <row r="354" spans="1:10" x14ac:dyDescent="0.2">
      <c r="A354" s="158" t="s">
        <v>307</v>
      </c>
      <c r="B354" s="65">
        <v>0</v>
      </c>
      <c r="C354" s="66">
        <v>2</v>
      </c>
      <c r="D354" s="65">
        <v>0</v>
      </c>
      <c r="E354" s="66">
        <v>5</v>
      </c>
      <c r="F354" s="67"/>
      <c r="G354" s="65">
        <f t="shared" si="76"/>
        <v>-2</v>
      </c>
      <c r="H354" s="66">
        <f t="shared" si="77"/>
        <v>-5</v>
      </c>
      <c r="I354" s="20">
        <f t="shared" si="78"/>
        <v>-1</v>
      </c>
      <c r="J354" s="21">
        <f t="shared" si="79"/>
        <v>-1</v>
      </c>
    </row>
    <row r="355" spans="1:10" x14ac:dyDescent="0.2">
      <c r="A355" s="158" t="s">
        <v>406</v>
      </c>
      <c r="B355" s="65">
        <v>3</v>
      </c>
      <c r="C355" s="66">
        <v>3</v>
      </c>
      <c r="D355" s="65">
        <v>5</v>
      </c>
      <c r="E355" s="66">
        <v>4</v>
      </c>
      <c r="F355" s="67"/>
      <c r="G355" s="65">
        <f t="shared" si="76"/>
        <v>0</v>
      </c>
      <c r="H355" s="66">
        <f t="shared" si="77"/>
        <v>1</v>
      </c>
      <c r="I355" s="20">
        <f t="shared" si="78"/>
        <v>0</v>
      </c>
      <c r="J355" s="21">
        <f t="shared" si="79"/>
        <v>0.25</v>
      </c>
    </row>
    <row r="356" spans="1:10" x14ac:dyDescent="0.2">
      <c r="A356" s="158" t="s">
        <v>335</v>
      </c>
      <c r="B356" s="65">
        <v>9</v>
      </c>
      <c r="C356" s="66">
        <v>5</v>
      </c>
      <c r="D356" s="65">
        <v>19</v>
      </c>
      <c r="E356" s="66">
        <v>11</v>
      </c>
      <c r="F356" s="67"/>
      <c r="G356" s="65">
        <f t="shared" si="76"/>
        <v>4</v>
      </c>
      <c r="H356" s="66">
        <f t="shared" si="77"/>
        <v>8</v>
      </c>
      <c r="I356" s="20">
        <f t="shared" si="78"/>
        <v>0.8</v>
      </c>
      <c r="J356" s="21">
        <f t="shared" si="79"/>
        <v>0.72727272727272729</v>
      </c>
    </row>
    <row r="357" spans="1:10" x14ac:dyDescent="0.2">
      <c r="A357" s="158" t="s">
        <v>454</v>
      </c>
      <c r="B357" s="65">
        <v>7</v>
      </c>
      <c r="C357" s="66">
        <v>5</v>
      </c>
      <c r="D357" s="65">
        <v>13</v>
      </c>
      <c r="E357" s="66">
        <v>10</v>
      </c>
      <c r="F357" s="67"/>
      <c r="G357" s="65">
        <f t="shared" si="76"/>
        <v>2</v>
      </c>
      <c r="H357" s="66">
        <f t="shared" si="77"/>
        <v>3</v>
      </c>
      <c r="I357" s="20">
        <f t="shared" si="78"/>
        <v>0.4</v>
      </c>
      <c r="J357" s="21">
        <f t="shared" si="79"/>
        <v>0.3</v>
      </c>
    </row>
    <row r="358" spans="1:10" x14ac:dyDescent="0.2">
      <c r="A358" s="158" t="s">
        <v>402</v>
      </c>
      <c r="B358" s="65">
        <v>0</v>
      </c>
      <c r="C358" s="66">
        <v>0</v>
      </c>
      <c r="D358" s="65">
        <v>2</v>
      </c>
      <c r="E358" s="66">
        <v>0</v>
      </c>
      <c r="F358" s="67"/>
      <c r="G358" s="65">
        <f t="shared" si="76"/>
        <v>0</v>
      </c>
      <c r="H358" s="66">
        <f t="shared" si="77"/>
        <v>2</v>
      </c>
      <c r="I358" s="20" t="str">
        <f t="shared" si="78"/>
        <v>-</v>
      </c>
      <c r="J358" s="21" t="str">
        <f t="shared" si="79"/>
        <v>-</v>
      </c>
    </row>
    <row r="359" spans="1:10" x14ac:dyDescent="0.2">
      <c r="A359" s="158" t="s">
        <v>415</v>
      </c>
      <c r="B359" s="65">
        <v>7</v>
      </c>
      <c r="C359" s="66">
        <v>7</v>
      </c>
      <c r="D359" s="65">
        <v>34</v>
      </c>
      <c r="E359" s="66">
        <v>18</v>
      </c>
      <c r="F359" s="67"/>
      <c r="G359" s="65">
        <f t="shared" si="76"/>
        <v>0</v>
      </c>
      <c r="H359" s="66">
        <f t="shared" si="77"/>
        <v>16</v>
      </c>
      <c r="I359" s="20">
        <f t="shared" si="78"/>
        <v>0</v>
      </c>
      <c r="J359" s="21">
        <f t="shared" si="79"/>
        <v>0.88888888888888884</v>
      </c>
    </row>
    <row r="360" spans="1:10" s="160" customFormat="1" x14ac:dyDescent="0.2">
      <c r="A360" s="178" t="s">
        <v>578</v>
      </c>
      <c r="B360" s="71">
        <v>31</v>
      </c>
      <c r="C360" s="72">
        <v>22</v>
      </c>
      <c r="D360" s="71">
        <v>78</v>
      </c>
      <c r="E360" s="72">
        <v>48</v>
      </c>
      <c r="F360" s="73"/>
      <c r="G360" s="71">
        <f t="shared" si="76"/>
        <v>9</v>
      </c>
      <c r="H360" s="72">
        <f t="shared" si="77"/>
        <v>30</v>
      </c>
      <c r="I360" s="37">
        <f t="shared" si="78"/>
        <v>0.40909090909090912</v>
      </c>
      <c r="J360" s="38">
        <f t="shared" si="79"/>
        <v>0.625</v>
      </c>
    </row>
    <row r="361" spans="1:10" x14ac:dyDescent="0.2">
      <c r="A361" s="177"/>
      <c r="B361" s="143"/>
      <c r="C361" s="144"/>
      <c r="D361" s="143"/>
      <c r="E361" s="144"/>
      <c r="F361" s="145"/>
      <c r="G361" s="143"/>
      <c r="H361" s="144"/>
      <c r="I361" s="151"/>
      <c r="J361" s="152"/>
    </row>
    <row r="362" spans="1:10" s="139" customFormat="1" x14ac:dyDescent="0.2">
      <c r="A362" s="159" t="s">
        <v>75</v>
      </c>
      <c r="B362" s="65"/>
      <c r="C362" s="66"/>
      <c r="D362" s="65"/>
      <c r="E362" s="66"/>
      <c r="F362" s="67"/>
      <c r="G362" s="65"/>
      <c r="H362" s="66"/>
      <c r="I362" s="20"/>
      <c r="J362" s="21"/>
    </row>
    <row r="363" spans="1:10" x14ac:dyDescent="0.2">
      <c r="A363" s="158" t="s">
        <v>474</v>
      </c>
      <c r="B363" s="65">
        <v>4</v>
      </c>
      <c r="C363" s="66">
        <v>0</v>
      </c>
      <c r="D363" s="65">
        <v>8</v>
      </c>
      <c r="E363" s="66">
        <v>1</v>
      </c>
      <c r="F363" s="67"/>
      <c r="G363" s="65">
        <f>B363-C363</f>
        <v>4</v>
      </c>
      <c r="H363" s="66">
        <f>D363-E363</f>
        <v>7</v>
      </c>
      <c r="I363" s="20" t="str">
        <f>IF(C363=0, "-", IF(G363/C363&lt;10, G363/C363, "&gt;999%"))</f>
        <v>-</v>
      </c>
      <c r="J363" s="21">
        <f>IF(E363=0, "-", IF(H363/E363&lt;10, H363/E363, "&gt;999%"))</f>
        <v>7</v>
      </c>
    </row>
    <row r="364" spans="1:10" s="160" customFormat="1" x14ac:dyDescent="0.2">
      <c r="A364" s="178" t="s">
        <v>579</v>
      </c>
      <c r="B364" s="71">
        <v>4</v>
      </c>
      <c r="C364" s="72">
        <v>0</v>
      </c>
      <c r="D364" s="71">
        <v>8</v>
      </c>
      <c r="E364" s="72">
        <v>1</v>
      </c>
      <c r="F364" s="73"/>
      <c r="G364" s="71">
        <f>B364-C364</f>
        <v>4</v>
      </c>
      <c r="H364" s="72">
        <f>D364-E364</f>
        <v>7</v>
      </c>
      <c r="I364" s="37" t="str">
        <f>IF(C364=0, "-", IF(G364/C364&lt;10, G364/C364, "&gt;999%"))</f>
        <v>-</v>
      </c>
      <c r="J364" s="38">
        <f>IF(E364=0, "-", IF(H364/E364&lt;10, H364/E364, "&gt;999%"))</f>
        <v>7</v>
      </c>
    </row>
    <row r="365" spans="1:10" x14ac:dyDescent="0.2">
      <c r="A365" s="177"/>
      <c r="B365" s="143"/>
      <c r="C365" s="144"/>
      <c r="D365" s="143"/>
      <c r="E365" s="144"/>
      <c r="F365" s="145"/>
      <c r="G365" s="143"/>
      <c r="H365" s="144"/>
      <c r="I365" s="151"/>
      <c r="J365" s="152"/>
    </row>
    <row r="366" spans="1:10" s="139" customFormat="1" x14ac:dyDescent="0.2">
      <c r="A366" s="159" t="s">
        <v>76</v>
      </c>
      <c r="B366" s="65"/>
      <c r="C366" s="66"/>
      <c r="D366" s="65"/>
      <c r="E366" s="66"/>
      <c r="F366" s="67"/>
      <c r="G366" s="65"/>
      <c r="H366" s="66"/>
      <c r="I366" s="20"/>
      <c r="J366" s="21"/>
    </row>
    <row r="367" spans="1:10" x14ac:dyDescent="0.2">
      <c r="A367" s="158" t="s">
        <v>192</v>
      </c>
      <c r="B367" s="65">
        <v>0</v>
      </c>
      <c r="C367" s="66">
        <v>3</v>
      </c>
      <c r="D367" s="65">
        <v>12</v>
      </c>
      <c r="E367" s="66">
        <v>9</v>
      </c>
      <c r="F367" s="67"/>
      <c r="G367" s="65">
        <f t="shared" ref="G367:G375" si="80">B367-C367</f>
        <v>-3</v>
      </c>
      <c r="H367" s="66">
        <f t="shared" ref="H367:H375" si="81">D367-E367</f>
        <v>3</v>
      </c>
      <c r="I367" s="20">
        <f t="shared" ref="I367:I375" si="82">IF(C367=0, "-", IF(G367/C367&lt;10, G367/C367, "&gt;999%"))</f>
        <v>-1</v>
      </c>
      <c r="J367" s="21">
        <f t="shared" ref="J367:J375" si="83">IF(E367=0, "-", IF(H367/E367&lt;10, H367/E367, "&gt;999%"))</f>
        <v>0.33333333333333331</v>
      </c>
    </row>
    <row r="368" spans="1:10" x14ac:dyDescent="0.2">
      <c r="A368" s="158" t="s">
        <v>308</v>
      </c>
      <c r="B368" s="65">
        <v>2</v>
      </c>
      <c r="C368" s="66">
        <v>0</v>
      </c>
      <c r="D368" s="65">
        <v>35</v>
      </c>
      <c r="E368" s="66">
        <v>0</v>
      </c>
      <c r="F368" s="67"/>
      <c r="G368" s="65">
        <f t="shared" si="80"/>
        <v>2</v>
      </c>
      <c r="H368" s="66">
        <f t="shared" si="81"/>
        <v>35</v>
      </c>
      <c r="I368" s="20" t="str">
        <f t="shared" si="82"/>
        <v>-</v>
      </c>
      <c r="J368" s="21" t="str">
        <f t="shared" si="83"/>
        <v>-</v>
      </c>
    </row>
    <row r="369" spans="1:10" x14ac:dyDescent="0.2">
      <c r="A369" s="158" t="s">
        <v>336</v>
      </c>
      <c r="B369" s="65">
        <v>6</v>
      </c>
      <c r="C369" s="66">
        <v>5</v>
      </c>
      <c r="D369" s="65">
        <v>27</v>
      </c>
      <c r="E369" s="66">
        <v>19</v>
      </c>
      <c r="F369" s="67"/>
      <c r="G369" s="65">
        <f t="shared" si="80"/>
        <v>1</v>
      </c>
      <c r="H369" s="66">
        <f t="shared" si="81"/>
        <v>8</v>
      </c>
      <c r="I369" s="20">
        <f t="shared" si="82"/>
        <v>0.2</v>
      </c>
      <c r="J369" s="21">
        <f t="shared" si="83"/>
        <v>0.42105263157894735</v>
      </c>
    </row>
    <row r="370" spans="1:10" x14ac:dyDescent="0.2">
      <c r="A370" s="158" t="s">
        <v>369</v>
      </c>
      <c r="B370" s="65">
        <v>2</v>
      </c>
      <c r="C370" s="66">
        <v>10</v>
      </c>
      <c r="D370" s="65">
        <v>35</v>
      </c>
      <c r="E370" s="66">
        <v>32</v>
      </c>
      <c r="F370" s="67"/>
      <c r="G370" s="65">
        <f t="shared" si="80"/>
        <v>-8</v>
      </c>
      <c r="H370" s="66">
        <f t="shared" si="81"/>
        <v>3</v>
      </c>
      <c r="I370" s="20">
        <f t="shared" si="82"/>
        <v>-0.8</v>
      </c>
      <c r="J370" s="21">
        <f t="shared" si="83"/>
        <v>9.375E-2</v>
      </c>
    </row>
    <row r="371" spans="1:10" x14ac:dyDescent="0.2">
      <c r="A371" s="158" t="s">
        <v>227</v>
      </c>
      <c r="B371" s="65">
        <v>2</v>
      </c>
      <c r="C371" s="66">
        <v>3</v>
      </c>
      <c r="D371" s="65">
        <v>18</v>
      </c>
      <c r="E371" s="66">
        <v>16</v>
      </c>
      <c r="F371" s="67"/>
      <c r="G371" s="65">
        <f t="shared" si="80"/>
        <v>-1</v>
      </c>
      <c r="H371" s="66">
        <f t="shared" si="81"/>
        <v>2</v>
      </c>
      <c r="I371" s="20">
        <f t="shared" si="82"/>
        <v>-0.33333333333333331</v>
      </c>
      <c r="J371" s="21">
        <f t="shared" si="83"/>
        <v>0.125</v>
      </c>
    </row>
    <row r="372" spans="1:10" x14ac:dyDescent="0.2">
      <c r="A372" s="158" t="s">
        <v>210</v>
      </c>
      <c r="B372" s="65">
        <v>0</v>
      </c>
      <c r="C372" s="66">
        <v>0</v>
      </c>
      <c r="D372" s="65">
        <v>0</v>
      </c>
      <c r="E372" s="66">
        <v>2</v>
      </c>
      <c r="F372" s="67"/>
      <c r="G372" s="65">
        <f t="shared" si="80"/>
        <v>0</v>
      </c>
      <c r="H372" s="66">
        <f t="shared" si="81"/>
        <v>-2</v>
      </c>
      <c r="I372" s="20" t="str">
        <f t="shared" si="82"/>
        <v>-</v>
      </c>
      <c r="J372" s="21">
        <f t="shared" si="83"/>
        <v>-1</v>
      </c>
    </row>
    <row r="373" spans="1:10" x14ac:dyDescent="0.2">
      <c r="A373" s="158" t="s">
        <v>211</v>
      </c>
      <c r="B373" s="65">
        <v>2</v>
      </c>
      <c r="C373" s="66">
        <v>0</v>
      </c>
      <c r="D373" s="65">
        <v>17</v>
      </c>
      <c r="E373" s="66">
        <v>0</v>
      </c>
      <c r="F373" s="67"/>
      <c r="G373" s="65">
        <f t="shared" si="80"/>
        <v>2</v>
      </c>
      <c r="H373" s="66">
        <f t="shared" si="81"/>
        <v>17</v>
      </c>
      <c r="I373" s="20" t="str">
        <f t="shared" si="82"/>
        <v>-</v>
      </c>
      <c r="J373" s="21" t="str">
        <f t="shared" si="83"/>
        <v>-</v>
      </c>
    </row>
    <row r="374" spans="1:10" x14ac:dyDescent="0.2">
      <c r="A374" s="158" t="s">
        <v>245</v>
      </c>
      <c r="B374" s="65">
        <v>3</v>
      </c>
      <c r="C374" s="66">
        <v>0</v>
      </c>
      <c r="D374" s="65">
        <v>13</v>
      </c>
      <c r="E374" s="66">
        <v>1</v>
      </c>
      <c r="F374" s="67"/>
      <c r="G374" s="65">
        <f t="shared" si="80"/>
        <v>3</v>
      </c>
      <c r="H374" s="66">
        <f t="shared" si="81"/>
        <v>12</v>
      </c>
      <c r="I374" s="20" t="str">
        <f t="shared" si="82"/>
        <v>-</v>
      </c>
      <c r="J374" s="21" t="str">
        <f t="shared" si="83"/>
        <v>&gt;999%</v>
      </c>
    </row>
    <row r="375" spans="1:10" s="160" customFormat="1" x14ac:dyDescent="0.2">
      <c r="A375" s="178" t="s">
        <v>580</v>
      </c>
      <c r="B375" s="71">
        <v>17</v>
      </c>
      <c r="C375" s="72">
        <v>21</v>
      </c>
      <c r="D375" s="71">
        <v>157</v>
      </c>
      <c r="E375" s="72">
        <v>79</v>
      </c>
      <c r="F375" s="73"/>
      <c r="G375" s="71">
        <f t="shared" si="80"/>
        <v>-4</v>
      </c>
      <c r="H375" s="72">
        <f t="shared" si="81"/>
        <v>78</v>
      </c>
      <c r="I375" s="37">
        <f t="shared" si="82"/>
        <v>-0.19047619047619047</v>
      </c>
      <c r="J375" s="38">
        <f t="shared" si="83"/>
        <v>0.98734177215189878</v>
      </c>
    </row>
    <row r="376" spans="1:10" x14ac:dyDescent="0.2">
      <c r="A376" s="177"/>
      <c r="B376" s="143"/>
      <c r="C376" s="144"/>
      <c r="D376" s="143"/>
      <c r="E376" s="144"/>
      <c r="F376" s="145"/>
      <c r="G376" s="143"/>
      <c r="H376" s="144"/>
      <c r="I376" s="151"/>
      <c r="J376" s="152"/>
    </row>
    <row r="377" spans="1:10" s="139" customFormat="1" x14ac:dyDescent="0.2">
      <c r="A377" s="159" t="s">
        <v>77</v>
      </c>
      <c r="B377" s="65"/>
      <c r="C377" s="66"/>
      <c r="D377" s="65"/>
      <c r="E377" s="66"/>
      <c r="F377" s="67"/>
      <c r="G377" s="65"/>
      <c r="H377" s="66"/>
      <c r="I377" s="20"/>
      <c r="J377" s="21"/>
    </row>
    <row r="378" spans="1:10" x14ac:dyDescent="0.2">
      <c r="A378" s="158" t="s">
        <v>440</v>
      </c>
      <c r="B378" s="65">
        <v>1</v>
      </c>
      <c r="C378" s="66">
        <v>12</v>
      </c>
      <c r="D378" s="65">
        <v>26</v>
      </c>
      <c r="E378" s="66">
        <v>19</v>
      </c>
      <c r="F378" s="67"/>
      <c r="G378" s="65">
        <f>B378-C378</f>
        <v>-11</v>
      </c>
      <c r="H378" s="66">
        <f>D378-E378</f>
        <v>7</v>
      </c>
      <c r="I378" s="20">
        <f>IF(C378=0, "-", IF(G378/C378&lt;10, G378/C378, "&gt;999%"))</f>
        <v>-0.91666666666666663</v>
      </c>
      <c r="J378" s="21">
        <f>IF(E378=0, "-", IF(H378/E378&lt;10, H378/E378, "&gt;999%"))</f>
        <v>0.36842105263157893</v>
      </c>
    </row>
    <row r="379" spans="1:10" x14ac:dyDescent="0.2">
      <c r="A379" s="158" t="s">
        <v>370</v>
      </c>
      <c r="B379" s="65">
        <v>0</v>
      </c>
      <c r="C379" s="66">
        <v>1</v>
      </c>
      <c r="D379" s="65">
        <v>1</v>
      </c>
      <c r="E379" s="66">
        <v>2</v>
      </c>
      <c r="F379" s="67"/>
      <c r="G379" s="65">
        <f>B379-C379</f>
        <v>-1</v>
      </c>
      <c r="H379" s="66">
        <f>D379-E379</f>
        <v>-1</v>
      </c>
      <c r="I379" s="20">
        <f>IF(C379=0, "-", IF(G379/C379&lt;10, G379/C379, "&gt;999%"))</f>
        <v>-1</v>
      </c>
      <c r="J379" s="21">
        <f>IF(E379=0, "-", IF(H379/E379&lt;10, H379/E379, "&gt;999%"))</f>
        <v>-0.5</v>
      </c>
    </row>
    <row r="380" spans="1:10" x14ac:dyDescent="0.2">
      <c r="A380" s="158" t="s">
        <v>289</v>
      </c>
      <c r="B380" s="65">
        <v>0</v>
      </c>
      <c r="C380" s="66">
        <v>1</v>
      </c>
      <c r="D380" s="65">
        <v>0</v>
      </c>
      <c r="E380" s="66">
        <v>2</v>
      </c>
      <c r="F380" s="67"/>
      <c r="G380" s="65">
        <f>B380-C380</f>
        <v>-1</v>
      </c>
      <c r="H380" s="66">
        <f>D380-E380</f>
        <v>-2</v>
      </c>
      <c r="I380" s="20">
        <f>IF(C380=0, "-", IF(G380/C380&lt;10, G380/C380, "&gt;999%"))</f>
        <v>-1</v>
      </c>
      <c r="J380" s="21">
        <f>IF(E380=0, "-", IF(H380/E380&lt;10, H380/E380, "&gt;999%"))</f>
        <v>-1</v>
      </c>
    </row>
    <row r="381" spans="1:10" s="160" customFormat="1" x14ac:dyDescent="0.2">
      <c r="A381" s="178" t="s">
        <v>581</v>
      </c>
      <c r="B381" s="71">
        <v>1</v>
      </c>
      <c r="C381" s="72">
        <v>14</v>
      </c>
      <c r="D381" s="71">
        <v>27</v>
      </c>
      <c r="E381" s="72">
        <v>23</v>
      </c>
      <c r="F381" s="73"/>
      <c r="G381" s="71">
        <f>B381-C381</f>
        <v>-13</v>
      </c>
      <c r="H381" s="72">
        <f>D381-E381</f>
        <v>4</v>
      </c>
      <c r="I381" s="37">
        <f>IF(C381=0, "-", IF(G381/C381&lt;10, G381/C381, "&gt;999%"))</f>
        <v>-0.9285714285714286</v>
      </c>
      <c r="J381" s="38">
        <f>IF(E381=0, "-", IF(H381/E381&lt;10, H381/E381, "&gt;999%"))</f>
        <v>0.17391304347826086</v>
      </c>
    </row>
    <row r="382" spans="1:10" x14ac:dyDescent="0.2">
      <c r="A382" s="177"/>
      <c r="B382" s="143"/>
      <c r="C382" s="144"/>
      <c r="D382" s="143"/>
      <c r="E382" s="144"/>
      <c r="F382" s="145"/>
      <c r="G382" s="143"/>
      <c r="H382" s="144"/>
      <c r="I382" s="151"/>
      <c r="J382" s="152"/>
    </row>
    <row r="383" spans="1:10" s="139" customFormat="1" x14ac:dyDescent="0.2">
      <c r="A383" s="159" t="s">
        <v>78</v>
      </c>
      <c r="B383" s="65"/>
      <c r="C383" s="66"/>
      <c r="D383" s="65"/>
      <c r="E383" s="66"/>
      <c r="F383" s="67"/>
      <c r="G383" s="65"/>
      <c r="H383" s="66"/>
      <c r="I383" s="20"/>
      <c r="J383" s="21"/>
    </row>
    <row r="384" spans="1:10" x14ac:dyDescent="0.2">
      <c r="A384" s="158" t="s">
        <v>337</v>
      </c>
      <c r="B384" s="65">
        <v>29</v>
      </c>
      <c r="C384" s="66">
        <v>48</v>
      </c>
      <c r="D384" s="65">
        <v>196</v>
      </c>
      <c r="E384" s="66">
        <v>157</v>
      </c>
      <c r="F384" s="67"/>
      <c r="G384" s="65">
        <f t="shared" ref="G384:G391" si="84">B384-C384</f>
        <v>-19</v>
      </c>
      <c r="H384" s="66">
        <f t="shared" ref="H384:H391" si="85">D384-E384</f>
        <v>39</v>
      </c>
      <c r="I384" s="20">
        <f t="shared" ref="I384:I391" si="86">IF(C384=0, "-", IF(G384/C384&lt;10, G384/C384, "&gt;999%"))</f>
        <v>-0.39583333333333331</v>
      </c>
      <c r="J384" s="21">
        <f t="shared" ref="J384:J391" si="87">IF(E384=0, "-", IF(H384/E384&lt;10, H384/E384, "&gt;999%"))</f>
        <v>0.24840764331210191</v>
      </c>
    </row>
    <row r="385" spans="1:10" x14ac:dyDescent="0.2">
      <c r="A385" s="158" t="s">
        <v>212</v>
      </c>
      <c r="B385" s="65">
        <v>11</v>
      </c>
      <c r="C385" s="66">
        <v>9</v>
      </c>
      <c r="D385" s="65">
        <v>44</v>
      </c>
      <c r="E385" s="66">
        <v>27</v>
      </c>
      <c r="F385" s="67"/>
      <c r="G385" s="65">
        <f t="shared" si="84"/>
        <v>2</v>
      </c>
      <c r="H385" s="66">
        <f t="shared" si="85"/>
        <v>17</v>
      </c>
      <c r="I385" s="20">
        <f t="shared" si="86"/>
        <v>0.22222222222222221</v>
      </c>
      <c r="J385" s="21">
        <f t="shared" si="87"/>
        <v>0.62962962962962965</v>
      </c>
    </row>
    <row r="386" spans="1:10" x14ac:dyDescent="0.2">
      <c r="A386" s="158" t="s">
        <v>228</v>
      </c>
      <c r="B386" s="65">
        <v>0</v>
      </c>
      <c r="C386" s="66">
        <v>0</v>
      </c>
      <c r="D386" s="65">
        <v>0</v>
      </c>
      <c r="E386" s="66">
        <v>3</v>
      </c>
      <c r="F386" s="67"/>
      <c r="G386" s="65">
        <f t="shared" si="84"/>
        <v>0</v>
      </c>
      <c r="H386" s="66">
        <f t="shared" si="85"/>
        <v>-3</v>
      </c>
      <c r="I386" s="20" t="str">
        <f t="shared" si="86"/>
        <v>-</v>
      </c>
      <c r="J386" s="21">
        <f t="shared" si="87"/>
        <v>-1</v>
      </c>
    </row>
    <row r="387" spans="1:10" x14ac:dyDescent="0.2">
      <c r="A387" s="158" t="s">
        <v>229</v>
      </c>
      <c r="B387" s="65">
        <v>0</v>
      </c>
      <c r="C387" s="66">
        <v>3</v>
      </c>
      <c r="D387" s="65">
        <v>7</v>
      </c>
      <c r="E387" s="66">
        <v>10</v>
      </c>
      <c r="F387" s="67"/>
      <c r="G387" s="65">
        <f t="shared" si="84"/>
        <v>-3</v>
      </c>
      <c r="H387" s="66">
        <f t="shared" si="85"/>
        <v>-3</v>
      </c>
      <c r="I387" s="20">
        <f t="shared" si="86"/>
        <v>-1</v>
      </c>
      <c r="J387" s="21">
        <f t="shared" si="87"/>
        <v>-0.3</v>
      </c>
    </row>
    <row r="388" spans="1:10" x14ac:dyDescent="0.2">
      <c r="A388" s="158" t="s">
        <v>371</v>
      </c>
      <c r="B388" s="65">
        <v>8</v>
      </c>
      <c r="C388" s="66">
        <v>16</v>
      </c>
      <c r="D388" s="65">
        <v>137</v>
      </c>
      <c r="E388" s="66">
        <v>71</v>
      </c>
      <c r="F388" s="67"/>
      <c r="G388" s="65">
        <f t="shared" si="84"/>
        <v>-8</v>
      </c>
      <c r="H388" s="66">
        <f t="shared" si="85"/>
        <v>66</v>
      </c>
      <c r="I388" s="20">
        <f t="shared" si="86"/>
        <v>-0.5</v>
      </c>
      <c r="J388" s="21">
        <f t="shared" si="87"/>
        <v>0.92957746478873238</v>
      </c>
    </row>
    <row r="389" spans="1:10" x14ac:dyDescent="0.2">
      <c r="A389" s="158" t="s">
        <v>213</v>
      </c>
      <c r="B389" s="65">
        <v>2</v>
      </c>
      <c r="C389" s="66">
        <v>0</v>
      </c>
      <c r="D389" s="65">
        <v>7</v>
      </c>
      <c r="E389" s="66">
        <v>4</v>
      </c>
      <c r="F389" s="67"/>
      <c r="G389" s="65">
        <f t="shared" si="84"/>
        <v>2</v>
      </c>
      <c r="H389" s="66">
        <f t="shared" si="85"/>
        <v>3</v>
      </c>
      <c r="I389" s="20" t="str">
        <f t="shared" si="86"/>
        <v>-</v>
      </c>
      <c r="J389" s="21">
        <f t="shared" si="87"/>
        <v>0.75</v>
      </c>
    </row>
    <row r="390" spans="1:10" x14ac:dyDescent="0.2">
      <c r="A390" s="158" t="s">
        <v>309</v>
      </c>
      <c r="B390" s="65">
        <v>42</v>
      </c>
      <c r="C390" s="66">
        <v>44</v>
      </c>
      <c r="D390" s="65">
        <v>163</v>
      </c>
      <c r="E390" s="66">
        <v>138</v>
      </c>
      <c r="F390" s="67"/>
      <c r="G390" s="65">
        <f t="shared" si="84"/>
        <v>-2</v>
      </c>
      <c r="H390" s="66">
        <f t="shared" si="85"/>
        <v>25</v>
      </c>
      <c r="I390" s="20">
        <f t="shared" si="86"/>
        <v>-4.5454545454545456E-2</v>
      </c>
      <c r="J390" s="21">
        <f t="shared" si="87"/>
        <v>0.18115942028985507</v>
      </c>
    </row>
    <row r="391" spans="1:10" s="160" customFormat="1" x14ac:dyDescent="0.2">
      <c r="A391" s="178" t="s">
        <v>582</v>
      </c>
      <c r="B391" s="71">
        <v>92</v>
      </c>
      <c r="C391" s="72">
        <v>120</v>
      </c>
      <c r="D391" s="71">
        <v>554</v>
      </c>
      <c r="E391" s="72">
        <v>410</v>
      </c>
      <c r="F391" s="73"/>
      <c r="G391" s="71">
        <f t="shared" si="84"/>
        <v>-28</v>
      </c>
      <c r="H391" s="72">
        <f t="shared" si="85"/>
        <v>144</v>
      </c>
      <c r="I391" s="37">
        <f t="shared" si="86"/>
        <v>-0.23333333333333334</v>
      </c>
      <c r="J391" s="38">
        <f t="shared" si="87"/>
        <v>0.35121951219512193</v>
      </c>
    </row>
    <row r="392" spans="1:10" x14ac:dyDescent="0.2">
      <c r="A392" s="177"/>
      <c r="B392" s="143"/>
      <c r="C392" s="144"/>
      <c r="D392" s="143"/>
      <c r="E392" s="144"/>
      <c r="F392" s="145"/>
      <c r="G392" s="143"/>
      <c r="H392" s="144"/>
      <c r="I392" s="151"/>
      <c r="J392" s="152"/>
    </row>
    <row r="393" spans="1:10" s="139" customFormat="1" x14ac:dyDescent="0.2">
      <c r="A393" s="159" t="s">
        <v>79</v>
      </c>
      <c r="B393" s="65"/>
      <c r="C393" s="66"/>
      <c r="D393" s="65"/>
      <c r="E393" s="66"/>
      <c r="F393" s="67"/>
      <c r="G393" s="65"/>
      <c r="H393" s="66"/>
      <c r="I393" s="20"/>
      <c r="J393" s="21"/>
    </row>
    <row r="394" spans="1:10" x14ac:dyDescent="0.2">
      <c r="A394" s="158" t="s">
        <v>193</v>
      </c>
      <c r="B394" s="65">
        <v>13</v>
      </c>
      <c r="C394" s="66">
        <v>1</v>
      </c>
      <c r="D394" s="65">
        <v>52</v>
      </c>
      <c r="E394" s="66">
        <v>54</v>
      </c>
      <c r="F394" s="67"/>
      <c r="G394" s="65">
        <f t="shared" ref="G394:G400" si="88">B394-C394</f>
        <v>12</v>
      </c>
      <c r="H394" s="66">
        <f t="shared" ref="H394:H400" si="89">D394-E394</f>
        <v>-2</v>
      </c>
      <c r="I394" s="20" t="str">
        <f t="shared" ref="I394:I400" si="90">IF(C394=0, "-", IF(G394/C394&lt;10, G394/C394, "&gt;999%"))</f>
        <v>&gt;999%</v>
      </c>
      <c r="J394" s="21">
        <f t="shared" ref="J394:J400" si="91">IF(E394=0, "-", IF(H394/E394&lt;10, H394/E394, "&gt;999%"))</f>
        <v>-3.7037037037037035E-2</v>
      </c>
    </row>
    <row r="395" spans="1:10" x14ac:dyDescent="0.2">
      <c r="A395" s="158" t="s">
        <v>290</v>
      </c>
      <c r="B395" s="65">
        <v>4</v>
      </c>
      <c r="C395" s="66">
        <v>1</v>
      </c>
      <c r="D395" s="65">
        <v>20</v>
      </c>
      <c r="E395" s="66">
        <v>4</v>
      </c>
      <c r="F395" s="67"/>
      <c r="G395" s="65">
        <f t="shared" si="88"/>
        <v>3</v>
      </c>
      <c r="H395" s="66">
        <f t="shared" si="89"/>
        <v>16</v>
      </c>
      <c r="I395" s="20">
        <f t="shared" si="90"/>
        <v>3</v>
      </c>
      <c r="J395" s="21">
        <f t="shared" si="91"/>
        <v>4</v>
      </c>
    </row>
    <row r="396" spans="1:10" x14ac:dyDescent="0.2">
      <c r="A396" s="158" t="s">
        <v>291</v>
      </c>
      <c r="B396" s="65">
        <v>10</v>
      </c>
      <c r="C396" s="66">
        <v>3</v>
      </c>
      <c r="D396" s="65">
        <v>22</v>
      </c>
      <c r="E396" s="66">
        <v>28</v>
      </c>
      <c r="F396" s="67"/>
      <c r="G396" s="65">
        <f t="shared" si="88"/>
        <v>7</v>
      </c>
      <c r="H396" s="66">
        <f t="shared" si="89"/>
        <v>-6</v>
      </c>
      <c r="I396" s="20">
        <f t="shared" si="90"/>
        <v>2.3333333333333335</v>
      </c>
      <c r="J396" s="21">
        <f t="shared" si="91"/>
        <v>-0.21428571428571427</v>
      </c>
    </row>
    <row r="397" spans="1:10" x14ac:dyDescent="0.2">
      <c r="A397" s="158" t="s">
        <v>310</v>
      </c>
      <c r="B397" s="65">
        <v>0</v>
      </c>
      <c r="C397" s="66">
        <v>0</v>
      </c>
      <c r="D397" s="65">
        <v>2</v>
      </c>
      <c r="E397" s="66">
        <v>6</v>
      </c>
      <c r="F397" s="67"/>
      <c r="G397" s="65">
        <f t="shared" si="88"/>
        <v>0</v>
      </c>
      <c r="H397" s="66">
        <f t="shared" si="89"/>
        <v>-4</v>
      </c>
      <c r="I397" s="20" t="str">
        <f t="shared" si="90"/>
        <v>-</v>
      </c>
      <c r="J397" s="21">
        <f t="shared" si="91"/>
        <v>-0.66666666666666663</v>
      </c>
    </row>
    <row r="398" spans="1:10" x14ac:dyDescent="0.2">
      <c r="A398" s="158" t="s">
        <v>194</v>
      </c>
      <c r="B398" s="65">
        <v>11</v>
      </c>
      <c r="C398" s="66">
        <v>10</v>
      </c>
      <c r="D398" s="65">
        <v>72</v>
      </c>
      <c r="E398" s="66">
        <v>49</v>
      </c>
      <c r="F398" s="67"/>
      <c r="G398" s="65">
        <f t="shared" si="88"/>
        <v>1</v>
      </c>
      <c r="H398" s="66">
        <f t="shared" si="89"/>
        <v>23</v>
      </c>
      <c r="I398" s="20">
        <f t="shared" si="90"/>
        <v>0.1</v>
      </c>
      <c r="J398" s="21">
        <f t="shared" si="91"/>
        <v>0.46938775510204084</v>
      </c>
    </row>
    <row r="399" spans="1:10" x14ac:dyDescent="0.2">
      <c r="A399" s="158" t="s">
        <v>311</v>
      </c>
      <c r="B399" s="65">
        <v>19</v>
      </c>
      <c r="C399" s="66">
        <v>14</v>
      </c>
      <c r="D399" s="65">
        <v>61</v>
      </c>
      <c r="E399" s="66">
        <v>60</v>
      </c>
      <c r="F399" s="67"/>
      <c r="G399" s="65">
        <f t="shared" si="88"/>
        <v>5</v>
      </c>
      <c r="H399" s="66">
        <f t="shared" si="89"/>
        <v>1</v>
      </c>
      <c r="I399" s="20">
        <f t="shared" si="90"/>
        <v>0.35714285714285715</v>
      </c>
      <c r="J399" s="21">
        <f t="shared" si="91"/>
        <v>1.6666666666666666E-2</v>
      </c>
    </row>
    <row r="400" spans="1:10" s="160" customFormat="1" x14ac:dyDescent="0.2">
      <c r="A400" s="178" t="s">
        <v>583</v>
      </c>
      <c r="B400" s="71">
        <v>57</v>
      </c>
      <c r="C400" s="72">
        <v>29</v>
      </c>
      <c r="D400" s="71">
        <v>229</v>
      </c>
      <c r="E400" s="72">
        <v>201</v>
      </c>
      <c r="F400" s="73"/>
      <c r="G400" s="71">
        <f t="shared" si="88"/>
        <v>28</v>
      </c>
      <c r="H400" s="72">
        <f t="shared" si="89"/>
        <v>28</v>
      </c>
      <c r="I400" s="37">
        <f t="shared" si="90"/>
        <v>0.96551724137931039</v>
      </c>
      <c r="J400" s="38">
        <f t="shared" si="91"/>
        <v>0.13930348258706468</v>
      </c>
    </row>
    <row r="401" spans="1:10" x14ac:dyDescent="0.2">
      <c r="A401" s="177"/>
      <c r="B401" s="143"/>
      <c r="C401" s="144"/>
      <c r="D401" s="143"/>
      <c r="E401" s="144"/>
      <c r="F401" s="145"/>
      <c r="G401" s="143"/>
      <c r="H401" s="144"/>
      <c r="I401" s="151"/>
      <c r="J401" s="152"/>
    </row>
    <row r="402" spans="1:10" s="139" customFormat="1" x14ac:dyDescent="0.2">
      <c r="A402" s="159" t="s">
        <v>80</v>
      </c>
      <c r="B402" s="65"/>
      <c r="C402" s="66"/>
      <c r="D402" s="65"/>
      <c r="E402" s="66"/>
      <c r="F402" s="67"/>
      <c r="G402" s="65"/>
      <c r="H402" s="66"/>
      <c r="I402" s="20"/>
      <c r="J402" s="21"/>
    </row>
    <row r="403" spans="1:10" x14ac:dyDescent="0.2">
      <c r="A403" s="158" t="s">
        <v>271</v>
      </c>
      <c r="B403" s="65">
        <v>0</v>
      </c>
      <c r="C403" s="66">
        <v>0</v>
      </c>
      <c r="D403" s="65">
        <v>0</v>
      </c>
      <c r="E403" s="66">
        <v>1</v>
      </c>
      <c r="F403" s="67"/>
      <c r="G403" s="65">
        <f t="shared" ref="G403:G423" si="92">B403-C403</f>
        <v>0</v>
      </c>
      <c r="H403" s="66">
        <f t="shared" ref="H403:H423" si="93">D403-E403</f>
        <v>-1</v>
      </c>
      <c r="I403" s="20" t="str">
        <f t="shared" ref="I403:I423" si="94">IF(C403=0, "-", IF(G403/C403&lt;10, G403/C403, "&gt;999%"))</f>
        <v>-</v>
      </c>
      <c r="J403" s="21">
        <f t="shared" ref="J403:J423" si="95">IF(E403=0, "-", IF(H403/E403&lt;10, H403/E403, "&gt;999%"))</f>
        <v>-1</v>
      </c>
    </row>
    <row r="404" spans="1:10" x14ac:dyDescent="0.2">
      <c r="A404" s="158" t="s">
        <v>230</v>
      </c>
      <c r="B404" s="65">
        <v>8</v>
      </c>
      <c r="C404" s="66">
        <v>5</v>
      </c>
      <c r="D404" s="65">
        <v>57</v>
      </c>
      <c r="E404" s="66">
        <v>83</v>
      </c>
      <c r="F404" s="67"/>
      <c r="G404" s="65">
        <f t="shared" si="92"/>
        <v>3</v>
      </c>
      <c r="H404" s="66">
        <f t="shared" si="93"/>
        <v>-26</v>
      </c>
      <c r="I404" s="20">
        <f t="shared" si="94"/>
        <v>0.6</v>
      </c>
      <c r="J404" s="21">
        <f t="shared" si="95"/>
        <v>-0.31325301204819278</v>
      </c>
    </row>
    <row r="405" spans="1:10" x14ac:dyDescent="0.2">
      <c r="A405" s="158" t="s">
        <v>312</v>
      </c>
      <c r="B405" s="65">
        <v>11</v>
      </c>
      <c r="C405" s="66">
        <v>19</v>
      </c>
      <c r="D405" s="65">
        <v>87</v>
      </c>
      <c r="E405" s="66">
        <v>89</v>
      </c>
      <c r="F405" s="67"/>
      <c r="G405" s="65">
        <f t="shared" si="92"/>
        <v>-8</v>
      </c>
      <c r="H405" s="66">
        <f t="shared" si="93"/>
        <v>-2</v>
      </c>
      <c r="I405" s="20">
        <f t="shared" si="94"/>
        <v>-0.42105263157894735</v>
      </c>
      <c r="J405" s="21">
        <f t="shared" si="95"/>
        <v>-2.247191011235955E-2</v>
      </c>
    </row>
    <row r="406" spans="1:10" x14ac:dyDescent="0.2">
      <c r="A406" s="158" t="s">
        <v>405</v>
      </c>
      <c r="B406" s="65">
        <v>0</v>
      </c>
      <c r="C406" s="66">
        <v>0</v>
      </c>
      <c r="D406" s="65">
        <v>1</v>
      </c>
      <c r="E406" s="66">
        <v>3</v>
      </c>
      <c r="F406" s="67"/>
      <c r="G406" s="65">
        <f t="shared" si="92"/>
        <v>0</v>
      </c>
      <c r="H406" s="66">
        <f t="shared" si="93"/>
        <v>-2</v>
      </c>
      <c r="I406" s="20" t="str">
        <f t="shared" si="94"/>
        <v>-</v>
      </c>
      <c r="J406" s="21">
        <f t="shared" si="95"/>
        <v>-0.66666666666666663</v>
      </c>
    </row>
    <row r="407" spans="1:10" x14ac:dyDescent="0.2">
      <c r="A407" s="158" t="s">
        <v>214</v>
      </c>
      <c r="B407" s="65">
        <v>17</v>
      </c>
      <c r="C407" s="66">
        <v>31</v>
      </c>
      <c r="D407" s="65">
        <v>144</v>
      </c>
      <c r="E407" s="66">
        <v>189</v>
      </c>
      <c r="F407" s="67"/>
      <c r="G407" s="65">
        <f t="shared" si="92"/>
        <v>-14</v>
      </c>
      <c r="H407" s="66">
        <f t="shared" si="93"/>
        <v>-45</v>
      </c>
      <c r="I407" s="20">
        <f t="shared" si="94"/>
        <v>-0.45161290322580644</v>
      </c>
      <c r="J407" s="21">
        <f t="shared" si="95"/>
        <v>-0.23809523809523808</v>
      </c>
    </row>
    <row r="408" spans="1:10" x14ac:dyDescent="0.2">
      <c r="A408" s="158" t="s">
        <v>372</v>
      </c>
      <c r="B408" s="65">
        <v>13</v>
      </c>
      <c r="C408" s="66">
        <v>7</v>
      </c>
      <c r="D408" s="65">
        <v>25</v>
      </c>
      <c r="E408" s="66">
        <v>20</v>
      </c>
      <c r="F408" s="67"/>
      <c r="G408" s="65">
        <f t="shared" si="92"/>
        <v>6</v>
      </c>
      <c r="H408" s="66">
        <f t="shared" si="93"/>
        <v>5</v>
      </c>
      <c r="I408" s="20">
        <f t="shared" si="94"/>
        <v>0.8571428571428571</v>
      </c>
      <c r="J408" s="21">
        <f t="shared" si="95"/>
        <v>0.25</v>
      </c>
    </row>
    <row r="409" spans="1:10" x14ac:dyDescent="0.2">
      <c r="A409" s="158" t="s">
        <v>403</v>
      </c>
      <c r="B409" s="65">
        <v>9</v>
      </c>
      <c r="C409" s="66">
        <v>2</v>
      </c>
      <c r="D409" s="65">
        <v>22</v>
      </c>
      <c r="E409" s="66">
        <v>21</v>
      </c>
      <c r="F409" s="67"/>
      <c r="G409" s="65">
        <f t="shared" si="92"/>
        <v>7</v>
      </c>
      <c r="H409" s="66">
        <f t="shared" si="93"/>
        <v>1</v>
      </c>
      <c r="I409" s="20">
        <f t="shared" si="94"/>
        <v>3.5</v>
      </c>
      <c r="J409" s="21">
        <f t="shared" si="95"/>
        <v>4.7619047619047616E-2</v>
      </c>
    </row>
    <row r="410" spans="1:10" x14ac:dyDescent="0.2">
      <c r="A410" s="158" t="s">
        <v>416</v>
      </c>
      <c r="B410" s="65">
        <v>11</v>
      </c>
      <c r="C410" s="66">
        <v>9</v>
      </c>
      <c r="D410" s="65">
        <v>69</v>
      </c>
      <c r="E410" s="66">
        <v>52</v>
      </c>
      <c r="F410" s="67"/>
      <c r="G410" s="65">
        <f t="shared" si="92"/>
        <v>2</v>
      </c>
      <c r="H410" s="66">
        <f t="shared" si="93"/>
        <v>17</v>
      </c>
      <c r="I410" s="20">
        <f t="shared" si="94"/>
        <v>0.22222222222222221</v>
      </c>
      <c r="J410" s="21">
        <f t="shared" si="95"/>
        <v>0.32692307692307693</v>
      </c>
    </row>
    <row r="411" spans="1:10" x14ac:dyDescent="0.2">
      <c r="A411" s="158" t="s">
        <v>426</v>
      </c>
      <c r="B411" s="65">
        <v>21</v>
      </c>
      <c r="C411" s="66">
        <v>39</v>
      </c>
      <c r="D411" s="65">
        <v>147</v>
      </c>
      <c r="E411" s="66">
        <v>105</v>
      </c>
      <c r="F411" s="67"/>
      <c r="G411" s="65">
        <f t="shared" si="92"/>
        <v>-18</v>
      </c>
      <c r="H411" s="66">
        <f t="shared" si="93"/>
        <v>42</v>
      </c>
      <c r="I411" s="20">
        <f t="shared" si="94"/>
        <v>-0.46153846153846156</v>
      </c>
      <c r="J411" s="21">
        <f t="shared" si="95"/>
        <v>0.4</v>
      </c>
    </row>
    <row r="412" spans="1:10" x14ac:dyDescent="0.2">
      <c r="A412" s="158" t="s">
        <v>441</v>
      </c>
      <c r="B412" s="65">
        <v>121</v>
      </c>
      <c r="C412" s="66">
        <v>84</v>
      </c>
      <c r="D412" s="65">
        <v>464</v>
      </c>
      <c r="E412" s="66">
        <v>309</v>
      </c>
      <c r="F412" s="67"/>
      <c r="G412" s="65">
        <f t="shared" si="92"/>
        <v>37</v>
      </c>
      <c r="H412" s="66">
        <f t="shared" si="93"/>
        <v>155</v>
      </c>
      <c r="I412" s="20">
        <f t="shared" si="94"/>
        <v>0.44047619047619047</v>
      </c>
      <c r="J412" s="21">
        <f t="shared" si="95"/>
        <v>0.50161812297734631</v>
      </c>
    </row>
    <row r="413" spans="1:10" x14ac:dyDescent="0.2">
      <c r="A413" s="158" t="s">
        <v>373</v>
      </c>
      <c r="B413" s="65">
        <v>16</v>
      </c>
      <c r="C413" s="66">
        <v>7</v>
      </c>
      <c r="D413" s="65">
        <v>22</v>
      </c>
      <c r="E413" s="66">
        <v>37</v>
      </c>
      <c r="F413" s="67"/>
      <c r="G413" s="65">
        <f t="shared" si="92"/>
        <v>9</v>
      </c>
      <c r="H413" s="66">
        <f t="shared" si="93"/>
        <v>-15</v>
      </c>
      <c r="I413" s="20">
        <f t="shared" si="94"/>
        <v>1.2857142857142858</v>
      </c>
      <c r="J413" s="21">
        <f t="shared" si="95"/>
        <v>-0.40540540540540543</v>
      </c>
    </row>
    <row r="414" spans="1:10" x14ac:dyDescent="0.2">
      <c r="A414" s="158" t="s">
        <v>442</v>
      </c>
      <c r="B414" s="65">
        <v>17</v>
      </c>
      <c r="C414" s="66">
        <v>30</v>
      </c>
      <c r="D414" s="65">
        <v>106</v>
      </c>
      <c r="E414" s="66">
        <v>88</v>
      </c>
      <c r="F414" s="67"/>
      <c r="G414" s="65">
        <f t="shared" si="92"/>
        <v>-13</v>
      </c>
      <c r="H414" s="66">
        <f t="shared" si="93"/>
        <v>18</v>
      </c>
      <c r="I414" s="20">
        <f t="shared" si="94"/>
        <v>-0.43333333333333335</v>
      </c>
      <c r="J414" s="21">
        <f t="shared" si="95"/>
        <v>0.20454545454545456</v>
      </c>
    </row>
    <row r="415" spans="1:10" x14ac:dyDescent="0.2">
      <c r="A415" s="158" t="s">
        <v>394</v>
      </c>
      <c r="B415" s="65">
        <v>20</v>
      </c>
      <c r="C415" s="66">
        <v>25</v>
      </c>
      <c r="D415" s="65">
        <v>180</v>
      </c>
      <c r="E415" s="66">
        <v>102</v>
      </c>
      <c r="F415" s="67"/>
      <c r="G415" s="65">
        <f t="shared" si="92"/>
        <v>-5</v>
      </c>
      <c r="H415" s="66">
        <f t="shared" si="93"/>
        <v>78</v>
      </c>
      <c r="I415" s="20">
        <f t="shared" si="94"/>
        <v>-0.2</v>
      </c>
      <c r="J415" s="21">
        <f t="shared" si="95"/>
        <v>0.76470588235294112</v>
      </c>
    </row>
    <row r="416" spans="1:10" x14ac:dyDescent="0.2">
      <c r="A416" s="158" t="s">
        <v>374</v>
      </c>
      <c r="B416" s="65">
        <v>33</v>
      </c>
      <c r="C416" s="66">
        <v>21</v>
      </c>
      <c r="D416" s="65">
        <v>121</v>
      </c>
      <c r="E416" s="66">
        <v>107</v>
      </c>
      <c r="F416" s="67"/>
      <c r="G416" s="65">
        <f t="shared" si="92"/>
        <v>12</v>
      </c>
      <c r="H416" s="66">
        <f t="shared" si="93"/>
        <v>14</v>
      </c>
      <c r="I416" s="20">
        <f t="shared" si="94"/>
        <v>0.5714285714285714</v>
      </c>
      <c r="J416" s="21">
        <f t="shared" si="95"/>
        <v>0.13084112149532709</v>
      </c>
    </row>
    <row r="417" spans="1:10" x14ac:dyDescent="0.2">
      <c r="A417" s="158" t="s">
        <v>195</v>
      </c>
      <c r="B417" s="65">
        <v>0</v>
      </c>
      <c r="C417" s="66">
        <v>0</v>
      </c>
      <c r="D417" s="65">
        <v>0</v>
      </c>
      <c r="E417" s="66">
        <v>1</v>
      </c>
      <c r="F417" s="67"/>
      <c r="G417" s="65">
        <f t="shared" si="92"/>
        <v>0</v>
      </c>
      <c r="H417" s="66">
        <f t="shared" si="93"/>
        <v>-1</v>
      </c>
      <c r="I417" s="20" t="str">
        <f t="shared" si="94"/>
        <v>-</v>
      </c>
      <c r="J417" s="21">
        <f t="shared" si="95"/>
        <v>-1</v>
      </c>
    </row>
    <row r="418" spans="1:10" x14ac:dyDescent="0.2">
      <c r="A418" s="158" t="s">
        <v>338</v>
      </c>
      <c r="B418" s="65">
        <v>67</v>
      </c>
      <c r="C418" s="66">
        <v>25</v>
      </c>
      <c r="D418" s="65">
        <v>394</v>
      </c>
      <c r="E418" s="66">
        <v>249</v>
      </c>
      <c r="F418" s="67"/>
      <c r="G418" s="65">
        <f t="shared" si="92"/>
        <v>42</v>
      </c>
      <c r="H418" s="66">
        <f t="shared" si="93"/>
        <v>145</v>
      </c>
      <c r="I418" s="20">
        <f t="shared" si="94"/>
        <v>1.68</v>
      </c>
      <c r="J418" s="21">
        <f t="shared" si="95"/>
        <v>0.58232931726907633</v>
      </c>
    </row>
    <row r="419" spans="1:10" x14ac:dyDescent="0.2">
      <c r="A419" s="158" t="s">
        <v>278</v>
      </c>
      <c r="B419" s="65">
        <v>0</v>
      </c>
      <c r="C419" s="66">
        <v>0</v>
      </c>
      <c r="D419" s="65">
        <v>1</v>
      </c>
      <c r="E419" s="66">
        <v>0</v>
      </c>
      <c r="F419" s="67"/>
      <c r="G419" s="65">
        <f t="shared" si="92"/>
        <v>0</v>
      </c>
      <c r="H419" s="66">
        <f t="shared" si="93"/>
        <v>1</v>
      </c>
      <c r="I419" s="20" t="str">
        <f t="shared" si="94"/>
        <v>-</v>
      </c>
      <c r="J419" s="21" t="str">
        <f t="shared" si="95"/>
        <v>-</v>
      </c>
    </row>
    <row r="420" spans="1:10" x14ac:dyDescent="0.2">
      <c r="A420" s="158" t="s">
        <v>259</v>
      </c>
      <c r="B420" s="65">
        <v>0</v>
      </c>
      <c r="C420" s="66">
        <v>0</v>
      </c>
      <c r="D420" s="65">
        <v>0</v>
      </c>
      <c r="E420" s="66">
        <v>4</v>
      </c>
      <c r="F420" s="67"/>
      <c r="G420" s="65">
        <f t="shared" si="92"/>
        <v>0</v>
      </c>
      <c r="H420" s="66">
        <f t="shared" si="93"/>
        <v>-4</v>
      </c>
      <c r="I420" s="20" t="str">
        <f t="shared" si="94"/>
        <v>-</v>
      </c>
      <c r="J420" s="21">
        <f t="shared" si="95"/>
        <v>-1</v>
      </c>
    </row>
    <row r="421" spans="1:10" x14ac:dyDescent="0.2">
      <c r="A421" s="158" t="s">
        <v>196</v>
      </c>
      <c r="B421" s="65">
        <v>3</v>
      </c>
      <c r="C421" s="66">
        <v>0</v>
      </c>
      <c r="D421" s="65">
        <v>53</v>
      </c>
      <c r="E421" s="66">
        <v>47</v>
      </c>
      <c r="F421" s="67"/>
      <c r="G421" s="65">
        <f t="shared" si="92"/>
        <v>3</v>
      </c>
      <c r="H421" s="66">
        <f t="shared" si="93"/>
        <v>6</v>
      </c>
      <c r="I421" s="20" t="str">
        <f t="shared" si="94"/>
        <v>-</v>
      </c>
      <c r="J421" s="21">
        <f t="shared" si="95"/>
        <v>0.1276595744680851</v>
      </c>
    </row>
    <row r="422" spans="1:10" x14ac:dyDescent="0.2">
      <c r="A422" s="158" t="s">
        <v>292</v>
      </c>
      <c r="B422" s="65">
        <v>5</v>
      </c>
      <c r="C422" s="66">
        <v>0</v>
      </c>
      <c r="D422" s="65">
        <v>61</v>
      </c>
      <c r="E422" s="66">
        <v>0</v>
      </c>
      <c r="F422" s="67"/>
      <c r="G422" s="65">
        <f t="shared" si="92"/>
        <v>5</v>
      </c>
      <c r="H422" s="66">
        <f t="shared" si="93"/>
        <v>61</v>
      </c>
      <c r="I422" s="20" t="str">
        <f t="shared" si="94"/>
        <v>-</v>
      </c>
      <c r="J422" s="21" t="str">
        <f t="shared" si="95"/>
        <v>-</v>
      </c>
    </row>
    <row r="423" spans="1:10" s="160" customFormat="1" x14ac:dyDescent="0.2">
      <c r="A423" s="178" t="s">
        <v>584</v>
      </c>
      <c r="B423" s="71">
        <v>372</v>
      </c>
      <c r="C423" s="72">
        <v>304</v>
      </c>
      <c r="D423" s="71">
        <v>1954</v>
      </c>
      <c r="E423" s="72">
        <v>1507</v>
      </c>
      <c r="F423" s="73"/>
      <c r="G423" s="71">
        <f t="shared" si="92"/>
        <v>68</v>
      </c>
      <c r="H423" s="72">
        <f t="shared" si="93"/>
        <v>447</v>
      </c>
      <c r="I423" s="37">
        <f t="shared" si="94"/>
        <v>0.22368421052631579</v>
      </c>
      <c r="J423" s="38">
        <f t="shared" si="95"/>
        <v>0.29661579296615792</v>
      </c>
    </row>
    <row r="424" spans="1:10" x14ac:dyDescent="0.2">
      <c r="A424" s="177"/>
      <c r="B424" s="143"/>
      <c r="C424" s="144"/>
      <c r="D424" s="143"/>
      <c r="E424" s="144"/>
      <c r="F424" s="145"/>
      <c r="G424" s="143"/>
      <c r="H424" s="144"/>
      <c r="I424" s="151"/>
      <c r="J424" s="152"/>
    </row>
    <row r="425" spans="1:10" s="139" customFormat="1" x14ac:dyDescent="0.2">
      <c r="A425" s="159" t="s">
        <v>81</v>
      </c>
      <c r="B425" s="65"/>
      <c r="C425" s="66"/>
      <c r="D425" s="65"/>
      <c r="E425" s="66"/>
      <c r="F425" s="67"/>
      <c r="G425" s="65"/>
      <c r="H425" s="66"/>
      <c r="I425" s="20"/>
      <c r="J425" s="21"/>
    </row>
    <row r="426" spans="1:10" x14ac:dyDescent="0.2">
      <c r="A426" s="158" t="s">
        <v>475</v>
      </c>
      <c r="B426" s="65">
        <v>1</v>
      </c>
      <c r="C426" s="66">
        <v>4</v>
      </c>
      <c r="D426" s="65">
        <v>2</v>
      </c>
      <c r="E426" s="66">
        <v>10</v>
      </c>
      <c r="F426" s="67"/>
      <c r="G426" s="65">
        <f>B426-C426</f>
        <v>-3</v>
      </c>
      <c r="H426" s="66">
        <f>D426-E426</f>
        <v>-8</v>
      </c>
      <c r="I426" s="20">
        <f>IF(C426=0, "-", IF(G426/C426&lt;10, G426/C426, "&gt;999%"))</f>
        <v>-0.75</v>
      </c>
      <c r="J426" s="21">
        <f>IF(E426=0, "-", IF(H426/E426&lt;10, H426/E426, "&gt;999%"))</f>
        <v>-0.8</v>
      </c>
    </row>
    <row r="427" spans="1:10" x14ac:dyDescent="0.2">
      <c r="A427" s="158" t="s">
        <v>463</v>
      </c>
      <c r="B427" s="65">
        <v>1</v>
      </c>
      <c r="C427" s="66">
        <v>0</v>
      </c>
      <c r="D427" s="65">
        <v>2</v>
      </c>
      <c r="E427" s="66">
        <v>1</v>
      </c>
      <c r="F427" s="67"/>
      <c r="G427" s="65">
        <f>B427-C427</f>
        <v>1</v>
      </c>
      <c r="H427" s="66">
        <f>D427-E427</f>
        <v>1</v>
      </c>
      <c r="I427" s="20" t="str">
        <f>IF(C427=0, "-", IF(G427/C427&lt;10, G427/C427, "&gt;999%"))</f>
        <v>-</v>
      </c>
      <c r="J427" s="21">
        <f>IF(E427=0, "-", IF(H427/E427&lt;10, H427/E427, "&gt;999%"))</f>
        <v>1</v>
      </c>
    </row>
    <row r="428" spans="1:10" s="160" customFormat="1" x14ac:dyDescent="0.2">
      <c r="A428" s="178" t="s">
        <v>585</v>
      </c>
      <c r="B428" s="71">
        <v>2</v>
      </c>
      <c r="C428" s="72">
        <v>4</v>
      </c>
      <c r="D428" s="71">
        <v>4</v>
      </c>
      <c r="E428" s="72">
        <v>11</v>
      </c>
      <c r="F428" s="73"/>
      <c r="G428" s="71">
        <f>B428-C428</f>
        <v>-2</v>
      </c>
      <c r="H428" s="72">
        <f>D428-E428</f>
        <v>-7</v>
      </c>
      <c r="I428" s="37">
        <f>IF(C428=0, "-", IF(G428/C428&lt;10, G428/C428, "&gt;999%"))</f>
        <v>-0.5</v>
      </c>
      <c r="J428" s="38">
        <f>IF(E428=0, "-", IF(H428/E428&lt;10, H428/E428, "&gt;999%"))</f>
        <v>-0.63636363636363635</v>
      </c>
    </row>
    <row r="429" spans="1:10" x14ac:dyDescent="0.2">
      <c r="A429" s="177"/>
      <c r="B429" s="143"/>
      <c r="C429" s="144"/>
      <c r="D429" s="143"/>
      <c r="E429" s="144"/>
      <c r="F429" s="145"/>
      <c r="G429" s="143"/>
      <c r="H429" s="144"/>
      <c r="I429" s="151"/>
      <c r="J429" s="152"/>
    </row>
    <row r="430" spans="1:10" s="139" customFormat="1" x14ac:dyDescent="0.2">
      <c r="A430" s="159" t="s">
        <v>82</v>
      </c>
      <c r="B430" s="65"/>
      <c r="C430" s="66"/>
      <c r="D430" s="65"/>
      <c r="E430" s="66"/>
      <c r="F430" s="67"/>
      <c r="G430" s="65"/>
      <c r="H430" s="66"/>
      <c r="I430" s="20"/>
      <c r="J430" s="21"/>
    </row>
    <row r="431" spans="1:10" x14ac:dyDescent="0.2">
      <c r="A431" s="158" t="s">
        <v>443</v>
      </c>
      <c r="B431" s="65">
        <v>20</v>
      </c>
      <c r="C431" s="66">
        <v>37</v>
      </c>
      <c r="D431" s="65">
        <v>144</v>
      </c>
      <c r="E431" s="66">
        <v>112</v>
      </c>
      <c r="F431" s="67"/>
      <c r="G431" s="65">
        <f t="shared" ref="G431:G448" si="96">B431-C431</f>
        <v>-17</v>
      </c>
      <c r="H431" s="66">
        <f t="shared" ref="H431:H448" si="97">D431-E431</f>
        <v>32</v>
      </c>
      <c r="I431" s="20">
        <f t="shared" ref="I431:I448" si="98">IF(C431=0, "-", IF(G431/C431&lt;10, G431/C431, "&gt;999%"))</f>
        <v>-0.45945945945945948</v>
      </c>
      <c r="J431" s="21">
        <f t="shared" ref="J431:J448" si="99">IF(E431=0, "-", IF(H431/E431&lt;10, H431/E431, "&gt;999%"))</f>
        <v>0.2857142857142857</v>
      </c>
    </row>
    <row r="432" spans="1:10" x14ac:dyDescent="0.2">
      <c r="A432" s="158" t="s">
        <v>260</v>
      </c>
      <c r="B432" s="65">
        <v>0</v>
      </c>
      <c r="C432" s="66">
        <v>0</v>
      </c>
      <c r="D432" s="65">
        <v>2</v>
      </c>
      <c r="E432" s="66">
        <v>0</v>
      </c>
      <c r="F432" s="67"/>
      <c r="G432" s="65">
        <f t="shared" si="96"/>
        <v>0</v>
      </c>
      <c r="H432" s="66">
        <f t="shared" si="97"/>
        <v>2</v>
      </c>
      <c r="I432" s="20" t="str">
        <f t="shared" si="98"/>
        <v>-</v>
      </c>
      <c r="J432" s="21" t="str">
        <f t="shared" si="99"/>
        <v>-</v>
      </c>
    </row>
    <row r="433" spans="1:10" x14ac:dyDescent="0.2">
      <c r="A433" s="158" t="s">
        <v>407</v>
      </c>
      <c r="B433" s="65">
        <v>0</v>
      </c>
      <c r="C433" s="66">
        <v>3</v>
      </c>
      <c r="D433" s="65">
        <v>1</v>
      </c>
      <c r="E433" s="66">
        <v>15</v>
      </c>
      <c r="F433" s="67"/>
      <c r="G433" s="65">
        <f t="shared" si="96"/>
        <v>-3</v>
      </c>
      <c r="H433" s="66">
        <f t="shared" si="97"/>
        <v>-14</v>
      </c>
      <c r="I433" s="20">
        <f t="shared" si="98"/>
        <v>-1</v>
      </c>
      <c r="J433" s="21">
        <f t="shared" si="99"/>
        <v>-0.93333333333333335</v>
      </c>
    </row>
    <row r="434" spans="1:10" x14ac:dyDescent="0.2">
      <c r="A434" s="158" t="s">
        <v>261</v>
      </c>
      <c r="B434" s="65">
        <v>0</v>
      </c>
      <c r="C434" s="66">
        <v>0</v>
      </c>
      <c r="D434" s="65">
        <v>2</v>
      </c>
      <c r="E434" s="66">
        <v>0</v>
      </c>
      <c r="F434" s="67"/>
      <c r="G434" s="65">
        <f t="shared" si="96"/>
        <v>0</v>
      </c>
      <c r="H434" s="66">
        <f t="shared" si="97"/>
        <v>2</v>
      </c>
      <c r="I434" s="20" t="str">
        <f t="shared" si="98"/>
        <v>-</v>
      </c>
      <c r="J434" s="21" t="str">
        <f t="shared" si="99"/>
        <v>-</v>
      </c>
    </row>
    <row r="435" spans="1:10" x14ac:dyDescent="0.2">
      <c r="A435" s="158" t="s">
        <v>455</v>
      </c>
      <c r="B435" s="65">
        <v>1</v>
      </c>
      <c r="C435" s="66">
        <v>3</v>
      </c>
      <c r="D435" s="65">
        <v>8</v>
      </c>
      <c r="E435" s="66">
        <v>7</v>
      </c>
      <c r="F435" s="67"/>
      <c r="G435" s="65">
        <f t="shared" si="96"/>
        <v>-2</v>
      </c>
      <c r="H435" s="66">
        <f t="shared" si="97"/>
        <v>1</v>
      </c>
      <c r="I435" s="20">
        <f t="shared" si="98"/>
        <v>-0.66666666666666663</v>
      </c>
      <c r="J435" s="21">
        <f t="shared" si="99"/>
        <v>0.14285714285714285</v>
      </c>
    </row>
    <row r="436" spans="1:10" x14ac:dyDescent="0.2">
      <c r="A436" s="158" t="s">
        <v>404</v>
      </c>
      <c r="B436" s="65">
        <v>0</v>
      </c>
      <c r="C436" s="66">
        <v>0</v>
      </c>
      <c r="D436" s="65">
        <v>1</v>
      </c>
      <c r="E436" s="66">
        <v>0</v>
      </c>
      <c r="F436" s="67"/>
      <c r="G436" s="65">
        <f t="shared" si="96"/>
        <v>0</v>
      </c>
      <c r="H436" s="66">
        <f t="shared" si="97"/>
        <v>1</v>
      </c>
      <c r="I436" s="20" t="str">
        <f t="shared" si="98"/>
        <v>-</v>
      </c>
      <c r="J436" s="21" t="str">
        <f t="shared" si="99"/>
        <v>-</v>
      </c>
    </row>
    <row r="437" spans="1:10" x14ac:dyDescent="0.2">
      <c r="A437" s="158" t="s">
        <v>215</v>
      </c>
      <c r="B437" s="65">
        <v>6</v>
      </c>
      <c r="C437" s="66">
        <v>19</v>
      </c>
      <c r="D437" s="65">
        <v>9</v>
      </c>
      <c r="E437" s="66">
        <v>74</v>
      </c>
      <c r="F437" s="67"/>
      <c r="G437" s="65">
        <f t="shared" si="96"/>
        <v>-13</v>
      </c>
      <c r="H437" s="66">
        <f t="shared" si="97"/>
        <v>-65</v>
      </c>
      <c r="I437" s="20">
        <f t="shared" si="98"/>
        <v>-0.68421052631578949</v>
      </c>
      <c r="J437" s="21">
        <f t="shared" si="99"/>
        <v>-0.8783783783783784</v>
      </c>
    </row>
    <row r="438" spans="1:10" x14ac:dyDescent="0.2">
      <c r="A438" s="158" t="s">
        <v>339</v>
      </c>
      <c r="B438" s="65">
        <v>0</v>
      </c>
      <c r="C438" s="66">
        <v>1</v>
      </c>
      <c r="D438" s="65">
        <v>0</v>
      </c>
      <c r="E438" s="66">
        <v>7</v>
      </c>
      <c r="F438" s="67"/>
      <c r="G438" s="65">
        <f t="shared" si="96"/>
        <v>-1</v>
      </c>
      <c r="H438" s="66">
        <f t="shared" si="97"/>
        <v>-7</v>
      </c>
      <c r="I438" s="20">
        <f t="shared" si="98"/>
        <v>-1</v>
      </c>
      <c r="J438" s="21">
        <f t="shared" si="99"/>
        <v>-1</v>
      </c>
    </row>
    <row r="439" spans="1:10" x14ac:dyDescent="0.2">
      <c r="A439" s="158" t="s">
        <v>262</v>
      </c>
      <c r="B439" s="65">
        <v>0</v>
      </c>
      <c r="C439" s="66">
        <v>0</v>
      </c>
      <c r="D439" s="65">
        <v>8</v>
      </c>
      <c r="E439" s="66">
        <v>1</v>
      </c>
      <c r="F439" s="67"/>
      <c r="G439" s="65">
        <f t="shared" si="96"/>
        <v>0</v>
      </c>
      <c r="H439" s="66">
        <f t="shared" si="97"/>
        <v>7</v>
      </c>
      <c r="I439" s="20" t="str">
        <f t="shared" si="98"/>
        <v>-</v>
      </c>
      <c r="J439" s="21">
        <f t="shared" si="99"/>
        <v>7</v>
      </c>
    </row>
    <row r="440" spans="1:10" x14ac:dyDescent="0.2">
      <c r="A440" s="158" t="s">
        <v>231</v>
      </c>
      <c r="B440" s="65">
        <v>0</v>
      </c>
      <c r="C440" s="66">
        <v>2</v>
      </c>
      <c r="D440" s="65">
        <v>1</v>
      </c>
      <c r="E440" s="66">
        <v>3</v>
      </c>
      <c r="F440" s="67"/>
      <c r="G440" s="65">
        <f t="shared" si="96"/>
        <v>-2</v>
      </c>
      <c r="H440" s="66">
        <f t="shared" si="97"/>
        <v>-2</v>
      </c>
      <c r="I440" s="20">
        <f t="shared" si="98"/>
        <v>-1</v>
      </c>
      <c r="J440" s="21">
        <f t="shared" si="99"/>
        <v>-0.66666666666666663</v>
      </c>
    </row>
    <row r="441" spans="1:10" x14ac:dyDescent="0.2">
      <c r="A441" s="158" t="s">
        <v>197</v>
      </c>
      <c r="B441" s="65">
        <v>15</v>
      </c>
      <c r="C441" s="66">
        <v>1</v>
      </c>
      <c r="D441" s="65">
        <v>38</v>
      </c>
      <c r="E441" s="66">
        <v>16</v>
      </c>
      <c r="F441" s="67"/>
      <c r="G441" s="65">
        <f t="shared" si="96"/>
        <v>14</v>
      </c>
      <c r="H441" s="66">
        <f t="shared" si="97"/>
        <v>22</v>
      </c>
      <c r="I441" s="20" t="str">
        <f t="shared" si="98"/>
        <v>&gt;999%</v>
      </c>
      <c r="J441" s="21">
        <f t="shared" si="99"/>
        <v>1.375</v>
      </c>
    </row>
    <row r="442" spans="1:10" x14ac:dyDescent="0.2">
      <c r="A442" s="158" t="s">
        <v>293</v>
      </c>
      <c r="B442" s="65">
        <v>10</v>
      </c>
      <c r="C442" s="66">
        <v>4</v>
      </c>
      <c r="D442" s="65">
        <v>60</v>
      </c>
      <c r="E442" s="66">
        <v>11</v>
      </c>
      <c r="F442" s="67"/>
      <c r="G442" s="65">
        <f t="shared" si="96"/>
        <v>6</v>
      </c>
      <c r="H442" s="66">
        <f t="shared" si="97"/>
        <v>49</v>
      </c>
      <c r="I442" s="20">
        <f t="shared" si="98"/>
        <v>1.5</v>
      </c>
      <c r="J442" s="21">
        <f t="shared" si="99"/>
        <v>4.4545454545454541</v>
      </c>
    </row>
    <row r="443" spans="1:10" x14ac:dyDescent="0.2">
      <c r="A443" s="158" t="s">
        <v>340</v>
      </c>
      <c r="B443" s="65">
        <v>7</v>
      </c>
      <c r="C443" s="66">
        <v>11</v>
      </c>
      <c r="D443" s="65">
        <v>13</v>
      </c>
      <c r="E443" s="66">
        <v>43</v>
      </c>
      <c r="F443" s="67"/>
      <c r="G443" s="65">
        <f t="shared" si="96"/>
        <v>-4</v>
      </c>
      <c r="H443" s="66">
        <f t="shared" si="97"/>
        <v>-30</v>
      </c>
      <c r="I443" s="20">
        <f t="shared" si="98"/>
        <v>-0.36363636363636365</v>
      </c>
      <c r="J443" s="21">
        <f t="shared" si="99"/>
        <v>-0.69767441860465118</v>
      </c>
    </row>
    <row r="444" spans="1:10" x14ac:dyDescent="0.2">
      <c r="A444" s="158" t="s">
        <v>375</v>
      </c>
      <c r="B444" s="65">
        <v>11</v>
      </c>
      <c r="C444" s="66">
        <v>6</v>
      </c>
      <c r="D444" s="65">
        <v>43</v>
      </c>
      <c r="E444" s="66">
        <v>25</v>
      </c>
      <c r="F444" s="67"/>
      <c r="G444" s="65">
        <f t="shared" si="96"/>
        <v>5</v>
      </c>
      <c r="H444" s="66">
        <f t="shared" si="97"/>
        <v>18</v>
      </c>
      <c r="I444" s="20">
        <f t="shared" si="98"/>
        <v>0.83333333333333337</v>
      </c>
      <c r="J444" s="21">
        <f t="shared" si="99"/>
        <v>0.72</v>
      </c>
    </row>
    <row r="445" spans="1:10" x14ac:dyDescent="0.2">
      <c r="A445" s="158" t="s">
        <v>391</v>
      </c>
      <c r="B445" s="65">
        <v>2</v>
      </c>
      <c r="C445" s="66">
        <v>2</v>
      </c>
      <c r="D445" s="65">
        <v>21</v>
      </c>
      <c r="E445" s="66">
        <v>10</v>
      </c>
      <c r="F445" s="67"/>
      <c r="G445" s="65">
        <f t="shared" si="96"/>
        <v>0</v>
      </c>
      <c r="H445" s="66">
        <f t="shared" si="97"/>
        <v>11</v>
      </c>
      <c r="I445" s="20">
        <f t="shared" si="98"/>
        <v>0</v>
      </c>
      <c r="J445" s="21">
        <f t="shared" si="99"/>
        <v>1.1000000000000001</v>
      </c>
    </row>
    <row r="446" spans="1:10" x14ac:dyDescent="0.2">
      <c r="A446" s="158" t="s">
        <v>417</v>
      </c>
      <c r="B446" s="65">
        <v>7</v>
      </c>
      <c r="C446" s="66">
        <v>0</v>
      </c>
      <c r="D446" s="65">
        <v>22</v>
      </c>
      <c r="E446" s="66">
        <v>4</v>
      </c>
      <c r="F446" s="67"/>
      <c r="G446" s="65">
        <f t="shared" si="96"/>
        <v>7</v>
      </c>
      <c r="H446" s="66">
        <f t="shared" si="97"/>
        <v>18</v>
      </c>
      <c r="I446" s="20" t="str">
        <f t="shared" si="98"/>
        <v>-</v>
      </c>
      <c r="J446" s="21">
        <f t="shared" si="99"/>
        <v>4.5</v>
      </c>
    </row>
    <row r="447" spans="1:10" x14ac:dyDescent="0.2">
      <c r="A447" s="158" t="s">
        <v>313</v>
      </c>
      <c r="B447" s="65">
        <v>11</v>
      </c>
      <c r="C447" s="66">
        <v>0</v>
      </c>
      <c r="D447" s="65">
        <v>55</v>
      </c>
      <c r="E447" s="66">
        <v>0</v>
      </c>
      <c r="F447" s="67"/>
      <c r="G447" s="65">
        <f t="shared" si="96"/>
        <v>11</v>
      </c>
      <c r="H447" s="66">
        <f t="shared" si="97"/>
        <v>55</v>
      </c>
      <c r="I447" s="20" t="str">
        <f t="shared" si="98"/>
        <v>-</v>
      </c>
      <c r="J447" s="21" t="str">
        <f t="shared" si="99"/>
        <v>-</v>
      </c>
    </row>
    <row r="448" spans="1:10" s="160" customFormat="1" x14ac:dyDescent="0.2">
      <c r="A448" s="178" t="s">
        <v>586</v>
      </c>
      <c r="B448" s="71">
        <v>90</v>
      </c>
      <c r="C448" s="72">
        <v>89</v>
      </c>
      <c r="D448" s="71">
        <v>428</v>
      </c>
      <c r="E448" s="72">
        <v>328</v>
      </c>
      <c r="F448" s="73"/>
      <c r="G448" s="71">
        <f t="shared" si="96"/>
        <v>1</v>
      </c>
      <c r="H448" s="72">
        <f t="shared" si="97"/>
        <v>100</v>
      </c>
      <c r="I448" s="37">
        <f t="shared" si="98"/>
        <v>1.1235955056179775E-2</v>
      </c>
      <c r="J448" s="38">
        <f t="shared" si="99"/>
        <v>0.3048780487804878</v>
      </c>
    </row>
    <row r="449" spans="1:10" x14ac:dyDescent="0.2">
      <c r="A449" s="177"/>
      <c r="B449" s="143"/>
      <c r="C449" s="144"/>
      <c r="D449" s="143"/>
      <c r="E449" s="144"/>
      <c r="F449" s="145"/>
      <c r="G449" s="143"/>
      <c r="H449" s="144"/>
      <c r="I449" s="151"/>
      <c r="J449" s="152"/>
    </row>
    <row r="450" spans="1:10" s="139" customFormat="1" x14ac:dyDescent="0.2">
      <c r="A450" s="159" t="s">
        <v>83</v>
      </c>
      <c r="B450" s="65"/>
      <c r="C450" s="66"/>
      <c r="D450" s="65"/>
      <c r="E450" s="66"/>
      <c r="F450" s="67"/>
      <c r="G450" s="65"/>
      <c r="H450" s="66"/>
      <c r="I450" s="20"/>
      <c r="J450" s="21"/>
    </row>
    <row r="451" spans="1:10" x14ac:dyDescent="0.2">
      <c r="A451" s="158" t="s">
        <v>241</v>
      </c>
      <c r="B451" s="65">
        <v>2</v>
      </c>
      <c r="C451" s="66">
        <v>2</v>
      </c>
      <c r="D451" s="65">
        <v>5</v>
      </c>
      <c r="E451" s="66">
        <v>2</v>
      </c>
      <c r="F451" s="67"/>
      <c r="G451" s="65">
        <f t="shared" ref="G451:G456" si="100">B451-C451</f>
        <v>0</v>
      </c>
      <c r="H451" s="66">
        <f t="shared" ref="H451:H456" si="101">D451-E451</f>
        <v>3</v>
      </c>
      <c r="I451" s="20">
        <f t="shared" ref="I451:I456" si="102">IF(C451=0, "-", IF(G451/C451&lt;10, G451/C451, "&gt;999%"))</f>
        <v>0</v>
      </c>
      <c r="J451" s="21">
        <f t="shared" ref="J451:J456" si="103">IF(E451=0, "-", IF(H451/E451&lt;10, H451/E451, "&gt;999%"))</f>
        <v>1.5</v>
      </c>
    </row>
    <row r="452" spans="1:10" x14ac:dyDescent="0.2">
      <c r="A452" s="158" t="s">
        <v>242</v>
      </c>
      <c r="B452" s="65">
        <v>0</v>
      </c>
      <c r="C452" s="66">
        <v>1</v>
      </c>
      <c r="D452" s="65">
        <v>0</v>
      </c>
      <c r="E452" s="66">
        <v>1</v>
      </c>
      <c r="F452" s="67"/>
      <c r="G452" s="65">
        <f t="shared" si="100"/>
        <v>-1</v>
      </c>
      <c r="H452" s="66">
        <f t="shared" si="101"/>
        <v>-1</v>
      </c>
      <c r="I452" s="20">
        <f t="shared" si="102"/>
        <v>-1</v>
      </c>
      <c r="J452" s="21">
        <f t="shared" si="103"/>
        <v>-1</v>
      </c>
    </row>
    <row r="453" spans="1:10" x14ac:dyDescent="0.2">
      <c r="A453" s="158" t="s">
        <v>322</v>
      </c>
      <c r="B453" s="65">
        <v>8</v>
      </c>
      <c r="C453" s="66">
        <v>11</v>
      </c>
      <c r="D453" s="65">
        <v>48</v>
      </c>
      <c r="E453" s="66">
        <v>27</v>
      </c>
      <c r="F453" s="67"/>
      <c r="G453" s="65">
        <f t="shared" si="100"/>
        <v>-3</v>
      </c>
      <c r="H453" s="66">
        <f t="shared" si="101"/>
        <v>21</v>
      </c>
      <c r="I453" s="20">
        <f t="shared" si="102"/>
        <v>-0.27272727272727271</v>
      </c>
      <c r="J453" s="21">
        <f t="shared" si="103"/>
        <v>0.77777777777777779</v>
      </c>
    </row>
    <row r="454" spans="1:10" x14ac:dyDescent="0.2">
      <c r="A454" s="158" t="s">
        <v>352</v>
      </c>
      <c r="B454" s="65">
        <v>4</v>
      </c>
      <c r="C454" s="66">
        <v>4</v>
      </c>
      <c r="D454" s="65">
        <v>33</v>
      </c>
      <c r="E454" s="66">
        <v>18</v>
      </c>
      <c r="F454" s="67"/>
      <c r="G454" s="65">
        <f t="shared" si="100"/>
        <v>0</v>
      </c>
      <c r="H454" s="66">
        <f t="shared" si="101"/>
        <v>15</v>
      </c>
      <c r="I454" s="20">
        <f t="shared" si="102"/>
        <v>0</v>
      </c>
      <c r="J454" s="21">
        <f t="shared" si="103"/>
        <v>0.83333333333333337</v>
      </c>
    </row>
    <row r="455" spans="1:10" x14ac:dyDescent="0.2">
      <c r="A455" s="158" t="s">
        <v>392</v>
      </c>
      <c r="B455" s="65">
        <v>2</v>
      </c>
      <c r="C455" s="66">
        <v>1</v>
      </c>
      <c r="D455" s="65">
        <v>12</v>
      </c>
      <c r="E455" s="66">
        <v>6</v>
      </c>
      <c r="F455" s="67"/>
      <c r="G455" s="65">
        <f t="shared" si="100"/>
        <v>1</v>
      </c>
      <c r="H455" s="66">
        <f t="shared" si="101"/>
        <v>6</v>
      </c>
      <c r="I455" s="20">
        <f t="shared" si="102"/>
        <v>1</v>
      </c>
      <c r="J455" s="21">
        <f t="shared" si="103"/>
        <v>1</v>
      </c>
    </row>
    <row r="456" spans="1:10" s="160" customFormat="1" x14ac:dyDescent="0.2">
      <c r="A456" s="178" t="s">
        <v>587</v>
      </c>
      <c r="B456" s="71">
        <v>16</v>
      </c>
      <c r="C456" s="72">
        <v>19</v>
      </c>
      <c r="D456" s="71">
        <v>98</v>
      </c>
      <c r="E456" s="72">
        <v>54</v>
      </c>
      <c r="F456" s="73"/>
      <c r="G456" s="71">
        <f t="shared" si="100"/>
        <v>-3</v>
      </c>
      <c r="H456" s="72">
        <f t="shared" si="101"/>
        <v>44</v>
      </c>
      <c r="I456" s="37">
        <f t="shared" si="102"/>
        <v>-0.15789473684210525</v>
      </c>
      <c r="J456" s="38">
        <f t="shared" si="103"/>
        <v>0.81481481481481477</v>
      </c>
    </row>
    <row r="457" spans="1:10" x14ac:dyDescent="0.2">
      <c r="A457" s="177"/>
      <c r="B457" s="143"/>
      <c r="C457" s="144"/>
      <c r="D457" s="143"/>
      <c r="E457" s="144"/>
      <c r="F457" s="145"/>
      <c r="G457" s="143"/>
      <c r="H457" s="144"/>
      <c r="I457" s="151"/>
      <c r="J457" s="152"/>
    </row>
    <row r="458" spans="1:10" s="139" customFormat="1" x14ac:dyDescent="0.2">
      <c r="A458" s="159" t="s">
        <v>84</v>
      </c>
      <c r="B458" s="65"/>
      <c r="C458" s="66"/>
      <c r="D458" s="65"/>
      <c r="E458" s="66"/>
      <c r="F458" s="67"/>
      <c r="G458" s="65"/>
      <c r="H458" s="66"/>
      <c r="I458" s="20"/>
      <c r="J458" s="21"/>
    </row>
    <row r="459" spans="1:10" x14ac:dyDescent="0.2">
      <c r="A459" s="158" t="s">
        <v>476</v>
      </c>
      <c r="B459" s="65">
        <v>4</v>
      </c>
      <c r="C459" s="66">
        <v>4</v>
      </c>
      <c r="D459" s="65">
        <v>30</v>
      </c>
      <c r="E459" s="66">
        <v>19</v>
      </c>
      <c r="F459" s="67"/>
      <c r="G459" s="65">
        <f>B459-C459</f>
        <v>0</v>
      </c>
      <c r="H459" s="66">
        <f>D459-E459</f>
        <v>11</v>
      </c>
      <c r="I459" s="20">
        <f>IF(C459=0, "-", IF(G459/C459&lt;10, G459/C459, "&gt;999%"))</f>
        <v>0</v>
      </c>
      <c r="J459" s="21">
        <f>IF(E459=0, "-", IF(H459/E459&lt;10, H459/E459, "&gt;999%"))</f>
        <v>0.57894736842105265</v>
      </c>
    </row>
    <row r="460" spans="1:10" x14ac:dyDescent="0.2">
      <c r="A460" s="158" t="s">
        <v>464</v>
      </c>
      <c r="B460" s="65">
        <v>2</v>
      </c>
      <c r="C460" s="66">
        <v>0</v>
      </c>
      <c r="D460" s="65">
        <v>2</v>
      </c>
      <c r="E460" s="66">
        <v>0</v>
      </c>
      <c r="F460" s="67"/>
      <c r="G460" s="65">
        <f>B460-C460</f>
        <v>2</v>
      </c>
      <c r="H460" s="66">
        <f>D460-E460</f>
        <v>2</v>
      </c>
      <c r="I460" s="20" t="str">
        <f>IF(C460=0, "-", IF(G460/C460&lt;10, G460/C460, "&gt;999%"))</f>
        <v>-</v>
      </c>
      <c r="J460" s="21" t="str">
        <f>IF(E460=0, "-", IF(H460/E460&lt;10, H460/E460, "&gt;999%"))</f>
        <v>-</v>
      </c>
    </row>
    <row r="461" spans="1:10" s="160" customFormat="1" x14ac:dyDescent="0.2">
      <c r="A461" s="178" t="s">
        <v>588</v>
      </c>
      <c r="B461" s="71">
        <v>6</v>
      </c>
      <c r="C461" s="72">
        <v>4</v>
      </c>
      <c r="D461" s="71">
        <v>32</v>
      </c>
      <c r="E461" s="72">
        <v>19</v>
      </c>
      <c r="F461" s="73"/>
      <c r="G461" s="71">
        <f>B461-C461</f>
        <v>2</v>
      </c>
      <c r="H461" s="72">
        <f>D461-E461</f>
        <v>13</v>
      </c>
      <c r="I461" s="37">
        <f>IF(C461=0, "-", IF(G461/C461&lt;10, G461/C461, "&gt;999%"))</f>
        <v>0.5</v>
      </c>
      <c r="J461" s="38">
        <f>IF(E461=0, "-", IF(H461/E461&lt;10, H461/E461, "&gt;999%"))</f>
        <v>0.68421052631578949</v>
      </c>
    </row>
    <row r="462" spans="1:10" x14ac:dyDescent="0.2">
      <c r="A462" s="177"/>
      <c r="B462" s="143"/>
      <c r="C462" s="144"/>
      <c r="D462" s="143"/>
      <c r="E462" s="144"/>
      <c r="F462" s="145"/>
      <c r="G462" s="143"/>
      <c r="H462" s="144"/>
      <c r="I462" s="151"/>
      <c r="J462" s="152"/>
    </row>
    <row r="463" spans="1:10" s="139" customFormat="1" x14ac:dyDescent="0.2">
      <c r="A463" s="159" t="s">
        <v>85</v>
      </c>
      <c r="B463" s="65"/>
      <c r="C463" s="66"/>
      <c r="D463" s="65"/>
      <c r="E463" s="66"/>
      <c r="F463" s="67"/>
      <c r="G463" s="65"/>
      <c r="H463" s="66"/>
      <c r="I463" s="20"/>
      <c r="J463" s="21"/>
    </row>
    <row r="464" spans="1:10" x14ac:dyDescent="0.2">
      <c r="A464" s="158" t="s">
        <v>477</v>
      </c>
      <c r="B464" s="65">
        <v>0</v>
      </c>
      <c r="C464" s="66">
        <v>0</v>
      </c>
      <c r="D464" s="65">
        <v>2</v>
      </c>
      <c r="E464" s="66">
        <v>3</v>
      </c>
      <c r="F464" s="67"/>
      <c r="G464" s="65">
        <f>B464-C464</f>
        <v>0</v>
      </c>
      <c r="H464" s="66">
        <f>D464-E464</f>
        <v>-1</v>
      </c>
      <c r="I464" s="20" t="str">
        <f>IF(C464=0, "-", IF(G464/C464&lt;10, G464/C464, "&gt;999%"))</f>
        <v>-</v>
      </c>
      <c r="J464" s="21">
        <f>IF(E464=0, "-", IF(H464/E464&lt;10, H464/E464, "&gt;999%"))</f>
        <v>-0.33333333333333331</v>
      </c>
    </row>
    <row r="465" spans="1:10" s="160" customFormat="1" x14ac:dyDescent="0.2">
      <c r="A465" s="165" t="s">
        <v>589</v>
      </c>
      <c r="B465" s="166">
        <v>0</v>
      </c>
      <c r="C465" s="167">
        <v>0</v>
      </c>
      <c r="D465" s="166">
        <v>2</v>
      </c>
      <c r="E465" s="167">
        <v>3</v>
      </c>
      <c r="F465" s="168"/>
      <c r="G465" s="166">
        <f>B465-C465</f>
        <v>0</v>
      </c>
      <c r="H465" s="167">
        <f>D465-E465</f>
        <v>-1</v>
      </c>
      <c r="I465" s="169" t="str">
        <f>IF(C465=0, "-", IF(G465/C465&lt;10, G465/C465, "&gt;999%"))</f>
        <v>-</v>
      </c>
      <c r="J465" s="170">
        <f>IF(E465=0, "-", IF(H465/E465&lt;10, H465/E465, "&gt;999%"))</f>
        <v>-0.33333333333333331</v>
      </c>
    </row>
    <row r="466" spans="1:10" x14ac:dyDescent="0.2">
      <c r="A466" s="171"/>
      <c r="B466" s="172"/>
      <c r="C466" s="173"/>
      <c r="D466" s="172"/>
      <c r="E466" s="173"/>
      <c r="F466" s="174"/>
      <c r="G466" s="172"/>
      <c r="H466" s="173"/>
      <c r="I466" s="175"/>
      <c r="J466" s="176"/>
    </row>
    <row r="467" spans="1:10" x14ac:dyDescent="0.2">
      <c r="A467" s="27" t="s">
        <v>16</v>
      </c>
      <c r="B467" s="71">
        <f>SUM(B7:B466)/2</f>
        <v>1899</v>
      </c>
      <c r="C467" s="77">
        <f>SUM(C7:C466)/2</f>
        <v>1688</v>
      </c>
      <c r="D467" s="71">
        <f>SUM(D7:D466)/2</f>
        <v>9507</v>
      </c>
      <c r="E467" s="77">
        <f>SUM(E7:E466)/2</f>
        <v>6993</v>
      </c>
      <c r="F467" s="73"/>
      <c r="G467" s="71">
        <f>B467-C467</f>
        <v>211</v>
      </c>
      <c r="H467" s="72">
        <f>D467-E467</f>
        <v>2514</v>
      </c>
      <c r="I467" s="37">
        <f>IF(C467=0, 0, G467/C467)</f>
        <v>0.125</v>
      </c>
      <c r="J467" s="38">
        <f>IF(E467=0, 0, H467/E467)</f>
        <v>0.35950235950235948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5" max="16383" man="1"/>
    <brk id="127" max="16383" man="1"/>
    <brk id="183" max="16383" man="1"/>
    <brk id="238" max="16383" man="1"/>
    <brk id="296" max="16383" man="1"/>
    <brk id="350" max="16383" man="1"/>
    <brk id="400" max="16383" man="1"/>
    <brk id="46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97</v>
      </c>
      <c r="B2" s="202" t="s">
        <v>87</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98</v>
      </c>
      <c r="B7" s="65">
        <v>374</v>
      </c>
      <c r="C7" s="66">
        <v>202</v>
      </c>
      <c r="D7" s="65">
        <v>1486</v>
      </c>
      <c r="E7" s="66">
        <v>1201</v>
      </c>
      <c r="F7" s="67"/>
      <c r="G7" s="65">
        <f>B7-C7</f>
        <v>172</v>
      </c>
      <c r="H7" s="66">
        <f>D7-E7</f>
        <v>285</v>
      </c>
      <c r="I7" s="28">
        <f>IF(C7=0, "-", IF(G7/C7&lt;10, G7/C7*100, "&gt;999"))</f>
        <v>85.148514851485146</v>
      </c>
      <c r="J7" s="29">
        <f>IF(E7=0, "-", IF(H7/E7&lt;10, H7/E7*100, "&gt;999"))</f>
        <v>23.730224812656118</v>
      </c>
    </row>
    <row r="8" spans="1:10" x14ac:dyDescent="0.2">
      <c r="A8" s="7" t="s">
        <v>107</v>
      </c>
      <c r="B8" s="65">
        <v>807</v>
      </c>
      <c r="C8" s="66">
        <v>719</v>
      </c>
      <c r="D8" s="65">
        <v>4717</v>
      </c>
      <c r="E8" s="66">
        <v>3184</v>
      </c>
      <c r="F8" s="67"/>
      <c r="G8" s="65">
        <f>B8-C8</f>
        <v>88</v>
      </c>
      <c r="H8" s="66">
        <f>D8-E8</f>
        <v>1533</v>
      </c>
      <c r="I8" s="28">
        <f>IF(C8=0, "-", IF(G8/C8&lt;10, G8/C8*100, "&gt;999"))</f>
        <v>12.23922114047288</v>
      </c>
      <c r="J8" s="29">
        <f>IF(E8=0, "-", IF(H8/E8&lt;10, H8/E8*100, "&gt;999"))</f>
        <v>48.146984924623112</v>
      </c>
    </row>
    <row r="9" spans="1:10" x14ac:dyDescent="0.2">
      <c r="A9" s="7" t="s">
        <v>113</v>
      </c>
      <c r="B9" s="65">
        <v>638</v>
      </c>
      <c r="C9" s="66">
        <v>695</v>
      </c>
      <c r="D9" s="65">
        <v>2942</v>
      </c>
      <c r="E9" s="66">
        <v>2308</v>
      </c>
      <c r="F9" s="67"/>
      <c r="G9" s="65">
        <f>B9-C9</f>
        <v>-57</v>
      </c>
      <c r="H9" s="66">
        <f>D9-E9</f>
        <v>634</v>
      </c>
      <c r="I9" s="28">
        <f>IF(C9=0, "-", IF(G9/C9&lt;10, G9/C9*100, "&gt;999"))</f>
        <v>-8.2014388489208638</v>
      </c>
      <c r="J9" s="29">
        <f>IF(E9=0, "-", IF(H9/E9&lt;10, H9/E9*100, "&gt;999"))</f>
        <v>27.469670710571926</v>
      </c>
    </row>
    <row r="10" spans="1:10" x14ac:dyDescent="0.2">
      <c r="A10" s="7" t="s">
        <v>114</v>
      </c>
      <c r="B10" s="65">
        <v>80</v>
      </c>
      <c r="C10" s="66">
        <v>72</v>
      </c>
      <c r="D10" s="65">
        <v>362</v>
      </c>
      <c r="E10" s="66">
        <v>300</v>
      </c>
      <c r="F10" s="67"/>
      <c r="G10" s="65">
        <f>B10-C10</f>
        <v>8</v>
      </c>
      <c r="H10" s="66">
        <f>D10-E10</f>
        <v>62</v>
      </c>
      <c r="I10" s="28">
        <f>IF(C10=0, "-", IF(G10/C10&lt;10, G10/C10*100, "&gt;999"))</f>
        <v>11.111111111111111</v>
      </c>
      <c r="J10" s="29">
        <f>IF(E10=0, "-", IF(H10/E10&lt;10, H10/E10*100, "&gt;999"))</f>
        <v>20.666666666666668</v>
      </c>
    </row>
    <row r="11" spans="1:10" s="43" customFormat="1" x14ac:dyDescent="0.2">
      <c r="A11" s="27" t="s">
        <v>0</v>
      </c>
      <c r="B11" s="71">
        <f>SUM(B7:B10)</f>
        <v>1899</v>
      </c>
      <c r="C11" s="72">
        <f>SUM(C7:C10)</f>
        <v>1688</v>
      </c>
      <c r="D11" s="71">
        <f>SUM(D7:D10)</f>
        <v>9507</v>
      </c>
      <c r="E11" s="72">
        <f>SUM(E7:E10)</f>
        <v>6993</v>
      </c>
      <c r="F11" s="73"/>
      <c r="G11" s="71">
        <f>B11-C11</f>
        <v>211</v>
      </c>
      <c r="H11" s="72">
        <f>D11-E11</f>
        <v>2514</v>
      </c>
      <c r="I11" s="44">
        <f>IF(C11=0, 0, G11/C11*100)</f>
        <v>12.5</v>
      </c>
      <c r="J11" s="45">
        <f>IF(E11=0, 0, H11/E11*100)</f>
        <v>35.95023595023595</v>
      </c>
    </row>
    <row r="13" spans="1:10" x14ac:dyDescent="0.2">
      <c r="A13" s="3"/>
      <c r="B13" s="196" t="s">
        <v>1</v>
      </c>
      <c r="C13" s="197"/>
      <c r="D13" s="196" t="s">
        <v>2</v>
      </c>
      <c r="E13" s="197"/>
      <c r="F13" s="59"/>
      <c r="G13" s="196" t="s">
        <v>3</v>
      </c>
      <c r="H13" s="200"/>
      <c r="I13" s="200"/>
      <c r="J13" s="197"/>
    </row>
    <row r="14" spans="1:10" x14ac:dyDescent="0.2">
      <c r="A14" s="7" t="s">
        <v>99</v>
      </c>
      <c r="B14" s="65">
        <v>13</v>
      </c>
      <c r="C14" s="66">
        <v>5</v>
      </c>
      <c r="D14" s="65">
        <v>52</v>
      </c>
      <c r="E14" s="66">
        <v>18</v>
      </c>
      <c r="F14" s="67"/>
      <c r="G14" s="65">
        <f t="shared" ref="G14:G34" si="0">B14-C14</f>
        <v>8</v>
      </c>
      <c r="H14" s="66">
        <f t="shared" ref="H14:H34" si="1">D14-E14</f>
        <v>34</v>
      </c>
      <c r="I14" s="28">
        <f t="shared" ref="I14:I33" si="2">IF(C14=0, "-", IF(G14/C14&lt;10, G14/C14*100, "&gt;999"))</f>
        <v>160</v>
      </c>
      <c r="J14" s="29">
        <f t="shared" ref="J14:J33" si="3">IF(E14=0, "-", IF(H14/E14&lt;10, H14/E14*100, "&gt;999"))</f>
        <v>188.88888888888889</v>
      </c>
    </row>
    <row r="15" spans="1:10" x14ac:dyDescent="0.2">
      <c r="A15" s="7" t="s">
        <v>100</v>
      </c>
      <c r="B15" s="65">
        <v>145</v>
      </c>
      <c r="C15" s="66">
        <v>42</v>
      </c>
      <c r="D15" s="65">
        <v>510</v>
      </c>
      <c r="E15" s="66">
        <v>332</v>
      </c>
      <c r="F15" s="67"/>
      <c r="G15" s="65">
        <f t="shared" si="0"/>
        <v>103</v>
      </c>
      <c r="H15" s="66">
        <f t="shared" si="1"/>
        <v>178</v>
      </c>
      <c r="I15" s="28">
        <f t="shared" si="2"/>
        <v>245.23809523809524</v>
      </c>
      <c r="J15" s="29">
        <f t="shared" si="3"/>
        <v>53.614457831325304</v>
      </c>
    </row>
    <row r="16" spans="1:10" x14ac:dyDescent="0.2">
      <c r="A16" s="7" t="s">
        <v>101</v>
      </c>
      <c r="B16" s="65">
        <v>151</v>
      </c>
      <c r="C16" s="66">
        <v>122</v>
      </c>
      <c r="D16" s="65">
        <v>636</v>
      </c>
      <c r="E16" s="66">
        <v>615</v>
      </c>
      <c r="F16" s="67"/>
      <c r="G16" s="65">
        <f t="shared" si="0"/>
        <v>29</v>
      </c>
      <c r="H16" s="66">
        <f t="shared" si="1"/>
        <v>21</v>
      </c>
      <c r="I16" s="28">
        <f t="shared" si="2"/>
        <v>23.770491803278688</v>
      </c>
      <c r="J16" s="29">
        <f t="shared" si="3"/>
        <v>3.4146341463414638</v>
      </c>
    </row>
    <row r="17" spans="1:10" x14ac:dyDescent="0.2">
      <c r="A17" s="7" t="s">
        <v>102</v>
      </c>
      <c r="B17" s="65">
        <v>26</v>
      </c>
      <c r="C17" s="66">
        <v>21</v>
      </c>
      <c r="D17" s="65">
        <v>131</v>
      </c>
      <c r="E17" s="66">
        <v>149</v>
      </c>
      <c r="F17" s="67"/>
      <c r="G17" s="65">
        <f t="shared" si="0"/>
        <v>5</v>
      </c>
      <c r="H17" s="66">
        <f t="shared" si="1"/>
        <v>-18</v>
      </c>
      <c r="I17" s="28">
        <f t="shared" si="2"/>
        <v>23.809523809523807</v>
      </c>
      <c r="J17" s="29">
        <f t="shared" si="3"/>
        <v>-12.080536912751679</v>
      </c>
    </row>
    <row r="18" spans="1:10" x14ac:dyDescent="0.2">
      <c r="A18" s="7" t="s">
        <v>103</v>
      </c>
      <c r="B18" s="65">
        <v>6</v>
      </c>
      <c r="C18" s="66">
        <v>3</v>
      </c>
      <c r="D18" s="65">
        <v>32</v>
      </c>
      <c r="E18" s="66">
        <v>14</v>
      </c>
      <c r="F18" s="67"/>
      <c r="G18" s="65">
        <f t="shared" si="0"/>
        <v>3</v>
      </c>
      <c r="H18" s="66">
        <f t="shared" si="1"/>
        <v>18</v>
      </c>
      <c r="I18" s="28">
        <f t="shared" si="2"/>
        <v>100</v>
      </c>
      <c r="J18" s="29">
        <f t="shared" si="3"/>
        <v>128.57142857142858</v>
      </c>
    </row>
    <row r="19" spans="1:10" x14ac:dyDescent="0.2">
      <c r="A19" s="7" t="s">
        <v>104</v>
      </c>
      <c r="B19" s="65">
        <v>1</v>
      </c>
      <c r="C19" s="66">
        <v>1</v>
      </c>
      <c r="D19" s="65">
        <v>3</v>
      </c>
      <c r="E19" s="66">
        <v>4</v>
      </c>
      <c r="F19" s="67"/>
      <c r="G19" s="65">
        <f t="shared" si="0"/>
        <v>0</v>
      </c>
      <c r="H19" s="66">
        <f t="shared" si="1"/>
        <v>-1</v>
      </c>
      <c r="I19" s="28">
        <f t="shared" si="2"/>
        <v>0</v>
      </c>
      <c r="J19" s="29">
        <f t="shared" si="3"/>
        <v>-25</v>
      </c>
    </row>
    <row r="20" spans="1:10" x14ac:dyDescent="0.2">
      <c r="A20" s="7" t="s">
        <v>105</v>
      </c>
      <c r="B20" s="65">
        <v>16</v>
      </c>
      <c r="C20" s="66">
        <v>4</v>
      </c>
      <c r="D20" s="65">
        <v>75</v>
      </c>
      <c r="E20" s="66">
        <v>38</v>
      </c>
      <c r="F20" s="67"/>
      <c r="G20" s="65">
        <f t="shared" si="0"/>
        <v>12</v>
      </c>
      <c r="H20" s="66">
        <f t="shared" si="1"/>
        <v>37</v>
      </c>
      <c r="I20" s="28">
        <f t="shared" si="2"/>
        <v>300</v>
      </c>
      <c r="J20" s="29">
        <f t="shared" si="3"/>
        <v>97.368421052631575</v>
      </c>
    </row>
    <row r="21" spans="1:10" x14ac:dyDescent="0.2">
      <c r="A21" s="7" t="s">
        <v>106</v>
      </c>
      <c r="B21" s="65">
        <v>16</v>
      </c>
      <c r="C21" s="66">
        <v>4</v>
      </c>
      <c r="D21" s="65">
        <v>47</v>
      </c>
      <c r="E21" s="66">
        <v>31</v>
      </c>
      <c r="F21" s="67"/>
      <c r="G21" s="65">
        <f t="shared" si="0"/>
        <v>12</v>
      </c>
      <c r="H21" s="66">
        <f t="shared" si="1"/>
        <v>16</v>
      </c>
      <c r="I21" s="28">
        <f t="shared" si="2"/>
        <v>300</v>
      </c>
      <c r="J21" s="29">
        <f t="shared" si="3"/>
        <v>51.612903225806448</v>
      </c>
    </row>
    <row r="22" spans="1:10" x14ac:dyDescent="0.2">
      <c r="A22" s="142" t="s">
        <v>108</v>
      </c>
      <c r="B22" s="143">
        <v>78</v>
      </c>
      <c r="C22" s="144">
        <v>42</v>
      </c>
      <c r="D22" s="143">
        <v>427</v>
      </c>
      <c r="E22" s="144">
        <v>233</v>
      </c>
      <c r="F22" s="145"/>
      <c r="G22" s="143">
        <f t="shared" si="0"/>
        <v>36</v>
      </c>
      <c r="H22" s="144">
        <f t="shared" si="1"/>
        <v>194</v>
      </c>
      <c r="I22" s="146">
        <f t="shared" si="2"/>
        <v>85.714285714285708</v>
      </c>
      <c r="J22" s="147">
        <f t="shared" si="3"/>
        <v>83.261802575107296</v>
      </c>
    </row>
    <row r="23" spans="1:10" x14ac:dyDescent="0.2">
      <c r="A23" s="7" t="s">
        <v>109</v>
      </c>
      <c r="B23" s="65">
        <v>253</v>
      </c>
      <c r="C23" s="66">
        <v>225</v>
      </c>
      <c r="D23" s="65">
        <v>1617</v>
      </c>
      <c r="E23" s="66">
        <v>973</v>
      </c>
      <c r="F23" s="67"/>
      <c r="G23" s="65">
        <f t="shared" si="0"/>
        <v>28</v>
      </c>
      <c r="H23" s="66">
        <f t="shared" si="1"/>
        <v>644</v>
      </c>
      <c r="I23" s="28">
        <f t="shared" si="2"/>
        <v>12.444444444444445</v>
      </c>
      <c r="J23" s="29">
        <f t="shared" si="3"/>
        <v>66.187050359712231</v>
      </c>
    </row>
    <row r="24" spans="1:10" x14ac:dyDescent="0.2">
      <c r="A24" s="7" t="s">
        <v>110</v>
      </c>
      <c r="B24" s="65">
        <v>250</v>
      </c>
      <c r="C24" s="66">
        <v>271</v>
      </c>
      <c r="D24" s="65">
        <v>1521</v>
      </c>
      <c r="E24" s="66">
        <v>1122</v>
      </c>
      <c r="F24" s="67"/>
      <c r="G24" s="65">
        <f t="shared" si="0"/>
        <v>-21</v>
      </c>
      <c r="H24" s="66">
        <f t="shared" si="1"/>
        <v>399</v>
      </c>
      <c r="I24" s="28">
        <f t="shared" si="2"/>
        <v>-7.7490774907749085</v>
      </c>
      <c r="J24" s="29">
        <f t="shared" si="3"/>
        <v>35.561497326203209</v>
      </c>
    </row>
    <row r="25" spans="1:10" x14ac:dyDescent="0.2">
      <c r="A25" s="7" t="s">
        <v>111</v>
      </c>
      <c r="B25" s="65">
        <v>200</v>
      </c>
      <c r="C25" s="66">
        <v>146</v>
      </c>
      <c r="D25" s="65">
        <v>941</v>
      </c>
      <c r="E25" s="66">
        <v>729</v>
      </c>
      <c r="F25" s="67"/>
      <c r="G25" s="65">
        <f t="shared" si="0"/>
        <v>54</v>
      </c>
      <c r="H25" s="66">
        <f t="shared" si="1"/>
        <v>212</v>
      </c>
      <c r="I25" s="28">
        <f t="shared" si="2"/>
        <v>36.986301369863014</v>
      </c>
      <c r="J25" s="29">
        <f t="shared" si="3"/>
        <v>29.080932784636488</v>
      </c>
    </row>
    <row r="26" spans="1:10" x14ac:dyDescent="0.2">
      <c r="A26" s="7" t="s">
        <v>112</v>
      </c>
      <c r="B26" s="65">
        <v>26</v>
      </c>
      <c r="C26" s="66">
        <v>35</v>
      </c>
      <c r="D26" s="65">
        <v>211</v>
      </c>
      <c r="E26" s="66">
        <v>127</v>
      </c>
      <c r="F26" s="67"/>
      <c r="G26" s="65">
        <f t="shared" si="0"/>
        <v>-9</v>
      </c>
      <c r="H26" s="66">
        <f t="shared" si="1"/>
        <v>84</v>
      </c>
      <c r="I26" s="28">
        <f t="shared" si="2"/>
        <v>-25.714285714285712</v>
      </c>
      <c r="J26" s="29">
        <f t="shared" si="3"/>
        <v>66.141732283464577</v>
      </c>
    </row>
    <row r="27" spans="1:10" x14ac:dyDescent="0.2">
      <c r="A27" s="142" t="s">
        <v>115</v>
      </c>
      <c r="B27" s="143">
        <v>11</v>
      </c>
      <c r="C27" s="144">
        <v>2</v>
      </c>
      <c r="D27" s="143">
        <v>30</v>
      </c>
      <c r="E27" s="144">
        <v>21</v>
      </c>
      <c r="F27" s="145"/>
      <c r="G27" s="143">
        <f t="shared" si="0"/>
        <v>9</v>
      </c>
      <c r="H27" s="144">
        <f t="shared" si="1"/>
        <v>9</v>
      </c>
      <c r="I27" s="146">
        <f t="shared" si="2"/>
        <v>450</v>
      </c>
      <c r="J27" s="147">
        <f t="shared" si="3"/>
        <v>42.857142857142854</v>
      </c>
    </row>
    <row r="28" spans="1:10" x14ac:dyDescent="0.2">
      <c r="A28" s="7" t="s">
        <v>116</v>
      </c>
      <c r="B28" s="65">
        <v>0</v>
      </c>
      <c r="C28" s="66">
        <v>0</v>
      </c>
      <c r="D28" s="65">
        <v>1</v>
      </c>
      <c r="E28" s="66">
        <v>3</v>
      </c>
      <c r="F28" s="67"/>
      <c r="G28" s="65">
        <f t="shared" si="0"/>
        <v>0</v>
      </c>
      <c r="H28" s="66">
        <f t="shared" si="1"/>
        <v>-2</v>
      </c>
      <c r="I28" s="28" t="str">
        <f t="shared" si="2"/>
        <v>-</v>
      </c>
      <c r="J28" s="29">
        <f t="shared" si="3"/>
        <v>-66.666666666666657</v>
      </c>
    </row>
    <row r="29" spans="1:10" x14ac:dyDescent="0.2">
      <c r="A29" s="7" t="s">
        <v>117</v>
      </c>
      <c r="B29" s="65">
        <v>3</v>
      </c>
      <c r="C29" s="66">
        <v>6</v>
      </c>
      <c r="D29" s="65">
        <v>6</v>
      </c>
      <c r="E29" s="66">
        <v>19</v>
      </c>
      <c r="F29" s="67"/>
      <c r="G29" s="65">
        <f t="shared" si="0"/>
        <v>-3</v>
      </c>
      <c r="H29" s="66">
        <f t="shared" si="1"/>
        <v>-13</v>
      </c>
      <c r="I29" s="28">
        <f t="shared" si="2"/>
        <v>-50</v>
      </c>
      <c r="J29" s="29">
        <f t="shared" si="3"/>
        <v>-68.421052631578945</v>
      </c>
    </row>
    <row r="30" spans="1:10" x14ac:dyDescent="0.2">
      <c r="A30" s="7" t="s">
        <v>118</v>
      </c>
      <c r="B30" s="65">
        <v>45</v>
      </c>
      <c r="C30" s="66">
        <v>41</v>
      </c>
      <c r="D30" s="65">
        <v>218</v>
      </c>
      <c r="E30" s="66">
        <v>142</v>
      </c>
      <c r="F30" s="67"/>
      <c r="G30" s="65">
        <f t="shared" si="0"/>
        <v>4</v>
      </c>
      <c r="H30" s="66">
        <f t="shared" si="1"/>
        <v>76</v>
      </c>
      <c r="I30" s="28">
        <f t="shared" si="2"/>
        <v>9.7560975609756095</v>
      </c>
      <c r="J30" s="29">
        <f t="shared" si="3"/>
        <v>53.521126760563376</v>
      </c>
    </row>
    <row r="31" spans="1:10" x14ac:dyDescent="0.2">
      <c r="A31" s="7" t="s">
        <v>119</v>
      </c>
      <c r="B31" s="65">
        <v>56</v>
      </c>
      <c r="C31" s="66">
        <v>75</v>
      </c>
      <c r="D31" s="65">
        <v>294</v>
      </c>
      <c r="E31" s="66">
        <v>213</v>
      </c>
      <c r="F31" s="67"/>
      <c r="G31" s="65">
        <f t="shared" si="0"/>
        <v>-19</v>
      </c>
      <c r="H31" s="66">
        <f t="shared" si="1"/>
        <v>81</v>
      </c>
      <c r="I31" s="28">
        <f t="shared" si="2"/>
        <v>-25.333333333333336</v>
      </c>
      <c r="J31" s="29">
        <f t="shared" si="3"/>
        <v>38.028169014084504</v>
      </c>
    </row>
    <row r="32" spans="1:10" x14ac:dyDescent="0.2">
      <c r="A32" s="7" t="s">
        <v>120</v>
      </c>
      <c r="B32" s="65">
        <v>523</v>
      </c>
      <c r="C32" s="66">
        <v>571</v>
      </c>
      <c r="D32" s="65">
        <v>2393</v>
      </c>
      <c r="E32" s="66">
        <v>1910</v>
      </c>
      <c r="F32" s="67"/>
      <c r="G32" s="65">
        <f t="shared" si="0"/>
        <v>-48</v>
      </c>
      <c r="H32" s="66">
        <f t="shared" si="1"/>
        <v>483</v>
      </c>
      <c r="I32" s="28">
        <f t="shared" si="2"/>
        <v>-8.4063047285464094</v>
      </c>
      <c r="J32" s="29">
        <f t="shared" si="3"/>
        <v>25.287958115183244</v>
      </c>
    </row>
    <row r="33" spans="1:10" x14ac:dyDescent="0.2">
      <c r="A33" s="142" t="s">
        <v>114</v>
      </c>
      <c r="B33" s="143">
        <v>80</v>
      </c>
      <c r="C33" s="144">
        <v>72</v>
      </c>
      <c r="D33" s="143">
        <v>362</v>
      </c>
      <c r="E33" s="144">
        <v>300</v>
      </c>
      <c r="F33" s="145"/>
      <c r="G33" s="143">
        <f t="shared" si="0"/>
        <v>8</v>
      </c>
      <c r="H33" s="144">
        <f t="shared" si="1"/>
        <v>62</v>
      </c>
      <c r="I33" s="146">
        <f t="shared" si="2"/>
        <v>11.111111111111111</v>
      </c>
      <c r="J33" s="147">
        <f t="shared" si="3"/>
        <v>20.666666666666668</v>
      </c>
    </row>
    <row r="34" spans="1:10" s="43" customFormat="1" x14ac:dyDescent="0.2">
      <c r="A34" s="27" t="s">
        <v>0</v>
      </c>
      <c r="B34" s="71">
        <f>SUM(B14:B33)</f>
        <v>1899</v>
      </c>
      <c r="C34" s="72">
        <f>SUM(C14:C33)</f>
        <v>1688</v>
      </c>
      <c r="D34" s="71">
        <f>SUM(D14:D33)</f>
        <v>9507</v>
      </c>
      <c r="E34" s="72">
        <f>SUM(E14:E33)</f>
        <v>6993</v>
      </c>
      <c r="F34" s="73"/>
      <c r="G34" s="71">
        <f t="shared" si="0"/>
        <v>211</v>
      </c>
      <c r="H34" s="72">
        <f t="shared" si="1"/>
        <v>2514</v>
      </c>
      <c r="I34" s="44">
        <f>IF(C34=0, 0, G34/C34*100)</f>
        <v>12.5</v>
      </c>
      <c r="J34" s="45">
        <f>IF(E34=0, 0, H34/E34*100)</f>
        <v>35.95023595023595</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98</v>
      </c>
      <c r="B39" s="30">
        <f>$B$7/$B$11*100</f>
        <v>19.694576092680357</v>
      </c>
      <c r="C39" s="31">
        <f>$C$7/$C$11*100</f>
        <v>11.966824644549764</v>
      </c>
      <c r="D39" s="30">
        <f>$D$7/$D$11*100</f>
        <v>15.630587987798464</v>
      </c>
      <c r="E39" s="31">
        <f>$E$7/$E$11*100</f>
        <v>17.174317174317174</v>
      </c>
      <c r="F39" s="32"/>
      <c r="G39" s="30">
        <f>B39-C39</f>
        <v>7.7277514481305936</v>
      </c>
      <c r="H39" s="31">
        <f>D39-E39</f>
        <v>-1.5437291865187106</v>
      </c>
    </row>
    <row r="40" spans="1:10" x14ac:dyDescent="0.2">
      <c r="A40" s="7" t="s">
        <v>107</v>
      </c>
      <c r="B40" s="30">
        <f>$B$8/$B$11*100</f>
        <v>42.49605055292259</v>
      </c>
      <c r="C40" s="31">
        <f>$C$8/$C$11*100</f>
        <v>42.594786729857823</v>
      </c>
      <c r="D40" s="30">
        <f>$D$8/$D$11*100</f>
        <v>49.616072367729039</v>
      </c>
      <c r="E40" s="31">
        <f>$E$8/$E$11*100</f>
        <v>45.531245531245531</v>
      </c>
      <c r="F40" s="32"/>
      <c r="G40" s="30">
        <f>B40-C40</f>
        <v>-9.8736176935233289E-2</v>
      </c>
      <c r="H40" s="31">
        <f>D40-E40</f>
        <v>4.0848268364835079</v>
      </c>
    </row>
    <row r="41" spans="1:10" x14ac:dyDescent="0.2">
      <c r="A41" s="7" t="s">
        <v>113</v>
      </c>
      <c r="B41" s="30">
        <f>$B$9/$B$11*100</f>
        <v>33.59662980516061</v>
      </c>
      <c r="C41" s="31">
        <f>$C$9/$C$11*100</f>
        <v>41.172985781990526</v>
      </c>
      <c r="D41" s="30">
        <f>$D$9/$D$11*100</f>
        <v>30.945619017566006</v>
      </c>
      <c r="E41" s="31">
        <f>$E$9/$E$11*100</f>
        <v>33.004433004433004</v>
      </c>
      <c r="F41" s="32"/>
      <c r="G41" s="30">
        <f>B41-C41</f>
        <v>-7.576355976829916</v>
      </c>
      <c r="H41" s="31">
        <f>D41-E41</f>
        <v>-2.0588139868669977</v>
      </c>
    </row>
    <row r="42" spans="1:10" x14ac:dyDescent="0.2">
      <c r="A42" s="7" t="s">
        <v>114</v>
      </c>
      <c r="B42" s="30">
        <f>$B$10/$B$11*100</f>
        <v>4.21274354923644</v>
      </c>
      <c r="C42" s="31">
        <f>$C$10/$C$11*100</f>
        <v>4.2654028436018958</v>
      </c>
      <c r="D42" s="30">
        <f>$D$10/$D$11*100</f>
        <v>3.8077206269064896</v>
      </c>
      <c r="E42" s="31">
        <f>$E$10/$E$11*100</f>
        <v>4.2900042900042905</v>
      </c>
      <c r="F42" s="32"/>
      <c r="G42" s="30">
        <f>B42-C42</f>
        <v>-5.26592943654558E-2</v>
      </c>
      <c r="H42" s="31">
        <f>D42-E42</f>
        <v>-0.48228366309780091</v>
      </c>
    </row>
    <row r="43" spans="1:10" s="43" customFormat="1" x14ac:dyDescent="0.2">
      <c r="A43" s="27" t="s">
        <v>0</v>
      </c>
      <c r="B43" s="46">
        <f>SUM(B39:B42)</f>
        <v>99.999999999999986</v>
      </c>
      <c r="C43" s="47">
        <f>SUM(C39:C42)</f>
        <v>100</v>
      </c>
      <c r="D43" s="46">
        <f>SUM(D39:D42)</f>
        <v>99.999999999999986</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99</v>
      </c>
      <c r="B46" s="30">
        <f>$B$14/$B$34*100</f>
        <v>0.68457082675092151</v>
      </c>
      <c r="C46" s="31">
        <f>$C$14/$C$34*100</f>
        <v>0.29620853080568721</v>
      </c>
      <c r="D46" s="30">
        <f>$D$14/$D$34*100</f>
        <v>0.54696539392026922</v>
      </c>
      <c r="E46" s="31">
        <f>$E$14/$E$34*100</f>
        <v>0.2574002574002574</v>
      </c>
      <c r="F46" s="32"/>
      <c r="G46" s="30">
        <f t="shared" ref="G46:G66" si="4">B46-C46</f>
        <v>0.3883622959452343</v>
      </c>
      <c r="H46" s="31">
        <f t="shared" ref="H46:H66" si="5">D46-E46</f>
        <v>0.28956513652001181</v>
      </c>
    </row>
    <row r="47" spans="1:10" x14ac:dyDescent="0.2">
      <c r="A47" s="7" t="s">
        <v>100</v>
      </c>
      <c r="B47" s="30">
        <f>$B$15/$B$34*100</f>
        <v>7.6355976829910484</v>
      </c>
      <c r="C47" s="31">
        <f>$C$15/$C$34*100</f>
        <v>2.4881516587677726</v>
      </c>
      <c r="D47" s="30">
        <f>$D$15/$D$34*100</f>
        <v>5.3644682865257174</v>
      </c>
      <c r="E47" s="31">
        <f>$E$15/$E$34*100</f>
        <v>4.7476047476047469</v>
      </c>
      <c r="F47" s="32"/>
      <c r="G47" s="30">
        <f t="shared" si="4"/>
        <v>5.1474460242232762</v>
      </c>
      <c r="H47" s="31">
        <f t="shared" si="5"/>
        <v>0.61686353892097046</v>
      </c>
    </row>
    <row r="48" spans="1:10" x14ac:dyDescent="0.2">
      <c r="A48" s="7" t="s">
        <v>101</v>
      </c>
      <c r="B48" s="30">
        <f>$B$16/$B$34*100</f>
        <v>7.9515534491837805</v>
      </c>
      <c r="C48" s="31">
        <f>$C$16/$C$34*100</f>
        <v>7.2274881516587675</v>
      </c>
      <c r="D48" s="30">
        <f>$D$16/$D$34*100</f>
        <v>6.6898075102556005</v>
      </c>
      <c r="E48" s="31">
        <f>$E$16/$E$34*100</f>
        <v>8.7945087945087952</v>
      </c>
      <c r="F48" s="32"/>
      <c r="G48" s="30">
        <f t="shared" si="4"/>
        <v>0.72406529752501303</v>
      </c>
      <c r="H48" s="31">
        <f t="shared" si="5"/>
        <v>-2.1047012842531947</v>
      </c>
    </row>
    <row r="49" spans="1:8" x14ac:dyDescent="0.2">
      <c r="A49" s="7" t="s">
        <v>102</v>
      </c>
      <c r="B49" s="30">
        <f>$B$17/$B$34*100</f>
        <v>1.369141653501843</v>
      </c>
      <c r="C49" s="31">
        <f>$C$17/$C$34*100</f>
        <v>1.2440758293838863</v>
      </c>
      <c r="D49" s="30">
        <f>$D$17/$D$34*100</f>
        <v>1.3779320500683707</v>
      </c>
      <c r="E49" s="31">
        <f>$E$17/$E$34*100</f>
        <v>2.1307021307021308</v>
      </c>
      <c r="F49" s="32"/>
      <c r="G49" s="30">
        <f t="shared" si="4"/>
        <v>0.12506582411795675</v>
      </c>
      <c r="H49" s="31">
        <f t="shared" si="5"/>
        <v>-0.75277008063376005</v>
      </c>
    </row>
    <row r="50" spans="1:8" x14ac:dyDescent="0.2">
      <c r="A50" s="7" t="s">
        <v>103</v>
      </c>
      <c r="B50" s="30">
        <f>$B$18/$B$34*100</f>
        <v>0.31595576619273302</v>
      </c>
      <c r="C50" s="31">
        <f>$C$18/$C$34*100</f>
        <v>0.17772511848341233</v>
      </c>
      <c r="D50" s="30">
        <f>$D$18/$D$34*100</f>
        <v>0.33659408856631956</v>
      </c>
      <c r="E50" s="31">
        <f>$E$18/$E$34*100</f>
        <v>0.20020020020020018</v>
      </c>
      <c r="F50" s="32"/>
      <c r="G50" s="30">
        <f t="shared" si="4"/>
        <v>0.1382306477093207</v>
      </c>
      <c r="H50" s="31">
        <f t="shared" si="5"/>
        <v>0.13639388836611938</v>
      </c>
    </row>
    <row r="51" spans="1:8" x14ac:dyDescent="0.2">
      <c r="A51" s="7" t="s">
        <v>104</v>
      </c>
      <c r="B51" s="30">
        <f>$B$19/$B$34*100</f>
        <v>5.2659294365455502E-2</v>
      </c>
      <c r="C51" s="31">
        <f>$C$19/$C$34*100</f>
        <v>5.9241706161137442E-2</v>
      </c>
      <c r="D51" s="30">
        <f>$D$19/$D$34*100</f>
        <v>3.1555695803092462E-2</v>
      </c>
      <c r="E51" s="31">
        <f>$E$19/$E$34*100</f>
        <v>5.7200057200057206E-2</v>
      </c>
      <c r="F51" s="32"/>
      <c r="G51" s="30">
        <f t="shared" si="4"/>
        <v>-6.5824117956819403E-3</v>
      </c>
      <c r="H51" s="31">
        <f t="shared" si="5"/>
        <v>-2.5644361396964743E-2</v>
      </c>
    </row>
    <row r="52" spans="1:8" x14ac:dyDescent="0.2">
      <c r="A52" s="7" t="s">
        <v>105</v>
      </c>
      <c r="B52" s="30">
        <f>$B$20/$B$34*100</f>
        <v>0.84254870984728802</v>
      </c>
      <c r="C52" s="31">
        <f>$C$20/$C$34*100</f>
        <v>0.23696682464454977</v>
      </c>
      <c r="D52" s="30">
        <f>$D$20/$D$34*100</f>
        <v>0.78889239507731135</v>
      </c>
      <c r="E52" s="31">
        <f>$E$20/$E$34*100</f>
        <v>0.54340054340054333</v>
      </c>
      <c r="F52" s="32"/>
      <c r="G52" s="30">
        <f t="shared" si="4"/>
        <v>0.60558188520273826</v>
      </c>
      <c r="H52" s="31">
        <f t="shared" si="5"/>
        <v>0.24549185167676801</v>
      </c>
    </row>
    <row r="53" spans="1:8" x14ac:dyDescent="0.2">
      <c r="A53" s="7" t="s">
        <v>106</v>
      </c>
      <c r="B53" s="30">
        <f>$B$21/$B$34*100</f>
        <v>0.84254870984728802</v>
      </c>
      <c r="C53" s="31">
        <f>$C$21/$C$34*100</f>
        <v>0.23696682464454977</v>
      </c>
      <c r="D53" s="30">
        <f>$D$21/$D$34*100</f>
        <v>0.49437256758178189</v>
      </c>
      <c r="E53" s="31">
        <f>$E$21/$E$34*100</f>
        <v>0.44330044330044327</v>
      </c>
      <c r="F53" s="32"/>
      <c r="G53" s="30">
        <f t="shared" si="4"/>
        <v>0.60558188520273826</v>
      </c>
      <c r="H53" s="31">
        <f t="shared" si="5"/>
        <v>5.1072124281338616E-2</v>
      </c>
    </row>
    <row r="54" spans="1:8" x14ac:dyDescent="0.2">
      <c r="A54" s="142" t="s">
        <v>108</v>
      </c>
      <c r="B54" s="148">
        <f>$B$22/$B$34*100</f>
        <v>4.1074249605055293</v>
      </c>
      <c r="C54" s="149">
        <f>$C$22/$C$34*100</f>
        <v>2.4881516587677726</v>
      </c>
      <c r="D54" s="148">
        <f>$D$22/$D$34*100</f>
        <v>4.4914273693068267</v>
      </c>
      <c r="E54" s="149">
        <f>$E$22/$E$34*100</f>
        <v>3.331903331903332</v>
      </c>
      <c r="F54" s="150"/>
      <c r="G54" s="148">
        <f t="shared" si="4"/>
        <v>1.6192733017377567</v>
      </c>
      <c r="H54" s="149">
        <f t="shared" si="5"/>
        <v>1.1595240374034947</v>
      </c>
    </row>
    <row r="55" spans="1:8" x14ac:dyDescent="0.2">
      <c r="A55" s="7" t="s">
        <v>109</v>
      </c>
      <c r="B55" s="30">
        <f>$B$23/$B$34*100</f>
        <v>13.322801474460242</v>
      </c>
      <c r="C55" s="31">
        <f>$C$23/$C$34*100</f>
        <v>13.329383886255924</v>
      </c>
      <c r="D55" s="30">
        <f>$D$23/$D$34*100</f>
        <v>17.008520037866834</v>
      </c>
      <c r="E55" s="31">
        <f>$E$23/$E$34*100</f>
        <v>13.913913913913914</v>
      </c>
      <c r="F55" s="32"/>
      <c r="G55" s="30">
        <f t="shared" si="4"/>
        <v>-6.582411795681864E-3</v>
      </c>
      <c r="H55" s="31">
        <f t="shared" si="5"/>
        <v>3.0946061239529197</v>
      </c>
    </row>
    <row r="56" spans="1:8" x14ac:dyDescent="0.2">
      <c r="A56" s="7" t="s">
        <v>110</v>
      </c>
      <c r="B56" s="30">
        <f>$B$24/$B$34*100</f>
        <v>13.164823591363875</v>
      </c>
      <c r="C56" s="31">
        <f>$C$24/$C$34*100</f>
        <v>16.054502369668246</v>
      </c>
      <c r="D56" s="30">
        <f>$D$24/$D$34*100</f>
        <v>15.998737772167877</v>
      </c>
      <c r="E56" s="31">
        <f>$E$24/$E$34*100</f>
        <v>16.044616044616046</v>
      </c>
      <c r="F56" s="32"/>
      <c r="G56" s="30">
        <f t="shared" si="4"/>
        <v>-2.8896787783043703</v>
      </c>
      <c r="H56" s="31">
        <f t="shared" si="5"/>
        <v>-4.5878272448169E-2</v>
      </c>
    </row>
    <row r="57" spans="1:8" x14ac:dyDescent="0.2">
      <c r="A57" s="7" t="s">
        <v>111</v>
      </c>
      <c r="B57" s="30">
        <f>$B$25/$B$34*100</f>
        <v>10.5318588730911</v>
      </c>
      <c r="C57" s="31">
        <f>$C$25/$C$34*100</f>
        <v>8.6492890995260669</v>
      </c>
      <c r="D57" s="30">
        <f>$D$25/$D$34*100</f>
        <v>9.8979699169033353</v>
      </c>
      <c r="E57" s="31">
        <f>$E$25/$E$34*100</f>
        <v>10.424710424710424</v>
      </c>
      <c r="F57" s="32"/>
      <c r="G57" s="30">
        <f t="shared" si="4"/>
        <v>1.8825697735650326</v>
      </c>
      <c r="H57" s="31">
        <f t="shared" si="5"/>
        <v>-0.52674050780708903</v>
      </c>
    </row>
    <row r="58" spans="1:8" x14ac:dyDescent="0.2">
      <c r="A58" s="7" t="s">
        <v>112</v>
      </c>
      <c r="B58" s="30">
        <f>$B$26/$B$34*100</f>
        <v>1.369141653501843</v>
      </c>
      <c r="C58" s="31">
        <f>$C$26/$C$34*100</f>
        <v>2.0734597156398102</v>
      </c>
      <c r="D58" s="30">
        <f>$D$26/$D$34*100</f>
        <v>2.2194172714841693</v>
      </c>
      <c r="E58" s="31">
        <f>$E$26/$E$34*100</f>
        <v>1.8161018161018161</v>
      </c>
      <c r="F58" s="32"/>
      <c r="G58" s="30">
        <f t="shared" si="4"/>
        <v>-0.70431806213796722</v>
      </c>
      <c r="H58" s="31">
        <f t="shared" si="5"/>
        <v>0.40331545538235325</v>
      </c>
    </row>
    <row r="59" spans="1:8" x14ac:dyDescent="0.2">
      <c r="A59" s="142" t="s">
        <v>115</v>
      </c>
      <c r="B59" s="148">
        <f>$B$27/$B$34*100</f>
        <v>0.57925223802001058</v>
      </c>
      <c r="C59" s="149">
        <f>$C$27/$C$34*100</f>
        <v>0.11848341232227488</v>
      </c>
      <c r="D59" s="148">
        <f>$D$27/$D$34*100</f>
        <v>0.31555695803092459</v>
      </c>
      <c r="E59" s="149">
        <f>$E$27/$E$34*100</f>
        <v>0.3003003003003003</v>
      </c>
      <c r="F59" s="150"/>
      <c r="G59" s="148">
        <f t="shared" si="4"/>
        <v>0.4607688256977357</v>
      </c>
      <c r="H59" s="149">
        <f t="shared" si="5"/>
        <v>1.525665773062429E-2</v>
      </c>
    </row>
    <row r="60" spans="1:8" x14ac:dyDescent="0.2">
      <c r="A60" s="7" t="s">
        <v>116</v>
      </c>
      <c r="B60" s="30">
        <f>$B$28/$B$34*100</f>
        <v>0</v>
      </c>
      <c r="C60" s="31">
        <f>$C$28/$C$34*100</f>
        <v>0</v>
      </c>
      <c r="D60" s="30">
        <f>$D$28/$D$34*100</f>
        <v>1.0518565267697486E-2</v>
      </c>
      <c r="E60" s="31">
        <f>$E$28/$E$34*100</f>
        <v>4.2900042900042901E-2</v>
      </c>
      <c r="F60" s="32"/>
      <c r="G60" s="30">
        <f t="shared" si="4"/>
        <v>0</v>
      </c>
      <c r="H60" s="31">
        <f t="shared" si="5"/>
        <v>-3.2381477632345418E-2</v>
      </c>
    </row>
    <row r="61" spans="1:8" x14ac:dyDescent="0.2">
      <c r="A61" s="7" t="s">
        <v>117</v>
      </c>
      <c r="B61" s="30">
        <f>$B$29/$B$34*100</f>
        <v>0.15797788309636651</v>
      </c>
      <c r="C61" s="31">
        <f>$C$29/$C$34*100</f>
        <v>0.35545023696682465</v>
      </c>
      <c r="D61" s="30">
        <f>$D$29/$D$34*100</f>
        <v>6.3111391606184924E-2</v>
      </c>
      <c r="E61" s="31">
        <f>$E$29/$E$34*100</f>
        <v>0.27170027170027167</v>
      </c>
      <c r="F61" s="32"/>
      <c r="G61" s="30">
        <f t="shared" si="4"/>
        <v>-0.19747235387045814</v>
      </c>
      <c r="H61" s="31">
        <f t="shared" si="5"/>
        <v>-0.20858888009408674</v>
      </c>
    </row>
    <row r="62" spans="1:8" x14ac:dyDescent="0.2">
      <c r="A62" s="7" t="s">
        <v>118</v>
      </c>
      <c r="B62" s="30">
        <f>$B$30/$B$34*100</f>
        <v>2.3696682464454977</v>
      </c>
      <c r="C62" s="31">
        <f>$C$30/$C$34*100</f>
        <v>2.4289099526066353</v>
      </c>
      <c r="D62" s="30">
        <f>$D$30/$D$34*100</f>
        <v>2.2930472283580521</v>
      </c>
      <c r="E62" s="31">
        <f>$E$30/$E$34*100</f>
        <v>2.0306020306020307</v>
      </c>
      <c r="F62" s="32"/>
      <c r="G62" s="30">
        <f t="shared" si="4"/>
        <v>-5.9241706161137664E-2</v>
      </c>
      <c r="H62" s="31">
        <f t="shared" si="5"/>
        <v>0.26244519775602138</v>
      </c>
    </row>
    <row r="63" spans="1:8" x14ac:dyDescent="0.2">
      <c r="A63" s="7" t="s">
        <v>119</v>
      </c>
      <c r="B63" s="30">
        <f>$B$31/$B$34*100</f>
        <v>2.9489204844655079</v>
      </c>
      <c r="C63" s="31">
        <f>$C$31/$C$34*100</f>
        <v>4.4431279620853079</v>
      </c>
      <c r="D63" s="30">
        <f>$D$31/$D$34*100</f>
        <v>3.0924581887030609</v>
      </c>
      <c r="E63" s="31">
        <f>$E$31/$E$34*100</f>
        <v>3.0459030459030458</v>
      </c>
      <c r="F63" s="32"/>
      <c r="G63" s="30">
        <f t="shared" si="4"/>
        <v>-1.4942074776198</v>
      </c>
      <c r="H63" s="31">
        <f t="shared" si="5"/>
        <v>4.6555142800015048E-2</v>
      </c>
    </row>
    <row r="64" spans="1:8" x14ac:dyDescent="0.2">
      <c r="A64" s="7" t="s">
        <v>120</v>
      </c>
      <c r="B64" s="30">
        <f>$B$32/$B$34*100</f>
        <v>27.540810953133228</v>
      </c>
      <c r="C64" s="31">
        <f>$C$32/$C$34*100</f>
        <v>33.827014218009474</v>
      </c>
      <c r="D64" s="30">
        <f>$D$32/$D$34*100</f>
        <v>25.170926685600087</v>
      </c>
      <c r="E64" s="31">
        <f>$E$32/$E$34*100</f>
        <v>27.313027313027309</v>
      </c>
      <c r="F64" s="32"/>
      <c r="G64" s="30">
        <f t="shared" si="4"/>
        <v>-6.2862032648762458</v>
      </c>
      <c r="H64" s="31">
        <f t="shared" si="5"/>
        <v>-2.1421006274272223</v>
      </c>
    </row>
    <row r="65" spans="1:8" x14ac:dyDescent="0.2">
      <c r="A65" s="142" t="s">
        <v>114</v>
      </c>
      <c r="B65" s="148">
        <f>$B$33/$B$34*100</f>
        <v>4.21274354923644</v>
      </c>
      <c r="C65" s="149">
        <f>$C$33/$C$34*100</f>
        <v>4.2654028436018958</v>
      </c>
      <c r="D65" s="148">
        <f>$D$33/$D$34*100</f>
        <v>3.8077206269064896</v>
      </c>
      <c r="E65" s="149">
        <f>$E$33/$E$34*100</f>
        <v>4.2900042900042905</v>
      </c>
      <c r="F65" s="150"/>
      <c r="G65" s="148">
        <f t="shared" si="4"/>
        <v>-5.26592943654558E-2</v>
      </c>
      <c r="H65" s="149">
        <f t="shared" si="5"/>
        <v>-0.48228366309780091</v>
      </c>
    </row>
    <row r="66" spans="1:8" s="43" customFormat="1" x14ac:dyDescent="0.2">
      <c r="A66" s="27" t="s">
        <v>0</v>
      </c>
      <c r="B66" s="46">
        <f>SUM(B46:B65)</f>
        <v>99.999999999999986</v>
      </c>
      <c r="C66" s="47">
        <f>SUM(C46:C65)</f>
        <v>99.999999999999986</v>
      </c>
      <c r="D66" s="46">
        <f>SUM(D46:D65)</f>
        <v>100.00000000000001</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2"/>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97</v>
      </c>
      <c r="B2" s="202" t="s">
        <v>87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0</v>
      </c>
      <c r="C6" s="66">
        <v>0</v>
      </c>
      <c r="D6" s="65">
        <v>5</v>
      </c>
      <c r="E6" s="66">
        <v>2</v>
      </c>
      <c r="F6" s="67"/>
      <c r="G6" s="65">
        <f t="shared" ref="G6:G37" si="0">B6-C6</f>
        <v>0</v>
      </c>
      <c r="H6" s="66">
        <f t="shared" ref="H6:H37" si="1">D6-E6</f>
        <v>3</v>
      </c>
      <c r="I6" s="20" t="str">
        <f t="shared" ref="I6:I37" si="2">IF(C6=0, "-", IF(G6/C6&lt;10, G6/C6, "&gt;999%"))</f>
        <v>-</v>
      </c>
      <c r="J6" s="21">
        <f t="shared" ref="J6:J37" si="3">IF(E6=0, "-", IF(H6/E6&lt;10, H6/E6, "&gt;999%"))</f>
        <v>1.5</v>
      </c>
    </row>
    <row r="7" spans="1:10" x14ac:dyDescent="0.2">
      <c r="A7" s="7" t="s">
        <v>32</v>
      </c>
      <c r="B7" s="65">
        <v>23</v>
      </c>
      <c r="C7" s="66">
        <v>19</v>
      </c>
      <c r="D7" s="65">
        <v>104</v>
      </c>
      <c r="E7" s="66">
        <v>69</v>
      </c>
      <c r="F7" s="67"/>
      <c r="G7" s="65">
        <f t="shared" si="0"/>
        <v>4</v>
      </c>
      <c r="H7" s="66">
        <f t="shared" si="1"/>
        <v>35</v>
      </c>
      <c r="I7" s="20">
        <f t="shared" si="2"/>
        <v>0.21052631578947367</v>
      </c>
      <c r="J7" s="21">
        <f t="shared" si="3"/>
        <v>0.50724637681159424</v>
      </c>
    </row>
    <row r="8" spans="1:10" x14ac:dyDescent="0.2">
      <c r="A8" s="7" t="s">
        <v>33</v>
      </c>
      <c r="B8" s="65">
        <v>19</v>
      </c>
      <c r="C8" s="66">
        <v>17</v>
      </c>
      <c r="D8" s="65">
        <v>85</v>
      </c>
      <c r="E8" s="66">
        <v>50</v>
      </c>
      <c r="F8" s="67"/>
      <c r="G8" s="65">
        <f t="shared" si="0"/>
        <v>2</v>
      </c>
      <c r="H8" s="66">
        <f t="shared" si="1"/>
        <v>35</v>
      </c>
      <c r="I8" s="20">
        <f t="shared" si="2"/>
        <v>0.11764705882352941</v>
      </c>
      <c r="J8" s="21">
        <f t="shared" si="3"/>
        <v>0.7</v>
      </c>
    </row>
    <row r="9" spans="1:10" x14ac:dyDescent="0.2">
      <c r="A9" s="7" t="s">
        <v>34</v>
      </c>
      <c r="B9" s="65">
        <v>3</v>
      </c>
      <c r="C9" s="66">
        <v>0</v>
      </c>
      <c r="D9" s="65">
        <v>12</v>
      </c>
      <c r="E9" s="66">
        <v>0</v>
      </c>
      <c r="F9" s="67"/>
      <c r="G9" s="65">
        <f t="shared" si="0"/>
        <v>3</v>
      </c>
      <c r="H9" s="66">
        <f t="shared" si="1"/>
        <v>12</v>
      </c>
      <c r="I9" s="20" t="str">
        <f t="shared" si="2"/>
        <v>-</v>
      </c>
      <c r="J9" s="21" t="str">
        <f t="shared" si="3"/>
        <v>-</v>
      </c>
    </row>
    <row r="10" spans="1:10" x14ac:dyDescent="0.2">
      <c r="A10" s="7" t="s">
        <v>35</v>
      </c>
      <c r="B10" s="65">
        <v>0</v>
      </c>
      <c r="C10" s="66">
        <v>0</v>
      </c>
      <c r="D10" s="65">
        <v>1</v>
      </c>
      <c r="E10" s="66">
        <v>3</v>
      </c>
      <c r="F10" s="67"/>
      <c r="G10" s="65">
        <f t="shared" si="0"/>
        <v>0</v>
      </c>
      <c r="H10" s="66">
        <f t="shared" si="1"/>
        <v>-2</v>
      </c>
      <c r="I10" s="20" t="str">
        <f t="shared" si="2"/>
        <v>-</v>
      </c>
      <c r="J10" s="21">
        <f t="shared" si="3"/>
        <v>-0.66666666666666663</v>
      </c>
    </row>
    <row r="11" spans="1:10" x14ac:dyDescent="0.2">
      <c r="A11" s="7" t="s">
        <v>37</v>
      </c>
      <c r="B11" s="65">
        <v>0</v>
      </c>
      <c r="C11" s="66">
        <v>0</v>
      </c>
      <c r="D11" s="65">
        <v>1</v>
      </c>
      <c r="E11" s="66">
        <v>0</v>
      </c>
      <c r="F11" s="67"/>
      <c r="G11" s="65">
        <f t="shared" si="0"/>
        <v>0</v>
      </c>
      <c r="H11" s="66">
        <f t="shared" si="1"/>
        <v>1</v>
      </c>
      <c r="I11" s="20" t="str">
        <f t="shared" si="2"/>
        <v>-</v>
      </c>
      <c r="J11" s="21" t="str">
        <f t="shared" si="3"/>
        <v>-</v>
      </c>
    </row>
    <row r="12" spans="1:10" x14ac:dyDescent="0.2">
      <c r="A12" s="7" t="s">
        <v>38</v>
      </c>
      <c r="B12" s="65">
        <v>0</v>
      </c>
      <c r="C12" s="66">
        <v>0</v>
      </c>
      <c r="D12" s="65">
        <v>1</v>
      </c>
      <c r="E12" s="66">
        <v>1</v>
      </c>
      <c r="F12" s="67"/>
      <c r="G12" s="65">
        <f t="shared" si="0"/>
        <v>0</v>
      </c>
      <c r="H12" s="66">
        <f t="shared" si="1"/>
        <v>0</v>
      </c>
      <c r="I12" s="20" t="str">
        <f t="shared" si="2"/>
        <v>-</v>
      </c>
      <c r="J12" s="21">
        <f t="shared" si="3"/>
        <v>0</v>
      </c>
    </row>
    <row r="13" spans="1:10" x14ac:dyDescent="0.2">
      <c r="A13" s="7" t="s">
        <v>39</v>
      </c>
      <c r="B13" s="65">
        <v>0</v>
      </c>
      <c r="C13" s="66">
        <v>1</v>
      </c>
      <c r="D13" s="65">
        <v>11</v>
      </c>
      <c r="E13" s="66">
        <v>20</v>
      </c>
      <c r="F13" s="67"/>
      <c r="G13" s="65">
        <f t="shared" si="0"/>
        <v>-1</v>
      </c>
      <c r="H13" s="66">
        <f t="shared" si="1"/>
        <v>-9</v>
      </c>
      <c r="I13" s="20">
        <f t="shared" si="2"/>
        <v>-1</v>
      </c>
      <c r="J13" s="21">
        <f t="shared" si="3"/>
        <v>-0.45</v>
      </c>
    </row>
    <row r="14" spans="1:10" x14ac:dyDescent="0.2">
      <c r="A14" s="7" t="s">
        <v>40</v>
      </c>
      <c r="B14" s="65">
        <v>175</v>
      </c>
      <c r="C14" s="66">
        <v>166</v>
      </c>
      <c r="D14" s="65">
        <v>797</v>
      </c>
      <c r="E14" s="66">
        <v>588</v>
      </c>
      <c r="F14" s="67"/>
      <c r="G14" s="65">
        <f t="shared" si="0"/>
        <v>9</v>
      </c>
      <c r="H14" s="66">
        <f t="shared" si="1"/>
        <v>209</v>
      </c>
      <c r="I14" s="20">
        <f t="shared" si="2"/>
        <v>5.4216867469879519E-2</v>
      </c>
      <c r="J14" s="21">
        <f t="shared" si="3"/>
        <v>0.35544217687074831</v>
      </c>
    </row>
    <row r="15" spans="1:10" x14ac:dyDescent="0.2">
      <c r="A15" s="7" t="s">
        <v>43</v>
      </c>
      <c r="B15" s="65">
        <v>15</v>
      </c>
      <c r="C15" s="66">
        <v>6</v>
      </c>
      <c r="D15" s="65">
        <v>73</v>
      </c>
      <c r="E15" s="66">
        <v>19</v>
      </c>
      <c r="F15" s="67"/>
      <c r="G15" s="65">
        <f t="shared" si="0"/>
        <v>9</v>
      </c>
      <c r="H15" s="66">
        <f t="shared" si="1"/>
        <v>54</v>
      </c>
      <c r="I15" s="20">
        <f t="shared" si="2"/>
        <v>1.5</v>
      </c>
      <c r="J15" s="21">
        <f t="shared" si="3"/>
        <v>2.8421052631578947</v>
      </c>
    </row>
    <row r="16" spans="1:10" x14ac:dyDescent="0.2">
      <c r="A16" s="7" t="s">
        <v>45</v>
      </c>
      <c r="B16" s="65">
        <v>0</v>
      </c>
      <c r="C16" s="66">
        <v>65</v>
      </c>
      <c r="D16" s="65">
        <v>0</v>
      </c>
      <c r="E16" s="66">
        <v>348</v>
      </c>
      <c r="F16" s="67"/>
      <c r="G16" s="65">
        <f t="shared" si="0"/>
        <v>-65</v>
      </c>
      <c r="H16" s="66">
        <f t="shared" si="1"/>
        <v>-348</v>
      </c>
      <c r="I16" s="20">
        <f t="shared" si="2"/>
        <v>-1</v>
      </c>
      <c r="J16" s="21">
        <f t="shared" si="3"/>
        <v>-1</v>
      </c>
    </row>
    <row r="17" spans="1:10" x14ac:dyDescent="0.2">
      <c r="A17" s="7" t="s">
        <v>46</v>
      </c>
      <c r="B17" s="65">
        <v>14</v>
      </c>
      <c r="C17" s="66">
        <v>52</v>
      </c>
      <c r="D17" s="65">
        <v>215</v>
      </c>
      <c r="E17" s="66">
        <v>242</v>
      </c>
      <c r="F17" s="67"/>
      <c r="G17" s="65">
        <f t="shared" si="0"/>
        <v>-38</v>
      </c>
      <c r="H17" s="66">
        <f t="shared" si="1"/>
        <v>-27</v>
      </c>
      <c r="I17" s="20">
        <f t="shared" si="2"/>
        <v>-0.73076923076923073</v>
      </c>
      <c r="J17" s="21">
        <f t="shared" si="3"/>
        <v>-0.1115702479338843</v>
      </c>
    </row>
    <row r="18" spans="1:10" x14ac:dyDescent="0.2">
      <c r="A18" s="7" t="s">
        <v>47</v>
      </c>
      <c r="B18" s="65">
        <v>129</v>
      </c>
      <c r="C18" s="66">
        <v>88</v>
      </c>
      <c r="D18" s="65">
        <v>646</v>
      </c>
      <c r="E18" s="66">
        <v>401</v>
      </c>
      <c r="F18" s="67"/>
      <c r="G18" s="65">
        <f t="shared" si="0"/>
        <v>41</v>
      </c>
      <c r="H18" s="66">
        <f t="shared" si="1"/>
        <v>245</v>
      </c>
      <c r="I18" s="20">
        <f t="shared" si="2"/>
        <v>0.46590909090909088</v>
      </c>
      <c r="J18" s="21">
        <f t="shared" si="3"/>
        <v>0.61097256857855364</v>
      </c>
    </row>
    <row r="19" spans="1:10" x14ac:dyDescent="0.2">
      <c r="A19" s="7" t="s">
        <v>50</v>
      </c>
      <c r="B19" s="65">
        <v>80</v>
      </c>
      <c r="C19" s="66">
        <v>43</v>
      </c>
      <c r="D19" s="65">
        <v>334</v>
      </c>
      <c r="E19" s="66">
        <v>196</v>
      </c>
      <c r="F19" s="67"/>
      <c r="G19" s="65">
        <f t="shared" si="0"/>
        <v>37</v>
      </c>
      <c r="H19" s="66">
        <f t="shared" si="1"/>
        <v>138</v>
      </c>
      <c r="I19" s="20">
        <f t="shared" si="2"/>
        <v>0.86046511627906974</v>
      </c>
      <c r="J19" s="21">
        <f t="shared" si="3"/>
        <v>0.70408163265306123</v>
      </c>
    </row>
    <row r="20" spans="1:10" x14ac:dyDescent="0.2">
      <c r="A20" s="7" t="s">
        <v>52</v>
      </c>
      <c r="B20" s="65">
        <v>3</v>
      </c>
      <c r="C20" s="66">
        <v>5</v>
      </c>
      <c r="D20" s="65">
        <v>15</v>
      </c>
      <c r="E20" s="66">
        <v>18</v>
      </c>
      <c r="F20" s="67"/>
      <c r="G20" s="65">
        <f t="shared" si="0"/>
        <v>-2</v>
      </c>
      <c r="H20" s="66">
        <f t="shared" si="1"/>
        <v>-3</v>
      </c>
      <c r="I20" s="20">
        <f t="shared" si="2"/>
        <v>-0.4</v>
      </c>
      <c r="J20" s="21">
        <f t="shared" si="3"/>
        <v>-0.16666666666666666</v>
      </c>
    </row>
    <row r="21" spans="1:10" x14ac:dyDescent="0.2">
      <c r="A21" s="7" t="s">
        <v>53</v>
      </c>
      <c r="B21" s="65">
        <v>10</v>
      </c>
      <c r="C21" s="66">
        <v>6</v>
      </c>
      <c r="D21" s="65">
        <v>57</v>
      </c>
      <c r="E21" s="66">
        <v>33</v>
      </c>
      <c r="F21" s="67"/>
      <c r="G21" s="65">
        <f t="shared" si="0"/>
        <v>4</v>
      </c>
      <c r="H21" s="66">
        <f t="shared" si="1"/>
        <v>24</v>
      </c>
      <c r="I21" s="20">
        <f t="shared" si="2"/>
        <v>0.66666666666666663</v>
      </c>
      <c r="J21" s="21">
        <f t="shared" si="3"/>
        <v>0.72727272727272729</v>
      </c>
    </row>
    <row r="22" spans="1:10" x14ac:dyDescent="0.2">
      <c r="A22" s="7" t="s">
        <v>55</v>
      </c>
      <c r="B22" s="65">
        <v>97</v>
      </c>
      <c r="C22" s="66">
        <v>36</v>
      </c>
      <c r="D22" s="65">
        <v>501</v>
      </c>
      <c r="E22" s="66">
        <v>199</v>
      </c>
      <c r="F22" s="67"/>
      <c r="G22" s="65">
        <f t="shared" si="0"/>
        <v>61</v>
      </c>
      <c r="H22" s="66">
        <f t="shared" si="1"/>
        <v>302</v>
      </c>
      <c r="I22" s="20">
        <f t="shared" si="2"/>
        <v>1.6944444444444444</v>
      </c>
      <c r="J22" s="21">
        <f t="shared" si="3"/>
        <v>1.5175879396984924</v>
      </c>
    </row>
    <row r="23" spans="1:10" x14ac:dyDescent="0.2">
      <c r="A23" s="7" t="s">
        <v>56</v>
      </c>
      <c r="B23" s="65">
        <v>9</v>
      </c>
      <c r="C23" s="66">
        <v>11</v>
      </c>
      <c r="D23" s="65">
        <v>51</v>
      </c>
      <c r="E23" s="66">
        <v>38</v>
      </c>
      <c r="F23" s="67"/>
      <c r="G23" s="65">
        <f t="shared" si="0"/>
        <v>-2</v>
      </c>
      <c r="H23" s="66">
        <f t="shared" si="1"/>
        <v>13</v>
      </c>
      <c r="I23" s="20">
        <f t="shared" si="2"/>
        <v>-0.18181818181818182</v>
      </c>
      <c r="J23" s="21">
        <f t="shared" si="3"/>
        <v>0.34210526315789475</v>
      </c>
    </row>
    <row r="24" spans="1:10" x14ac:dyDescent="0.2">
      <c r="A24" s="7" t="s">
        <v>57</v>
      </c>
      <c r="B24" s="65">
        <v>22</v>
      </c>
      <c r="C24" s="66">
        <v>28</v>
      </c>
      <c r="D24" s="65">
        <v>111</v>
      </c>
      <c r="E24" s="66">
        <v>78</v>
      </c>
      <c r="F24" s="67"/>
      <c r="G24" s="65">
        <f t="shared" si="0"/>
        <v>-6</v>
      </c>
      <c r="H24" s="66">
        <f t="shared" si="1"/>
        <v>33</v>
      </c>
      <c r="I24" s="20">
        <f t="shared" si="2"/>
        <v>-0.21428571428571427</v>
      </c>
      <c r="J24" s="21">
        <f t="shared" si="3"/>
        <v>0.42307692307692307</v>
      </c>
    </row>
    <row r="25" spans="1:10" x14ac:dyDescent="0.2">
      <c r="A25" s="7" t="s">
        <v>58</v>
      </c>
      <c r="B25" s="65">
        <v>2</v>
      </c>
      <c r="C25" s="66">
        <v>0</v>
      </c>
      <c r="D25" s="65">
        <v>7</v>
      </c>
      <c r="E25" s="66">
        <v>3</v>
      </c>
      <c r="F25" s="67"/>
      <c r="G25" s="65">
        <f t="shared" si="0"/>
        <v>2</v>
      </c>
      <c r="H25" s="66">
        <f t="shared" si="1"/>
        <v>4</v>
      </c>
      <c r="I25" s="20" t="str">
        <f t="shared" si="2"/>
        <v>-</v>
      </c>
      <c r="J25" s="21">
        <f t="shared" si="3"/>
        <v>1.3333333333333333</v>
      </c>
    </row>
    <row r="26" spans="1:10" x14ac:dyDescent="0.2">
      <c r="A26" s="7" t="s">
        <v>61</v>
      </c>
      <c r="B26" s="65">
        <v>0</v>
      </c>
      <c r="C26" s="66">
        <v>0</v>
      </c>
      <c r="D26" s="65">
        <v>3</v>
      </c>
      <c r="E26" s="66">
        <v>1</v>
      </c>
      <c r="F26" s="67"/>
      <c r="G26" s="65">
        <f t="shared" si="0"/>
        <v>0</v>
      </c>
      <c r="H26" s="66">
        <f t="shared" si="1"/>
        <v>2</v>
      </c>
      <c r="I26" s="20" t="str">
        <f t="shared" si="2"/>
        <v>-</v>
      </c>
      <c r="J26" s="21">
        <f t="shared" si="3"/>
        <v>2</v>
      </c>
    </row>
    <row r="27" spans="1:10" x14ac:dyDescent="0.2">
      <c r="A27" s="7" t="s">
        <v>62</v>
      </c>
      <c r="B27" s="65">
        <v>151</v>
      </c>
      <c r="C27" s="66">
        <v>129</v>
      </c>
      <c r="D27" s="65">
        <v>730</v>
      </c>
      <c r="E27" s="66">
        <v>490</v>
      </c>
      <c r="F27" s="67"/>
      <c r="G27" s="65">
        <f t="shared" si="0"/>
        <v>22</v>
      </c>
      <c r="H27" s="66">
        <f t="shared" si="1"/>
        <v>240</v>
      </c>
      <c r="I27" s="20">
        <f t="shared" si="2"/>
        <v>0.17054263565891473</v>
      </c>
      <c r="J27" s="21">
        <f t="shared" si="3"/>
        <v>0.48979591836734693</v>
      </c>
    </row>
    <row r="28" spans="1:10" x14ac:dyDescent="0.2">
      <c r="A28" s="7" t="s">
        <v>63</v>
      </c>
      <c r="B28" s="65">
        <v>0</v>
      </c>
      <c r="C28" s="66">
        <v>0</v>
      </c>
      <c r="D28" s="65">
        <v>1</v>
      </c>
      <c r="E28" s="66">
        <v>0</v>
      </c>
      <c r="F28" s="67"/>
      <c r="G28" s="65">
        <f t="shared" si="0"/>
        <v>0</v>
      </c>
      <c r="H28" s="66">
        <f t="shared" si="1"/>
        <v>1</v>
      </c>
      <c r="I28" s="20" t="str">
        <f t="shared" si="2"/>
        <v>-</v>
      </c>
      <c r="J28" s="21" t="str">
        <f t="shared" si="3"/>
        <v>-</v>
      </c>
    </row>
    <row r="29" spans="1:10" x14ac:dyDescent="0.2">
      <c r="A29" s="7" t="s">
        <v>64</v>
      </c>
      <c r="B29" s="65">
        <v>34</v>
      </c>
      <c r="C29" s="66">
        <v>22</v>
      </c>
      <c r="D29" s="65">
        <v>113</v>
      </c>
      <c r="E29" s="66">
        <v>76</v>
      </c>
      <c r="F29" s="67"/>
      <c r="G29" s="65">
        <f t="shared" si="0"/>
        <v>12</v>
      </c>
      <c r="H29" s="66">
        <f t="shared" si="1"/>
        <v>37</v>
      </c>
      <c r="I29" s="20">
        <f t="shared" si="2"/>
        <v>0.54545454545454541</v>
      </c>
      <c r="J29" s="21">
        <f t="shared" si="3"/>
        <v>0.48684210526315791</v>
      </c>
    </row>
    <row r="30" spans="1:10" x14ac:dyDescent="0.2">
      <c r="A30" s="7" t="s">
        <v>66</v>
      </c>
      <c r="B30" s="65">
        <v>4</v>
      </c>
      <c r="C30" s="66">
        <v>23</v>
      </c>
      <c r="D30" s="65">
        <v>18</v>
      </c>
      <c r="E30" s="66">
        <v>72</v>
      </c>
      <c r="F30" s="67"/>
      <c r="G30" s="65">
        <f t="shared" si="0"/>
        <v>-19</v>
      </c>
      <c r="H30" s="66">
        <f t="shared" si="1"/>
        <v>-54</v>
      </c>
      <c r="I30" s="20">
        <f t="shared" si="2"/>
        <v>-0.82608695652173914</v>
      </c>
      <c r="J30" s="21">
        <f t="shared" si="3"/>
        <v>-0.75</v>
      </c>
    </row>
    <row r="31" spans="1:10" x14ac:dyDescent="0.2">
      <c r="A31" s="7" t="s">
        <v>67</v>
      </c>
      <c r="B31" s="65">
        <v>135</v>
      </c>
      <c r="C31" s="66">
        <v>28</v>
      </c>
      <c r="D31" s="65">
        <v>441</v>
      </c>
      <c r="E31" s="66">
        <v>130</v>
      </c>
      <c r="F31" s="67"/>
      <c r="G31" s="65">
        <f t="shared" si="0"/>
        <v>107</v>
      </c>
      <c r="H31" s="66">
        <f t="shared" si="1"/>
        <v>311</v>
      </c>
      <c r="I31" s="20">
        <f t="shared" si="2"/>
        <v>3.8214285714285716</v>
      </c>
      <c r="J31" s="21">
        <f t="shared" si="3"/>
        <v>2.3923076923076922</v>
      </c>
    </row>
    <row r="32" spans="1:10" x14ac:dyDescent="0.2">
      <c r="A32" s="7" t="s">
        <v>68</v>
      </c>
      <c r="B32" s="65">
        <v>6</v>
      </c>
      <c r="C32" s="66">
        <v>3</v>
      </c>
      <c r="D32" s="65">
        <v>24</v>
      </c>
      <c r="E32" s="66">
        <v>10</v>
      </c>
      <c r="F32" s="67"/>
      <c r="G32" s="65">
        <f t="shared" si="0"/>
        <v>3</v>
      </c>
      <c r="H32" s="66">
        <f t="shared" si="1"/>
        <v>14</v>
      </c>
      <c r="I32" s="20">
        <f t="shared" si="2"/>
        <v>1</v>
      </c>
      <c r="J32" s="21">
        <f t="shared" si="3"/>
        <v>1.4</v>
      </c>
    </row>
    <row r="33" spans="1:10" x14ac:dyDescent="0.2">
      <c r="A33" s="7" t="s">
        <v>69</v>
      </c>
      <c r="B33" s="65">
        <v>111</v>
      </c>
      <c r="C33" s="66">
        <v>156</v>
      </c>
      <c r="D33" s="65">
        <v>797</v>
      </c>
      <c r="E33" s="66">
        <v>660</v>
      </c>
      <c r="F33" s="67"/>
      <c r="G33" s="65">
        <f t="shared" si="0"/>
        <v>-45</v>
      </c>
      <c r="H33" s="66">
        <f t="shared" si="1"/>
        <v>137</v>
      </c>
      <c r="I33" s="20">
        <f t="shared" si="2"/>
        <v>-0.28846153846153844</v>
      </c>
      <c r="J33" s="21">
        <f t="shared" si="3"/>
        <v>0.20757575757575758</v>
      </c>
    </row>
    <row r="34" spans="1:10" x14ac:dyDescent="0.2">
      <c r="A34" s="7" t="s">
        <v>70</v>
      </c>
      <c r="B34" s="65">
        <v>87</v>
      </c>
      <c r="C34" s="66">
        <v>99</v>
      </c>
      <c r="D34" s="65">
        <v>454</v>
      </c>
      <c r="E34" s="66">
        <v>318</v>
      </c>
      <c r="F34" s="67"/>
      <c r="G34" s="65">
        <f t="shared" si="0"/>
        <v>-12</v>
      </c>
      <c r="H34" s="66">
        <f t="shared" si="1"/>
        <v>136</v>
      </c>
      <c r="I34" s="20">
        <f t="shared" si="2"/>
        <v>-0.12121212121212122</v>
      </c>
      <c r="J34" s="21">
        <f t="shared" si="3"/>
        <v>0.42767295597484278</v>
      </c>
    </row>
    <row r="35" spans="1:10" x14ac:dyDescent="0.2">
      <c r="A35" s="7" t="s">
        <v>71</v>
      </c>
      <c r="B35" s="65">
        <v>6</v>
      </c>
      <c r="C35" s="66">
        <v>1</v>
      </c>
      <c r="D35" s="65">
        <v>16</v>
      </c>
      <c r="E35" s="66">
        <v>2</v>
      </c>
      <c r="F35" s="67"/>
      <c r="G35" s="65">
        <f t="shared" si="0"/>
        <v>5</v>
      </c>
      <c r="H35" s="66">
        <f t="shared" si="1"/>
        <v>14</v>
      </c>
      <c r="I35" s="20">
        <f t="shared" si="2"/>
        <v>5</v>
      </c>
      <c r="J35" s="21">
        <f t="shared" si="3"/>
        <v>7</v>
      </c>
    </row>
    <row r="36" spans="1:10" x14ac:dyDescent="0.2">
      <c r="A36" s="7" t="s">
        <v>72</v>
      </c>
      <c r="B36" s="65">
        <v>4</v>
      </c>
      <c r="C36" s="66">
        <v>4</v>
      </c>
      <c r="D36" s="65">
        <v>27</v>
      </c>
      <c r="E36" s="66">
        <v>20</v>
      </c>
      <c r="F36" s="67"/>
      <c r="G36" s="65">
        <f t="shared" si="0"/>
        <v>0</v>
      </c>
      <c r="H36" s="66">
        <f t="shared" si="1"/>
        <v>7</v>
      </c>
      <c r="I36" s="20">
        <f t="shared" si="2"/>
        <v>0</v>
      </c>
      <c r="J36" s="21">
        <f t="shared" si="3"/>
        <v>0.35</v>
      </c>
    </row>
    <row r="37" spans="1:10" x14ac:dyDescent="0.2">
      <c r="A37" s="7" t="s">
        <v>73</v>
      </c>
      <c r="B37" s="65">
        <v>22</v>
      </c>
      <c r="C37" s="66">
        <v>11</v>
      </c>
      <c r="D37" s="65">
        <v>55</v>
      </c>
      <c r="E37" s="66">
        <v>33</v>
      </c>
      <c r="F37" s="67"/>
      <c r="G37" s="65">
        <f t="shared" si="0"/>
        <v>11</v>
      </c>
      <c r="H37" s="66">
        <f t="shared" si="1"/>
        <v>22</v>
      </c>
      <c r="I37" s="20">
        <f t="shared" si="2"/>
        <v>1</v>
      </c>
      <c r="J37" s="21">
        <f t="shared" si="3"/>
        <v>0.66666666666666663</v>
      </c>
    </row>
    <row r="38" spans="1:10" x14ac:dyDescent="0.2">
      <c r="A38" s="7" t="s">
        <v>74</v>
      </c>
      <c r="B38" s="65">
        <v>31</v>
      </c>
      <c r="C38" s="66">
        <v>22</v>
      </c>
      <c r="D38" s="65">
        <v>78</v>
      </c>
      <c r="E38" s="66">
        <v>48</v>
      </c>
      <c r="F38" s="67"/>
      <c r="G38" s="65">
        <f t="shared" ref="G38:G60" si="4">B38-C38</f>
        <v>9</v>
      </c>
      <c r="H38" s="66">
        <f t="shared" ref="H38:H60" si="5">D38-E38</f>
        <v>30</v>
      </c>
      <c r="I38" s="20">
        <f t="shared" ref="I38:I60" si="6">IF(C38=0, "-", IF(G38/C38&lt;10, G38/C38, "&gt;999%"))</f>
        <v>0.40909090909090912</v>
      </c>
      <c r="J38" s="21">
        <f t="shared" ref="J38:J60" si="7">IF(E38=0, "-", IF(H38/E38&lt;10, H38/E38, "&gt;999%"))</f>
        <v>0.625</v>
      </c>
    </row>
    <row r="39" spans="1:10" x14ac:dyDescent="0.2">
      <c r="A39" s="7" t="s">
        <v>76</v>
      </c>
      <c r="B39" s="65">
        <v>17</v>
      </c>
      <c r="C39" s="66">
        <v>21</v>
      </c>
      <c r="D39" s="65">
        <v>157</v>
      </c>
      <c r="E39" s="66">
        <v>79</v>
      </c>
      <c r="F39" s="67"/>
      <c r="G39" s="65">
        <f t="shared" si="4"/>
        <v>-4</v>
      </c>
      <c r="H39" s="66">
        <f t="shared" si="5"/>
        <v>78</v>
      </c>
      <c r="I39" s="20">
        <f t="shared" si="6"/>
        <v>-0.19047619047619047</v>
      </c>
      <c r="J39" s="21">
        <f t="shared" si="7"/>
        <v>0.98734177215189878</v>
      </c>
    </row>
    <row r="40" spans="1:10" x14ac:dyDescent="0.2">
      <c r="A40" s="7" t="s">
        <v>77</v>
      </c>
      <c r="B40" s="65">
        <v>1</v>
      </c>
      <c r="C40" s="66">
        <v>14</v>
      </c>
      <c r="D40" s="65">
        <v>27</v>
      </c>
      <c r="E40" s="66">
        <v>23</v>
      </c>
      <c r="F40" s="67"/>
      <c r="G40" s="65">
        <f t="shared" si="4"/>
        <v>-13</v>
      </c>
      <c r="H40" s="66">
        <f t="shared" si="5"/>
        <v>4</v>
      </c>
      <c r="I40" s="20">
        <f t="shared" si="6"/>
        <v>-0.9285714285714286</v>
      </c>
      <c r="J40" s="21">
        <f t="shared" si="7"/>
        <v>0.17391304347826086</v>
      </c>
    </row>
    <row r="41" spans="1:10" x14ac:dyDescent="0.2">
      <c r="A41" s="7" t="s">
        <v>78</v>
      </c>
      <c r="B41" s="65">
        <v>92</v>
      </c>
      <c r="C41" s="66">
        <v>120</v>
      </c>
      <c r="D41" s="65">
        <v>554</v>
      </c>
      <c r="E41" s="66">
        <v>410</v>
      </c>
      <c r="F41" s="67"/>
      <c r="G41" s="65">
        <f t="shared" si="4"/>
        <v>-28</v>
      </c>
      <c r="H41" s="66">
        <f t="shared" si="5"/>
        <v>144</v>
      </c>
      <c r="I41" s="20">
        <f t="shared" si="6"/>
        <v>-0.23333333333333334</v>
      </c>
      <c r="J41" s="21">
        <f t="shared" si="7"/>
        <v>0.35121951219512193</v>
      </c>
    </row>
    <row r="42" spans="1:10" x14ac:dyDescent="0.2">
      <c r="A42" s="7" t="s">
        <v>79</v>
      </c>
      <c r="B42" s="65">
        <v>57</v>
      </c>
      <c r="C42" s="66">
        <v>29</v>
      </c>
      <c r="D42" s="65">
        <v>229</v>
      </c>
      <c r="E42" s="66">
        <v>201</v>
      </c>
      <c r="F42" s="67"/>
      <c r="G42" s="65">
        <f t="shared" si="4"/>
        <v>28</v>
      </c>
      <c r="H42" s="66">
        <f t="shared" si="5"/>
        <v>28</v>
      </c>
      <c r="I42" s="20">
        <f t="shared" si="6"/>
        <v>0.96551724137931039</v>
      </c>
      <c r="J42" s="21">
        <f t="shared" si="7"/>
        <v>0.13930348258706468</v>
      </c>
    </row>
    <row r="43" spans="1:10" x14ac:dyDescent="0.2">
      <c r="A43" s="7" t="s">
        <v>80</v>
      </c>
      <c r="B43" s="65">
        <v>372</v>
      </c>
      <c r="C43" s="66">
        <v>304</v>
      </c>
      <c r="D43" s="65">
        <v>1954</v>
      </c>
      <c r="E43" s="66">
        <v>1507</v>
      </c>
      <c r="F43" s="67"/>
      <c r="G43" s="65">
        <f t="shared" si="4"/>
        <v>68</v>
      </c>
      <c r="H43" s="66">
        <f t="shared" si="5"/>
        <v>447</v>
      </c>
      <c r="I43" s="20">
        <f t="shared" si="6"/>
        <v>0.22368421052631579</v>
      </c>
      <c r="J43" s="21">
        <f t="shared" si="7"/>
        <v>0.29661579296615792</v>
      </c>
    </row>
    <row r="44" spans="1:10" x14ac:dyDescent="0.2">
      <c r="A44" s="7" t="s">
        <v>82</v>
      </c>
      <c r="B44" s="65">
        <v>90</v>
      </c>
      <c r="C44" s="66">
        <v>89</v>
      </c>
      <c r="D44" s="65">
        <v>428</v>
      </c>
      <c r="E44" s="66">
        <v>328</v>
      </c>
      <c r="F44" s="67"/>
      <c r="G44" s="65">
        <f t="shared" si="4"/>
        <v>1</v>
      </c>
      <c r="H44" s="66">
        <f t="shared" si="5"/>
        <v>100</v>
      </c>
      <c r="I44" s="20">
        <f t="shared" si="6"/>
        <v>1.1235955056179775E-2</v>
      </c>
      <c r="J44" s="21">
        <f t="shared" si="7"/>
        <v>0.3048780487804878</v>
      </c>
    </row>
    <row r="45" spans="1:10" x14ac:dyDescent="0.2">
      <c r="A45" s="7" t="s">
        <v>83</v>
      </c>
      <c r="B45" s="65">
        <v>16</v>
      </c>
      <c r="C45" s="66">
        <v>19</v>
      </c>
      <c r="D45" s="65">
        <v>98</v>
      </c>
      <c r="E45" s="66">
        <v>54</v>
      </c>
      <c r="F45" s="67"/>
      <c r="G45" s="65">
        <f t="shared" si="4"/>
        <v>-3</v>
      </c>
      <c r="H45" s="66">
        <f t="shared" si="5"/>
        <v>44</v>
      </c>
      <c r="I45" s="20">
        <f t="shared" si="6"/>
        <v>-0.15789473684210525</v>
      </c>
      <c r="J45" s="21">
        <f t="shared" si="7"/>
        <v>0.81481481481481477</v>
      </c>
    </row>
    <row r="46" spans="1:10" x14ac:dyDescent="0.2">
      <c r="A46" s="142" t="s">
        <v>36</v>
      </c>
      <c r="B46" s="143">
        <v>4</v>
      </c>
      <c r="C46" s="144">
        <v>0</v>
      </c>
      <c r="D46" s="143">
        <v>9</v>
      </c>
      <c r="E46" s="144">
        <v>7</v>
      </c>
      <c r="F46" s="145"/>
      <c r="G46" s="143">
        <f t="shared" si="4"/>
        <v>4</v>
      </c>
      <c r="H46" s="144">
        <f t="shared" si="5"/>
        <v>2</v>
      </c>
      <c r="I46" s="151" t="str">
        <f t="shared" si="6"/>
        <v>-</v>
      </c>
      <c r="J46" s="152">
        <f t="shared" si="7"/>
        <v>0.2857142857142857</v>
      </c>
    </row>
    <row r="47" spans="1:10" x14ac:dyDescent="0.2">
      <c r="A47" s="7" t="s">
        <v>41</v>
      </c>
      <c r="B47" s="65">
        <v>1</v>
      </c>
      <c r="C47" s="66">
        <v>0</v>
      </c>
      <c r="D47" s="65">
        <v>2</v>
      </c>
      <c r="E47" s="66">
        <v>1</v>
      </c>
      <c r="F47" s="67"/>
      <c r="G47" s="65">
        <f t="shared" si="4"/>
        <v>1</v>
      </c>
      <c r="H47" s="66">
        <f t="shared" si="5"/>
        <v>1</v>
      </c>
      <c r="I47" s="20" t="str">
        <f t="shared" si="6"/>
        <v>-</v>
      </c>
      <c r="J47" s="21">
        <f t="shared" si="7"/>
        <v>1</v>
      </c>
    </row>
    <row r="48" spans="1:10" x14ac:dyDescent="0.2">
      <c r="A48" s="7" t="s">
        <v>42</v>
      </c>
      <c r="B48" s="65">
        <v>6</v>
      </c>
      <c r="C48" s="66">
        <v>7</v>
      </c>
      <c r="D48" s="65">
        <v>30</v>
      </c>
      <c r="E48" s="66">
        <v>25</v>
      </c>
      <c r="F48" s="67"/>
      <c r="G48" s="65">
        <f t="shared" si="4"/>
        <v>-1</v>
      </c>
      <c r="H48" s="66">
        <f t="shared" si="5"/>
        <v>5</v>
      </c>
      <c r="I48" s="20">
        <f t="shared" si="6"/>
        <v>-0.14285714285714285</v>
      </c>
      <c r="J48" s="21">
        <f t="shared" si="7"/>
        <v>0.2</v>
      </c>
    </row>
    <row r="49" spans="1:10" x14ac:dyDescent="0.2">
      <c r="A49" s="7" t="s">
        <v>44</v>
      </c>
      <c r="B49" s="65">
        <v>5</v>
      </c>
      <c r="C49" s="66">
        <v>2</v>
      </c>
      <c r="D49" s="65">
        <v>54</v>
      </c>
      <c r="E49" s="66">
        <v>32</v>
      </c>
      <c r="F49" s="67"/>
      <c r="G49" s="65">
        <f t="shared" si="4"/>
        <v>3</v>
      </c>
      <c r="H49" s="66">
        <f t="shared" si="5"/>
        <v>22</v>
      </c>
      <c r="I49" s="20">
        <f t="shared" si="6"/>
        <v>1.5</v>
      </c>
      <c r="J49" s="21">
        <f t="shared" si="7"/>
        <v>0.6875</v>
      </c>
    </row>
    <row r="50" spans="1:10" x14ac:dyDescent="0.2">
      <c r="A50" s="7" t="s">
        <v>48</v>
      </c>
      <c r="B50" s="65">
        <v>0</v>
      </c>
      <c r="C50" s="66">
        <v>1</v>
      </c>
      <c r="D50" s="65">
        <v>2</v>
      </c>
      <c r="E50" s="66">
        <v>1</v>
      </c>
      <c r="F50" s="67"/>
      <c r="G50" s="65">
        <f t="shared" si="4"/>
        <v>-1</v>
      </c>
      <c r="H50" s="66">
        <f t="shared" si="5"/>
        <v>1</v>
      </c>
      <c r="I50" s="20">
        <f t="shared" si="6"/>
        <v>-1</v>
      </c>
      <c r="J50" s="21">
        <f t="shared" si="7"/>
        <v>1</v>
      </c>
    </row>
    <row r="51" spans="1:10" x14ac:dyDescent="0.2">
      <c r="A51" s="7" t="s">
        <v>49</v>
      </c>
      <c r="B51" s="65">
        <v>19</v>
      </c>
      <c r="C51" s="66">
        <v>27</v>
      </c>
      <c r="D51" s="65">
        <v>83</v>
      </c>
      <c r="E51" s="66">
        <v>95</v>
      </c>
      <c r="F51" s="67"/>
      <c r="G51" s="65">
        <f t="shared" si="4"/>
        <v>-8</v>
      </c>
      <c r="H51" s="66">
        <f t="shared" si="5"/>
        <v>-12</v>
      </c>
      <c r="I51" s="20">
        <f t="shared" si="6"/>
        <v>-0.29629629629629628</v>
      </c>
      <c r="J51" s="21">
        <f t="shared" si="7"/>
        <v>-0.12631578947368421</v>
      </c>
    </row>
    <row r="52" spans="1:10" x14ac:dyDescent="0.2">
      <c r="A52" s="7" t="s">
        <v>51</v>
      </c>
      <c r="B52" s="65">
        <v>6</v>
      </c>
      <c r="C52" s="66">
        <v>0</v>
      </c>
      <c r="D52" s="65">
        <v>19</v>
      </c>
      <c r="E52" s="66">
        <v>0</v>
      </c>
      <c r="F52" s="67"/>
      <c r="G52" s="65">
        <f t="shared" si="4"/>
        <v>6</v>
      </c>
      <c r="H52" s="66">
        <f t="shared" si="5"/>
        <v>19</v>
      </c>
      <c r="I52" s="20" t="str">
        <f t="shared" si="6"/>
        <v>-</v>
      </c>
      <c r="J52" s="21" t="str">
        <f t="shared" si="7"/>
        <v>-</v>
      </c>
    </row>
    <row r="53" spans="1:10" x14ac:dyDescent="0.2">
      <c r="A53" s="7" t="s">
        <v>54</v>
      </c>
      <c r="B53" s="65">
        <v>5</v>
      </c>
      <c r="C53" s="66">
        <v>5</v>
      </c>
      <c r="D53" s="65">
        <v>19</v>
      </c>
      <c r="E53" s="66">
        <v>16</v>
      </c>
      <c r="F53" s="67"/>
      <c r="G53" s="65">
        <f t="shared" si="4"/>
        <v>0</v>
      </c>
      <c r="H53" s="66">
        <f t="shared" si="5"/>
        <v>3</v>
      </c>
      <c r="I53" s="20">
        <f t="shared" si="6"/>
        <v>0</v>
      </c>
      <c r="J53" s="21">
        <f t="shared" si="7"/>
        <v>0.1875</v>
      </c>
    </row>
    <row r="54" spans="1:10" x14ac:dyDescent="0.2">
      <c r="A54" s="7" t="s">
        <v>59</v>
      </c>
      <c r="B54" s="65">
        <v>3</v>
      </c>
      <c r="C54" s="66">
        <v>1</v>
      </c>
      <c r="D54" s="65">
        <v>8</v>
      </c>
      <c r="E54" s="66">
        <v>10</v>
      </c>
      <c r="F54" s="67"/>
      <c r="G54" s="65">
        <f t="shared" si="4"/>
        <v>2</v>
      </c>
      <c r="H54" s="66">
        <f t="shared" si="5"/>
        <v>-2</v>
      </c>
      <c r="I54" s="20">
        <f t="shared" si="6"/>
        <v>2</v>
      </c>
      <c r="J54" s="21">
        <f t="shared" si="7"/>
        <v>-0.2</v>
      </c>
    </row>
    <row r="55" spans="1:10" x14ac:dyDescent="0.2">
      <c r="A55" s="7" t="s">
        <v>60</v>
      </c>
      <c r="B55" s="65">
        <v>1</v>
      </c>
      <c r="C55" s="66">
        <v>0</v>
      </c>
      <c r="D55" s="65">
        <v>3</v>
      </c>
      <c r="E55" s="66">
        <v>0</v>
      </c>
      <c r="F55" s="67"/>
      <c r="G55" s="65">
        <f t="shared" si="4"/>
        <v>1</v>
      </c>
      <c r="H55" s="66">
        <f t="shared" si="5"/>
        <v>3</v>
      </c>
      <c r="I55" s="20" t="str">
        <f t="shared" si="6"/>
        <v>-</v>
      </c>
      <c r="J55" s="21" t="str">
        <f t="shared" si="7"/>
        <v>-</v>
      </c>
    </row>
    <row r="56" spans="1:10" x14ac:dyDescent="0.2">
      <c r="A56" s="7" t="s">
        <v>65</v>
      </c>
      <c r="B56" s="65">
        <v>0</v>
      </c>
      <c r="C56" s="66">
        <v>0</v>
      </c>
      <c r="D56" s="65">
        <v>1</v>
      </c>
      <c r="E56" s="66">
        <v>2</v>
      </c>
      <c r="F56" s="67"/>
      <c r="G56" s="65">
        <f t="shared" si="4"/>
        <v>0</v>
      </c>
      <c r="H56" s="66">
        <f t="shared" si="5"/>
        <v>-1</v>
      </c>
      <c r="I56" s="20" t="str">
        <f t="shared" si="6"/>
        <v>-</v>
      </c>
      <c r="J56" s="21">
        <f t="shared" si="7"/>
        <v>-0.5</v>
      </c>
    </row>
    <row r="57" spans="1:10" x14ac:dyDescent="0.2">
      <c r="A57" s="7" t="s">
        <v>75</v>
      </c>
      <c r="B57" s="65">
        <v>4</v>
      </c>
      <c r="C57" s="66">
        <v>0</v>
      </c>
      <c r="D57" s="65">
        <v>8</v>
      </c>
      <c r="E57" s="66">
        <v>1</v>
      </c>
      <c r="F57" s="67"/>
      <c r="G57" s="65">
        <f t="shared" si="4"/>
        <v>4</v>
      </c>
      <c r="H57" s="66">
        <f t="shared" si="5"/>
        <v>7</v>
      </c>
      <c r="I57" s="20" t="str">
        <f t="shared" si="6"/>
        <v>-</v>
      </c>
      <c r="J57" s="21">
        <f t="shared" si="7"/>
        <v>7</v>
      </c>
    </row>
    <row r="58" spans="1:10" x14ac:dyDescent="0.2">
      <c r="A58" s="7" t="s">
        <v>81</v>
      </c>
      <c r="B58" s="65">
        <v>2</v>
      </c>
      <c r="C58" s="66">
        <v>4</v>
      </c>
      <c r="D58" s="65">
        <v>4</v>
      </c>
      <c r="E58" s="66">
        <v>11</v>
      </c>
      <c r="F58" s="67"/>
      <c r="G58" s="65">
        <f t="shared" si="4"/>
        <v>-2</v>
      </c>
      <c r="H58" s="66">
        <f t="shared" si="5"/>
        <v>-7</v>
      </c>
      <c r="I58" s="20">
        <f t="shared" si="6"/>
        <v>-0.5</v>
      </c>
      <c r="J58" s="21">
        <f t="shared" si="7"/>
        <v>-0.63636363636363635</v>
      </c>
    </row>
    <row r="59" spans="1:10" x14ac:dyDescent="0.2">
      <c r="A59" s="7" t="s">
        <v>84</v>
      </c>
      <c r="B59" s="65">
        <v>6</v>
      </c>
      <c r="C59" s="66">
        <v>4</v>
      </c>
      <c r="D59" s="65">
        <v>32</v>
      </c>
      <c r="E59" s="66">
        <v>19</v>
      </c>
      <c r="F59" s="67"/>
      <c r="G59" s="65">
        <f t="shared" si="4"/>
        <v>2</v>
      </c>
      <c r="H59" s="66">
        <f t="shared" si="5"/>
        <v>13</v>
      </c>
      <c r="I59" s="20">
        <f t="shared" si="6"/>
        <v>0.5</v>
      </c>
      <c r="J59" s="21">
        <f t="shared" si="7"/>
        <v>0.68421052631578949</v>
      </c>
    </row>
    <row r="60" spans="1:10" x14ac:dyDescent="0.2">
      <c r="A60" s="7" t="s">
        <v>85</v>
      </c>
      <c r="B60" s="65">
        <v>0</v>
      </c>
      <c r="C60" s="66">
        <v>0</v>
      </c>
      <c r="D60" s="65">
        <v>2</v>
      </c>
      <c r="E60" s="66">
        <v>3</v>
      </c>
      <c r="F60" s="67"/>
      <c r="G60" s="65">
        <f t="shared" si="4"/>
        <v>0</v>
      </c>
      <c r="H60" s="66">
        <f t="shared" si="5"/>
        <v>-1</v>
      </c>
      <c r="I60" s="20" t="str">
        <f t="shared" si="6"/>
        <v>-</v>
      </c>
      <c r="J60" s="21">
        <f t="shared" si="7"/>
        <v>-0.33333333333333331</v>
      </c>
    </row>
    <row r="61" spans="1:10" x14ac:dyDescent="0.2">
      <c r="A61" s="1"/>
      <c r="B61" s="68"/>
      <c r="C61" s="69"/>
      <c r="D61" s="68"/>
      <c r="E61" s="69"/>
      <c r="F61" s="70"/>
      <c r="G61" s="68"/>
      <c r="H61" s="69"/>
      <c r="I61" s="5"/>
      <c r="J61" s="6"/>
    </row>
    <row r="62" spans="1:10" s="43" customFormat="1" x14ac:dyDescent="0.2">
      <c r="A62" s="27" t="s">
        <v>5</v>
      </c>
      <c r="B62" s="71">
        <f>SUM(B6:B61)</f>
        <v>1899</v>
      </c>
      <c r="C62" s="72">
        <f>SUM(C6:C61)</f>
        <v>1688</v>
      </c>
      <c r="D62" s="71">
        <f>SUM(D6:D61)</f>
        <v>9507</v>
      </c>
      <c r="E62" s="72">
        <f>SUM(E6:E61)</f>
        <v>6993</v>
      </c>
      <c r="F62" s="73"/>
      <c r="G62" s="71">
        <f>SUM(G6:G61)</f>
        <v>211</v>
      </c>
      <c r="H62" s="72">
        <f>SUM(H6:H61)</f>
        <v>2514</v>
      </c>
      <c r="I62" s="37">
        <f>IF(C62=0, 0, G62/C62)</f>
        <v>0.125</v>
      </c>
      <c r="J62" s="38">
        <f>IF(E62=0, 0, H62/E62)</f>
        <v>0.35950235950235948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2"/>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97</v>
      </c>
      <c r="B2" s="202" t="s">
        <v>87</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v>
      </c>
      <c r="C6" s="17">
        <v>0</v>
      </c>
      <c r="D6" s="16">
        <v>5.25928263384874E-2</v>
      </c>
      <c r="E6" s="17">
        <v>2.8600028600028603E-2</v>
      </c>
      <c r="F6" s="12"/>
      <c r="G6" s="10">
        <f t="shared" ref="G6:G37" si="0">B6-C6</f>
        <v>0</v>
      </c>
      <c r="H6" s="11">
        <f t="shared" ref="H6:H37" si="1">D6-E6</f>
        <v>2.3992797738458797E-2</v>
      </c>
    </row>
    <row r="7" spans="1:8" x14ac:dyDescent="0.2">
      <c r="A7" s="7" t="s">
        <v>32</v>
      </c>
      <c r="B7" s="16">
        <v>1.2111637704054801</v>
      </c>
      <c r="C7" s="17">
        <v>1.1255924170616101</v>
      </c>
      <c r="D7" s="16">
        <v>1.09393078784054</v>
      </c>
      <c r="E7" s="17">
        <v>0.98670098670098694</v>
      </c>
      <c r="F7" s="12"/>
      <c r="G7" s="10">
        <f t="shared" si="0"/>
        <v>8.5571353343870005E-2</v>
      </c>
      <c r="H7" s="11">
        <f t="shared" si="1"/>
        <v>0.10722980113955305</v>
      </c>
    </row>
    <row r="8" spans="1:8" x14ac:dyDescent="0.2">
      <c r="A8" s="7" t="s">
        <v>33</v>
      </c>
      <c r="B8" s="16">
        <v>1.00052659294365</v>
      </c>
      <c r="C8" s="17">
        <v>1.0071090047393398</v>
      </c>
      <c r="D8" s="16">
        <v>0.89407804775428601</v>
      </c>
      <c r="E8" s="17">
        <v>0.71500071500071494</v>
      </c>
      <c r="F8" s="12"/>
      <c r="G8" s="10">
        <f t="shared" si="0"/>
        <v>-6.5824117956898576E-3</v>
      </c>
      <c r="H8" s="11">
        <f t="shared" si="1"/>
        <v>0.17907733275357107</v>
      </c>
    </row>
    <row r="9" spans="1:8" x14ac:dyDescent="0.2">
      <c r="A9" s="7" t="s">
        <v>34</v>
      </c>
      <c r="B9" s="16">
        <v>0.15797788309636701</v>
      </c>
      <c r="C9" s="17">
        <v>0</v>
      </c>
      <c r="D9" s="16">
        <v>0.12622278321236999</v>
      </c>
      <c r="E9" s="17">
        <v>0</v>
      </c>
      <c r="F9" s="12"/>
      <c r="G9" s="10">
        <f t="shared" si="0"/>
        <v>0.15797788309636701</v>
      </c>
      <c r="H9" s="11">
        <f t="shared" si="1"/>
        <v>0.12622278321236999</v>
      </c>
    </row>
    <row r="10" spans="1:8" x14ac:dyDescent="0.2">
      <c r="A10" s="7" t="s">
        <v>35</v>
      </c>
      <c r="B10" s="16">
        <v>0</v>
      </c>
      <c r="C10" s="17">
        <v>0</v>
      </c>
      <c r="D10" s="16">
        <v>1.05185652676975E-2</v>
      </c>
      <c r="E10" s="17">
        <v>4.2900042900042901E-2</v>
      </c>
      <c r="F10" s="12"/>
      <c r="G10" s="10">
        <f t="shared" si="0"/>
        <v>0</v>
      </c>
      <c r="H10" s="11">
        <f t="shared" si="1"/>
        <v>-3.2381477632345404E-2</v>
      </c>
    </row>
    <row r="11" spans="1:8" x14ac:dyDescent="0.2">
      <c r="A11" s="7" t="s">
        <v>37</v>
      </c>
      <c r="B11" s="16">
        <v>0</v>
      </c>
      <c r="C11" s="17">
        <v>0</v>
      </c>
      <c r="D11" s="16">
        <v>1.05185652676975E-2</v>
      </c>
      <c r="E11" s="17">
        <v>0</v>
      </c>
      <c r="F11" s="12"/>
      <c r="G11" s="10">
        <f t="shared" si="0"/>
        <v>0</v>
      </c>
      <c r="H11" s="11">
        <f t="shared" si="1"/>
        <v>1.05185652676975E-2</v>
      </c>
    </row>
    <row r="12" spans="1:8" x14ac:dyDescent="0.2">
      <c r="A12" s="7" t="s">
        <v>38</v>
      </c>
      <c r="B12" s="16">
        <v>0</v>
      </c>
      <c r="C12" s="17">
        <v>0</v>
      </c>
      <c r="D12" s="16">
        <v>1.05185652676975E-2</v>
      </c>
      <c r="E12" s="17">
        <v>1.4300014300014301E-2</v>
      </c>
      <c r="F12" s="12"/>
      <c r="G12" s="10">
        <f t="shared" si="0"/>
        <v>0</v>
      </c>
      <c r="H12" s="11">
        <f t="shared" si="1"/>
        <v>-3.7814490323168012E-3</v>
      </c>
    </row>
    <row r="13" spans="1:8" x14ac:dyDescent="0.2">
      <c r="A13" s="7" t="s">
        <v>39</v>
      </c>
      <c r="B13" s="16">
        <v>0</v>
      </c>
      <c r="C13" s="17">
        <v>5.92417061611374E-2</v>
      </c>
      <c r="D13" s="16">
        <v>0.11570421794467199</v>
      </c>
      <c r="E13" s="17">
        <v>0.28600028600028599</v>
      </c>
      <c r="F13" s="12"/>
      <c r="G13" s="10">
        <f t="shared" si="0"/>
        <v>-5.92417061611374E-2</v>
      </c>
      <c r="H13" s="11">
        <f t="shared" si="1"/>
        <v>-0.17029606805561398</v>
      </c>
    </row>
    <row r="14" spans="1:8" x14ac:dyDescent="0.2">
      <c r="A14" s="7" t="s">
        <v>40</v>
      </c>
      <c r="B14" s="16">
        <v>9.215376513954709</v>
      </c>
      <c r="C14" s="17">
        <v>9.8341232227488202</v>
      </c>
      <c r="D14" s="16">
        <v>8.3832965183549</v>
      </c>
      <c r="E14" s="17">
        <v>8.4084084084084108</v>
      </c>
      <c r="F14" s="12"/>
      <c r="G14" s="10">
        <f t="shared" si="0"/>
        <v>-0.6187467087941112</v>
      </c>
      <c r="H14" s="11">
        <f t="shared" si="1"/>
        <v>-2.5111890053510777E-2</v>
      </c>
    </row>
    <row r="15" spans="1:8" x14ac:dyDescent="0.2">
      <c r="A15" s="7" t="s">
        <v>43</v>
      </c>
      <c r="B15" s="16">
        <v>0.789889415481832</v>
      </c>
      <c r="C15" s="17">
        <v>0.35545023696682504</v>
      </c>
      <c r="D15" s="16">
        <v>0.76785526454191699</v>
      </c>
      <c r="E15" s="17">
        <v>0.271700271700272</v>
      </c>
      <c r="F15" s="12"/>
      <c r="G15" s="10">
        <f t="shared" si="0"/>
        <v>0.43443917851500696</v>
      </c>
      <c r="H15" s="11">
        <f t="shared" si="1"/>
        <v>0.49615499284164499</v>
      </c>
    </row>
    <row r="16" spans="1:8" x14ac:dyDescent="0.2">
      <c r="A16" s="7" t="s">
        <v>45</v>
      </c>
      <c r="B16" s="16">
        <v>0</v>
      </c>
      <c r="C16" s="17">
        <v>3.8507109004739295</v>
      </c>
      <c r="D16" s="16">
        <v>0</v>
      </c>
      <c r="E16" s="17">
        <v>4.9764049764049805</v>
      </c>
      <c r="F16" s="12"/>
      <c r="G16" s="10">
        <f t="shared" si="0"/>
        <v>-3.8507109004739295</v>
      </c>
      <c r="H16" s="11">
        <f t="shared" si="1"/>
        <v>-4.9764049764049805</v>
      </c>
    </row>
    <row r="17" spans="1:8" x14ac:dyDescent="0.2">
      <c r="A17" s="7" t="s">
        <v>46</v>
      </c>
      <c r="B17" s="16">
        <v>0.73723012111637698</v>
      </c>
      <c r="C17" s="17">
        <v>3.0805687203791501</v>
      </c>
      <c r="D17" s="16">
        <v>2.26149153255496</v>
      </c>
      <c r="E17" s="17">
        <v>3.4606034606034597</v>
      </c>
      <c r="F17" s="12"/>
      <c r="G17" s="10">
        <f t="shared" si="0"/>
        <v>-2.3433385992627729</v>
      </c>
      <c r="H17" s="11">
        <f t="shared" si="1"/>
        <v>-1.1991119280484996</v>
      </c>
    </row>
    <row r="18" spans="1:8" x14ac:dyDescent="0.2">
      <c r="A18" s="7" t="s">
        <v>47</v>
      </c>
      <c r="B18" s="16">
        <v>6.79304897314376</v>
      </c>
      <c r="C18" s="17">
        <v>5.2132701421800904</v>
      </c>
      <c r="D18" s="16">
        <v>6.7949931629325802</v>
      </c>
      <c r="E18" s="17">
        <v>5.73430573430573</v>
      </c>
      <c r="F18" s="12"/>
      <c r="G18" s="10">
        <f t="shared" si="0"/>
        <v>1.5797788309636696</v>
      </c>
      <c r="H18" s="11">
        <f t="shared" si="1"/>
        <v>1.0606874286268502</v>
      </c>
    </row>
    <row r="19" spans="1:8" x14ac:dyDescent="0.2">
      <c r="A19" s="7" t="s">
        <v>50</v>
      </c>
      <c r="B19" s="16">
        <v>4.21274354923644</v>
      </c>
      <c r="C19" s="17">
        <v>2.5473933649289098</v>
      </c>
      <c r="D19" s="16">
        <v>3.51320079941096</v>
      </c>
      <c r="E19" s="17">
        <v>2.8028028028028</v>
      </c>
      <c r="F19" s="12"/>
      <c r="G19" s="10">
        <f t="shared" si="0"/>
        <v>1.6653501843075302</v>
      </c>
      <c r="H19" s="11">
        <f t="shared" si="1"/>
        <v>0.71039799660815994</v>
      </c>
    </row>
    <row r="20" spans="1:8" x14ac:dyDescent="0.2">
      <c r="A20" s="7" t="s">
        <v>52</v>
      </c>
      <c r="B20" s="16">
        <v>0.15797788309636701</v>
      </c>
      <c r="C20" s="17">
        <v>0.29620853080568699</v>
      </c>
      <c r="D20" s="16">
        <v>0.15777847901546199</v>
      </c>
      <c r="E20" s="17">
        <v>0.25740025740025702</v>
      </c>
      <c r="F20" s="12"/>
      <c r="G20" s="10">
        <f t="shared" si="0"/>
        <v>-0.13823064770931998</v>
      </c>
      <c r="H20" s="11">
        <f t="shared" si="1"/>
        <v>-9.9621778384795023E-2</v>
      </c>
    </row>
    <row r="21" spans="1:8" x14ac:dyDescent="0.2">
      <c r="A21" s="7" t="s">
        <v>53</v>
      </c>
      <c r="B21" s="16">
        <v>0.526592943654555</v>
      </c>
      <c r="C21" s="17">
        <v>0.35545023696682504</v>
      </c>
      <c r="D21" s="16">
        <v>0.59955822025875705</v>
      </c>
      <c r="E21" s="17">
        <v>0.47190047190047202</v>
      </c>
      <c r="F21" s="12"/>
      <c r="G21" s="10">
        <f t="shared" si="0"/>
        <v>0.17114270668772996</v>
      </c>
      <c r="H21" s="11">
        <f t="shared" si="1"/>
        <v>0.12765774835828503</v>
      </c>
    </row>
    <row r="22" spans="1:8" x14ac:dyDescent="0.2">
      <c r="A22" s="7" t="s">
        <v>55</v>
      </c>
      <c r="B22" s="16">
        <v>5.1079515534491797</v>
      </c>
      <c r="C22" s="17">
        <v>2.1327014218009501</v>
      </c>
      <c r="D22" s="16">
        <v>5.26980119911644</v>
      </c>
      <c r="E22" s="17">
        <v>2.8457028457028501</v>
      </c>
      <c r="F22" s="12"/>
      <c r="G22" s="10">
        <f t="shared" si="0"/>
        <v>2.9752501316482296</v>
      </c>
      <c r="H22" s="11">
        <f t="shared" si="1"/>
        <v>2.4240983534135898</v>
      </c>
    </row>
    <row r="23" spans="1:8" x14ac:dyDescent="0.2">
      <c r="A23" s="7" t="s">
        <v>56</v>
      </c>
      <c r="B23" s="16">
        <v>0.47393364928909998</v>
      </c>
      <c r="C23" s="17">
        <v>0.65165876777251197</v>
      </c>
      <c r="D23" s="16">
        <v>0.53644682865257198</v>
      </c>
      <c r="E23" s="17">
        <v>0.543400543400543</v>
      </c>
      <c r="F23" s="12"/>
      <c r="G23" s="10">
        <f t="shared" si="0"/>
        <v>-0.17772511848341199</v>
      </c>
      <c r="H23" s="11">
        <f t="shared" si="1"/>
        <v>-6.9537147479710182E-3</v>
      </c>
    </row>
    <row r="24" spans="1:8" x14ac:dyDescent="0.2">
      <c r="A24" s="7" t="s">
        <v>57</v>
      </c>
      <c r="B24" s="16">
        <v>1.15850447604002</v>
      </c>
      <c r="C24" s="17">
        <v>1.6587677725118499</v>
      </c>
      <c r="D24" s="16">
        <v>1.1675607447144198</v>
      </c>
      <c r="E24" s="17">
        <v>1.1154011154011201</v>
      </c>
      <c r="F24" s="12"/>
      <c r="G24" s="10">
        <f t="shared" si="0"/>
        <v>-0.50026329647182988</v>
      </c>
      <c r="H24" s="11">
        <f t="shared" si="1"/>
        <v>5.215962931329976E-2</v>
      </c>
    </row>
    <row r="25" spans="1:8" x14ac:dyDescent="0.2">
      <c r="A25" s="7" t="s">
        <v>58</v>
      </c>
      <c r="B25" s="16">
        <v>0.105318588730911</v>
      </c>
      <c r="C25" s="17">
        <v>0</v>
      </c>
      <c r="D25" s="16">
        <v>7.3629956873882393E-2</v>
      </c>
      <c r="E25" s="17">
        <v>4.2900042900042901E-2</v>
      </c>
      <c r="F25" s="12"/>
      <c r="G25" s="10">
        <f t="shared" si="0"/>
        <v>0.105318588730911</v>
      </c>
      <c r="H25" s="11">
        <f t="shared" si="1"/>
        <v>3.0729913973839493E-2</v>
      </c>
    </row>
    <row r="26" spans="1:8" x14ac:dyDescent="0.2">
      <c r="A26" s="7" t="s">
        <v>61</v>
      </c>
      <c r="B26" s="16">
        <v>0</v>
      </c>
      <c r="C26" s="17">
        <v>0</v>
      </c>
      <c r="D26" s="16">
        <v>3.1555695803092497E-2</v>
      </c>
      <c r="E26" s="17">
        <v>1.4300014300014301E-2</v>
      </c>
      <c r="F26" s="12"/>
      <c r="G26" s="10">
        <f t="shared" si="0"/>
        <v>0</v>
      </c>
      <c r="H26" s="11">
        <f t="shared" si="1"/>
        <v>1.7255681503078196E-2</v>
      </c>
    </row>
    <row r="27" spans="1:8" x14ac:dyDescent="0.2">
      <c r="A27" s="7" t="s">
        <v>62</v>
      </c>
      <c r="B27" s="16">
        <v>7.9515534491837805</v>
      </c>
      <c r="C27" s="17">
        <v>7.6421800947867293</v>
      </c>
      <c r="D27" s="16">
        <v>7.6785526454191597</v>
      </c>
      <c r="E27" s="17">
        <v>7.0070070070070098</v>
      </c>
      <c r="F27" s="12"/>
      <c r="G27" s="10">
        <f t="shared" si="0"/>
        <v>0.30937335439705116</v>
      </c>
      <c r="H27" s="11">
        <f t="shared" si="1"/>
        <v>0.67154563841214987</v>
      </c>
    </row>
    <row r="28" spans="1:8" x14ac:dyDescent="0.2">
      <c r="A28" s="7" t="s">
        <v>63</v>
      </c>
      <c r="B28" s="16">
        <v>0</v>
      </c>
      <c r="C28" s="17">
        <v>0</v>
      </c>
      <c r="D28" s="16">
        <v>1.05185652676975E-2</v>
      </c>
      <c r="E28" s="17">
        <v>0</v>
      </c>
      <c r="F28" s="12"/>
      <c r="G28" s="10">
        <f t="shared" si="0"/>
        <v>0</v>
      </c>
      <c r="H28" s="11">
        <f t="shared" si="1"/>
        <v>1.05185652676975E-2</v>
      </c>
    </row>
    <row r="29" spans="1:8" x14ac:dyDescent="0.2">
      <c r="A29" s="7" t="s">
        <v>64</v>
      </c>
      <c r="B29" s="16">
        <v>1.7904160084254901</v>
      </c>
      <c r="C29" s="17">
        <v>1.3033175355450199</v>
      </c>
      <c r="D29" s="16">
        <v>1.1885978752498199</v>
      </c>
      <c r="E29" s="17">
        <v>1.08680108680109</v>
      </c>
      <c r="F29" s="12"/>
      <c r="G29" s="10">
        <f t="shared" si="0"/>
        <v>0.48709847288047015</v>
      </c>
      <c r="H29" s="11">
        <f t="shared" si="1"/>
        <v>0.10179678844872986</v>
      </c>
    </row>
    <row r="30" spans="1:8" x14ac:dyDescent="0.2">
      <c r="A30" s="7" t="s">
        <v>66</v>
      </c>
      <c r="B30" s="16">
        <v>0.21063717746182201</v>
      </c>
      <c r="C30" s="17">
        <v>1.3625592417061601</v>
      </c>
      <c r="D30" s="16">
        <v>0.189334174818555</v>
      </c>
      <c r="E30" s="17">
        <v>1.0296010296010298</v>
      </c>
      <c r="F30" s="12"/>
      <c r="G30" s="10">
        <f t="shared" si="0"/>
        <v>-1.151922064244338</v>
      </c>
      <c r="H30" s="11">
        <f t="shared" si="1"/>
        <v>-0.84026685478247487</v>
      </c>
    </row>
    <row r="31" spans="1:8" x14ac:dyDescent="0.2">
      <c r="A31" s="7" t="s">
        <v>67</v>
      </c>
      <c r="B31" s="16">
        <v>7.1090047393364904</v>
      </c>
      <c r="C31" s="17">
        <v>1.6587677725118499</v>
      </c>
      <c r="D31" s="16">
        <v>4.6386872830545895</v>
      </c>
      <c r="E31" s="17">
        <v>1.85900185900186</v>
      </c>
      <c r="F31" s="12"/>
      <c r="G31" s="10">
        <f t="shared" si="0"/>
        <v>5.4502369668246402</v>
      </c>
      <c r="H31" s="11">
        <f t="shared" si="1"/>
        <v>2.7796854240527296</v>
      </c>
    </row>
    <row r="32" spans="1:8" x14ac:dyDescent="0.2">
      <c r="A32" s="7" t="s">
        <v>68</v>
      </c>
      <c r="B32" s="16">
        <v>0.31595576619273302</v>
      </c>
      <c r="C32" s="17">
        <v>0.17772511848341202</v>
      </c>
      <c r="D32" s="16">
        <v>0.25244556642473998</v>
      </c>
      <c r="E32" s="17">
        <v>0.14300014300014299</v>
      </c>
      <c r="F32" s="12"/>
      <c r="G32" s="10">
        <f t="shared" si="0"/>
        <v>0.138230647709321</v>
      </c>
      <c r="H32" s="11">
        <f t="shared" si="1"/>
        <v>0.10944542342459698</v>
      </c>
    </row>
    <row r="33" spans="1:8" x14ac:dyDescent="0.2">
      <c r="A33" s="7" t="s">
        <v>69</v>
      </c>
      <c r="B33" s="16">
        <v>5.84518167456556</v>
      </c>
      <c r="C33" s="17">
        <v>9.24170616113744</v>
      </c>
      <c r="D33" s="16">
        <v>8.3832965183549</v>
      </c>
      <c r="E33" s="17">
        <v>9.4380094380094395</v>
      </c>
      <c r="F33" s="12"/>
      <c r="G33" s="10">
        <f t="shared" si="0"/>
        <v>-3.39652448657188</v>
      </c>
      <c r="H33" s="11">
        <f t="shared" si="1"/>
        <v>-1.0547129196545395</v>
      </c>
    </row>
    <row r="34" spans="1:8" x14ac:dyDescent="0.2">
      <c r="A34" s="7" t="s">
        <v>70</v>
      </c>
      <c r="B34" s="16">
        <v>4.5813586097946297</v>
      </c>
      <c r="C34" s="17">
        <v>5.8649289099526101</v>
      </c>
      <c r="D34" s="16">
        <v>4.7754286315346599</v>
      </c>
      <c r="E34" s="17">
        <v>4.5474045474045504</v>
      </c>
      <c r="F34" s="12"/>
      <c r="G34" s="10">
        <f t="shared" si="0"/>
        <v>-1.2835703001579803</v>
      </c>
      <c r="H34" s="11">
        <f t="shared" si="1"/>
        <v>0.22802408413010955</v>
      </c>
    </row>
    <row r="35" spans="1:8" x14ac:dyDescent="0.2">
      <c r="A35" s="7" t="s">
        <v>71</v>
      </c>
      <c r="B35" s="16">
        <v>0.31595576619273302</v>
      </c>
      <c r="C35" s="17">
        <v>5.92417061611374E-2</v>
      </c>
      <c r="D35" s="16">
        <v>0.16829704428316</v>
      </c>
      <c r="E35" s="17">
        <v>2.8600028600028603E-2</v>
      </c>
      <c r="F35" s="12"/>
      <c r="G35" s="10">
        <f t="shared" si="0"/>
        <v>0.25671406003159564</v>
      </c>
      <c r="H35" s="11">
        <f t="shared" si="1"/>
        <v>0.13969701568313139</v>
      </c>
    </row>
    <row r="36" spans="1:8" x14ac:dyDescent="0.2">
      <c r="A36" s="7" t="s">
        <v>72</v>
      </c>
      <c r="B36" s="16">
        <v>0.21063717746182201</v>
      </c>
      <c r="C36" s="17">
        <v>0.23696682464454999</v>
      </c>
      <c r="D36" s="16">
        <v>0.28400126222783201</v>
      </c>
      <c r="E36" s="17">
        <v>0.28600028600028599</v>
      </c>
      <c r="F36" s="12"/>
      <c r="G36" s="10">
        <f t="shared" si="0"/>
        <v>-2.6329647182727983E-2</v>
      </c>
      <c r="H36" s="11">
        <f t="shared" si="1"/>
        <v>-1.9990237724539783E-3</v>
      </c>
    </row>
    <row r="37" spans="1:8" x14ac:dyDescent="0.2">
      <c r="A37" s="7" t="s">
        <v>73</v>
      </c>
      <c r="B37" s="16">
        <v>1.15850447604002</v>
      </c>
      <c r="C37" s="17">
        <v>0.65165876777251197</v>
      </c>
      <c r="D37" s="16">
        <v>0.57852108972336191</v>
      </c>
      <c r="E37" s="17">
        <v>0.47190047190047202</v>
      </c>
      <c r="F37" s="12"/>
      <c r="G37" s="10">
        <f t="shared" si="0"/>
        <v>0.50684570826750808</v>
      </c>
      <c r="H37" s="11">
        <f t="shared" si="1"/>
        <v>0.1066206178228899</v>
      </c>
    </row>
    <row r="38" spans="1:8" x14ac:dyDescent="0.2">
      <c r="A38" s="7" t="s">
        <v>74</v>
      </c>
      <c r="B38" s="16">
        <v>1.63243812532912</v>
      </c>
      <c r="C38" s="17">
        <v>1.3033175355450199</v>
      </c>
      <c r="D38" s="16">
        <v>0.82044809088040405</v>
      </c>
      <c r="E38" s="17">
        <v>0.68640068640068597</v>
      </c>
      <c r="F38" s="12"/>
      <c r="G38" s="10">
        <f t="shared" ref="G38:G60" si="2">B38-C38</f>
        <v>0.32912058978410008</v>
      </c>
      <c r="H38" s="11">
        <f t="shared" ref="H38:H60" si="3">D38-E38</f>
        <v>0.13404740447971808</v>
      </c>
    </row>
    <row r="39" spans="1:8" x14ac:dyDescent="0.2">
      <c r="A39" s="7" t="s">
        <v>76</v>
      </c>
      <c r="B39" s="16">
        <v>0.89520800421274294</v>
      </c>
      <c r="C39" s="17">
        <v>1.2440758293838901</v>
      </c>
      <c r="D39" s="16">
        <v>1.6514147470285099</v>
      </c>
      <c r="E39" s="17">
        <v>1.1297011297011301</v>
      </c>
      <c r="F39" s="12"/>
      <c r="G39" s="10">
        <f t="shared" si="2"/>
        <v>-0.34886782517114712</v>
      </c>
      <c r="H39" s="11">
        <f t="shared" si="3"/>
        <v>0.52171361732737975</v>
      </c>
    </row>
    <row r="40" spans="1:8" x14ac:dyDescent="0.2">
      <c r="A40" s="7" t="s">
        <v>77</v>
      </c>
      <c r="B40" s="16">
        <v>5.2659294365455502E-2</v>
      </c>
      <c r="C40" s="17">
        <v>0.82938388625592407</v>
      </c>
      <c r="D40" s="16">
        <v>0.28400126222783201</v>
      </c>
      <c r="E40" s="17">
        <v>0.328900328900329</v>
      </c>
      <c r="F40" s="12"/>
      <c r="G40" s="10">
        <f t="shared" si="2"/>
        <v>-0.77672459189046861</v>
      </c>
      <c r="H40" s="11">
        <f t="shared" si="3"/>
        <v>-4.489906667249699E-2</v>
      </c>
    </row>
    <row r="41" spans="1:8" x14ac:dyDescent="0.2">
      <c r="A41" s="7" t="s">
        <v>78</v>
      </c>
      <c r="B41" s="16">
        <v>4.8446550816219096</v>
      </c>
      <c r="C41" s="17">
        <v>7.1090047393364904</v>
      </c>
      <c r="D41" s="16">
        <v>5.8272851583044103</v>
      </c>
      <c r="E41" s="17">
        <v>5.8630058630058599</v>
      </c>
      <c r="F41" s="12"/>
      <c r="G41" s="10">
        <f t="shared" si="2"/>
        <v>-2.2643496577145807</v>
      </c>
      <c r="H41" s="11">
        <f t="shared" si="3"/>
        <v>-3.5720704701449613E-2</v>
      </c>
    </row>
    <row r="42" spans="1:8" x14ac:dyDescent="0.2">
      <c r="A42" s="7" t="s">
        <v>79</v>
      </c>
      <c r="B42" s="16">
        <v>3.0015797788309597</v>
      </c>
      <c r="C42" s="17">
        <v>1.71800947867299</v>
      </c>
      <c r="D42" s="16">
        <v>2.4087514463027202</v>
      </c>
      <c r="E42" s="17">
        <v>2.8743028743028702</v>
      </c>
      <c r="F42" s="12"/>
      <c r="G42" s="10">
        <f t="shared" si="2"/>
        <v>1.2835703001579697</v>
      </c>
      <c r="H42" s="11">
        <f t="shared" si="3"/>
        <v>-0.46555142800015004</v>
      </c>
    </row>
    <row r="43" spans="1:8" x14ac:dyDescent="0.2">
      <c r="A43" s="7" t="s">
        <v>80</v>
      </c>
      <c r="B43" s="16">
        <v>19.589257503949401</v>
      </c>
      <c r="C43" s="17">
        <v>18.0094786729858</v>
      </c>
      <c r="D43" s="16">
        <v>20.553276533080901</v>
      </c>
      <c r="E43" s="17">
        <v>21.550121550121602</v>
      </c>
      <c r="F43" s="12"/>
      <c r="G43" s="10">
        <f t="shared" si="2"/>
        <v>1.5797788309636012</v>
      </c>
      <c r="H43" s="11">
        <f t="shared" si="3"/>
        <v>-0.99684501704070172</v>
      </c>
    </row>
    <row r="44" spans="1:8" x14ac:dyDescent="0.2">
      <c r="A44" s="7" t="s">
        <v>82</v>
      </c>
      <c r="B44" s="16">
        <v>4.73933649289099</v>
      </c>
      <c r="C44" s="17">
        <v>5.2725118483412299</v>
      </c>
      <c r="D44" s="16">
        <v>4.5019459345745201</v>
      </c>
      <c r="E44" s="17">
        <v>4.6904046904046899</v>
      </c>
      <c r="F44" s="12"/>
      <c r="G44" s="10">
        <f t="shared" si="2"/>
        <v>-0.53317535545023986</v>
      </c>
      <c r="H44" s="11">
        <f t="shared" si="3"/>
        <v>-0.1884587558301698</v>
      </c>
    </row>
    <row r="45" spans="1:8" x14ac:dyDescent="0.2">
      <c r="A45" s="7" t="s">
        <v>83</v>
      </c>
      <c r="B45" s="16">
        <v>0.84254870984728802</v>
      </c>
      <c r="C45" s="17">
        <v>1.1255924170616101</v>
      </c>
      <c r="D45" s="16">
        <v>1.0308193962343499</v>
      </c>
      <c r="E45" s="17">
        <v>0.77220077220077199</v>
      </c>
      <c r="F45" s="12"/>
      <c r="G45" s="10">
        <f t="shared" si="2"/>
        <v>-0.28304370721432204</v>
      </c>
      <c r="H45" s="11">
        <f t="shared" si="3"/>
        <v>0.25861862403357794</v>
      </c>
    </row>
    <row r="46" spans="1:8" x14ac:dyDescent="0.2">
      <c r="A46" s="142" t="s">
        <v>36</v>
      </c>
      <c r="B46" s="153">
        <v>0.21063717746182201</v>
      </c>
      <c r="C46" s="154">
        <v>0</v>
      </c>
      <c r="D46" s="153">
        <v>9.4667087409277401E-2</v>
      </c>
      <c r="E46" s="154">
        <v>0.1001001001001</v>
      </c>
      <c r="F46" s="155"/>
      <c r="G46" s="156">
        <f t="shared" si="2"/>
        <v>0.21063717746182201</v>
      </c>
      <c r="H46" s="157">
        <f t="shared" si="3"/>
        <v>-5.4330126908225945E-3</v>
      </c>
    </row>
    <row r="47" spans="1:8" x14ac:dyDescent="0.2">
      <c r="A47" s="7" t="s">
        <v>41</v>
      </c>
      <c r="B47" s="16">
        <v>5.2659294365455502E-2</v>
      </c>
      <c r="C47" s="17">
        <v>0</v>
      </c>
      <c r="D47" s="16">
        <v>2.1037130535395E-2</v>
      </c>
      <c r="E47" s="17">
        <v>1.4300014300014301E-2</v>
      </c>
      <c r="F47" s="12"/>
      <c r="G47" s="10">
        <f t="shared" si="2"/>
        <v>5.2659294365455502E-2</v>
      </c>
      <c r="H47" s="11">
        <f t="shared" si="3"/>
        <v>6.7371162353806989E-3</v>
      </c>
    </row>
    <row r="48" spans="1:8" x14ac:dyDescent="0.2">
      <c r="A48" s="7" t="s">
        <v>42</v>
      </c>
      <c r="B48" s="16">
        <v>0.31595576619273302</v>
      </c>
      <c r="C48" s="17">
        <v>0.41469194312796204</v>
      </c>
      <c r="D48" s="16">
        <v>0.31555695803092498</v>
      </c>
      <c r="E48" s="17">
        <v>0.35750035750035702</v>
      </c>
      <c r="F48" s="12"/>
      <c r="G48" s="10">
        <f t="shared" si="2"/>
        <v>-9.8736176935229014E-2</v>
      </c>
      <c r="H48" s="11">
        <f t="shared" si="3"/>
        <v>-4.1943399469432041E-2</v>
      </c>
    </row>
    <row r="49" spans="1:8" x14ac:dyDescent="0.2">
      <c r="A49" s="7" t="s">
        <v>44</v>
      </c>
      <c r="B49" s="16">
        <v>0.263296471827278</v>
      </c>
      <c r="C49" s="17">
        <v>0.11848341232227499</v>
      </c>
      <c r="D49" s="16">
        <v>0.56800252445566402</v>
      </c>
      <c r="E49" s="17">
        <v>0.45760045760045798</v>
      </c>
      <c r="F49" s="12"/>
      <c r="G49" s="10">
        <f t="shared" si="2"/>
        <v>0.14481305950500301</v>
      </c>
      <c r="H49" s="11">
        <f t="shared" si="3"/>
        <v>0.11040206685520604</v>
      </c>
    </row>
    <row r="50" spans="1:8" x14ac:dyDescent="0.2">
      <c r="A50" s="7" t="s">
        <v>48</v>
      </c>
      <c r="B50" s="16">
        <v>0</v>
      </c>
      <c r="C50" s="17">
        <v>5.92417061611374E-2</v>
      </c>
      <c r="D50" s="16">
        <v>2.1037130535395E-2</v>
      </c>
      <c r="E50" s="17">
        <v>1.4300014300014301E-2</v>
      </c>
      <c r="F50" s="12"/>
      <c r="G50" s="10">
        <f t="shared" si="2"/>
        <v>-5.92417061611374E-2</v>
      </c>
      <c r="H50" s="11">
        <f t="shared" si="3"/>
        <v>6.7371162353806989E-3</v>
      </c>
    </row>
    <row r="51" spans="1:8" x14ac:dyDescent="0.2">
      <c r="A51" s="7" t="s">
        <v>49</v>
      </c>
      <c r="B51" s="16">
        <v>1.00052659294365</v>
      </c>
      <c r="C51" s="17">
        <v>1.59952606635071</v>
      </c>
      <c r="D51" s="16">
        <v>0.8730409172188911</v>
      </c>
      <c r="E51" s="17">
        <v>1.3585013585013601</v>
      </c>
      <c r="F51" s="12"/>
      <c r="G51" s="10">
        <f t="shared" si="2"/>
        <v>-0.59899947340706006</v>
      </c>
      <c r="H51" s="11">
        <f t="shared" si="3"/>
        <v>-0.48546044128246901</v>
      </c>
    </row>
    <row r="52" spans="1:8" x14ac:dyDescent="0.2">
      <c r="A52" s="7" t="s">
        <v>51</v>
      </c>
      <c r="B52" s="16">
        <v>0.31595576619273302</v>
      </c>
      <c r="C52" s="17">
        <v>0</v>
      </c>
      <c r="D52" s="16">
        <v>0.19985274008625203</v>
      </c>
      <c r="E52" s="17">
        <v>0</v>
      </c>
      <c r="F52" s="12"/>
      <c r="G52" s="10">
        <f t="shared" si="2"/>
        <v>0.31595576619273302</v>
      </c>
      <c r="H52" s="11">
        <f t="shared" si="3"/>
        <v>0.19985274008625203</v>
      </c>
    </row>
    <row r="53" spans="1:8" x14ac:dyDescent="0.2">
      <c r="A53" s="7" t="s">
        <v>54</v>
      </c>
      <c r="B53" s="16">
        <v>0.263296471827278</v>
      </c>
      <c r="C53" s="17">
        <v>0.29620853080568699</v>
      </c>
      <c r="D53" s="16">
        <v>0.19985274008625203</v>
      </c>
      <c r="E53" s="17">
        <v>0.22880022880022899</v>
      </c>
      <c r="F53" s="12"/>
      <c r="G53" s="10">
        <f t="shared" si="2"/>
        <v>-3.2912058978408987E-2</v>
      </c>
      <c r="H53" s="11">
        <f t="shared" si="3"/>
        <v>-2.8947488713976954E-2</v>
      </c>
    </row>
    <row r="54" spans="1:8" x14ac:dyDescent="0.2">
      <c r="A54" s="7" t="s">
        <v>59</v>
      </c>
      <c r="B54" s="16">
        <v>0.15797788309636701</v>
      </c>
      <c r="C54" s="17">
        <v>5.92417061611374E-2</v>
      </c>
      <c r="D54" s="16">
        <v>8.4148522141579904E-2</v>
      </c>
      <c r="E54" s="17">
        <v>0.14300014300014299</v>
      </c>
      <c r="F54" s="12"/>
      <c r="G54" s="10">
        <f t="shared" si="2"/>
        <v>9.8736176935229611E-2</v>
      </c>
      <c r="H54" s="11">
        <f t="shared" si="3"/>
        <v>-5.8851620858563089E-2</v>
      </c>
    </row>
    <row r="55" spans="1:8" x14ac:dyDescent="0.2">
      <c r="A55" s="7" t="s">
        <v>60</v>
      </c>
      <c r="B55" s="16">
        <v>5.2659294365455502E-2</v>
      </c>
      <c r="C55" s="17">
        <v>0</v>
      </c>
      <c r="D55" s="16">
        <v>3.1555695803092497E-2</v>
      </c>
      <c r="E55" s="17">
        <v>0</v>
      </c>
      <c r="F55" s="12"/>
      <c r="G55" s="10">
        <f t="shared" si="2"/>
        <v>5.2659294365455502E-2</v>
      </c>
      <c r="H55" s="11">
        <f t="shared" si="3"/>
        <v>3.1555695803092497E-2</v>
      </c>
    </row>
    <row r="56" spans="1:8" x14ac:dyDescent="0.2">
      <c r="A56" s="7" t="s">
        <v>65</v>
      </c>
      <c r="B56" s="16">
        <v>0</v>
      </c>
      <c r="C56" s="17">
        <v>0</v>
      </c>
      <c r="D56" s="16">
        <v>1.05185652676975E-2</v>
      </c>
      <c r="E56" s="17">
        <v>2.8600028600028603E-2</v>
      </c>
      <c r="F56" s="12"/>
      <c r="G56" s="10">
        <f t="shared" si="2"/>
        <v>0</v>
      </c>
      <c r="H56" s="11">
        <f t="shared" si="3"/>
        <v>-1.8081463332331103E-2</v>
      </c>
    </row>
    <row r="57" spans="1:8" x14ac:dyDescent="0.2">
      <c r="A57" s="7" t="s">
        <v>75</v>
      </c>
      <c r="B57" s="16">
        <v>0.21063717746182201</v>
      </c>
      <c r="C57" s="17">
        <v>0</v>
      </c>
      <c r="D57" s="16">
        <v>8.4148522141579904E-2</v>
      </c>
      <c r="E57" s="17">
        <v>1.4300014300014301E-2</v>
      </c>
      <c r="F57" s="12"/>
      <c r="G57" s="10">
        <f t="shared" si="2"/>
        <v>0.21063717746182201</v>
      </c>
      <c r="H57" s="11">
        <f t="shared" si="3"/>
        <v>6.9848507841565599E-2</v>
      </c>
    </row>
    <row r="58" spans="1:8" x14ac:dyDescent="0.2">
      <c r="A58" s="7" t="s">
        <v>81</v>
      </c>
      <c r="B58" s="16">
        <v>0.105318588730911</v>
      </c>
      <c r="C58" s="17">
        <v>0.23696682464454999</v>
      </c>
      <c r="D58" s="16">
        <v>4.2074261070789903E-2</v>
      </c>
      <c r="E58" s="17">
        <v>0.15730015730015701</v>
      </c>
      <c r="F58" s="12"/>
      <c r="G58" s="10">
        <f t="shared" si="2"/>
        <v>-0.131648235913639</v>
      </c>
      <c r="H58" s="11">
        <f t="shared" si="3"/>
        <v>-0.1152258962293671</v>
      </c>
    </row>
    <row r="59" spans="1:8" x14ac:dyDescent="0.2">
      <c r="A59" s="7" t="s">
        <v>84</v>
      </c>
      <c r="B59" s="16">
        <v>0.31595576619273302</v>
      </c>
      <c r="C59" s="17">
        <v>0.23696682464454999</v>
      </c>
      <c r="D59" s="16">
        <v>0.33659408856632</v>
      </c>
      <c r="E59" s="17">
        <v>0.271700271700272</v>
      </c>
      <c r="F59" s="12"/>
      <c r="G59" s="10">
        <f t="shared" si="2"/>
        <v>7.8988941548183034E-2</v>
      </c>
      <c r="H59" s="11">
        <f t="shared" si="3"/>
        <v>6.4893816866048004E-2</v>
      </c>
    </row>
    <row r="60" spans="1:8" x14ac:dyDescent="0.2">
      <c r="A60" s="7" t="s">
        <v>85</v>
      </c>
      <c r="B60" s="16">
        <v>0</v>
      </c>
      <c r="C60" s="17">
        <v>0</v>
      </c>
      <c r="D60" s="16">
        <v>2.1037130535395E-2</v>
      </c>
      <c r="E60" s="17">
        <v>4.2900042900042901E-2</v>
      </c>
      <c r="F60" s="12"/>
      <c r="G60" s="10">
        <f t="shared" si="2"/>
        <v>0</v>
      </c>
      <c r="H60" s="11">
        <f t="shared" si="3"/>
        <v>-2.18629123646479E-2</v>
      </c>
    </row>
    <row r="61" spans="1:8" x14ac:dyDescent="0.2">
      <c r="A61" s="1"/>
      <c r="B61" s="18"/>
      <c r="C61" s="19"/>
      <c r="D61" s="18"/>
      <c r="E61" s="19"/>
      <c r="F61" s="15"/>
      <c r="G61" s="13"/>
      <c r="H61" s="14"/>
    </row>
    <row r="62" spans="1:8" s="43" customFormat="1" x14ac:dyDescent="0.2">
      <c r="A62" s="27" t="s">
        <v>5</v>
      </c>
      <c r="B62" s="44">
        <f>SUM(B6:B61)</f>
        <v>99.999999999999886</v>
      </c>
      <c r="C62" s="45">
        <f>SUM(C6:C61)</f>
        <v>100.00000000000001</v>
      </c>
      <c r="D62" s="44">
        <f>SUM(D6:D61)</f>
        <v>100</v>
      </c>
      <c r="E62" s="45">
        <f>SUM(E6:E61)</f>
        <v>100.00000000000007</v>
      </c>
      <c r="F62" s="49"/>
      <c r="G62" s="50">
        <f>SUM(G6:G61)</f>
        <v>-8.6486373618299694E-14</v>
      </c>
      <c r="H62" s="51">
        <f>SUM(H6:H61)</f>
        <v>-4.5734249720652542E-14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97</v>
      </c>
      <c r="B2" s="202" t="s">
        <v>87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98</v>
      </c>
      <c r="B7" s="78">
        <f>SUM($B8:$B11)</f>
        <v>374</v>
      </c>
      <c r="C7" s="79">
        <f>SUM($C8:$C11)</f>
        <v>202</v>
      </c>
      <c r="D7" s="78">
        <f>SUM($D8:$D11)</f>
        <v>1486</v>
      </c>
      <c r="E7" s="79">
        <f>SUM($E8:$E11)</f>
        <v>1201</v>
      </c>
      <c r="F7" s="80"/>
      <c r="G7" s="78">
        <f>B7-C7</f>
        <v>172</v>
      </c>
      <c r="H7" s="79">
        <f>D7-E7</f>
        <v>285</v>
      </c>
      <c r="I7" s="54">
        <f>IF(C7=0, "-", IF(G7/C7&lt;10, G7/C7, "&gt;999%"))</f>
        <v>0.85148514851485146</v>
      </c>
      <c r="J7" s="55">
        <f>IF(E7=0, "-", IF(H7/E7&lt;10, H7/E7, "&gt;999%"))</f>
        <v>0.2373022481265612</v>
      </c>
    </row>
    <row r="8" spans="1:10" x14ac:dyDescent="0.2">
      <c r="A8" s="158" t="s">
        <v>147</v>
      </c>
      <c r="B8" s="65">
        <v>184</v>
      </c>
      <c r="C8" s="66">
        <v>121</v>
      </c>
      <c r="D8" s="65">
        <v>894</v>
      </c>
      <c r="E8" s="66">
        <v>657</v>
      </c>
      <c r="F8" s="67"/>
      <c r="G8" s="65">
        <f>B8-C8</f>
        <v>63</v>
      </c>
      <c r="H8" s="66">
        <f>D8-E8</f>
        <v>237</v>
      </c>
      <c r="I8" s="8">
        <f>IF(C8=0, "-", IF(G8/C8&lt;10, G8/C8, "&gt;999%"))</f>
        <v>0.52066115702479343</v>
      </c>
      <c r="J8" s="9">
        <f>IF(E8=0, "-", IF(H8/E8&lt;10, H8/E8, "&gt;999%"))</f>
        <v>0.36073059360730592</v>
      </c>
    </row>
    <row r="9" spans="1:10" x14ac:dyDescent="0.2">
      <c r="A9" s="158" t="s">
        <v>148</v>
      </c>
      <c r="B9" s="65">
        <v>93</v>
      </c>
      <c r="C9" s="66">
        <v>76</v>
      </c>
      <c r="D9" s="65">
        <v>357</v>
      </c>
      <c r="E9" s="66">
        <v>371</v>
      </c>
      <c r="F9" s="67"/>
      <c r="G9" s="65">
        <f>B9-C9</f>
        <v>17</v>
      </c>
      <c r="H9" s="66">
        <f>D9-E9</f>
        <v>-14</v>
      </c>
      <c r="I9" s="8">
        <f>IF(C9=0, "-", IF(G9/C9&lt;10, G9/C9, "&gt;999%"))</f>
        <v>0.22368421052631579</v>
      </c>
      <c r="J9" s="9">
        <f>IF(E9=0, "-", IF(H9/E9&lt;10, H9/E9, "&gt;999%"))</f>
        <v>-3.7735849056603772E-2</v>
      </c>
    </row>
    <row r="10" spans="1:10" x14ac:dyDescent="0.2">
      <c r="A10" s="158" t="s">
        <v>149</v>
      </c>
      <c r="B10" s="65">
        <v>14</v>
      </c>
      <c r="C10" s="66">
        <v>5</v>
      </c>
      <c r="D10" s="65">
        <v>103</v>
      </c>
      <c r="E10" s="66">
        <v>70</v>
      </c>
      <c r="F10" s="67"/>
      <c r="G10" s="65">
        <f>B10-C10</f>
        <v>9</v>
      </c>
      <c r="H10" s="66">
        <f>D10-E10</f>
        <v>33</v>
      </c>
      <c r="I10" s="8">
        <f>IF(C10=0, "-", IF(G10/C10&lt;10, G10/C10, "&gt;999%"))</f>
        <v>1.8</v>
      </c>
      <c r="J10" s="9">
        <f>IF(E10=0, "-", IF(H10/E10&lt;10, H10/E10, "&gt;999%"))</f>
        <v>0.47142857142857142</v>
      </c>
    </row>
    <row r="11" spans="1:10" x14ac:dyDescent="0.2">
      <c r="A11" s="158" t="s">
        <v>150</v>
      </c>
      <c r="B11" s="65">
        <v>83</v>
      </c>
      <c r="C11" s="66">
        <v>0</v>
      </c>
      <c r="D11" s="65">
        <v>132</v>
      </c>
      <c r="E11" s="66">
        <v>103</v>
      </c>
      <c r="F11" s="67"/>
      <c r="G11" s="65">
        <f>B11-C11</f>
        <v>83</v>
      </c>
      <c r="H11" s="66">
        <f>D11-E11</f>
        <v>29</v>
      </c>
      <c r="I11" s="8" t="str">
        <f>IF(C11=0, "-", IF(G11/C11&lt;10, G11/C11, "&gt;999%"))</f>
        <v>-</v>
      </c>
      <c r="J11" s="9">
        <f>IF(E11=0, "-", IF(H11/E11&lt;10, H11/E11, "&gt;999%"))</f>
        <v>0.28155339805825241</v>
      </c>
    </row>
    <row r="12" spans="1:10" x14ac:dyDescent="0.2">
      <c r="A12" s="7"/>
      <c r="B12" s="65"/>
      <c r="C12" s="66"/>
      <c r="D12" s="65"/>
      <c r="E12" s="66"/>
      <c r="F12" s="67"/>
      <c r="G12" s="65"/>
      <c r="H12" s="66"/>
      <c r="I12" s="8"/>
      <c r="J12" s="9"/>
    </row>
    <row r="13" spans="1:10" s="160" customFormat="1" x14ac:dyDescent="0.2">
      <c r="A13" s="159" t="s">
        <v>107</v>
      </c>
      <c r="B13" s="78">
        <f>SUM($B14:$B17)</f>
        <v>807</v>
      </c>
      <c r="C13" s="79">
        <f>SUM($C14:$C17)</f>
        <v>719</v>
      </c>
      <c r="D13" s="78">
        <f>SUM($D14:$D17)</f>
        <v>4717</v>
      </c>
      <c r="E13" s="79">
        <f>SUM($E14:$E17)</f>
        <v>3184</v>
      </c>
      <c r="F13" s="80"/>
      <c r="G13" s="78">
        <f>B13-C13</f>
        <v>88</v>
      </c>
      <c r="H13" s="79">
        <f>D13-E13</f>
        <v>1533</v>
      </c>
      <c r="I13" s="54">
        <f>IF(C13=0, "-", IF(G13/C13&lt;10, G13/C13, "&gt;999%"))</f>
        <v>0.12239221140472879</v>
      </c>
      <c r="J13" s="55">
        <f>IF(E13=0, "-", IF(H13/E13&lt;10, H13/E13, "&gt;999%"))</f>
        <v>0.48146984924623115</v>
      </c>
    </row>
    <row r="14" spans="1:10" x14ac:dyDescent="0.2">
      <c r="A14" s="158" t="s">
        <v>147</v>
      </c>
      <c r="B14" s="65">
        <v>458</v>
      </c>
      <c r="C14" s="66">
        <v>390</v>
      </c>
      <c r="D14" s="65">
        <v>2822</v>
      </c>
      <c r="E14" s="66">
        <v>1636</v>
      </c>
      <c r="F14" s="67"/>
      <c r="G14" s="65">
        <f>B14-C14</f>
        <v>68</v>
      </c>
      <c r="H14" s="66">
        <f>D14-E14</f>
        <v>1186</v>
      </c>
      <c r="I14" s="8">
        <f>IF(C14=0, "-", IF(G14/C14&lt;10, G14/C14, "&gt;999%"))</f>
        <v>0.17435897435897435</v>
      </c>
      <c r="J14" s="9">
        <f>IF(E14=0, "-", IF(H14/E14&lt;10, H14/E14, "&gt;999%"))</f>
        <v>0.72493887530562351</v>
      </c>
    </row>
    <row r="15" spans="1:10" x14ac:dyDescent="0.2">
      <c r="A15" s="158" t="s">
        <v>148</v>
      </c>
      <c r="B15" s="65">
        <v>276</v>
      </c>
      <c r="C15" s="66">
        <v>266</v>
      </c>
      <c r="D15" s="65">
        <v>1318</v>
      </c>
      <c r="E15" s="66">
        <v>1154</v>
      </c>
      <c r="F15" s="67"/>
      <c r="G15" s="65">
        <f>B15-C15</f>
        <v>10</v>
      </c>
      <c r="H15" s="66">
        <f>D15-E15</f>
        <v>164</v>
      </c>
      <c r="I15" s="8">
        <f>IF(C15=0, "-", IF(G15/C15&lt;10, G15/C15, "&gt;999%"))</f>
        <v>3.7593984962406013E-2</v>
      </c>
      <c r="J15" s="9">
        <f>IF(E15=0, "-", IF(H15/E15&lt;10, H15/E15, "&gt;999%"))</f>
        <v>0.14211438474870017</v>
      </c>
    </row>
    <row r="16" spans="1:10" x14ac:dyDescent="0.2">
      <c r="A16" s="158" t="s">
        <v>149</v>
      </c>
      <c r="B16" s="65">
        <v>43</v>
      </c>
      <c r="C16" s="66">
        <v>30</v>
      </c>
      <c r="D16" s="65">
        <v>250</v>
      </c>
      <c r="E16" s="66">
        <v>240</v>
      </c>
      <c r="F16" s="67"/>
      <c r="G16" s="65">
        <f>B16-C16</f>
        <v>13</v>
      </c>
      <c r="H16" s="66">
        <f>D16-E16</f>
        <v>10</v>
      </c>
      <c r="I16" s="8">
        <f>IF(C16=0, "-", IF(G16/C16&lt;10, G16/C16, "&gt;999%"))</f>
        <v>0.43333333333333335</v>
      </c>
      <c r="J16" s="9">
        <f>IF(E16=0, "-", IF(H16/E16&lt;10, H16/E16, "&gt;999%"))</f>
        <v>4.1666666666666664E-2</v>
      </c>
    </row>
    <row r="17" spans="1:10" x14ac:dyDescent="0.2">
      <c r="A17" s="158" t="s">
        <v>150</v>
      </c>
      <c r="B17" s="65">
        <v>30</v>
      </c>
      <c r="C17" s="66">
        <v>33</v>
      </c>
      <c r="D17" s="65">
        <v>327</v>
      </c>
      <c r="E17" s="66">
        <v>154</v>
      </c>
      <c r="F17" s="67"/>
      <c r="G17" s="65">
        <f>B17-C17</f>
        <v>-3</v>
      </c>
      <c r="H17" s="66">
        <f>D17-E17</f>
        <v>173</v>
      </c>
      <c r="I17" s="8">
        <f>IF(C17=0, "-", IF(G17/C17&lt;10, G17/C17, "&gt;999%"))</f>
        <v>-9.0909090909090912E-2</v>
      </c>
      <c r="J17" s="9">
        <f>IF(E17=0, "-", IF(H17/E17&lt;10, H17/E17, "&gt;999%"))</f>
        <v>1.1233766233766234</v>
      </c>
    </row>
    <row r="18" spans="1:10" x14ac:dyDescent="0.2">
      <c r="A18" s="22"/>
      <c r="B18" s="74"/>
      <c r="C18" s="75"/>
      <c r="D18" s="74"/>
      <c r="E18" s="75"/>
      <c r="F18" s="76"/>
      <c r="G18" s="74"/>
      <c r="H18" s="75"/>
      <c r="I18" s="23"/>
      <c r="J18" s="24"/>
    </row>
    <row r="19" spans="1:10" s="160" customFormat="1" x14ac:dyDescent="0.2">
      <c r="A19" s="159" t="s">
        <v>113</v>
      </c>
      <c r="B19" s="78">
        <f>SUM($B20:$B23)</f>
        <v>638</v>
      </c>
      <c r="C19" s="79">
        <f>SUM($C20:$C23)</f>
        <v>695</v>
      </c>
      <c r="D19" s="78">
        <f>SUM($D20:$D23)</f>
        <v>2942</v>
      </c>
      <c r="E19" s="79">
        <f>SUM($E20:$E23)</f>
        <v>2308</v>
      </c>
      <c r="F19" s="80"/>
      <c r="G19" s="78">
        <f>B19-C19</f>
        <v>-57</v>
      </c>
      <c r="H19" s="79">
        <f>D19-E19</f>
        <v>634</v>
      </c>
      <c r="I19" s="54">
        <f>IF(C19=0, "-", IF(G19/C19&lt;10, G19/C19, "&gt;999%"))</f>
        <v>-8.2014388489208639E-2</v>
      </c>
      <c r="J19" s="55">
        <f>IF(E19=0, "-", IF(H19/E19&lt;10, H19/E19, "&gt;999%"))</f>
        <v>0.27469670710571925</v>
      </c>
    </row>
    <row r="20" spans="1:10" x14ac:dyDescent="0.2">
      <c r="A20" s="158" t="s">
        <v>147</v>
      </c>
      <c r="B20" s="65">
        <v>189</v>
      </c>
      <c r="C20" s="66">
        <v>158</v>
      </c>
      <c r="D20" s="65">
        <v>940</v>
      </c>
      <c r="E20" s="66">
        <v>656</v>
      </c>
      <c r="F20" s="67"/>
      <c r="G20" s="65">
        <f>B20-C20</f>
        <v>31</v>
      </c>
      <c r="H20" s="66">
        <f>D20-E20</f>
        <v>284</v>
      </c>
      <c r="I20" s="8">
        <f>IF(C20=0, "-", IF(G20/C20&lt;10, G20/C20, "&gt;999%"))</f>
        <v>0.19620253164556961</v>
      </c>
      <c r="J20" s="9">
        <f>IF(E20=0, "-", IF(H20/E20&lt;10, H20/E20, "&gt;999%"))</f>
        <v>0.43292682926829268</v>
      </c>
    </row>
    <row r="21" spans="1:10" x14ac:dyDescent="0.2">
      <c r="A21" s="158" t="s">
        <v>148</v>
      </c>
      <c r="B21" s="65">
        <v>375</v>
      </c>
      <c r="C21" s="66">
        <v>507</v>
      </c>
      <c r="D21" s="65">
        <v>1708</v>
      </c>
      <c r="E21" s="66">
        <v>1428</v>
      </c>
      <c r="F21" s="67"/>
      <c r="G21" s="65">
        <f>B21-C21</f>
        <v>-132</v>
      </c>
      <c r="H21" s="66">
        <f>D21-E21</f>
        <v>280</v>
      </c>
      <c r="I21" s="8">
        <f>IF(C21=0, "-", IF(G21/C21&lt;10, G21/C21, "&gt;999%"))</f>
        <v>-0.26035502958579881</v>
      </c>
      <c r="J21" s="9">
        <f>IF(E21=0, "-", IF(H21/E21&lt;10, H21/E21, "&gt;999%"))</f>
        <v>0.19607843137254902</v>
      </c>
    </row>
    <row r="22" spans="1:10" x14ac:dyDescent="0.2">
      <c r="A22" s="158" t="s">
        <v>149</v>
      </c>
      <c r="B22" s="65">
        <v>53</v>
      </c>
      <c r="C22" s="66">
        <v>30</v>
      </c>
      <c r="D22" s="65">
        <v>245</v>
      </c>
      <c r="E22" s="66">
        <v>194</v>
      </c>
      <c r="F22" s="67"/>
      <c r="G22" s="65">
        <f>B22-C22</f>
        <v>23</v>
      </c>
      <c r="H22" s="66">
        <f>D22-E22</f>
        <v>51</v>
      </c>
      <c r="I22" s="8">
        <f>IF(C22=0, "-", IF(G22/C22&lt;10, G22/C22, "&gt;999%"))</f>
        <v>0.76666666666666672</v>
      </c>
      <c r="J22" s="9">
        <f>IF(E22=0, "-", IF(H22/E22&lt;10, H22/E22, "&gt;999%"))</f>
        <v>0.26288659793814434</v>
      </c>
    </row>
    <row r="23" spans="1:10" x14ac:dyDescent="0.2">
      <c r="A23" s="158" t="s">
        <v>150</v>
      </c>
      <c r="B23" s="65">
        <v>21</v>
      </c>
      <c r="C23" s="66">
        <v>0</v>
      </c>
      <c r="D23" s="65">
        <v>49</v>
      </c>
      <c r="E23" s="66">
        <v>30</v>
      </c>
      <c r="F23" s="67"/>
      <c r="G23" s="65">
        <f>B23-C23</f>
        <v>21</v>
      </c>
      <c r="H23" s="66">
        <f>D23-E23</f>
        <v>19</v>
      </c>
      <c r="I23" s="8" t="str">
        <f>IF(C23=0, "-", IF(G23/C23&lt;10, G23/C23, "&gt;999%"))</f>
        <v>-</v>
      </c>
      <c r="J23" s="9">
        <f>IF(E23=0, "-", IF(H23/E23&lt;10, H23/E23, "&gt;999%"))</f>
        <v>0.6333333333333333</v>
      </c>
    </row>
    <row r="24" spans="1:10" x14ac:dyDescent="0.2">
      <c r="A24" s="7"/>
      <c r="B24" s="65"/>
      <c r="C24" s="66"/>
      <c r="D24" s="65"/>
      <c r="E24" s="66"/>
      <c r="F24" s="67"/>
      <c r="G24" s="65"/>
      <c r="H24" s="66"/>
      <c r="I24" s="8"/>
      <c r="J24" s="9"/>
    </row>
    <row r="25" spans="1:10" s="43" customFormat="1" x14ac:dyDescent="0.2">
      <c r="A25" s="53" t="s">
        <v>29</v>
      </c>
      <c r="B25" s="78">
        <f>SUM($B26:$B29)</f>
        <v>1819</v>
      </c>
      <c r="C25" s="79">
        <f>SUM($C26:$C29)</f>
        <v>1616</v>
      </c>
      <c r="D25" s="78">
        <f>SUM($D26:$D29)</f>
        <v>9145</v>
      </c>
      <c r="E25" s="79">
        <f>SUM($E26:$E29)</f>
        <v>6693</v>
      </c>
      <c r="F25" s="80"/>
      <c r="G25" s="78">
        <f>B25-C25</f>
        <v>203</v>
      </c>
      <c r="H25" s="79">
        <f>D25-E25</f>
        <v>2452</v>
      </c>
      <c r="I25" s="54">
        <f>IF(C25=0, "-", IF(G25/C25&lt;10, G25/C25, "&gt;999%"))</f>
        <v>0.12561881188118812</v>
      </c>
      <c r="J25" s="55">
        <f>IF(E25=0, "-", IF(H25/E25&lt;10, H25/E25, "&gt;999%"))</f>
        <v>0.36635290602121617</v>
      </c>
    </row>
    <row r="26" spans="1:10" x14ac:dyDescent="0.2">
      <c r="A26" s="158" t="s">
        <v>147</v>
      </c>
      <c r="B26" s="65">
        <v>831</v>
      </c>
      <c r="C26" s="66">
        <v>669</v>
      </c>
      <c r="D26" s="65">
        <v>4656</v>
      </c>
      <c r="E26" s="66">
        <v>2949</v>
      </c>
      <c r="F26" s="67"/>
      <c r="G26" s="65">
        <f>B26-C26</f>
        <v>162</v>
      </c>
      <c r="H26" s="66">
        <f>D26-E26</f>
        <v>1707</v>
      </c>
      <c r="I26" s="8">
        <f>IF(C26=0, "-", IF(G26/C26&lt;10, G26/C26, "&gt;999%"))</f>
        <v>0.24215246636771301</v>
      </c>
      <c r="J26" s="9">
        <f>IF(E26=0, "-", IF(H26/E26&lt;10, H26/E26, "&gt;999%"))</f>
        <v>0.57884028484231942</v>
      </c>
    </row>
    <row r="27" spans="1:10" x14ac:dyDescent="0.2">
      <c r="A27" s="158" t="s">
        <v>148</v>
      </c>
      <c r="B27" s="65">
        <v>744</v>
      </c>
      <c r="C27" s="66">
        <v>849</v>
      </c>
      <c r="D27" s="65">
        <v>3383</v>
      </c>
      <c r="E27" s="66">
        <v>2953</v>
      </c>
      <c r="F27" s="67"/>
      <c r="G27" s="65">
        <f>B27-C27</f>
        <v>-105</v>
      </c>
      <c r="H27" s="66">
        <f>D27-E27</f>
        <v>430</v>
      </c>
      <c r="I27" s="8">
        <f>IF(C27=0, "-", IF(G27/C27&lt;10, G27/C27, "&gt;999%"))</f>
        <v>-0.12367491166077739</v>
      </c>
      <c r="J27" s="9">
        <f>IF(E27=0, "-", IF(H27/E27&lt;10, H27/E27, "&gt;999%"))</f>
        <v>0.14561462919065357</v>
      </c>
    </row>
    <row r="28" spans="1:10" x14ac:dyDescent="0.2">
      <c r="A28" s="158" t="s">
        <v>149</v>
      </c>
      <c r="B28" s="65">
        <v>110</v>
      </c>
      <c r="C28" s="66">
        <v>65</v>
      </c>
      <c r="D28" s="65">
        <v>598</v>
      </c>
      <c r="E28" s="66">
        <v>504</v>
      </c>
      <c r="F28" s="67"/>
      <c r="G28" s="65">
        <f>B28-C28</f>
        <v>45</v>
      </c>
      <c r="H28" s="66">
        <f>D28-E28</f>
        <v>94</v>
      </c>
      <c r="I28" s="8">
        <f>IF(C28=0, "-", IF(G28/C28&lt;10, G28/C28, "&gt;999%"))</f>
        <v>0.69230769230769229</v>
      </c>
      <c r="J28" s="9">
        <f>IF(E28=0, "-", IF(H28/E28&lt;10, H28/E28, "&gt;999%"))</f>
        <v>0.18650793650793651</v>
      </c>
    </row>
    <row r="29" spans="1:10" x14ac:dyDescent="0.2">
      <c r="A29" s="158" t="s">
        <v>150</v>
      </c>
      <c r="B29" s="65">
        <v>134</v>
      </c>
      <c r="C29" s="66">
        <v>33</v>
      </c>
      <c r="D29" s="65">
        <v>508</v>
      </c>
      <c r="E29" s="66">
        <v>287</v>
      </c>
      <c r="F29" s="67"/>
      <c r="G29" s="65">
        <f>B29-C29</f>
        <v>101</v>
      </c>
      <c r="H29" s="66">
        <f>D29-E29</f>
        <v>221</v>
      </c>
      <c r="I29" s="8">
        <f>IF(C29=0, "-", IF(G29/C29&lt;10, G29/C29, "&gt;999%"))</f>
        <v>3.0606060606060606</v>
      </c>
      <c r="J29" s="9">
        <f>IF(E29=0, "-", IF(H29/E29&lt;10, H29/E29, "&gt;999%"))</f>
        <v>0.77003484320557491</v>
      </c>
    </row>
    <row r="30" spans="1:10" x14ac:dyDescent="0.2">
      <c r="A30" s="7"/>
      <c r="B30" s="65"/>
      <c r="C30" s="66"/>
      <c r="D30" s="65"/>
      <c r="E30" s="66"/>
      <c r="F30" s="67"/>
      <c r="G30" s="65"/>
      <c r="H30" s="66"/>
      <c r="I30" s="8"/>
      <c r="J30" s="9"/>
    </row>
    <row r="31" spans="1:10" s="43" customFormat="1" x14ac:dyDescent="0.2">
      <c r="A31" s="22" t="s">
        <v>114</v>
      </c>
      <c r="B31" s="78">
        <v>80</v>
      </c>
      <c r="C31" s="79">
        <v>72</v>
      </c>
      <c r="D31" s="78">
        <v>362</v>
      </c>
      <c r="E31" s="79">
        <v>300</v>
      </c>
      <c r="F31" s="80"/>
      <c r="G31" s="78">
        <f>B31-C31</f>
        <v>8</v>
      </c>
      <c r="H31" s="79">
        <f>D31-E31</f>
        <v>62</v>
      </c>
      <c r="I31" s="54">
        <f>IF(C31=0, "-", IF(G31/C31&lt;10, G31/C31, "&gt;999%"))</f>
        <v>0.1111111111111111</v>
      </c>
      <c r="J31" s="55">
        <f>IF(E31=0, "-", IF(H31/E31&lt;10, H31/E31, "&gt;999%"))</f>
        <v>0.20666666666666667</v>
      </c>
    </row>
    <row r="32" spans="1:10" x14ac:dyDescent="0.2">
      <c r="A32" s="1"/>
      <c r="B32" s="68"/>
      <c r="C32" s="69"/>
      <c r="D32" s="68"/>
      <c r="E32" s="69"/>
      <c r="F32" s="70"/>
      <c r="G32" s="68"/>
      <c r="H32" s="69"/>
      <c r="I32" s="5"/>
      <c r="J32" s="6"/>
    </row>
    <row r="33" spans="1:10" s="43" customFormat="1" x14ac:dyDescent="0.2">
      <c r="A33" s="27" t="s">
        <v>5</v>
      </c>
      <c r="B33" s="71">
        <f>SUM(B26:B32)</f>
        <v>1899</v>
      </c>
      <c r="C33" s="77">
        <f>SUM(C26:C32)</f>
        <v>1688</v>
      </c>
      <c r="D33" s="71">
        <f>SUM(D26:D32)</f>
        <v>9507</v>
      </c>
      <c r="E33" s="77">
        <f>SUM(E26:E32)</f>
        <v>6993</v>
      </c>
      <c r="F33" s="73"/>
      <c r="G33" s="71">
        <f>B33-C33</f>
        <v>211</v>
      </c>
      <c r="H33" s="72">
        <f>D33-E33</f>
        <v>2514</v>
      </c>
      <c r="I33" s="37">
        <f>IF(C33=0, 0, G33/C33)</f>
        <v>0.125</v>
      </c>
      <c r="J33" s="38">
        <f>IF(E33=0, 0, H33/E33)</f>
        <v>0.35950235950235948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97</v>
      </c>
      <c r="B2" s="202" t="s">
        <v>87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98</v>
      </c>
      <c r="B7" s="65"/>
      <c r="C7" s="66"/>
      <c r="D7" s="65"/>
      <c r="E7" s="66"/>
      <c r="F7" s="67"/>
      <c r="G7" s="65"/>
      <c r="H7" s="66"/>
      <c r="I7" s="20"/>
      <c r="J7" s="21"/>
    </row>
    <row r="8" spans="1:10" x14ac:dyDescent="0.2">
      <c r="A8" s="158" t="s">
        <v>151</v>
      </c>
      <c r="B8" s="65">
        <v>8</v>
      </c>
      <c r="C8" s="66">
        <v>1</v>
      </c>
      <c r="D8" s="65">
        <v>53</v>
      </c>
      <c r="E8" s="66">
        <v>24</v>
      </c>
      <c r="F8" s="67"/>
      <c r="G8" s="65">
        <f>B8-C8</f>
        <v>7</v>
      </c>
      <c r="H8" s="66">
        <f>D8-E8</f>
        <v>29</v>
      </c>
      <c r="I8" s="20">
        <f>IF(C8=0, "-", IF(G8/C8&lt;10, G8/C8, "&gt;999%"))</f>
        <v>7</v>
      </c>
      <c r="J8" s="21">
        <f>IF(E8=0, "-", IF(H8/E8&lt;10, H8/E8, "&gt;999%"))</f>
        <v>1.2083333333333333</v>
      </c>
    </row>
    <row r="9" spans="1:10" x14ac:dyDescent="0.2">
      <c r="A9" s="158" t="s">
        <v>152</v>
      </c>
      <c r="B9" s="65">
        <v>9</v>
      </c>
      <c r="C9" s="66">
        <v>3</v>
      </c>
      <c r="D9" s="65">
        <v>25</v>
      </c>
      <c r="E9" s="66">
        <v>12</v>
      </c>
      <c r="F9" s="67"/>
      <c r="G9" s="65">
        <f>B9-C9</f>
        <v>6</v>
      </c>
      <c r="H9" s="66">
        <f>D9-E9</f>
        <v>13</v>
      </c>
      <c r="I9" s="20">
        <f>IF(C9=0, "-", IF(G9/C9&lt;10, G9/C9, "&gt;999%"))</f>
        <v>2</v>
      </c>
      <c r="J9" s="21">
        <f>IF(E9=0, "-", IF(H9/E9&lt;10, H9/E9, "&gt;999%"))</f>
        <v>1.0833333333333333</v>
      </c>
    </row>
    <row r="10" spans="1:10" x14ac:dyDescent="0.2">
      <c r="A10" s="158" t="s">
        <v>153</v>
      </c>
      <c r="B10" s="65">
        <v>16</v>
      </c>
      <c r="C10" s="66">
        <v>21</v>
      </c>
      <c r="D10" s="65">
        <v>143</v>
      </c>
      <c r="E10" s="66">
        <v>139</v>
      </c>
      <c r="F10" s="67"/>
      <c r="G10" s="65">
        <f>B10-C10</f>
        <v>-5</v>
      </c>
      <c r="H10" s="66">
        <f>D10-E10</f>
        <v>4</v>
      </c>
      <c r="I10" s="20">
        <f>IF(C10=0, "-", IF(G10/C10&lt;10, G10/C10, "&gt;999%"))</f>
        <v>-0.23809523809523808</v>
      </c>
      <c r="J10" s="21">
        <f>IF(E10=0, "-", IF(H10/E10&lt;10, H10/E10, "&gt;999%"))</f>
        <v>2.8776978417266189E-2</v>
      </c>
    </row>
    <row r="11" spans="1:10" x14ac:dyDescent="0.2">
      <c r="A11" s="158" t="s">
        <v>154</v>
      </c>
      <c r="B11" s="65">
        <v>341</v>
      </c>
      <c r="C11" s="66">
        <v>176</v>
      </c>
      <c r="D11" s="65">
        <v>1265</v>
      </c>
      <c r="E11" s="66">
        <v>1025</v>
      </c>
      <c r="F11" s="67"/>
      <c r="G11" s="65">
        <f>B11-C11</f>
        <v>165</v>
      </c>
      <c r="H11" s="66">
        <f>D11-E11</f>
        <v>240</v>
      </c>
      <c r="I11" s="20">
        <f>IF(C11=0, "-", IF(G11/C11&lt;10, G11/C11, "&gt;999%"))</f>
        <v>0.9375</v>
      </c>
      <c r="J11" s="21">
        <f>IF(E11=0, "-", IF(H11/E11&lt;10, H11/E11, "&gt;999%"))</f>
        <v>0.23414634146341465</v>
      </c>
    </row>
    <row r="12" spans="1:10" x14ac:dyDescent="0.2">
      <c r="A12" s="158" t="s">
        <v>155</v>
      </c>
      <c r="B12" s="65">
        <v>0</v>
      </c>
      <c r="C12" s="66">
        <v>1</v>
      </c>
      <c r="D12" s="65">
        <v>0</v>
      </c>
      <c r="E12" s="66">
        <v>1</v>
      </c>
      <c r="F12" s="67"/>
      <c r="G12" s="65">
        <f>B12-C12</f>
        <v>-1</v>
      </c>
      <c r="H12" s="66">
        <f>D12-E12</f>
        <v>-1</v>
      </c>
      <c r="I12" s="20">
        <f>IF(C12=0, "-", IF(G12/C12&lt;10, G12/C12, "&gt;999%"))</f>
        <v>-1</v>
      </c>
      <c r="J12" s="21">
        <f>IF(E12=0, "-", IF(H12/E12&lt;10, H12/E12, "&gt;999%"))</f>
        <v>-1</v>
      </c>
    </row>
    <row r="13" spans="1:10" x14ac:dyDescent="0.2">
      <c r="A13" s="7"/>
      <c r="B13" s="65"/>
      <c r="C13" s="66"/>
      <c r="D13" s="65"/>
      <c r="E13" s="66"/>
      <c r="F13" s="67"/>
      <c r="G13" s="65"/>
      <c r="H13" s="66"/>
      <c r="I13" s="20"/>
      <c r="J13" s="21"/>
    </row>
    <row r="14" spans="1:10" s="139" customFormat="1" x14ac:dyDescent="0.2">
      <c r="A14" s="159" t="s">
        <v>107</v>
      </c>
      <c r="B14" s="65"/>
      <c r="C14" s="66"/>
      <c r="D14" s="65"/>
      <c r="E14" s="66"/>
      <c r="F14" s="67"/>
      <c r="G14" s="65"/>
      <c r="H14" s="66"/>
      <c r="I14" s="20"/>
      <c r="J14" s="21"/>
    </row>
    <row r="15" spans="1:10" x14ac:dyDescent="0.2">
      <c r="A15" s="158" t="s">
        <v>151</v>
      </c>
      <c r="B15" s="65">
        <v>170</v>
      </c>
      <c r="C15" s="66">
        <v>151</v>
      </c>
      <c r="D15" s="65">
        <v>844</v>
      </c>
      <c r="E15" s="66">
        <v>698</v>
      </c>
      <c r="F15" s="67"/>
      <c r="G15" s="65">
        <f>B15-C15</f>
        <v>19</v>
      </c>
      <c r="H15" s="66">
        <f>D15-E15</f>
        <v>146</v>
      </c>
      <c r="I15" s="20">
        <f>IF(C15=0, "-", IF(G15/C15&lt;10, G15/C15, "&gt;999%"))</f>
        <v>0.12582781456953643</v>
      </c>
      <c r="J15" s="21">
        <f>IF(E15=0, "-", IF(H15/E15&lt;10, H15/E15, "&gt;999%"))</f>
        <v>0.20916905444126074</v>
      </c>
    </row>
    <row r="16" spans="1:10" x14ac:dyDescent="0.2">
      <c r="A16" s="158" t="s">
        <v>152</v>
      </c>
      <c r="B16" s="65">
        <v>16</v>
      </c>
      <c r="C16" s="66">
        <v>2</v>
      </c>
      <c r="D16" s="65">
        <v>46</v>
      </c>
      <c r="E16" s="66">
        <v>5</v>
      </c>
      <c r="F16" s="67"/>
      <c r="G16" s="65">
        <f>B16-C16</f>
        <v>14</v>
      </c>
      <c r="H16" s="66">
        <f>D16-E16</f>
        <v>41</v>
      </c>
      <c r="I16" s="20">
        <f>IF(C16=0, "-", IF(G16/C16&lt;10, G16/C16, "&gt;999%"))</f>
        <v>7</v>
      </c>
      <c r="J16" s="21">
        <f>IF(E16=0, "-", IF(H16/E16&lt;10, H16/E16, "&gt;999%"))</f>
        <v>8.1999999999999993</v>
      </c>
    </row>
    <row r="17" spans="1:10" x14ac:dyDescent="0.2">
      <c r="A17" s="158" t="s">
        <v>153</v>
      </c>
      <c r="B17" s="65">
        <v>58</v>
      </c>
      <c r="C17" s="66">
        <v>14</v>
      </c>
      <c r="D17" s="65">
        <v>402</v>
      </c>
      <c r="E17" s="66">
        <v>210</v>
      </c>
      <c r="F17" s="67"/>
      <c r="G17" s="65">
        <f>B17-C17</f>
        <v>44</v>
      </c>
      <c r="H17" s="66">
        <f>D17-E17</f>
        <v>192</v>
      </c>
      <c r="I17" s="20">
        <f>IF(C17=0, "-", IF(G17/C17&lt;10, G17/C17, "&gt;999%"))</f>
        <v>3.1428571428571428</v>
      </c>
      <c r="J17" s="21">
        <f>IF(E17=0, "-", IF(H17/E17&lt;10, H17/E17, "&gt;999%"))</f>
        <v>0.91428571428571426</v>
      </c>
    </row>
    <row r="18" spans="1:10" x14ac:dyDescent="0.2">
      <c r="A18" s="158" t="s">
        <v>154</v>
      </c>
      <c r="B18" s="65">
        <v>561</v>
      </c>
      <c r="C18" s="66">
        <v>548</v>
      </c>
      <c r="D18" s="65">
        <v>3410</v>
      </c>
      <c r="E18" s="66">
        <v>2257</v>
      </c>
      <c r="F18" s="67"/>
      <c r="G18" s="65">
        <f>B18-C18</f>
        <v>13</v>
      </c>
      <c r="H18" s="66">
        <f>D18-E18</f>
        <v>1153</v>
      </c>
      <c r="I18" s="20">
        <f>IF(C18=0, "-", IF(G18/C18&lt;10, G18/C18, "&gt;999%"))</f>
        <v>2.3722627737226276E-2</v>
      </c>
      <c r="J18" s="21">
        <f>IF(E18=0, "-", IF(H18/E18&lt;10, H18/E18, "&gt;999%"))</f>
        <v>0.51085511741249445</v>
      </c>
    </row>
    <row r="19" spans="1:10" x14ac:dyDescent="0.2">
      <c r="A19" s="158" t="s">
        <v>155</v>
      </c>
      <c r="B19" s="65">
        <v>2</v>
      </c>
      <c r="C19" s="66">
        <v>4</v>
      </c>
      <c r="D19" s="65">
        <v>15</v>
      </c>
      <c r="E19" s="66">
        <v>14</v>
      </c>
      <c r="F19" s="67"/>
      <c r="G19" s="65">
        <f>B19-C19</f>
        <v>-2</v>
      </c>
      <c r="H19" s="66">
        <f>D19-E19</f>
        <v>1</v>
      </c>
      <c r="I19" s="20">
        <f>IF(C19=0, "-", IF(G19/C19&lt;10, G19/C19, "&gt;999%"))</f>
        <v>-0.5</v>
      </c>
      <c r="J19" s="21">
        <f>IF(E19=0, "-", IF(H19/E19&lt;10, H19/E19, "&gt;999%"))</f>
        <v>7.1428571428571425E-2</v>
      </c>
    </row>
    <row r="20" spans="1:10" x14ac:dyDescent="0.2">
      <c r="A20" s="7"/>
      <c r="B20" s="65"/>
      <c r="C20" s="66"/>
      <c r="D20" s="65"/>
      <c r="E20" s="66"/>
      <c r="F20" s="67"/>
      <c r="G20" s="65"/>
      <c r="H20" s="66"/>
      <c r="I20" s="20"/>
      <c r="J20" s="21"/>
    </row>
    <row r="21" spans="1:10" s="139" customFormat="1" x14ac:dyDescent="0.2">
      <c r="A21" s="159" t="s">
        <v>113</v>
      </c>
      <c r="B21" s="65"/>
      <c r="C21" s="66"/>
      <c r="D21" s="65"/>
      <c r="E21" s="66"/>
      <c r="F21" s="67"/>
      <c r="G21" s="65"/>
      <c r="H21" s="66"/>
      <c r="I21" s="20"/>
      <c r="J21" s="21"/>
    </row>
    <row r="22" spans="1:10" x14ac:dyDescent="0.2">
      <c r="A22" s="158" t="s">
        <v>151</v>
      </c>
      <c r="B22" s="65">
        <v>591</v>
      </c>
      <c r="C22" s="66">
        <v>636</v>
      </c>
      <c r="D22" s="65">
        <v>2719</v>
      </c>
      <c r="E22" s="66">
        <v>2160</v>
      </c>
      <c r="F22" s="67"/>
      <c r="G22" s="65">
        <f>B22-C22</f>
        <v>-45</v>
      </c>
      <c r="H22" s="66">
        <f>D22-E22</f>
        <v>559</v>
      </c>
      <c r="I22" s="20">
        <f>IF(C22=0, "-", IF(G22/C22&lt;10, G22/C22, "&gt;999%"))</f>
        <v>-7.0754716981132074E-2</v>
      </c>
      <c r="J22" s="21">
        <f>IF(E22=0, "-", IF(H22/E22&lt;10, H22/E22, "&gt;999%"))</f>
        <v>0.2587962962962963</v>
      </c>
    </row>
    <row r="23" spans="1:10" x14ac:dyDescent="0.2">
      <c r="A23" s="158" t="s">
        <v>154</v>
      </c>
      <c r="B23" s="65">
        <v>47</v>
      </c>
      <c r="C23" s="66">
        <v>59</v>
      </c>
      <c r="D23" s="65">
        <v>223</v>
      </c>
      <c r="E23" s="66">
        <v>148</v>
      </c>
      <c r="F23" s="67"/>
      <c r="G23" s="65">
        <f>B23-C23</f>
        <v>-12</v>
      </c>
      <c r="H23" s="66">
        <f>D23-E23</f>
        <v>75</v>
      </c>
      <c r="I23" s="20">
        <f>IF(C23=0, "-", IF(G23/C23&lt;10, G23/C23, "&gt;999%"))</f>
        <v>-0.20338983050847459</v>
      </c>
      <c r="J23" s="21">
        <f>IF(E23=0, "-", IF(H23/E23&lt;10, H23/E23, "&gt;999%"))</f>
        <v>0.5067567567567568</v>
      </c>
    </row>
    <row r="24" spans="1:10" x14ac:dyDescent="0.2">
      <c r="A24" s="7"/>
      <c r="B24" s="65"/>
      <c r="C24" s="66"/>
      <c r="D24" s="65"/>
      <c r="E24" s="66"/>
      <c r="F24" s="67"/>
      <c r="G24" s="65"/>
      <c r="H24" s="66"/>
      <c r="I24" s="20"/>
      <c r="J24" s="21"/>
    </row>
    <row r="25" spans="1:10" x14ac:dyDescent="0.2">
      <c r="A25" s="7" t="s">
        <v>114</v>
      </c>
      <c r="B25" s="65">
        <v>80</v>
      </c>
      <c r="C25" s="66">
        <v>72</v>
      </c>
      <c r="D25" s="65">
        <v>362</v>
      </c>
      <c r="E25" s="66">
        <v>300</v>
      </c>
      <c r="F25" s="67"/>
      <c r="G25" s="65">
        <f>B25-C25</f>
        <v>8</v>
      </c>
      <c r="H25" s="66">
        <f>D25-E25</f>
        <v>62</v>
      </c>
      <c r="I25" s="20">
        <f>IF(C25=0, "-", IF(G25/C25&lt;10, G25/C25, "&gt;999%"))</f>
        <v>0.1111111111111111</v>
      </c>
      <c r="J25" s="21">
        <f>IF(E25=0, "-", IF(H25/E25&lt;10, H25/E25, "&gt;999%"))</f>
        <v>0.20666666666666667</v>
      </c>
    </row>
    <row r="26" spans="1:10" x14ac:dyDescent="0.2">
      <c r="A26" s="1"/>
      <c r="B26" s="68"/>
      <c r="C26" s="69"/>
      <c r="D26" s="68"/>
      <c r="E26" s="69"/>
      <c r="F26" s="70"/>
      <c r="G26" s="68"/>
      <c r="H26" s="69"/>
      <c r="I26" s="5"/>
      <c r="J26" s="6"/>
    </row>
    <row r="27" spans="1:10" s="43" customFormat="1" x14ac:dyDescent="0.2">
      <c r="A27" s="27" t="s">
        <v>5</v>
      </c>
      <c r="B27" s="71">
        <f>SUM(B6:B26)</f>
        <v>1899</v>
      </c>
      <c r="C27" s="77">
        <f>SUM(C6:C26)</f>
        <v>1688</v>
      </c>
      <c r="D27" s="71">
        <f>SUM(D6:D26)</f>
        <v>9507</v>
      </c>
      <c r="E27" s="77">
        <f>SUM(E6:E26)</f>
        <v>6993</v>
      </c>
      <c r="F27" s="73"/>
      <c r="G27" s="71">
        <f>B27-C27</f>
        <v>211</v>
      </c>
      <c r="H27" s="72">
        <f>D27-E27</f>
        <v>2514</v>
      </c>
      <c r="I27" s="37">
        <f>IF(C27=0, 0, G27/C27)</f>
        <v>0.125</v>
      </c>
      <c r="J27" s="38">
        <f>IF(E27=0, 0, H27/E27)</f>
        <v>0.35950235950235948</v>
      </c>
    </row>
    <row r="28" spans="1:10" s="43" customFormat="1" x14ac:dyDescent="0.2">
      <c r="A28" s="22"/>
      <c r="B28" s="78"/>
      <c r="C28" s="98"/>
      <c r="D28" s="78"/>
      <c r="E28" s="98"/>
      <c r="F28" s="80"/>
      <c r="G28" s="78"/>
      <c r="H28" s="79"/>
      <c r="I28" s="54"/>
      <c r="J28" s="55"/>
    </row>
    <row r="29" spans="1:10" s="139" customFormat="1" x14ac:dyDescent="0.2">
      <c r="A29" s="161" t="s">
        <v>156</v>
      </c>
      <c r="B29" s="74"/>
      <c r="C29" s="75"/>
      <c r="D29" s="74"/>
      <c r="E29" s="75"/>
      <c r="F29" s="76"/>
      <c r="G29" s="74"/>
      <c r="H29" s="75"/>
      <c r="I29" s="23"/>
      <c r="J29" s="24"/>
    </row>
    <row r="30" spans="1:10" x14ac:dyDescent="0.2">
      <c r="A30" s="7" t="s">
        <v>151</v>
      </c>
      <c r="B30" s="65">
        <v>769</v>
      </c>
      <c r="C30" s="66">
        <v>788</v>
      </c>
      <c r="D30" s="65">
        <v>3616</v>
      </c>
      <c r="E30" s="66">
        <v>2882</v>
      </c>
      <c r="F30" s="67"/>
      <c r="G30" s="65">
        <f>B30-C30</f>
        <v>-19</v>
      </c>
      <c r="H30" s="66">
        <f>D30-E30</f>
        <v>734</v>
      </c>
      <c r="I30" s="20">
        <f>IF(C30=0, "-", IF(G30/C30&lt;10, G30/C30, "&gt;999%"))</f>
        <v>-2.4111675126903553E-2</v>
      </c>
      <c r="J30" s="21">
        <f>IF(E30=0, "-", IF(H30/E30&lt;10, H30/E30, "&gt;999%"))</f>
        <v>0.25468424705065928</v>
      </c>
    </row>
    <row r="31" spans="1:10" x14ac:dyDescent="0.2">
      <c r="A31" s="7" t="s">
        <v>152</v>
      </c>
      <c r="B31" s="65">
        <v>25</v>
      </c>
      <c r="C31" s="66">
        <v>5</v>
      </c>
      <c r="D31" s="65">
        <v>71</v>
      </c>
      <c r="E31" s="66">
        <v>17</v>
      </c>
      <c r="F31" s="67"/>
      <c r="G31" s="65">
        <f>B31-C31</f>
        <v>20</v>
      </c>
      <c r="H31" s="66">
        <f>D31-E31</f>
        <v>54</v>
      </c>
      <c r="I31" s="20">
        <f>IF(C31=0, "-", IF(G31/C31&lt;10, G31/C31, "&gt;999%"))</f>
        <v>4</v>
      </c>
      <c r="J31" s="21">
        <f>IF(E31=0, "-", IF(H31/E31&lt;10, H31/E31, "&gt;999%"))</f>
        <v>3.1764705882352939</v>
      </c>
    </row>
    <row r="32" spans="1:10" x14ac:dyDescent="0.2">
      <c r="A32" s="7" t="s">
        <v>153</v>
      </c>
      <c r="B32" s="65">
        <v>74</v>
      </c>
      <c r="C32" s="66">
        <v>35</v>
      </c>
      <c r="D32" s="65">
        <v>545</v>
      </c>
      <c r="E32" s="66">
        <v>349</v>
      </c>
      <c r="F32" s="67"/>
      <c r="G32" s="65">
        <f>B32-C32</f>
        <v>39</v>
      </c>
      <c r="H32" s="66">
        <f>D32-E32</f>
        <v>196</v>
      </c>
      <c r="I32" s="20">
        <f>IF(C32=0, "-", IF(G32/C32&lt;10, G32/C32, "&gt;999%"))</f>
        <v>1.1142857142857143</v>
      </c>
      <c r="J32" s="21">
        <f>IF(E32=0, "-", IF(H32/E32&lt;10, H32/E32, "&gt;999%"))</f>
        <v>0.56160458452722062</v>
      </c>
    </row>
    <row r="33" spans="1:10" x14ac:dyDescent="0.2">
      <c r="A33" s="7" t="s">
        <v>154</v>
      </c>
      <c r="B33" s="65">
        <v>949</v>
      </c>
      <c r="C33" s="66">
        <v>783</v>
      </c>
      <c r="D33" s="65">
        <v>4898</v>
      </c>
      <c r="E33" s="66">
        <v>3430</v>
      </c>
      <c r="F33" s="67"/>
      <c r="G33" s="65">
        <f>B33-C33</f>
        <v>166</v>
      </c>
      <c r="H33" s="66">
        <f>D33-E33</f>
        <v>1468</v>
      </c>
      <c r="I33" s="20">
        <f>IF(C33=0, "-", IF(G33/C33&lt;10, G33/C33, "&gt;999%"))</f>
        <v>0.21200510855683269</v>
      </c>
      <c r="J33" s="21">
        <f>IF(E33=0, "-", IF(H33/E33&lt;10, H33/E33, "&gt;999%"))</f>
        <v>0.42798833819241983</v>
      </c>
    </row>
    <row r="34" spans="1:10" x14ac:dyDescent="0.2">
      <c r="A34" s="7" t="s">
        <v>155</v>
      </c>
      <c r="B34" s="65">
        <v>2</v>
      </c>
      <c r="C34" s="66">
        <v>5</v>
      </c>
      <c r="D34" s="65">
        <v>15</v>
      </c>
      <c r="E34" s="66">
        <v>15</v>
      </c>
      <c r="F34" s="67"/>
      <c r="G34" s="65">
        <f>B34-C34</f>
        <v>-3</v>
      </c>
      <c r="H34" s="66">
        <f>D34-E34</f>
        <v>0</v>
      </c>
      <c r="I34" s="20">
        <f>IF(C34=0, "-", IF(G34/C34&lt;10, G34/C34, "&gt;999%"))</f>
        <v>-0.6</v>
      </c>
      <c r="J34" s="21">
        <f>IF(E34=0, "-", IF(H34/E34&lt;10, H34/E34, "&gt;999%"))</f>
        <v>0</v>
      </c>
    </row>
    <row r="35" spans="1:10" x14ac:dyDescent="0.2">
      <c r="A35" s="7"/>
      <c r="B35" s="65"/>
      <c r="C35" s="66"/>
      <c r="D35" s="65"/>
      <c r="E35" s="66"/>
      <c r="F35" s="67"/>
      <c r="G35" s="65"/>
      <c r="H35" s="66"/>
      <c r="I35" s="20"/>
      <c r="J35" s="21"/>
    </row>
    <row r="36" spans="1:10" x14ac:dyDescent="0.2">
      <c r="A36" s="7" t="s">
        <v>114</v>
      </c>
      <c r="B36" s="65">
        <v>80</v>
      </c>
      <c r="C36" s="66">
        <v>72</v>
      </c>
      <c r="D36" s="65">
        <v>362</v>
      </c>
      <c r="E36" s="66">
        <v>300</v>
      </c>
      <c r="F36" s="67"/>
      <c r="G36" s="65">
        <f>B36-C36</f>
        <v>8</v>
      </c>
      <c r="H36" s="66">
        <f>D36-E36</f>
        <v>62</v>
      </c>
      <c r="I36" s="20">
        <f>IF(C36=0, "-", IF(G36/C36&lt;10, G36/C36, "&gt;999%"))</f>
        <v>0.1111111111111111</v>
      </c>
      <c r="J36" s="21">
        <f>IF(E36=0, "-", IF(H36/E36&lt;10, H36/E36, "&gt;999%"))</f>
        <v>0.20666666666666667</v>
      </c>
    </row>
    <row r="37" spans="1:10" x14ac:dyDescent="0.2">
      <c r="A37" s="7"/>
      <c r="B37" s="65"/>
      <c r="C37" s="66"/>
      <c r="D37" s="65"/>
      <c r="E37" s="66"/>
      <c r="F37" s="67"/>
      <c r="G37" s="65"/>
      <c r="H37" s="66"/>
      <c r="I37" s="20"/>
      <c r="J37" s="21"/>
    </row>
    <row r="38" spans="1:10" s="43" customFormat="1" x14ac:dyDescent="0.2">
      <c r="A38" s="27" t="s">
        <v>5</v>
      </c>
      <c r="B38" s="71">
        <f>SUM(B28:B37)</f>
        <v>1899</v>
      </c>
      <c r="C38" s="77">
        <f>SUM(C28:C37)</f>
        <v>1688</v>
      </c>
      <c r="D38" s="71">
        <f>SUM(D28:D37)</f>
        <v>9507</v>
      </c>
      <c r="E38" s="77">
        <f>SUM(E28:E37)</f>
        <v>6993</v>
      </c>
      <c r="F38" s="73"/>
      <c r="G38" s="71">
        <f>B38-C38</f>
        <v>211</v>
      </c>
      <c r="H38" s="72">
        <f>D38-E38</f>
        <v>2514</v>
      </c>
      <c r="I38" s="37">
        <f>IF(C38=0, 0, G38/C38)</f>
        <v>0.125</v>
      </c>
      <c r="J38" s="38">
        <f>IF(E38=0, 0, H38/E38)</f>
        <v>0.35950235950235948</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97</v>
      </c>
      <c r="B2" s="202" t="s">
        <v>87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183</v>
      </c>
      <c r="B15" s="65">
        <v>20</v>
      </c>
      <c r="C15" s="66">
        <v>15</v>
      </c>
      <c r="D15" s="65">
        <v>142</v>
      </c>
      <c r="E15" s="66">
        <v>65</v>
      </c>
      <c r="F15" s="67"/>
      <c r="G15" s="65">
        <f t="shared" ref="G15:G41" si="0">B15-C15</f>
        <v>5</v>
      </c>
      <c r="H15" s="66">
        <f t="shared" ref="H15:H41" si="1">D15-E15</f>
        <v>77</v>
      </c>
      <c r="I15" s="20">
        <f t="shared" ref="I15:I41" si="2">IF(C15=0, "-", IF(G15/C15&lt;10, G15/C15, "&gt;999%"))</f>
        <v>0.33333333333333331</v>
      </c>
      <c r="J15" s="21">
        <f t="shared" ref="J15:J41" si="3">IF(E15=0, "-", IF(H15/E15&lt;10, H15/E15, "&gt;999%"))</f>
        <v>1.1846153846153846</v>
      </c>
    </row>
    <row r="16" spans="1:10" x14ac:dyDescent="0.2">
      <c r="A16" s="7" t="s">
        <v>182</v>
      </c>
      <c r="B16" s="65">
        <v>0</v>
      </c>
      <c r="C16" s="66">
        <v>0</v>
      </c>
      <c r="D16" s="65">
        <v>8</v>
      </c>
      <c r="E16" s="66">
        <v>0</v>
      </c>
      <c r="F16" s="67"/>
      <c r="G16" s="65">
        <f t="shared" si="0"/>
        <v>0</v>
      </c>
      <c r="H16" s="66">
        <f t="shared" si="1"/>
        <v>8</v>
      </c>
      <c r="I16" s="20" t="str">
        <f t="shared" si="2"/>
        <v>-</v>
      </c>
      <c r="J16" s="21" t="str">
        <f t="shared" si="3"/>
        <v>-</v>
      </c>
    </row>
    <row r="17" spans="1:10" x14ac:dyDescent="0.2">
      <c r="A17" s="7" t="s">
        <v>181</v>
      </c>
      <c r="B17" s="65">
        <v>2</v>
      </c>
      <c r="C17" s="66">
        <v>11</v>
      </c>
      <c r="D17" s="65">
        <v>14</v>
      </c>
      <c r="E17" s="66">
        <v>27</v>
      </c>
      <c r="F17" s="67"/>
      <c r="G17" s="65">
        <f t="shared" si="0"/>
        <v>-9</v>
      </c>
      <c r="H17" s="66">
        <f t="shared" si="1"/>
        <v>-13</v>
      </c>
      <c r="I17" s="20">
        <f t="shared" si="2"/>
        <v>-0.81818181818181823</v>
      </c>
      <c r="J17" s="21">
        <f t="shared" si="3"/>
        <v>-0.48148148148148145</v>
      </c>
    </row>
    <row r="18" spans="1:10" x14ac:dyDescent="0.2">
      <c r="A18" s="7" t="s">
        <v>180</v>
      </c>
      <c r="B18" s="65">
        <v>0</v>
      </c>
      <c r="C18" s="66">
        <v>4</v>
      </c>
      <c r="D18" s="65">
        <v>4</v>
      </c>
      <c r="E18" s="66">
        <v>17</v>
      </c>
      <c r="F18" s="67"/>
      <c r="G18" s="65">
        <f t="shared" si="0"/>
        <v>-4</v>
      </c>
      <c r="H18" s="66">
        <f t="shared" si="1"/>
        <v>-13</v>
      </c>
      <c r="I18" s="20">
        <f t="shared" si="2"/>
        <v>-1</v>
      </c>
      <c r="J18" s="21">
        <f t="shared" si="3"/>
        <v>-0.76470588235294112</v>
      </c>
    </row>
    <row r="19" spans="1:10" x14ac:dyDescent="0.2">
      <c r="A19" s="7" t="s">
        <v>179</v>
      </c>
      <c r="B19" s="65">
        <v>178</v>
      </c>
      <c r="C19" s="66">
        <v>62</v>
      </c>
      <c r="D19" s="65">
        <v>659</v>
      </c>
      <c r="E19" s="66">
        <v>228</v>
      </c>
      <c r="F19" s="67"/>
      <c r="G19" s="65">
        <f t="shared" si="0"/>
        <v>116</v>
      </c>
      <c r="H19" s="66">
        <f t="shared" si="1"/>
        <v>431</v>
      </c>
      <c r="I19" s="20">
        <f t="shared" si="2"/>
        <v>1.8709677419354838</v>
      </c>
      <c r="J19" s="21">
        <f t="shared" si="3"/>
        <v>1.8903508771929824</v>
      </c>
    </row>
    <row r="20" spans="1:10" x14ac:dyDescent="0.2">
      <c r="A20" s="7" t="s">
        <v>178</v>
      </c>
      <c r="B20" s="65">
        <v>17</v>
      </c>
      <c r="C20" s="66">
        <v>25</v>
      </c>
      <c r="D20" s="65">
        <v>163</v>
      </c>
      <c r="E20" s="66">
        <v>114</v>
      </c>
      <c r="F20" s="67"/>
      <c r="G20" s="65">
        <f t="shared" si="0"/>
        <v>-8</v>
      </c>
      <c r="H20" s="66">
        <f t="shared" si="1"/>
        <v>49</v>
      </c>
      <c r="I20" s="20">
        <f t="shared" si="2"/>
        <v>-0.32</v>
      </c>
      <c r="J20" s="21">
        <f t="shared" si="3"/>
        <v>0.42982456140350878</v>
      </c>
    </row>
    <row r="21" spans="1:10" x14ac:dyDescent="0.2">
      <c r="A21" s="7" t="s">
        <v>177</v>
      </c>
      <c r="B21" s="65">
        <v>37</v>
      </c>
      <c r="C21" s="66">
        <v>37</v>
      </c>
      <c r="D21" s="65">
        <v>209</v>
      </c>
      <c r="E21" s="66">
        <v>130</v>
      </c>
      <c r="F21" s="67"/>
      <c r="G21" s="65">
        <f t="shared" si="0"/>
        <v>0</v>
      </c>
      <c r="H21" s="66">
        <f t="shared" si="1"/>
        <v>79</v>
      </c>
      <c r="I21" s="20">
        <f t="shared" si="2"/>
        <v>0</v>
      </c>
      <c r="J21" s="21">
        <f t="shared" si="3"/>
        <v>0.60769230769230764</v>
      </c>
    </row>
    <row r="22" spans="1:10" x14ac:dyDescent="0.2">
      <c r="A22" s="7" t="s">
        <v>176</v>
      </c>
      <c r="B22" s="65">
        <v>1</v>
      </c>
      <c r="C22" s="66">
        <v>5</v>
      </c>
      <c r="D22" s="65">
        <v>9</v>
      </c>
      <c r="E22" s="66">
        <v>11</v>
      </c>
      <c r="F22" s="67"/>
      <c r="G22" s="65">
        <f t="shared" si="0"/>
        <v>-4</v>
      </c>
      <c r="H22" s="66">
        <f t="shared" si="1"/>
        <v>-2</v>
      </c>
      <c r="I22" s="20">
        <f t="shared" si="2"/>
        <v>-0.8</v>
      </c>
      <c r="J22" s="21">
        <f t="shared" si="3"/>
        <v>-0.18181818181818182</v>
      </c>
    </row>
    <row r="23" spans="1:10" x14ac:dyDescent="0.2">
      <c r="A23" s="7" t="s">
        <v>175</v>
      </c>
      <c r="B23" s="65">
        <v>24</v>
      </c>
      <c r="C23" s="66">
        <v>20</v>
      </c>
      <c r="D23" s="65">
        <v>76</v>
      </c>
      <c r="E23" s="66">
        <v>38</v>
      </c>
      <c r="F23" s="67"/>
      <c r="G23" s="65">
        <f t="shared" si="0"/>
        <v>4</v>
      </c>
      <c r="H23" s="66">
        <f t="shared" si="1"/>
        <v>38</v>
      </c>
      <c r="I23" s="20">
        <f t="shared" si="2"/>
        <v>0.2</v>
      </c>
      <c r="J23" s="21">
        <f t="shared" si="3"/>
        <v>1</v>
      </c>
    </row>
    <row r="24" spans="1:10" x14ac:dyDescent="0.2">
      <c r="A24" s="7" t="s">
        <v>174</v>
      </c>
      <c r="B24" s="65">
        <v>56</v>
      </c>
      <c r="C24" s="66">
        <v>90</v>
      </c>
      <c r="D24" s="65">
        <v>212</v>
      </c>
      <c r="E24" s="66">
        <v>313</v>
      </c>
      <c r="F24" s="67"/>
      <c r="G24" s="65">
        <f t="shared" si="0"/>
        <v>-34</v>
      </c>
      <c r="H24" s="66">
        <f t="shared" si="1"/>
        <v>-101</v>
      </c>
      <c r="I24" s="20">
        <f t="shared" si="2"/>
        <v>-0.37777777777777777</v>
      </c>
      <c r="J24" s="21">
        <f t="shared" si="3"/>
        <v>-0.32268370607028751</v>
      </c>
    </row>
    <row r="25" spans="1:10" x14ac:dyDescent="0.2">
      <c r="A25" s="7" t="s">
        <v>173</v>
      </c>
      <c r="B25" s="65">
        <v>30</v>
      </c>
      <c r="C25" s="66">
        <v>23</v>
      </c>
      <c r="D25" s="65">
        <v>116</v>
      </c>
      <c r="E25" s="66">
        <v>97</v>
      </c>
      <c r="F25" s="67"/>
      <c r="G25" s="65">
        <f t="shared" si="0"/>
        <v>7</v>
      </c>
      <c r="H25" s="66">
        <f t="shared" si="1"/>
        <v>19</v>
      </c>
      <c r="I25" s="20">
        <f t="shared" si="2"/>
        <v>0.30434782608695654</v>
      </c>
      <c r="J25" s="21">
        <f t="shared" si="3"/>
        <v>0.19587628865979381</v>
      </c>
    </row>
    <row r="26" spans="1:10" x14ac:dyDescent="0.2">
      <c r="A26" s="7" t="s">
        <v>172</v>
      </c>
      <c r="B26" s="65">
        <v>13</v>
      </c>
      <c r="C26" s="66">
        <v>1</v>
      </c>
      <c r="D26" s="65">
        <v>57</v>
      </c>
      <c r="E26" s="66">
        <v>59</v>
      </c>
      <c r="F26" s="67"/>
      <c r="G26" s="65">
        <f t="shared" si="0"/>
        <v>12</v>
      </c>
      <c r="H26" s="66">
        <f t="shared" si="1"/>
        <v>-2</v>
      </c>
      <c r="I26" s="20" t="str">
        <f t="shared" si="2"/>
        <v>&gt;999%</v>
      </c>
      <c r="J26" s="21">
        <f t="shared" si="3"/>
        <v>-3.3898305084745763E-2</v>
      </c>
    </row>
    <row r="27" spans="1:10" x14ac:dyDescent="0.2">
      <c r="A27" s="7" t="s">
        <v>171</v>
      </c>
      <c r="B27" s="65">
        <v>0</v>
      </c>
      <c r="C27" s="66">
        <v>1</v>
      </c>
      <c r="D27" s="65">
        <v>21</v>
      </c>
      <c r="E27" s="66">
        <v>23</v>
      </c>
      <c r="F27" s="67"/>
      <c r="G27" s="65">
        <f t="shared" si="0"/>
        <v>-1</v>
      </c>
      <c r="H27" s="66">
        <f t="shared" si="1"/>
        <v>-2</v>
      </c>
      <c r="I27" s="20">
        <f t="shared" si="2"/>
        <v>-1</v>
      </c>
      <c r="J27" s="21">
        <f t="shared" si="3"/>
        <v>-8.6956521739130432E-2</v>
      </c>
    </row>
    <row r="28" spans="1:10" x14ac:dyDescent="0.2">
      <c r="A28" s="7" t="s">
        <v>170</v>
      </c>
      <c r="B28" s="65">
        <v>469</v>
      </c>
      <c r="C28" s="66">
        <v>446</v>
      </c>
      <c r="D28" s="65">
        <v>2963</v>
      </c>
      <c r="E28" s="66">
        <v>2147</v>
      </c>
      <c r="F28" s="67"/>
      <c r="G28" s="65">
        <f t="shared" si="0"/>
        <v>23</v>
      </c>
      <c r="H28" s="66">
        <f t="shared" si="1"/>
        <v>816</v>
      </c>
      <c r="I28" s="20">
        <f t="shared" si="2"/>
        <v>5.1569506726457402E-2</v>
      </c>
      <c r="J28" s="21">
        <f t="shared" si="3"/>
        <v>0.3800652072659525</v>
      </c>
    </row>
    <row r="29" spans="1:10" x14ac:dyDescent="0.2">
      <c r="A29" s="7" t="s">
        <v>169</v>
      </c>
      <c r="B29" s="65">
        <v>236</v>
      </c>
      <c r="C29" s="66">
        <v>143</v>
      </c>
      <c r="D29" s="65">
        <v>1189</v>
      </c>
      <c r="E29" s="66">
        <v>647</v>
      </c>
      <c r="F29" s="67"/>
      <c r="G29" s="65">
        <f t="shared" si="0"/>
        <v>93</v>
      </c>
      <c r="H29" s="66">
        <f t="shared" si="1"/>
        <v>542</v>
      </c>
      <c r="I29" s="20">
        <f t="shared" si="2"/>
        <v>0.65034965034965031</v>
      </c>
      <c r="J29" s="21">
        <f t="shared" si="3"/>
        <v>0.83771251931993818</v>
      </c>
    </row>
    <row r="30" spans="1:10" x14ac:dyDescent="0.2">
      <c r="A30" s="7" t="s">
        <v>168</v>
      </c>
      <c r="B30" s="65">
        <v>31</v>
      </c>
      <c r="C30" s="66">
        <v>20</v>
      </c>
      <c r="D30" s="65">
        <v>102</v>
      </c>
      <c r="E30" s="66">
        <v>71</v>
      </c>
      <c r="F30" s="67"/>
      <c r="G30" s="65">
        <f t="shared" si="0"/>
        <v>11</v>
      </c>
      <c r="H30" s="66">
        <f t="shared" si="1"/>
        <v>31</v>
      </c>
      <c r="I30" s="20">
        <f t="shared" si="2"/>
        <v>0.55000000000000004</v>
      </c>
      <c r="J30" s="21">
        <f t="shared" si="3"/>
        <v>0.43661971830985913</v>
      </c>
    </row>
    <row r="31" spans="1:10" x14ac:dyDescent="0.2">
      <c r="A31" s="7" t="s">
        <v>166</v>
      </c>
      <c r="B31" s="65">
        <v>1</v>
      </c>
      <c r="C31" s="66">
        <v>9</v>
      </c>
      <c r="D31" s="65">
        <v>13</v>
      </c>
      <c r="E31" s="66">
        <v>44</v>
      </c>
      <c r="F31" s="67"/>
      <c r="G31" s="65">
        <f t="shared" si="0"/>
        <v>-8</v>
      </c>
      <c r="H31" s="66">
        <f t="shared" si="1"/>
        <v>-31</v>
      </c>
      <c r="I31" s="20">
        <f t="shared" si="2"/>
        <v>-0.88888888888888884</v>
      </c>
      <c r="J31" s="21">
        <f t="shared" si="3"/>
        <v>-0.70454545454545459</v>
      </c>
    </row>
    <row r="32" spans="1:10" x14ac:dyDescent="0.2">
      <c r="A32" s="7" t="s">
        <v>165</v>
      </c>
      <c r="B32" s="65">
        <v>11</v>
      </c>
      <c r="C32" s="66">
        <v>0</v>
      </c>
      <c r="D32" s="65">
        <v>55</v>
      </c>
      <c r="E32" s="66">
        <v>0</v>
      </c>
      <c r="F32" s="67"/>
      <c r="G32" s="65">
        <f t="shared" si="0"/>
        <v>11</v>
      </c>
      <c r="H32" s="66">
        <f t="shared" si="1"/>
        <v>55</v>
      </c>
      <c r="I32" s="20" t="str">
        <f t="shared" si="2"/>
        <v>-</v>
      </c>
      <c r="J32" s="21" t="str">
        <f t="shared" si="3"/>
        <v>-</v>
      </c>
    </row>
    <row r="33" spans="1:10" x14ac:dyDescent="0.2">
      <c r="A33" s="7" t="s">
        <v>164</v>
      </c>
      <c r="B33" s="65">
        <v>3</v>
      </c>
      <c r="C33" s="66">
        <v>0</v>
      </c>
      <c r="D33" s="65">
        <v>31</v>
      </c>
      <c r="E33" s="66">
        <v>0</v>
      </c>
      <c r="F33" s="67"/>
      <c r="G33" s="65">
        <f t="shared" si="0"/>
        <v>3</v>
      </c>
      <c r="H33" s="66">
        <f t="shared" si="1"/>
        <v>31</v>
      </c>
      <c r="I33" s="20" t="str">
        <f t="shared" si="2"/>
        <v>-</v>
      </c>
      <c r="J33" s="21" t="str">
        <f t="shared" si="3"/>
        <v>-</v>
      </c>
    </row>
    <row r="34" spans="1:10" x14ac:dyDescent="0.2">
      <c r="A34" s="7" t="s">
        <v>163</v>
      </c>
      <c r="B34" s="65">
        <v>7</v>
      </c>
      <c r="C34" s="66">
        <v>8</v>
      </c>
      <c r="D34" s="65">
        <v>49</v>
      </c>
      <c r="E34" s="66">
        <v>32</v>
      </c>
      <c r="F34" s="67"/>
      <c r="G34" s="65">
        <f t="shared" si="0"/>
        <v>-1</v>
      </c>
      <c r="H34" s="66">
        <f t="shared" si="1"/>
        <v>17</v>
      </c>
      <c r="I34" s="20">
        <f t="shared" si="2"/>
        <v>-0.125</v>
      </c>
      <c r="J34" s="21">
        <f t="shared" si="3"/>
        <v>0.53125</v>
      </c>
    </row>
    <row r="35" spans="1:10" x14ac:dyDescent="0.2">
      <c r="A35" s="7" t="s">
        <v>162</v>
      </c>
      <c r="B35" s="65">
        <v>26</v>
      </c>
      <c r="C35" s="66">
        <v>2</v>
      </c>
      <c r="D35" s="65">
        <v>65</v>
      </c>
      <c r="E35" s="66">
        <v>25</v>
      </c>
      <c r="F35" s="67"/>
      <c r="G35" s="65">
        <f t="shared" si="0"/>
        <v>24</v>
      </c>
      <c r="H35" s="66">
        <f t="shared" si="1"/>
        <v>40</v>
      </c>
      <c r="I35" s="20" t="str">
        <f t="shared" si="2"/>
        <v>&gt;999%</v>
      </c>
      <c r="J35" s="21">
        <f t="shared" si="3"/>
        <v>1.6</v>
      </c>
    </row>
    <row r="36" spans="1:10" x14ac:dyDescent="0.2">
      <c r="A36" s="7" t="s">
        <v>161</v>
      </c>
      <c r="B36" s="65">
        <v>18</v>
      </c>
      <c r="C36" s="66">
        <v>27</v>
      </c>
      <c r="D36" s="65">
        <v>104</v>
      </c>
      <c r="E36" s="66">
        <v>83</v>
      </c>
      <c r="F36" s="67"/>
      <c r="G36" s="65">
        <f t="shared" si="0"/>
        <v>-9</v>
      </c>
      <c r="H36" s="66">
        <f t="shared" si="1"/>
        <v>21</v>
      </c>
      <c r="I36" s="20">
        <f t="shared" si="2"/>
        <v>-0.33333333333333331</v>
      </c>
      <c r="J36" s="21">
        <f t="shared" si="3"/>
        <v>0.25301204819277107</v>
      </c>
    </row>
    <row r="37" spans="1:10" x14ac:dyDescent="0.2">
      <c r="A37" s="7" t="s">
        <v>160</v>
      </c>
      <c r="B37" s="65">
        <v>6</v>
      </c>
      <c r="C37" s="66">
        <v>6</v>
      </c>
      <c r="D37" s="65">
        <v>45</v>
      </c>
      <c r="E37" s="66">
        <v>24</v>
      </c>
      <c r="F37" s="67"/>
      <c r="G37" s="65">
        <f t="shared" si="0"/>
        <v>0</v>
      </c>
      <c r="H37" s="66">
        <f t="shared" si="1"/>
        <v>21</v>
      </c>
      <c r="I37" s="20">
        <f t="shared" si="2"/>
        <v>0</v>
      </c>
      <c r="J37" s="21">
        <f t="shared" si="3"/>
        <v>0.875</v>
      </c>
    </row>
    <row r="38" spans="1:10" x14ac:dyDescent="0.2">
      <c r="A38" s="7" t="s">
        <v>159</v>
      </c>
      <c r="B38" s="65">
        <v>572</v>
      </c>
      <c r="C38" s="66">
        <v>630</v>
      </c>
      <c r="D38" s="65">
        <v>2663</v>
      </c>
      <c r="E38" s="66">
        <v>2369</v>
      </c>
      <c r="F38" s="67"/>
      <c r="G38" s="65">
        <f t="shared" si="0"/>
        <v>-58</v>
      </c>
      <c r="H38" s="66">
        <f t="shared" si="1"/>
        <v>294</v>
      </c>
      <c r="I38" s="20">
        <f t="shared" si="2"/>
        <v>-9.2063492063492069E-2</v>
      </c>
      <c r="J38" s="21">
        <f t="shared" si="3"/>
        <v>0.12410299704516674</v>
      </c>
    </row>
    <row r="39" spans="1:10" x14ac:dyDescent="0.2">
      <c r="A39" s="7" t="s">
        <v>158</v>
      </c>
      <c r="B39" s="65">
        <v>14</v>
      </c>
      <c r="C39" s="66">
        <v>12</v>
      </c>
      <c r="D39" s="65">
        <v>68</v>
      </c>
      <c r="E39" s="66">
        <v>40</v>
      </c>
      <c r="F39" s="67"/>
      <c r="G39" s="65">
        <f t="shared" si="0"/>
        <v>2</v>
      </c>
      <c r="H39" s="66">
        <f t="shared" si="1"/>
        <v>28</v>
      </c>
      <c r="I39" s="20">
        <f t="shared" si="2"/>
        <v>0.16666666666666666</v>
      </c>
      <c r="J39" s="21">
        <f t="shared" si="3"/>
        <v>0.7</v>
      </c>
    </row>
    <row r="40" spans="1:10" x14ac:dyDescent="0.2">
      <c r="A40" s="7" t="s">
        <v>157</v>
      </c>
      <c r="B40" s="65">
        <v>65</v>
      </c>
      <c r="C40" s="66">
        <v>41</v>
      </c>
      <c r="D40" s="65">
        <v>196</v>
      </c>
      <c r="E40" s="66">
        <v>167</v>
      </c>
      <c r="F40" s="67"/>
      <c r="G40" s="65">
        <f t="shared" si="0"/>
        <v>24</v>
      </c>
      <c r="H40" s="66">
        <f t="shared" si="1"/>
        <v>29</v>
      </c>
      <c r="I40" s="20">
        <f t="shared" si="2"/>
        <v>0.58536585365853655</v>
      </c>
      <c r="J40" s="21">
        <f t="shared" si="3"/>
        <v>0.17365269461077845</v>
      </c>
    </row>
    <row r="41" spans="1:10" x14ac:dyDescent="0.2">
      <c r="A41" s="7" t="s">
        <v>167</v>
      </c>
      <c r="B41" s="65">
        <v>62</v>
      </c>
      <c r="C41" s="66">
        <v>50</v>
      </c>
      <c r="D41" s="65">
        <v>274</v>
      </c>
      <c r="E41" s="66">
        <v>222</v>
      </c>
      <c r="F41" s="67"/>
      <c r="G41" s="65">
        <f t="shared" si="0"/>
        <v>12</v>
      </c>
      <c r="H41" s="66">
        <f t="shared" si="1"/>
        <v>52</v>
      </c>
      <c r="I41" s="20">
        <f t="shared" si="2"/>
        <v>0.24</v>
      </c>
      <c r="J41" s="21">
        <f t="shared" si="3"/>
        <v>0.23423423423423423</v>
      </c>
    </row>
    <row r="42" spans="1:10" x14ac:dyDescent="0.2">
      <c r="A42" s="7"/>
      <c r="B42" s="65"/>
      <c r="C42" s="66"/>
      <c r="D42" s="65"/>
      <c r="E42" s="66"/>
      <c r="F42" s="67"/>
      <c r="G42" s="65"/>
      <c r="H42" s="66"/>
      <c r="I42" s="20"/>
      <c r="J42" s="21"/>
    </row>
    <row r="43" spans="1:10" s="43" customFormat="1" x14ac:dyDescent="0.2">
      <c r="A43" s="27" t="s">
        <v>28</v>
      </c>
      <c r="B43" s="71">
        <f>SUM(B15:B42)</f>
        <v>1899</v>
      </c>
      <c r="C43" s="72">
        <f>SUM(C15:C42)</f>
        <v>1688</v>
      </c>
      <c r="D43" s="71">
        <f>SUM(D15:D42)</f>
        <v>9507</v>
      </c>
      <c r="E43" s="72">
        <f>SUM(E15:E42)</f>
        <v>6993</v>
      </c>
      <c r="F43" s="73"/>
      <c r="G43" s="71">
        <f>B43-C43</f>
        <v>211</v>
      </c>
      <c r="H43" s="72">
        <f>D43-E43</f>
        <v>2514</v>
      </c>
      <c r="I43" s="37">
        <f>IF(C43=0, "-", G43/C43)</f>
        <v>0.125</v>
      </c>
      <c r="J43" s="38">
        <f>IF(E43=0, "-", H43/E43)</f>
        <v>0.35950235950235948</v>
      </c>
    </row>
    <row r="44" spans="1:10" s="43" customFormat="1" x14ac:dyDescent="0.2">
      <c r="A44" s="27" t="s">
        <v>0</v>
      </c>
      <c r="B44" s="71">
        <f>B11+B43</f>
        <v>1899</v>
      </c>
      <c r="C44" s="77">
        <f>C11+C43</f>
        <v>1688</v>
      </c>
      <c r="D44" s="71">
        <f>D11+D43</f>
        <v>9507</v>
      </c>
      <c r="E44" s="77">
        <f>E11+E43</f>
        <v>6993</v>
      </c>
      <c r="F44" s="73"/>
      <c r="G44" s="71">
        <f>B44-C44</f>
        <v>211</v>
      </c>
      <c r="H44" s="72">
        <f>D44-E44</f>
        <v>2514</v>
      </c>
      <c r="I44" s="37">
        <f>IF(C44=0, "-", G44/C44)</f>
        <v>0.125</v>
      </c>
      <c r="J44" s="38">
        <f>IF(E44=0, "-", H44/E44)</f>
        <v>0.35950235950235948</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02"/>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97</v>
      </c>
      <c r="B2" s="202" t="s">
        <v>87</v>
      </c>
      <c r="C2" s="198"/>
      <c r="D2" s="198"/>
      <c r="E2" s="203"/>
      <c r="F2" s="203"/>
      <c r="G2" s="203"/>
      <c r="H2" s="203"/>
      <c r="I2" s="203"/>
      <c r="J2" s="203"/>
      <c r="K2" s="203"/>
    </row>
    <row r="4" spans="1:11" ht="15.75" x14ac:dyDescent="0.25">
      <c r="A4" s="164" t="s">
        <v>99</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99</v>
      </c>
      <c r="B6" s="61" t="s">
        <v>12</v>
      </c>
      <c r="C6" s="62" t="s">
        <v>13</v>
      </c>
      <c r="D6" s="61" t="s">
        <v>12</v>
      </c>
      <c r="E6" s="63" t="s">
        <v>13</v>
      </c>
      <c r="F6" s="62" t="s">
        <v>12</v>
      </c>
      <c r="G6" s="62" t="s">
        <v>13</v>
      </c>
      <c r="H6" s="61" t="s">
        <v>12</v>
      </c>
      <c r="I6" s="63" t="s">
        <v>13</v>
      </c>
      <c r="J6" s="61"/>
      <c r="K6" s="63"/>
    </row>
    <row r="7" spans="1:11" x14ac:dyDescent="0.2">
      <c r="A7" s="7" t="s">
        <v>184</v>
      </c>
      <c r="B7" s="65">
        <v>0</v>
      </c>
      <c r="C7" s="34">
        <f>IF(B11=0, "-", B7/B11)</f>
        <v>0</v>
      </c>
      <c r="D7" s="65">
        <v>0</v>
      </c>
      <c r="E7" s="9">
        <f>IF(D11=0, "-", D7/D11)</f>
        <v>0</v>
      </c>
      <c r="F7" s="81">
        <v>1</v>
      </c>
      <c r="G7" s="34">
        <f>IF(F11=0, "-", F7/F11)</f>
        <v>1.9230769230769232E-2</v>
      </c>
      <c r="H7" s="65">
        <v>1</v>
      </c>
      <c r="I7" s="9">
        <f>IF(H11=0, "-", H7/H11)</f>
        <v>5.5555555555555552E-2</v>
      </c>
      <c r="J7" s="8" t="str">
        <f>IF(D7=0, "-", IF((B7-D7)/D7&lt;10, (B7-D7)/D7, "&gt;999%"))</f>
        <v>-</v>
      </c>
      <c r="K7" s="9">
        <f>IF(H7=0, "-", IF((F7-H7)/H7&lt;10, (F7-H7)/H7, "&gt;999%"))</f>
        <v>0</v>
      </c>
    </row>
    <row r="8" spans="1:11" x14ac:dyDescent="0.2">
      <c r="A8" s="7" t="s">
        <v>185</v>
      </c>
      <c r="B8" s="65">
        <v>12</v>
      </c>
      <c r="C8" s="34">
        <f>IF(B11=0, "-", B8/B11)</f>
        <v>0.92307692307692313</v>
      </c>
      <c r="D8" s="65">
        <v>4</v>
      </c>
      <c r="E8" s="9">
        <f>IF(D11=0, "-", D8/D11)</f>
        <v>0.8</v>
      </c>
      <c r="F8" s="81">
        <v>48</v>
      </c>
      <c r="G8" s="34">
        <f>IF(F11=0, "-", F8/F11)</f>
        <v>0.92307692307692313</v>
      </c>
      <c r="H8" s="65">
        <v>13</v>
      </c>
      <c r="I8" s="9">
        <f>IF(H11=0, "-", H8/H11)</f>
        <v>0.72222222222222221</v>
      </c>
      <c r="J8" s="8">
        <f>IF(D8=0, "-", IF((B8-D8)/D8&lt;10, (B8-D8)/D8, "&gt;999%"))</f>
        <v>2</v>
      </c>
      <c r="K8" s="9">
        <f>IF(H8=0, "-", IF((F8-H8)/H8&lt;10, (F8-H8)/H8, "&gt;999%"))</f>
        <v>2.6923076923076925</v>
      </c>
    </row>
    <row r="9" spans="1:11" x14ac:dyDescent="0.2">
      <c r="A9" s="7" t="s">
        <v>186</v>
      </c>
      <c r="B9" s="65">
        <v>1</v>
      </c>
      <c r="C9" s="34">
        <f>IF(B11=0, "-", B9/B11)</f>
        <v>7.6923076923076927E-2</v>
      </c>
      <c r="D9" s="65">
        <v>1</v>
      </c>
      <c r="E9" s="9">
        <f>IF(D11=0, "-", D9/D11)</f>
        <v>0.2</v>
      </c>
      <c r="F9" s="81">
        <v>3</v>
      </c>
      <c r="G9" s="34">
        <f>IF(F11=0, "-", F9/F11)</f>
        <v>5.7692307692307696E-2</v>
      </c>
      <c r="H9" s="65">
        <v>4</v>
      </c>
      <c r="I9" s="9">
        <f>IF(H11=0, "-", H9/H11)</f>
        <v>0.22222222222222221</v>
      </c>
      <c r="J9" s="8">
        <f>IF(D9=0, "-", IF((B9-D9)/D9&lt;10, (B9-D9)/D9, "&gt;999%"))</f>
        <v>0</v>
      </c>
      <c r="K9" s="9">
        <f>IF(H9=0, "-", IF((F9-H9)/H9&lt;10, (F9-H9)/H9, "&gt;999%"))</f>
        <v>-0.25</v>
      </c>
    </row>
    <row r="10" spans="1:11" x14ac:dyDescent="0.2">
      <c r="A10" s="2"/>
      <c r="B10" s="68"/>
      <c r="C10" s="33"/>
      <c r="D10" s="68"/>
      <c r="E10" s="6"/>
      <c r="F10" s="82"/>
      <c r="G10" s="33"/>
      <c r="H10" s="68"/>
      <c r="I10" s="6"/>
      <c r="J10" s="5"/>
      <c r="K10" s="6"/>
    </row>
    <row r="11" spans="1:11" s="43" customFormat="1" x14ac:dyDescent="0.2">
      <c r="A11" s="162" t="s">
        <v>503</v>
      </c>
      <c r="B11" s="71">
        <f>SUM(B7:B10)</f>
        <v>13</v>
      </c>
      <c r="C11" s="40">
        <f>B11/1899</f>
        <v>6.8457082675092151E-3</v>
      </c>
      <c r="D11" s="71">
        <f>SUM(D7:D10)</f>
        <v>5</v>
      </c>
      <c r="E11" s="41">
        <f>D11/1688</f>
        <v>2.9620853080568718E-3</v>
      </c>
      <c r="F11" s="77">
        <f>SUM(F7:F10)</f>
        <v>52</v>
      </c>
      <c r="G11" s="42">
        <f>F11/9507</f>
        <v>5.4696539392026927E-3</v>
      </c>
      <c r="H11" s="71">
        <f>SUM(H7:H10)</f>
        <v>18</v>
      </c>
      <c r="I11" s="41">
        <f>H11/6993</f>
        <v>2.5740025740025739E-3</v>
      </c>
      <c r="J11" s="37">
        <f>IF(D11=0, "-", IF((B11-D11)/D11&lt;10, (B11-D11)/D11, "&gt;999%"))</f>
        <v>1.6</v>
      </c>
      <c r="K11" s="38">
        <f>IF(H11=0, "-", IF((F11-H11)/H11&lt;10, (F11-H11)/H11, "&gt;999%"))</f>
        <v>1.8888888888888888</v>
      </c>
    </row>
    <row r="12" spans="1:11" x14ac:dyDescent="0.2">
      <c r="B12" s="83"/>
      <c r="D12" s="83"/>
      <c r="F12" s="83"/>
      <c r="H12" s="83"/>
    </row>
    <row r="13" spans="1:11" s="43" customFormat="1" x14ac:dyDescent="0.2">
      <c r="A13" s="162" t="s">
        <v>503</v>
      </c>
      <c r="B13" s="71">
        <v>13</v>
      </c>
      <c r="C13" s="40">
        <f>B13/1899</f>
        <v>6.8457082675092151E-3</v>
      </c>
      <c r="D13" s="71">
        <v>5</v>
      </c>
      <c r="E13" s="41">
        <f>D13/1688</f>
        <v>2.9620853080568718E-3</v>
      </c>
      <c r="F13" s="77">
        <v>52</v>
      </c>
      <c r="G13" s="42">
        <f>F13/9507</f>
        <v>5.4696539392026927E-3</v>
      </c>
      <c r="H13" s="71">
        <v>18</v>
      </c>
      <c r="I13" s="41">
        <f>H13/6993</f>
        <v>2.5740025740025739E-3</v>
      </c>
      <c r="J13" s="37">
        <f>IF(D13=0, "-", IF((B13-D13)/D13&lt;10, (B13-D13)/D13, "&gt;999%"))</f>
        <v>1.6</v>
      </c>
      <c r="K13" s="38">
        <f>IF(H13=0, "-", IF((F13-H13)/H13&lt;10, (F13-H13)/H13, "&gt;999%"))</f>
        <v>1.8888888888888888</v>
      </c>
    </row>
    <row r="14" spans="1:11" x14ac:dyDescent="0.2">
      <c r="B14" s="83"/>
      <c r="D14" s="83"/>
      <c r="F14" s="83"/>
      <c r="H14" s="83"/>
    </row>
    <row r="15" spans="1:11" ht="15.75" x14ac:dyDescent="0.25">
      <c r="A15" s="164" t="s">
        <v>100</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124</v>
      </c>
      <c r="B17" s="61" t="s">
        <v>12</v>
      </c>
      <c r="C17" s="62" t="s">
        <v>13</v>
      </c>
      <c r="D17" s="61" t="s">
        <v>12</v>
      </c>
      <c r="E17" s="63" t="s">
        <v>13</v>
      </c>
      <c r="F17" s="62" t="s">
        <v>12</v>
      </c>
      <c r="G17" s="62" t="s">
        <v>13</v>
      </c>
      <c r="H17" s="61" t="s">
        <v>12</v>
      </c>
      <c r="I17" s="63" t="s">
        <v>13</v>
      </c>
      <c r="J17" s="61"/>
      <c r="K17" s="63"/>
    </row>
    <row r="18" spans="1:11" x14ac:dyDescent="0.2">
      <c r="A18" s="7" t="s">
        <v>187</v>
      </c>
      <c r="B18" s="65">
        <v>1</v>
      </c>
      <c r="C18" s="34">
        <f>IF(B30=0, "-", B18/B30)</f>
        <v>7.1428571428571426E-3</v>
      </c>
      <c r="D18" s="65">
        <v>1</v>
      </c>
      <c r="E18" s="9">
        <f>IF(D30=0, "-", D18/D30)</f>
        <v>2.4390243902439025E-2</v>
      </c>
      <c r="F18" s="81">
        <v>2</v>
      </c>
      <c r="G18" s="34">
        <f>IF(F30=0, "-", F18/F30)</f>
        <v>4.0404040404040404E-3</v>
      </c>
      <c r="H18" s="65">
        <v>3</v>
      </c>
      <c r="I18" s="9">
        <f>IF(H30=0, "-", H18/H30)</f>
        <v>9.2307692307692316E-3</v>
      </c>
      <c r="J18" s="8">
        <f t="shared" ref="J18:J28" si="0">IF(D18=0, "-", IF((B18-D18)/D18&lt;10, (B18-D18)/D18, "&gt;999%"))</f>
        <v>0</v>
      </c>
      <c r="K18" s="9">
        <f t="shared" ref="K18:K28" si="1">IF(H18=0, "-", IF((F18-H18)/H18&lt;10, (F18-H18)/H18, "&gt;999%"))</f>
        <v>-0.33333333333333331</v>
      </c>
    </row>
    <row r="19" spans="1:11" x14ac:dyDescent="0.2">
      <c r="A19" s="7" t="s">
        <v>188</v>
      </c>
      <c r="B19" s="65">
        <v>0</v>
      </c>
      <c r="C19" s="34">
        <f>IF(B30=0, "-", B19/B30)</f>
        <v>0</v>
      </c>
      <c r="D19" s="65">
        <v>4</v>
      </c>
      <c r="E19" s="9">
        <f>IF(D30=0, "-", D19/D30)</f>
        <v>9.7560975609756101E-2</v>
      </c>
      <c r="F19" s="81">
        <v>13</v>
      </c>
      <c r="G19" s="34">
        <f>IF(F30=0, "-", F19/F30)</f>
        <v>2.6262626262626262E-2</v>
      </c>
      <c r="H19" s="65">
        <v>29</v>
      </c>
      <c r="I19" s="9">
        <f>IF(H30=0, "-", H19/H30)</f>
        <v>8.9230769230769225E-2</v>
      </c>
      <c r="J19" s="8">
        <f t="shared" si="0"/>
        <v>-1</v>
      </c>
      <c r="K19" s="9">
        <f t="shared" si="1"/>
        <v>-0.55172413793103448</v>
      </c>
    </row>
    <row r="20" spans="1:11" x14ac:dyDescent="0.2">
      <c r="A20" s="7" t="s">
        <v>189</v>
      </c>
      <c r="B20" s="65">
        <v>9</v>
      </c>
      <c r="C20" s="34">
        <f>IF(B30=0, "-", B20/B30)</f>
        <v>6.4285714285714279E-2</v>
      </c>
      <c r="D20" s="65">
        <v>7</v>
      </c>
      <c r="E20" s="9">
        <f>IF(D30=0, "-", D20/D30)</f>
        <v>0.17073170731707318</v>
      </c>
      <c r="F20" s="81">
        <v>52</v>
      </c>
      <c r="G20" s="34">
        <f>IF(F30=0, "-", F20/F30)</f>
        <v>0.10505050505050505</v>
      </c>
      <c r="H20" s="65">
        <v>36</v>
      </c>
      <c r="I20" s="9">
        <f>IF(H30=0, "-", H20/H30)</f>
        <v>0.11076923076923077</v>
      </c>
      <c r="J20" s="8">
        <f t="shared" si="0"/>
        <v>0.2857142857142857</v>
      </c>
      <c r="K20" s="9">
        <f t="shared" si="1"/>
        <v>0.44444444444444442</v>
      </c>
    </row>
    <row r="21" spans="1:11" x14ac:dyDescent="0.2">
      <c r="A21" s="7" t="s">
        <v>190</v>
      </c>
      <c r="B21" s="65">
        <v>9</v>
      </c>
      <c r="C21" s="34">
        <f>IF(B30=0, "-", B21/B30)</f>
        <v>6.4285714285714279E-2</v>
      </c>
      <c r="D21" s="65">
        <v>3</v>
      </c>
      <c r="E21" s="9">
        <f>IF(D30=0, "-", D21/D30)</f>
        <v>7.3170731707317069E-2</v>
      </c>
      <c r="F21" s="81">
        <v>30</v>
      </c>
      <c r="G21" s="34">
        <f>IF(F30=0, "-", F21/F30)</f>
        <v>6.0606060606060608E-2</v>
      </c>
      <c r="H21" s="65">
        <v>19</v>
      </c>
      <c r="I21" s="9">
        <f>IF(H30=0, "-", H21/H30)</f>
        <v>5.8461538461538461E-2</v>
      </c>
      <c r="J21" s="8">
        <f t="shared" si="0"/>
        <v>2</v>
      </c>
      <c r="K21" s="9">
        <f t="shared" si="1"/>
        <v>0.57894736842105265</v>
      </c>
    </row>
    <row r="22" spans="1:11" x14ac:dyDescent="0.2">
      <c r="A22" s="7" t="s">
        <v>191</v>
      </c>
      <c r="B22" s="65">
        <v>79</v>
      </c>
      <c r="C22" s="34">
        <f>IF(B30=0, "-", B22/B30)</f>
        <v>0.56428571428571428</v>
      </c>
      <c r="D22" s="65">
        <v>11</v>
      </c>
      <c r="E22" s="9">
        <f>IF(D30=0, "-", D22/D30)</f>
        <v>0.26829268292682928</v>
      </c>
      <c r="F22" s="81">
        <v>171</v>
      </c>
      <c r="G22" s="34">
        <f>IF(F30=0, "-", F22/F30)</f>
        <v>0.34545454545454546</v>
      </c>
      <c r="H22" s="65">
        <v>62</v>
      </c>
      <c r="I22" s="9">
        <f>IF(H30=0, "-", H22/H30)</f>
        <v>0.19076923076923077</v>
      </c>
      <c r="J22" s="8">
        <f t="shared" si="0"/>
        <v>6.1818181818181817</v>
      </c>
      <c r="K22" s="9">
        <f t="shared" si="1"/>
        <v>1.7580645161290323</v>
      </c>
    </row>
    <row r="23" spans="1:11" x14ac:dyDescent="0.2">
      <c r="A23" s="7" t="s">
        <v>192</v>
      </c>
      <c r="B23" s="65">
        <v>0</v>
      </c>
      <c r="C23" s="34">
        <f>IF(B30=0, "-", B23/B30)</f>
        <v>0</v>
      </c>
      <c r="D23" s="65">
        <v>3</v>
      </c>
      <c r="E23" s="9">
        <f>IF(D30=0, "-", D23/D30)</f>
        <v>7.3170731707317069E-2</v>
      </c>
      <c r="F23" s="81">
        <v>12</v>
      </c>
      <c r="G23" s="34">
        <f>IF(F30=0, "-", F23/F30)</f>
        <v>2.4242424242424242E-2</v>
      </c>
      <c r="H23" s="65">
        <v>9</v>
      </c>
      <c r="I23" s="9">
        <f>IF(H30=0, "-", H23/H30)</f>
        <v>2.7692307692307693E-2</v>
      </c>
      <c r="J23" s="8">
        <f t="shared" si="0"/>
        <v>-1</v>
      </c>
      <c r="K23" s="9">
        <f t="shared" si="1"/>
        <v>0.33333333333333331</v>
      </c>
    </row>
    <row r="24" spans="1:11" x14ac:dyDescent="0.2">
      <c r="A24" s="7" t="s">
        <v>193</v>
      </c>
      <c r="B24" s="65">
        <v>13</v>
      </c>
      <c r="C24" s="34">
        <f>IF(B30=0, "-", B24/B30)</f>
        <v>9.285714285714286E-2</v>
      </c>
      <c r="D24" s="65">
        <v>1</v>
      </c>
      <c r="E24" s="9">
        <f>IF(D30=0, "-", D24/D30)</f>
        <v>2.4390243902439025E-2</v>
      </c>
      <c r="F24" s="81">
        <v>52</v>
      </c>
      <c r="G24" s="34">
        <f>IF(F30=0, "-", F24/F30)</f>
        <v>0.10505050505050505</v>
      </c>
      <c r="H24" s="65">
        <v>54</v>
      </c>
      <c r="I24" s="9">
        <f>IF(H30=0, "-", H24/H30)</f>
        <v>0.16615384615384615</v>
      </c>
      <c r="J24" s="8" t="str">
        <f t="shared" si="0"/>
        <v>&gt;999%</v>
      </c>
      <c r="K24" s="9">
        <f t="shared" si="1"/>
        <v>-3.7037037037037035E-2</v>
      </c>
    </row>
    <row r="25" spans="1:11" x14ac:dyDescent="0.2">
      <c r="A25" s="7" t="s">
        <v>194</v>
      </c>
      <c r="B25" s="65">
        <v>11</v>
      </c>
      <c r="C25" s="34">
        <f>IF(B30=0, "-", B25/B30)</f>
        <v>7.857142857142857E-2</v>
      </c>
      <c r="D25" s="65">
        <v>10</v>
      </c>
      <c r="E25" s="9">
        <f>IF(D30=0, "-", D25/D30)</f>
        <v>0.24390243902439024</v>
      </c>
      <c r="F25" s="81">
        <v>72</v>
      </c>
      <c r="G25" s="34">
        <f>IF(F30=0, "-", F25/F30)</f>
        <v>0.14545454545454545</v>
      </c>
      <c r="H25" s="65">
        <v>49</v>
      </c>
      <c r="I25" s="9">
        <f>IF(H30=0, "-", H25/H30)</f>
        <v>0.15076923076923077</v>
      </c>
      <c r="J25" s="8">
        <f t="shared" si="0"/>
        <v>0.1</v>
      </c>
      <c r="K25" s="9">
        <f t="shared" si="1"/>
        <v>0.46938775510204084</v>
      </c>
    </row>
    <row r="26" spans="1:11" x14ac:dyDescent="0.2">
      <c r="A26" s="7" t="s">
        <v>195</v>
      </c>
      <c r="B26" s="65">
        <v>0</v>
      </c>
      <c r="C26" s="34">
        <f>IF(B30=0, "-", B26/B30)</f>
        <v>0</v>
      </c>
      <c r="D26" s="65">
        <v>0</v>
      </c>
      <c r="E26" s="9">
        <f>IF(D30=0, "-", D26/D30)</f>
        <v>0</v>
      </c>
      <c r="F26" s="81">
        <v>0</v>
      </c>
      <c r="G26" s="34">
        <f>IF(F30=0, "-", F26/F30)</f>
        <v>0</v>
      </c>
      <c r="H26" s="65">
        <v>1</v>
      </c>
      <c r="I26" s="9">
        <f>IF(H30=0, "-", H26/H30)</f>
        <v>3.0769230769230769E-3</v>
      </c>
      <c r="J26" s="8" t="str">
        <f t="shared" si="0"/>
        <v>-</v>
      </c>
      <c r="K26" s="9">
        <f t="shared" si="1"/>
        <v>-1</v>
      </c>
    </row>
    <row r="27" spans="1:11" x14ac:dyDescent="0.2">
      <c r="A27" s="7" t="s">
        <v>196</v>
      </c>
      <c r="B27" s="65">
        <v>3</v>
      </c>
      <c r="C27" s="34">
        <f>IF(B30=0, "-", B27/B30)</f>
        <v>2.1428571428571429E-2</v>
      </c>
      <c r="D27" s="65">
        <v>0</v>
      </c>
      <c r="E27" s="9">
        <f>IF(D30=0, "-", D27/D30)</f>
        <v>0</v>
      </c>
      <c r="F27" s="81">
        <v>53</v>
      </c>
      <c r="G27" s="34">
        <f>IF(F30=0, "-", F27/F30)</f>
        <v>0.10707070707070707</v>
      </c>
      <c r="H27" s="65">
        <v>47</v>
      </c>
      <c r="I27" s="9">
        <f>IF(H30=0, "-", H27/H30)</f>
        <v>0.14461538461538462</v>
      </c>
      <c r="J27" s="8" t="str">
        <f t="shared" si="0"/>
        <v>-</v>
      </c>
      <c r="K27" s="9">
        <f t="shared" si="1"/>
        <v>0.1276595744680851</v>
      </c>
    </row>
    <row r="28" spans="1:11" x14ac:dyDescent="0.2">
      <c r="A28" s="7" t="s">
        <v>197</v>
      </c>
      <c r="B28" s="65">
        <v>15</v>
      </c>
      <c r="C28" s="34">
        <f>IF(B30=0, "-", B28/B30)</f>
        <v>0.10714285714285714</v>
      </c>
      <c r="D28" s="65">
        <v>1</v>
      </c>
      <c r="E28" s="9">
        <f>IF(D30=0, "-", D28/D30)</f>
        <v>2.4390243902439025E-2</v>
      </c>
      <c r="F28" s="81">
        <v>38</v>
      </c>
      <c r="G28" s="34">
        <f>IF(F30=0, "-", F28/F30)</f>
        <v>7.6767676767676762E-2</v>
      </c>
      <c r="H28" s="65">
        <v>16</v>
      </c>
      <c r="I28" s="9">
        <f>IF(H30=0, "-", H28/H30)</f>
        <v>4.9230769230769231E-2</v>
      </c>
      <c r="J28" s="8" t="str">
        <f t="shared" si="0"/>
        <v>&gt;999%</v>
      </c>
      <c r="K28" s="9">
        <f t="shared" si="1"/>
        <v>1.375</v>
      </c>
    </row>
    <row r="29" spans="1:11" x14ac:dyDescent="0.2">
      <c r="A29" s="2"/>
      <c r="B29" s="68"/>
      <c r="C29" s="33"/>
      <c r="D29" s="68"/>
      <c r="E29" s="6"/>
      <c r="F29" s="82"/>
      <c r="G29" s="33"/>
      <c r="H29" s="68"/>
      <c r="I29" s="6"/>
      <c r="J29" s="5"/>
      <c r="K29" s="6"/>
    </row>
    <row r="30" spans="1:11" s="43" customFormat="1" x14ac:dyDescent="0.2">
      <c r="A30" s="162" t="s">
        <v>502</v>
      </c>
      <c r="B30" s="71">
        <f>SUM(B18:B29)</f>
        <v>140</v>
      </c>
      <c r="C30" s="40">
        <f>B30/1899</f>
        <v>7.3723012111637704E-2</v>
      </c>
      <c r="D30" s="71">
        <f>SUM(D18:D29)</f>
        <v>41</v>
      </c>
      <c r="E30" s="41">
        <f>D30/1688</f>
        <v>2.4289099526066352E-2</v>
      </c>
      <c r="F30" s="77">
        <f>SUM(F18:F29)</f>
        <v>495</v>
      </c>
      <c r="G30" s="42">
        <f>F30/9507</f>
        <v>5.2066898075102556E-2</v>
      </c>
      <c r="H30" s="71">
        <f>SUM(H18:H29)</f>
        <v>325</v>
      </c>
      <c r="I30" s="41">
        <f>H30/6993</f>
        <v>4.6475046475046473E-2</v>
      </c>
      <c r="J30" s="37">
        <f>IF(D30=0, "-", IF((B30-D30)/D30&lt;10, (B30-D30)/D30, "&gt;999%"))</f>
        <v>2.4146341463414633</v>
      </c>
      <c r="K30" s="38">
        <f>IF(H30=0, "-", IF((F30-H30)/H30&lt;10, (F30-H30)/H30, "&gt;999%"))</f>
        <v>0.52307692307692311</v>
      </c>
    </row>
    <row r="31" spans="1:11" x14ac:dyDescent="0.2">
      <c r="B31" s="83"/>
      <c r="D31" s="83"/>
      <c r="F31" s="83"/>
      <c r="H31" s="83"/>
    </row>
    <row r="32" spans="1:11" x14ac:dyDescent="0.2">
      <c r="A32" s="163" t="s">
        <v>125</v>
      </c>
      <c r="B32" s="61" t="s">
        <v>12</v>
      </c>
      <c r="C32" s="62" t="s">
        <v>13</v>
      </c>
      <c r="D32" s="61" t="s">
        <v>12</v>
      </c>
      <c r="E32" s="63" t="s">
        <v>13</v>
      </c>
      <c r="F32" s="62" t="s">
        <v>12</v>
      </c>
      <c r="G32" s="62" t="s">
        <v>13</v>
      </c>
      <c r="H32" s="61" t="s">
        <v>12</v>
      </c>
      <c r="I32" s="63" t="s">
        <v>13</v>
      </c>
      <c r="J32" s="61"/>
      <c r="K32" s="63"/>
    </row>
    <row r="33" spans="1:11" x14ac:dyDescent="0.2">
      <c r="A33" s="7" t="s">
        <v>198</v>
      </c>
      <c r="B33" s="65">
        <v>1</v>
      </c>
      <c r="C33" s="34">
        <f>IF(B36=0, "-", B33/B36)</f>
        <v>0.2</v>
      </c>
      <c r="D33" s="65">
        <v>0</v>
      </c>
      <c r="E33" s="9">
        <f>IF(D36=0, "-", D33/D36)</f>
        <v>0</v>
      </c>
      <c r="F33" s="81">
        <v>3</v>
      </c>
      <c r="G33" s="34">
        <f>IF(F36=0, "-", F33/F36)</f>
        <v>0.2</v>
      </c>
      <c r="H33" s="65">
        <v>3</v>
      </c>
      <c r="I33" s="9">
        <f>IF(H36=0, "-", H33/H36)</f>
        <v>0.42857142857142855</v>
      </c>
      <c r="J33" s="8" t="str">
        <f>IF(D33=0, "-", IF((B33-D33)/D33&lt;10, (B33-D33)/D33, "&gt;999%"))</f>
        <v>-</v>
      </c>
      <c r="K33" s="9">
        <f>IF(H33=0, "-", IF((F33-H33)/H33&lt;10, (F33-H33)/H33, "&gt;999%"))</f>
        <v>0</v>
      </c>
    </row>
    <row r="34" spans="1:11" x14ac:dyDescent="0.2">
      <c r="A34" s="7" t="s">
        <v>199</v>
      </c>
      <c r="B34" s="65">
        <v>4</v>
      </c>
      <c r="C34" s="34">
        <f>IF(B36=0, "-", B34/B36)</f>
        <v>0.8</v>
      </c>
      <c r="D34" s="65">
        <v>1</v>
      </c>
      <c r="E34" s="9">
        <f>IF(D36=0, "-", D34/D36)</f>
        <v>1</v>
      </c>
      <c r="F34" s="81">
        <v>12</v>
      </c>
      <c r="G34" s="34">
        <f>IF(F36=0, "-", F34/F36)</f>
        <v>0.8</v>
      </c>
      <c r="H34" s="65">
        <v>4</v>
      </c>
      <c r="I34" s="9">
        <f>IF(H36=0, "-", H34/H36)</f>
        <v>0.5714285714285714</v>
      </c>
      <c r="J34" s="8">
        <f>IF(D34=0, "-", IF((B34-D34)/D34&lt;10, (B34-D34)/D34, "&gt;999%"))</f>
        <v>3</v>
      </c>
      <c r="K34" s="9">
        <f>IF(H34=0, "-", IF((F34-H34)/H34&lt;10, (F34-H34)/H34, "&gt;999%"))</f>
        <v>2</v>
      </c>
    </row>
    <row r="35" spans="1:11" x14ac:dyDescent="0.2">
      <c r="A35" s="2"/>
      <c r="B35" s="68"/>
      <c r="C35" s="33"/>
      <c r="D35" s="68"/>
      <c r="E35" s="6"/>
      <c r="F35" s="82"/>
      <c r="G35" s="33"/>
      <c r="H35" s="68"/>
      <c r="I35" s="6"/>
      <c r="J35" s="5"/>
      <c r="K35" s="6"/>
    </row>
    <row r="36" spans="1:11" s="43" customFormat="1" x14ac:dyDescent="0.2">
      <c r="A36" s="162" t="s">
        <v>501</v>
      </c>
      <c r="B36" s="71">
        <f>SUM(B33:B35)</f>
        <v>5</v>
      </c>
      <c r="C36" s="40">
        <f>B36/1899</f>
        <v>2.6329647182727752E-3</v>
      </c>
      <c r="D36" s="71">
        <f>SUM(D33:D35)</f>
        <v>1</v>
      </c>
      <c r="E36" s="41">
        <f>D36/1688</f>
        <v>5.9241706161137445E-4</v>
      </c>
      <c r="F36" s="77">
        <f>SUM(F33:F35)</f>
        <v>15</v>
      </c>
      <c r="G36" s="42">
        <f>F36/9507</f>
        <v>1.577784790154623E-3</v>
      </c>
      <c r="H36" s="71">
        <f>SUM(H33:H35)</f>
        <v>7</v>
      </c>
      <c r="I36" s="41">
        <f>H36/6993</f>
        <v>1.001001001001001E-3</v>
      </c>
      <c r="J36" s="37">
        <f>IF(D36=0, "-", IF((B36-D36)/D36&lt;10, (B36-D36)/D36, "&gt;999%"))</f>
        <v>4</v>
      </c>
      <c r="K36" s="38">
        <f>IF(H36=0, "-", IF((F36-H36)/H36&lt;10, (F36-H36)/H36, "&gt;999%"))</f>
        <v>1.1428571428571428</v>
      </c>
    </row>
    <row r="37" spans="1:11" x14ac:dyDescent="0.2">
      <c r="B37" s="83"/>
      <c r="D37" s="83"/>
      <c r="F37" s="83"/>
      <c r="H37" s="83"/>
    </row>
    <row r="38" spans="1:11" s="43" customFormat="1" x14ac:dyDescent="0.2">
      <c r="A38" s="162" t="s">
        <v>500</v>
      </c>
      <c r="B38" s="71">
        <v>145</v>
      </c>
      <c r="C38" s="40">
        <f>B38/1899</f>
        <v>7.635597682991048E-2</v>
      </c>
      <c r="D38" s="71">
        <v>42</v>
      </c>
      <c r="E38" s="41">
        <f>D38/1688</f>
        <v>2.4881516587677725E-2</v>
      </c>
      <c r="F38" s="77">
        <v>510</v>
      </c>
      <c r="G38" s="42">
        <f>F38/9507</f>
        <v>5.3644682865257177E-2</v>
      </c>
      <c r="H38" s="71">
        <v>332</v>
      </c>
      <c r="I38" s="41">
        <f>H38/6993</f>
        <v>4.7476047476047473E-2</v>
      </c>
      <c r="J38" s="37">
        <f>IF(D38=0, "-", IF((B38-D38)/D38&lt;10, (B38-D38)/D38, "&gt;999%"))</f>
        <v>2.4523809523809526</v>
      </c>
      <c r="K38" s="38">
        <f>IF(H38=0, "-", IF((F38-H38)/H38&lt;10, (F38-H38)/H38, "&gt;999%"))</f>
        <v>0.53614457831325302</v>
      </c>
    </row>
    <row r="39" spans="1:11" x14ac:dyDescent="0.2">
      <c r="B39" s="83"/>
      <c r="D39" s="83"/>
      <c r="F39" s="83"/>
      <c r="H39" s="83"/>
    </row>
    <row r="40" spans="1:11" ht="15.75" x14ac:dyDescent="0.25">
      <c r="A40" s="164" t="s">
        <v>101</v>
      </c>
      <c r="B40" s="196" t="s">
        <v>1</v>
      </c>
      <c r="C40" s="200"/>
      <c r="D40" s="200"/>
      <c r="E40" s="197"/>
      <c r="F40" s="196" t="s">
        <v>14</v>
      </c>
      <c r="G40" s="200"/>
      <c r="H40" s="200"/>
      <c r="I40" s="197"/>
      <c r="J40" s="196" t="s">
        <v>15</v>
      </c>
      <c r="K40" s="197"/>
    </row>
    <row r="41" spans="1:11" x14ac:dyDescent="0.2">
      <c r="A41" s="22"/>
      <c r="B41" s="196">
        <f>VALUE(RIGHT($B$2, 4))</f>
        <v>2021</v>
      </c>
      <c r="C41" s="197"/>
      <c r="D41" s="196">
        <f>B41-1</f>
        <v>2020</v>
      </c>
      <c r="E41" s="204"/>
      <c r="F41" s="196">
        <f>B41</f>
        <v>2021</v>
      </c>
      <c r="G41" s="204"/>
      <c r="H41" s="196">
        <f>D41</f>
        <v>2020</v>
      </c>
      <c r="I41" s="204"/>
      <c r="J41" s="140" t="s">
        <v>4</v>
      </c>
      <c r="K41" s="141" t="s">
        <v>2</v>
      </c>
    </row>
    <row r="42" spans="1:11" x14ac:dyDescent="0.2">
      <c r="A42" s="163" t="s">
        <v>126</v>
      </c>
      <c r="B42" s="61" t="s">
        <v>12</v>
      </c>
      <c r="C42" s="62" t="s">
        <v>13</v>
      </c>
      <c r="D42" s="61" t="s">
        <v>12</v>
      </c>
      <c r="E42" s="63" t="s">
        <v>13</v>
      </c>
      <c r="F42" s="62" t="s">
        <v>12</v>
      </c>
      <c r="G42" s="62" t="s">
        <v>13</v>
      </c>
      <c r="H42" s="61" t="s">
        <v>12</v>
      </c>
      <c r="I42" s="63" t="s">
        <v>13</v>
      </c>
      <c r="J42" s="61"/>
      <c r="K42" s="63"/>
    </row>
    <row r="43" spans="1:11" x14ac:dyDescent="0.2">
      <c r="A43" s="7" t="s">
        <v>200</v>
      </c>
      <c r="B43" s="65">
        <v>0</v>
      </c>
      <c r="C43" s="34">
        <f>IF(B60=0, "-", B43/B60)</f>
        <v>0</v>
      </c>
      <c r="D43" s="65">
        <v>0</v>
      </c>
      <c r="E43" s="9">
        <f>IF(D60=0, "-", D43/D60)</f>
        <v>0</v>
      </c>
      <c r="F43" s="81">
        <v>2</v>
      </c>
      <c r="G43" s="34">
        <f>IF(F60=0, "-", F43/F60)</f>
        <v>3.3783783783783786E-3</v>
      </c>
      <c r="H43" s="65">
        <v>1</v>
      </c>
      <c r="I43" s="9">
        <f>IF(H60=0, "-", H43/H60)</f>
        <v>1.7331022530329288E-3</v>
      </c>
      <c r="J43" s="8" t="str">
        <f t="shared" ref="J43:J58" si="2">IF(D43=0, "-", IF((B43-D43)/D43&lt;10, (B43-D43)/D43, "&gt;999%"))</f>
        <v>-</v>
      </c>
      <c r="K43" s="9">
        <f t="shared" ref="K43:K58" si="3">IF(H43=0, "-", IF((F43-H43)/H43&lt;10, (F43-H43)/H43, "&gt;999%"))</f>
        <v>1</v>
      </c>
    </row>
    <row r="44" spans="1:11" x14ac:dyDescent="0.2">
      <c r="A44" s="7" t="s">
        <v>201</v>
      </c>
      <c r="B44" s="65">
        <v>1</v>
      </c>
      <c r="C44" s="34">
        <f>IF(B60=0, "-", B44/B60)</f>
        <v>7.2992700729927005E-3</v>
      </c>
      <c r="D44" s="65">
        <v>2</v>
      </c>
      <c r="E44" s="9">
        <f>IF(D60=0, "-", D44/D60)</f>
        <v>1.834862385321101E-2</v>
      </c>
      <c r="F44" s="81">
        <v>10</v>
      </c>
      <c r="G44" s="34">
        <f>IF(F60=0, "-", F44/F60)</f>
        <v>1.6891891891891893E-2</v>
      </c>
      <c r="H44" s="65">
        <v>14</v>
      </c>
      <c r="I44" s="9">
        <f>IF(H60=0, "-", H44/H60)</f>
        <v>2.4263431542461005E-2</v>
      </c>
      <c r="J44" s="8">
        <f t="shared" si="2"/>
        <v>-0.5</v>
      </c>
      <c r="K44" s="9">
        <f t="shared" si="3"/>
        <v>-0.2857142857142857</v>
      </c>
    </row>
    <row r="45" spans="1:11" x14ac:dyDescent="0.2">
      <c r="A45" s="7" t="s">
        <v>202</v>
      </c>
      <c r="B45" s="65">
        <v>0</v>
      </c>
      <c r="C45" s="34">
        <f>IF(B60=0, "-", B45/B60)</f>
        <v>0</v>
      </c>
      <c r="D45" s="65">
        <v>3</v>
      </c>
      <c r="E45" s="9">
        <f>IF(D60=0, "-", D45/D60)</f>
        <v>2.7522935779816515E-2</v>
      </c>
      <c r="F45" s="81">
        <v>0</v>
      </c>
      <c r="G45" s="34">
        <f>IF(F60=0, "-", F45/F60)</f>
        <v>0</v>
      </c>
      <c r="H45" s="65">
        <v>21</v>
      </c>
      <c r="I45" s="9">
        <f>IF(H60=0, "-", H45/H60)</f>
        <v>3.6395147313691506E-2</v>
      </c>
      <c r="J45" s="8">
        <f t="shared" si="2"/>
        <v>-1</v>
      </c>
      <c r="K45" s="9">
        <f t="shared" si="3"/>
        <v>-1</v>
      </c>
    </row>
    <row r="46" spans="1:11" x14ac:dyDescent="0.2">
      <c r="A46" s="7" t="s">
        <v>203</v>
      </c>
      <c r="B46" s="65">
        <v>2</v>
      </c>
      <c r="C46" s="34">
        <f>IF(B60=0, "-", B46/B60)</f>
        <v>1.4598540145985401E-2</v>
      </c>
      <c r="D46" s="65">
        <v>4</v>
      </c>
      <c r="E46" s="9">
        <f>IF(D60=0, "-", D46/D60)</f>
        <v>3.669724770642202E-2</v>
      </c>
      <c r="F46" s="81">
        <v>20</v>
      </c>
      <c r="G46" s="34">
        <f>IF(F60=0, "-", F46/F60)</f>
        <v>3.3783783783783786E-2</v>
      </c>
      <c r="H46" s="65">
        <v>42</v>
      </c>
      <c r="I46" s="9">
        <f>IF(H60=0, "-", H46/H60)</f>
        <v>7.2790294627383012E-2</v>
      </c>
      <c r="J46" s="8">
        <f t="shared" si="2"/>
        <v>-0.5</v>
      </c>
      <c r="K46" s="9">
        <f t="shared" si="3"/>
        <v>-0.52380952380952384</v>
      </c>
    </row>
    <row r="47" spans="1:11" x14ac:dyDescent="0.2">
      <c r="A47" s="7" t="s">
        <v>204</v>
      </c>
      <c r="B47" s="65">
        <v>0</v>
      </c>
      <c r="C47" s="34">
        <f>IF(B60=0, "-", B47/B60)</f>
        <v>0</v>
      </c>
      <c r="D47" s="65">
        <v>3</v>
      </c>
      <c r="E47" s="9">
        <f>IF(D60=0, "-", D47/D60)</f>
        <v>2.7522935779816515E-2</v>
      </c>
      <c r="F47" s="81">
        <v>3</v>
      </c>
      <c r="G47" s="34">
        <f>IF(F60=0, "-", F47/F60)</f>
        <v>5.0675675675675678E-3</v>
      </c>
      <c r="H47" s="65">
        <v>14</v>
      </c>
      <c r="I47" s="9">
        <f>IF(H60=0, "-", H47/H60)</f>
        <v>2.4263431542461005E-2</v>
      </c>
      <c r="J47" s="8">
        <f t="shared" si="2"/>
        <v>-1</v>
      </c>
      <c r="K47" s="9">
        <f t="shared" si="3"/>
        <v>-0.7857142857142857</v>
      </c>
    </row>
    <row r="48" spans="1:11" x14ac:dyDescent="0.2">
      <c r="A48" s="7" t="s">
        <v>205</v>
      </c>
      <c r="B48" s="65">
        <v>50</v>
      </c>
      <c r="C48" s="34">
        <f>IF(B60=0, "-", B48/B60)</f>
        <v>0.36496350364963503</v>
      </c>
      <c r="D48" s="65">
        <v>16</v>
      </c>
      <c r="E48" s="9">
        <f>IF(D60=0, "-", D48/D60)</f>
        <v>0.14678899082568808</v>
      </c>
      <c r="F48" s="81">
        <v>169</v>
      </c>
      <c r="G48" s="34">
        <f>IF(F60=0, "-", F48/F60)</f>
        <v>0.28547297297297297</v>
      </c>
      <c r="H48" s="65">
        <v>90</v>
      </c>
      <c r="I48" s="9">
        <f>IF(H60=0, "-", H48/H60)</f>
        <v>0.15597920277296359</v>
      </c>
      <c r="J48" s="8">
        <f t="shared" si="2"/>
        <v>2.125</v>
      </c>
      <c r="K48" s="9">
        <f t="shared" si="3"/>
        <v>0.87777777777777777</v>
      </c>
    </row>
    <row r="49" spans="1:11" x14ac:dyDescent="0.2">
      <c r="A49" s="7" t="s">
        <v>206</v>
      </c>
      <c r="B49" s="65">
        <v>5</v>
      </c>
      <c r="C49" s="34">
        <f>IF(B60=0, "-", B49/B60)</f>
        <v>3.6496350364963501E-2</v>
      </c>
      <c r="D49" s="65">
        <v>3</v>
      </c>
      <c r="E49" s="9">
        <f>IF(D60=0, "-", D49/D60)</f>
        <v>2.7522935779816515E-2</v>
      </c>
      <c r="F49" s="81">
        <v>9</v>
      </c>
      <c r="G49" s="34">
        <f>IF(F60=0, "-", F49/F60)</f>
        <v>1.5202702702702704E-2</v>
      </c>
      <c r="H49" s="65">
        <v>11</v>
      </c>
      <c r="I49" s="9">
        <f>IF(H60=0, "-", H49/H60)</f>
        <v>1.9064124783362217E-2</v>
      </c>
      <c r="J49" s="8">
        <f t="shared" si="2"/>
        <v>0.66666666666666663</v>
      </c>
      <c r="K49" s="9">
        <f t="shared" si="3"/>
        <v>-0.18181818181818182</v>
      </c>
    </row>
    <row r="50" spans="1:11" x14ac:dyDescent="0.2">
      <c r="A50" s="7" t="s">
        <v>207</v>
      </c>
      <c r="B50" s="65">
        <v>28</v>
      </c>
      <c r="C50" s="34">
        <f>IF(B60=0, "-", B50/B60)</f>
        <v>0.20437956204379562</v>
      </c>
      <c r="D50" s="65">
        <v>7</v>
      </c>
      <c r="E50" s="9">
        <f>IF(D60=0, "-", D50/D60)</f>
        <v>6.4220183486238536E-2</v>
      </c>
      <c r="F50" s="81">
        <v>96</v>
      </c>
      <c r="G50" s="34">
        <f>IF(F60=0, "-", F50/F60)</f>
        <v>0.16216216216216217</v>
      </c>
      <c r="H50" s="65">
        <v>33</v>
      </c>
      <c r="I50" s="9">
        <f>IF(H60=0, "-", H50/H60)</f>
        <v>5.7192374350086658E-2</v>
      </c>
      <c r="J50" s="8">
        <f t="shared" si="2"/>
        <v>3</v>
      </c>
      <c r="K50" s="9">
        <f t="shared" si="3"/>
        <v>1.9090909090909092</v>
      </c>
    </row>
    <row r="51" spans="1:11" x14ac:dyDescent="0.2">
      <c r="A51" s="7" t="s">
        <v>208</v>
      </c>
      <c r="B51" s="65">
        <v>13</v>
      </c>
      <c r="C51" s="34">
        <f>IF(B60=0, "-", B51/B60)</f>
        <v>9.4890510948905105E-2</v>
      </c>
      <c r="D51" s="65">
        <v>12</v>
      </c>
      <c r="E51" s="9">
        <f>IF(D60=0, "-", D51/D60)</f>
        <v>0.11009174311926606</v>
      </c>
      <c r="F51" s="81">
        <v>61</v>
      </c>
      <c r="G51" s="34">
        <f>IF(F60=0, "-", F51/F60)</f>
        <v>0.10304054054054054</v>
      </c>
      <c r="H51" s="65">
        <v>55</v>
      </c>
      <c r="I51" s="9">
        <f>IF(H60=0, "-", H51/H60)</f>
        <v>9.5320623916811092E-2</v>
      </c>
      <c r="J51" s="8">
        <f t="shared" si="2"/>
        <v>8.3333333333333329E-2</v>
      </c>
      <c r="K51" s="9">
        <f t="shared" si="3"/>
        <v>0.10909090909090909</v>
      </c>
    </row>
    <row r="52" spans="1:11" x14ac:dyDescent="0.2">
      <c r="A52" s="7" t="s">
        <v>209</v>
      </c>
      <c r="B52" s="65">
        <v>0</v>
      </c>
      <c r="C52" s="34">
        <f>IF(B60=0, "-", B52/B60)</f>
        <v>0</v>
      </c>
      <c r="D52" s="65">
        <v>0</v>
      </c>
      <c r="E52" s="9">
        <f>IF(D60=0, "-", D52/D60)</f>
        <v>0</v>
      </c>
      <c r="F52" s="81">
        <v>1</v>
      </c>
      <c r="G52" s="34">
        <f>IF(F60=0, "-", F52/F60)</f>
        <v>1.6891891891891893E-3</v>
      </c>
      <c r="H52" s="65">
        <v>0</v>
      </c>
      <c r="I52" s="9">
        <f>IF(H60=0, "-", H52/H60)</f>
        <v>0</v>
      </c>
      <c r="J52" s="8" t="str">
        <f t="shared" si="2"/>
        <v>-</v>
      </c>
      <c r="K52" s="9" t="str">
        <f t="shared" si="3"/>
        <v>-</v>
      </c>
    </row>
    <row r="53" spans="1:11" x14ac:dyDescent="0.2">
      <c r="A53" s="7" t="s">
        <v>210</v>
      </c>
      <c r="B53" s="65">
        <v>0</v>
      </c>
      <c r="C53" s="34">
        <f>IF(B60=0, "-", B53/B60)</f>
        <v>0</v>
      </c>
      <c r="D53" s="65">
        <v>0</v>
      </c>
      <c r="E53" s="9">
        <f>IF(D60=0, "-", D53/D60)</f>
        <v>0</v>
      </c>
      <c r="F53" s="81">
        <v>0</v>
      </c>
      <c r="G53" s="34">
        <f>IF(F60=0, "-", F53/F60)</f>
        <v>0</v>
      </c>
      <c r="H53" s="65">
        <v>2</v>
      </c>
      <c r="I53" s="9">
        <f>IF(H60=0, "-", H53/H60)</f>
        <v>3.4662045060658577E-3</v>
      </c>
      <c r="J53" s="8" t="str">
        <f t="shared" si="2"/>
        <v>-</v>
      </c>
      <c r="K53" s="9">
        <f t="shared" si="3"/>
        <v>-1</v>
      </c>
    </row>
    <row r="54" spans="1:11" x14ac:dyDescent="0.2">
      <c r="A54" s="7" t="s">
        <v>211</v>
      </c>
      <c r="B54" s="65">
        <v>2</v>
      </c>
      <c r="C54" s="34">
        <f>IF(B60=0, "-", B54/B60)</f>
        <v>1.4598540145985401E-2</v>
      </c>
      <c r="D54" s="65">
        <v>0</v>
      </c>
      <c r="E54" s="9">
        <f>IF(D60=0, "-", D54/D60)</f>
        <v>0</v>
      </c>
      <c r="F54" s="81">
        <v>17</v>
      </c>
      <c r="G54" s="34">
        <f>IF(F60=0, "-", F54/F60)</f>
        <v>2.8716216216216218E-2</v>
      </c>
      <c r="H54" s="65">
        <v>0</v>
      </c>
      <c r="I54" s="9">
        <f>IF(H60=0, "-", H54/H60)</f>
        <v>0</v>
      </c>
      <c r="J54" s="8" t="str">
        <f t="shared" si="2"/>
        <v>-</v>
      </c>
      <c r="K54" s="9" t="str">
        <f t="shared" si="3"/>
        <v>-</v>
      </c>
    </row>
    <row r="55" spans="1:11" x14ac:dyDescent="0.2">
      <c r="A55" s="7" t="s">
        <v>212</v>
      </c>
      <c r="B55" s="65">
        <v>11</v>
      </c>
      <c r="C55" s="34">
        <f>IF(B60=0, "-", B55/B60)</f>
        <v>8.0291970802919707E-2</v>
      </c>
      <c r="D55" s="65">
        <v>9</v>
      </c>
      <c r="E55" s="9">
        <f>IF(D60=0, "-", D55/D60)</f>
        <v>8.2568807339449546E-2</v>
      </c>
      <c r="F55" s="81">
        <v>44</v>
      </c>
      <c r="G55" s="34">
        <f>IF(F60=0, "-", F55/F60)</f>
        <v>7.4324324324324328E-2</v>
      </c>
      <c r="H55" s="65">
        <v>27</v>
      </c>
      <c r="I55" s="9">
        <f>IF(H60=0, "-", H55/H60)</f>
        <v>4.6793760831889082E-2</v>
      </c>
      <c r="J55" s="8">
        <f t="shared" si="2"/>
        <v>0.22222222222222221</v>
      </c>
      <c r="K55" s="9">
        <f t="shared" si="3"/>
        <v>0.62962962962962965</v>
      </c>
    </row>
    <row r="56" spans="1:11" x14ac:dyDescent="0.2">
      <c r="A56" s="7" t="s">
        <v>213</v>
      </c>
      <c r="B56" s="65">
        <v>2</v>
      </c>
      <c r="C56" s="34">
        <f>IF(B60=0, "-", B56/B60)</f>
        <v>1.4598540145985401E-2</v>
      </c>
      <c r="D56" s="65">
        <v>0</v>
      </c>
      <c r="E56" s="9">
        <f>IF(D60=0, "-", D56/D60)</f>
        <v>0</v>
      </c>
      <c r="F56" s="81">
        <v>7</v>
      </c>
      <c r="G56" s="34">
        <f>IF(F60=0, "-", F56/F60)</f>
        <v>1.1824324324324325E-2</v>
      </c>
      <c r="H56" s="65">
        <v>4</v>
      </c>
      <c r="I56" s="9">
        <f>IF(H60=0, "-", H56/H60)</f>
        <v>6.9324090121317154E-3</v>
      </c>
      <c r="J56" s="8" t="str">
        <f t="shared" si="2"/>
        <v>-</v>
      </c>
      <c r="K56" s="9">
        <f t="shared" si="3"/>
        <v>0.75</v>
      </c>
    </row>
    <row r="57" spans="1:11" x14ac:dyDescent="0.2">
      <c r="A57" s="7" t="s">
        <v>214</v>
      </c>
      <c r="B57" s="65">
        <v>17</v>
      </c>
      <c r="C57" s="34">
        <f>IF(B60=0, "-", B57/B60)</f>
        <v>0.12408759124087591</v>
      </c>
      <c r="D57" s="65">
        <v>31</v>
      </c>
      <c r="E57" s="9">
        <f>IF(D60=0, "-", D57/D60)</f>
        <v>0.28440366972477066</v>
      </c>
      <c r="F57" s="81">
        <v>144</v>
      </c>
      <c r="G57" s="34">
        <f>IF(F60=0, "-", F57/F60)</f>
        <v>0.24324324324324326</v>
      </c>
      <c r="H57" s="65">
        <v>189</v>
      </c>
      <c r="I57" s="9">
        <f>IF(H60=0, "-", H57/H60)</f>
        <v>0.32755632582322358</v>
      </c>
      <c r="J57" s="8">
        <f t="shared" si="2"/>
        <v>-0.45161290322580644</v>
      </c>
      <c r="K57" s="9">
        <f t="shared" si="3"/>
        <v>-0.23809523809523808</v>
      </c>
    </row>
    <row r="58" spans="1:11" x14ac:dyDescent="0.2">
      <c r="A58" s="7" t="s">
        <v>215</v>
      </c>
      <c r="B58" s="65">
        <v>6</v>
      </c>
      <c r="C58" s="34">
        <f>IF(B60=0, "-", B58/B60)</f>
        <v>4.3795620437956206E-2</v>
      </c>
      <c r="D58" s="65">
        <v>19</v>
      </c>
      <c r="E58" s="9">
        <f>IF(D60=0, "-", D58/D60)</f>
        <v>0.1743119266055046</v>
      </c>
      <c r="F58" s="81">
        <v>9</v>
      </c>
      <c r="G58" s="34">
        <f>IF(F60=0, "-", F58/F60)</f>
        <v>1.5202702702702704E-2</v>
      </c>
      <c r="H58" s="65">
        <v>74</v>
      </c>
      <c r="I58" s="9">
        <f>IF(H60=0, "-", H58/H60)</f>
        <v>0.12824956672443674</v>
      </c>
      <c r="J58" s="8">
        <f t="shared" si="2"/>
        <v>-0.68421052631578949</v>
      </c>
      <c r="K58" s="9">
        <f t="shared" si="3"/>
        <v>-0.8783783783783784</v>
      </c>
    </row>
    <row r="59" spans="1:11" x14ac:dyDescent="0.2">
      <c r="A59" s="2"/>
      <c r="B59" s="68"/>
      <c r="C59" s="33"/>
      <c r="D59" s="68"/>
      <c r="E59" s="6"/>
      <c r="F59" s="82"/>
      <c r="G59" s="33"/>
      <c r="H59" s="68"/>
      <c r="I59" s="6"/>
      <c r="J59" s="5"/>
      <c r="K59" s="6"/>
    </row>
    <row r="60" spans="1:11" s="43" customFormat="1" x14ac:dyDescent="0.2">
      <c r="A60" s="162" t="s">
        <v>499</v>
      </c>
      <c r="B60" s="71">
        <f>SUM(B43:B59)</f>
        <v>137</v>
      </c>
      <c r="C60" s="40">
        <f>B60/1899</f>
        <v>7.2143233280674041E-2</v>
      </c>
      <c r="D60" s="71">
        <f>SUM(D43:D59)</f>
        <v>109</v>
      </c>
      <c r="E60" s="41">
        <f>D60/1688</f>
        <v>6.4573459715639811E-2</v>
      </c>
      <c r="F60" s="77">
        <f>SUM(F43:F59)</f>
        <v>592</v>
      </c>
      <c r="G60" s="42">
        <f>F60/9507</f>
        <v>6.2269906384769119E-2</v>
      </c>
      <c r="H60" s="71">
        <f>SUM(H43:H59)</f>
        <v>577</v>
      </c>
      <c r="I60" s="41">
        <f>H60/6993</f>
        <v>8.2511082511082509E-2</v>
      </c>
      <c r="J60" s="37">
        <f>IF(D60=0, "-", IF((B60-D60)/D60&lt;10, (B60-D60)/D60, "&gt;999%"))</f>
        <v>0.25688073394495414</v>
      </c>
      <c r="K60" s="38">
        <f>IF(H60=0, "-", IF((F60-H60)/H60&lt;10, (F60-H60)/H60, "&gt;999%"))</f>
        <v>2.5996533795493933E-2</v>
      </c>
    </row>
    <row r="61" spans="1:11" x14ac:dyDescent="0.2">
      <c r="B61" s="83"/>
      <c r="D61" s="83"/>
      <c r="F61" s="83"/>
      <c r="H61" s="83"/>
    </row>
    <row r="62" spans="1:11" x14ac:dyDescent="0.2">
      <c r="A62" s="163" t="s">
        <v>127</v>
      </c>
      <c r="B62" s="61" t="s">
        <v>12</v>
      </c>
      <c r="C62" s="62" t="s">
        <v>13</v>
      </c>
      <c r="D62" s="61" t="s">
        <v>12</v>
      </c>
      <c r="E62" s="63" t="s">
        <v>13</v>
      </c>
      <c r="F62" s="62" t="s">
        <v>12</v>
      </c>
      <c r="G62" s="62" t="s">
        <v>13</v>
      </c>
      <c r="H62" s="61" t="s">
        <v>12</v>
      </c>
      <c r="I62" s="63" t="s">
        <v>13</v>
      </c>
      <c r="J62" s="61"/>
      <c r="K62" s="63"/>
    </row>
    <row r="63" spans="1:11" x14ac:dyDescent="0.2">
      <c r="A63" s="7" t="s">
        <v>216</v>
      </c>
      <c r="B63" s="65">
        <v>0</v>
      </c>
      <c r="C63" s="34">
        <f>IF(B71=0, "-", B63/B71)</f>
        <v>0</v>
      </c>
      <c r="D63" s="65">
        <v>1</v>
      </c>
      <c r="E63" s="9">
        <f>IF(D71=0, "-", D63/D71)</f>
        <v>7.6923076923076927E-2</v>
      </c>
      <c r="F63" s="81">
        <v>7</v>
      </c>
      <c r="G63" s="34">
        <f>IF(F71=0, "-", F63/F71)</f>
        <v>0.15909090909090909</v>
      </c>
      <c r="H63" s="65">
        <v>4</v>
      </c>
      <c r="I63" s="9">
        <f>IF(H71=0, "-", H63/H71)</f>
        <v>0.10526315789473684</v>
      </c>
      <c r="J63" s="8">
        <f t="shared" ref="J63:J69" si="4">IF(D63=0, "-", IF((B63-D63)/D63&lt;10, (B63-D63)/D63, "&gt;999%"))</f>
        <v>-1</v>
      </c>
      <c r="K63" s="9">
        <f t="shared" ref="K63:K69" si="5">IF(H63=0, "-", IF((F63-H63)/H63&lt;10, (F63-H63)/H63, "&gt;999%"))</f>
        <v>0.75</v>
      </c>
    </row>
    <row r="64" spans="1:11" x14ac:dyDescent="0.2">
      <c r="A64" s="7" t="s">
        <v>217</v>
      </c>
      <c r="B64" s="65">
        <v>3</v>
      </c>
      <c r="C64" s="34">
        <f>IF(B71=0, "-", B64/B71)</f>
        <v>0.21428571428571427</v>
      </c>
      <c r="D64" s="65">
        <v>4</v>
      </c>
      <c r="E64" s="9">
        <f>IF(D71=0, "-", D64/D71)</f>
        <v>0.30769230769230771</v>
      </c>
      <c r="F64" s="81">
        <v>7</v>
      </c>
      <c r="G64" s="34">
        <f>IF(F71=0, "-", F64/F71)</f>
        <v>0.15909090909090909</v>
      </c>
      <c r="H64" s="65">
        <v>9</v>
      </c>
      <c r="I64" s="9">
        <f>IF(H71=0, "-", H64/H71)</f>
        <v>0.23684210526315788</v>
      </c>
      <c r="J64" s="8">
        <f t="shared" si="4"/>
        <v>-0.25</v>
      </c>
      <c r="K64" s="9">
        <f t="shared" si="5"/>
        <v>-0.22222222222222221</v>
      </c>
    </row>
    <row r="65" spans="1:11" x14ac:dyDescent="0.2">
      <c r="A65" s="7" t="s">
        <v>218</v>
      </c>
      <c r="B65" s="65">
        <v>2</v>
      </c>
      <c r="C65" s="34">
        <f>IF(B71=0, "-", B65/B71)</f>
        <v>0.14285714285714285</v>
      </c>
      <c r="D65" s="65">
        <v>2</v>
      </c>
      <c r="E65" s="9">
        <f>IF(D71=0, "-", D65/D71)</f>
        <v>0.15384615384615385</v>
      </c>
      <c r="F65" s="81">
        <v>3</v>
      </c>
      <c r="G65" s="34">
        <f>IF(F71=0, "-", F65/F71)</f>
        <v>6.8181818181818177E-2</v>
      </c>
      <c r="H65" s="65">
        <v>3</v>
      </c>
      <c r="I65" s="9">
        <f>IF(H71=0, "-", H65/H71)</f>
        <v>7.8947368421052627E-2</v>
      </c>
      <c r="J65" s="8">
        <f t="shared" si="4"/>
        <v>0</v>
      </c>
      <c r="K65" s="9">
        <f t="shared" si="5"/>
        <v>0</v>
      </c>
    </row>
    <row r="66" spans="1:11" x14ac:dyDescent="0.2">
      <c r="A66" s="7" t="s">
        <v>219</v>
      </c>
      <c r="B66" s="65">
        <v>5</v>
      </c>
      <c r="C66" s="34">
        <f>IF(B71=0, "-", B66/B71)</f>
        <v>0.35714285714285715</v>
      </c>
      <c r="D66" s="65">
        <v>3</v>
      </c>
      <c r="E66" s="9">
        <f>IF(D71=0, "-", D66/D71)</f>
        <v>0.23076923076923078</v>
      </c>
      <c r="F66" s="81">
        <v>14</v>
      </c>
      <c r="G66" s="34">
        <f>IF(F71=0, "-", F66/F71)</f>
        <v>0.31818181818181818</v>
      </c>
      <c r="H66" s="65">
        <v>16</v>
      </c>
      <c r="I66" s="9">
        <f>IF(H71=0, "-", H66/H71)</f>
        <v>0.42105263157894735</v>
      </c>
      <c r="J66" s="8">
        <f t="shared" si="4"/>
        <v>0.66666666666666663</v>
      </c>
      <c r="K66" s="9">
        <f t="shared" si="5"/>
        <v>-0.125</v>
      </c>
    </row>
    <row r="67" spans="1:11" x14ac:dyDescent="0.2">
      <c r="A67" s="7" t="s">
        <v>220</v>
      </c>
      <c r="B67" s="65">
        <v>1</v>
      </c>
      <c r="C67" s="34">
        <f>IF(B71=0, "-", B67/B71)</f>
        <v>7.1428571428571425E-2</v>
      </c>
      <c r="D67" s="65">
        <v>2</v>
      </c>
      <c r="E67" s="9">
        <f>IF(D71=0, "-", D67/D71)</f>
        <v>0.15384615384615385</v>
      </c>
      <c r="F67" s="81">
        <v>3</v>
      </c>
      <c r="G67" s="34">
        <f>IF(F71=0, "-", F67/F71)</f>
        <v>6.8181818181818177E-2</v>
      </c>
      <c r="H67" s="65">
        <v>2</v>
      </c>
      <c r="I67" s="9">
        <f>IF(H71=0, "-", H67/H71)</f>
        <v>5.2631578947368418E-2</v>
      </c>
      <c r="J67" s="8">
        <f t="shared" si="4"/>
        <v>-0.5</v>
      </c>
      <c r="K67" s="9">
        <f t="shared" si="5"/>
        <v>0.5</v>
      </c>
    </row>
    <row r="68" spans="1:11" x14ac:dyDescent="0.2">
      <c r="A68" s="7" t="s">
        <v>221</v>
      </c>
      <c r="B68" s="65">
        <v>0</v>
      </c>
      <c r="C68" s="34">
        <f>IF(B71=0, "-", B68/B71)</f>
        <v>0</v>
      </c>
      <c r="D68" s="65">
        <v>0</v>
      </c>
      <c r="E68" s="9">
        <f>IF(D71=0, "-", D68/D71)</f>
        <v>0</v>
      </c>
      <c r="F68" s="81">
        <v>1</v>
      </c>
      <c r="G68" s="34">
        <f>IF(F71=0, "-", F68/F71)</f>
        <v>2.2727272727272728E-2</v>
      </c>
      <c r="H68" s="65">
        <v>0</v>
      </c>
      <c r="I68" s="9">
        <f>IF(H71=0, "-", H68/H71)</f>
        <v>0</v>
      </c>
      <c r="J68" s="8" t="str">
        <f t="shared" si="4"/>
        <v>-</v>
      </c>
      <c r="K68" s="9" t="str">
        <f t="shared" si="5"/>
        <v>-</v>
      </c>
    </row>
    <row r="69" spans="1:11" x14ac:dyDescent="0.2">
      <c r="A69" s="7" t="s">
        <v>222</v>
      </c>
      <c r="B69" s="65">
        <v>3</v>
      </c>
      <c r="C69" s="34">
        <f>IF(B71=0, "-", B69/B71)</f>
        <v>0.21428571428571427</v>
      </c>
      <c r="D69" s="65">
        <v>1</v>
      </c>
      <c r="E69" s="9">
        <f>IF(D71=0, "-", D69/D71)</f>
        <v>7.6923076923076927E-2</v>
      </c>
      <c r="F69" s="81">
        <v>9</v>
      </c>
      <c r="G69" s="34">
        <f>IF(F71=0, "-", F69/F71)</f>
        <v>0.20454545454545456</v>
      </c>
      <c r="H69" s="65">
        <v>4</v>
      </c>
      <c r="I69" s="9">
        <f>IF(H71=0, "-", H69/H71)</f>
        <v>0.10526315789473684</v>
      </c>
      <c r="J69" s="8">
        <f t="shared" si="4"/>
        <v>2</v>
      </c>
      <c r="K69" s="9">
        <f t="shared" si="5"/>
        <v>1.25</v>
      </c>
    </row>
    <row r="70" spans="1:11" x14ac:dyDescent="0.2">
      <c r="A70" s="2"/>
      <c r="B70" s="68"/>
      <c r="C70" s="33"/>
      <c r="D70" s="68"/>
      <c r="E70" s="6"/>
      <c r="F70" s="82"/>
      <c r="G70" s="33"/>
      <c r="H70" s="68"/>
      <c r="I70" s="6"/>
      <c r="J70" s="5"/>
      <c r="K70" s="6"/>
    </row>
    <row r="71" spans="1:11" s="43" customFormat="1" x14ac:dyDescent="0.2">
      <c r="A71" s="162" t="s">
        <v>498</v>
      </c>
      <c r="B71" s="71">
        <f>SUM(B63:B70)</f>
        <v>14</v>
      </c>
      <c r="C71" s="40">
        <f>B71/1899</f>
        <v>7.37230121116377E-3</v>
      </c>
      <c r="D71" s="71">
        <f>SUM(D63:D70)</f>
        <v>13</v>
      </c>
      <c r="E71" s="41">
        <f>D71/1688</f>
        <v>7.701421800947867E-3</v>
      </c>
      <c r="F71" s="77">
        <f>SUM(F63:F70)</f>
        <v>44</v>
      </c>
      <c r="G71" s="42">
        <f>F71/9507</f>
        <v>4.6281687177868935E-3</v>
      </c>
      <c r="H71" s="71">
        <f>SUM(H63:H70)</f>
        <v>38</v>
      </c>
      <c r="I71" s="41">
        <f>H71/6993</f>
        <v>5.4340054340054336E-3</v>
      </c>
      <c r="J71" s="37">
        <f>IF(D71=0, "-", IF((B71-D71)/D71&lt;10, (B71-D71)/D71, "&gt;999%"))</f>
        <v>7.6923076923076927E-2</v>
      </c>
      <c r="K71" s="38">
        <f>IF(H71=0, "-", IF((F71-H71)/H71&lt;10, (F71-H71)/H71, "&gt;999%"))</f>
        <v>0.15789473684210525</v>
      </c>
    </row>
    <row r="72" spans="1:11" x14ac:dyDescent="0.2">
      <c r="B72" s="83"/>
      <c r="D72" s="83"/>
      <c r="F72" s="83"/>
      <c r="H72" s="83"/>
    </row>
    <row r="73" spans="1:11" s="43" customFormat="1" x14ac:dyDescent="0.2">
      <c r="A73" s="162" t="s">
        <v>497</v>
      </c>
      <c r="B73" s="71">
        <v>151</v>
      </c>
      <c r="C73" s="40">
        <f>B73/1899</f>
        <v>7.9515534491837805E-2</v>
      </c>
      <c r="D73" s="71">
        <v>122</v>
      </c>
      <c r="E73" s="41">
        <f>D73/1688</f>
        <v>7.2274881516587675E-2</v>
      </c>
      <c r="F73" s="77">
        <v>636</v>
      </c>
      <c r="G73" s="42">
        <f>F73/9507</f>
        <v>6.6898075102556007E-2</v>
      </c>
      <c r="H73" s="71">
        <v>615</v>
      </c>
      <c r="I73" s="41">
        <f>H73/6993</f>
        <v>8.7945087945087944E-2</v>
      </c>
      <c r="J73" s="37">
        <f>IF(D73=0, "-", IF((B73-D73)/D73&lt;10, (B73-D73)/D73, "&gt;999%"))</f>
        <v>0.23770491803278687</v>
      </c>
      <c r="K73" s="38">
        <f>IF(H73=0, "-", IF((F73-H73)/H73&lt;10, (F73-H73)/H73, "&gt;999%"))</f>
        <v>3.4146341463414637E-2</v>
      </c>
    </row>
    <row r="74" spans="1:11" x14ac:dyDescent="0.2">
      <c r="B74" s="83"/>
      <c r="D74" s="83"/>
      <c r="F74" s="83"/>
      <c r="H74" s="83"/>
    </row>
    <row r="75" spans="1:11" ht="15.75" x14ac:dyDescent="0.25">
      <c r="A75" s="164" t="s">
        <v>102</v>
      </c>
      <c r="B75" s="196" t="s">
        <v>1</v>
      </c>
      <c r="C75" s="200"/>
      <c r="D75" s="200"/>
      <c r="E75" s="197"/>
      <c r="F75" s="196" t="s">
        <v>14</v>
      </c>
      <c r="G75" s="200"/>
      <c r="H75" s="200"/>
      <c r="I75" s="197"/>
      <c r="J75" s="196" t="s">
        <v>15</v>
      </c>
      <c r="K75" s="197"/>
    </row>
    <row r="76" spans="1:11" x14ac:dyDescent="0.2">
      <c r="A76" s="22"/>
      <c r="B76" s="196">
        <f>VALUE(RIGHT($B$2, 4))</f>
        <v>2021</v>
      </c>
      <c r="C76" s="197"/>
      <c r="D76" s="196">
        <f>B76-1</f>
        <v>2020</v>
      </c>
      <c r="E76" s="204"/>
      <c r="F76" s="196">
        <f>B76</f>
        <v>2021</v>
      </c>
      <c r="G76" s="204"/>
      <c r="H76" s="196">
        <f>D76</f>
        <v>2020</v>
      </c>
      <c r="I76" s="204"/>
      <c r="J76" s="140" t="s">
        <v>4</v>
      </c>
      <c r="K76" s="141" t="s">
        <v>2</v>
      </c>
    </row>
    <row r="77" spans="1:11" x14ac:dyDescent="0.2">
      <c r="A77" s="163" t="s">
        <v>128</v>
      </c>
      <c r="B77" s="61" t="s">
        <v>12</v>
      </c>
      <c r="C77" s="62" t="s">
        <v>13</v>
      </c>
      <c r="D77" s="61" t="s">
        <v>12</v>
      </c>
      <c r="E77" s="63" t="s">
        <v>13</v>
      </c>
      <c r="F77" s="62" t="s">
        <v>12</v>
      </c>
      <c r="G77" s="62" t="s">
        <v>13</v>
      </c>
      <c r="H77" s="61" t="s">
        <v>12</v>
      </c>
      <c r="I77" s="63" t="s">
        <v>13</v>
      </c>
      <c r="J77" s="61"/>
      <c r="K77" s="63"/>
    </row>
    <row r="78" spans="1:11" x14ac:dyDescent="0.2">
      <c r="A78" s="7" t="s">
        <v>223</v>
      </c>
      <c r="B78" s="65">
        <v>0</v>
      </c>
      <c r="C78" s="34">
        <f>IF(B88=0, "-", B78/B88)</f>
        <v>0</v>
      </c>
      <c r="D78" s="65">
        <v>0</v>
      </c>
      <c r="E78" s="9">
        <f>IF(D88=0, "-", D78/D88)</f>
        <v>0</v>
      </c>
      <c r="F78" s="81">
        <v>1</v>
      </c>
      <c r="G78" s="34">
        <f>IF(F88=0, "-", F78/F88)</f>
        <v>1.098901098901099E-2</v>
      </c>
      <c r="H78" s="65">
        <v>0</v>
      </c>
      <c r="I78" s="9">
        <f>IF(H88=0, "-", H78/H88)</f>
        <v>0</v>
      </c>
      <c r="J78" s="8" t="str">
        <f t="shared" ref="J78:J86" si="6">IF(D78=0, "-", IF((B78-D78)/D78&lt;10, (B78-D78)/D78, "&gt;999%"))</f>
        <v>-</v>
      </c>
      <c r="K78" s="9" t="str">
        <f t="shared" ref="K78:K86" si="7">IF(H78=0, "-", IF((F78-H78)/H78&lt;10, (F78-H78)/H78, "&gt;999%"))</f>
        <v>-</v>
      </c>
    </row>
    <row r="79" spans="1:11" x14ac:dyDescent="0.2">
      <c r="A79" s="7" t="s">
        <v>224</v>
      </c>
      <c r="B79" s="65">
        <v>1</v>
      </c>
      <c r="C79" s="34">
        <f>IF(B88=0, "-", B79/B88)</f>
        <v>9.0909090909090912E-2</v>
      </c>
      <c r="D79" s="65">
        <v>0</v>
      </c>
      <c r="E79" s="9">
        <f>IF(D88=0, "-", D79/D88)</f>
        <v>0</v>
      </c>
      <c r="F79" s="81">
        <v>1</v>
      </c>
      <c r="G79" s="34">
        <f>IF(F88=0, "-", F79/F88)</f>
        <v>1.098901098901099E-2</v>
      </c>
      <c r="H79" s="65">
        <v>0</v>
      </c>
      <c r="I79" s="9">
        <f>IF(H88=0, "-", H79/H88)</f>
        <v>0</v>
      </c>
      <c r="J79" s="8" t="str">
        <f t="shared" si="6"/>
        <v>-</v>
      </c>
      <c r="K79" s="9" t="str">
        <f t="shared" si="7"/>
        <v>-</v>
      </c>
    </row>
    <row r="80" spans="1:11" x14ac:dyDescent="0.2">
      <c r="A80" s="7" t="s">
        <v>225</v>
      </c>
      <c r="B80" s="65">
        <v>0</v>
      </c>
      <c r="C80" s="34">
        <f>IF(B88=0, "-", B80/B88)</f>
        <v>0</v>
      </c>
      <c r="D80" s="65">
        <v>0</v>
      </c>
      <c r="E80" s="9">
        <f>IF(D88=0, "-", D80/D88)</f>
        <v>0</v>
      </c>
      <c r="F80" s="81">
        <v>6</v>
      </c>
      <c r="G80" s="34">
        <f>IF(F88=0, "-", F80/F88)</f>
        <v>6.5934065934065936E-2</v>
      </c>
      <c r="H80" s="65">
        <v>8</v>
      </c>
      <c r="I80" s="9">
        <f>IF(H88=0, "-", H80/H88)</f>
        <v>6.4516129032258063E-2</v>
      </c>
      <c r="J80" s="8" t="str">
        <f t="shared" si="6"/>
        <v>-</v>
      </c>
      <c r="K80" s="9">
        <f t="shared" si="7"/>
        <v>-0.25</v>
      </c>
    </row>
    <row r="81" spans="1:11" x14ac:dyDescent="0.2">
      <c r="A81" s="7" t="s">
        <v>226</v>
      </c>
      <c r="B81" s="65">
        <v>0</v>
      </c>
      <c r="C81" s="34">
        <f>IF(B88=0, "-", B81/B88)</f>
        <v>0</v>
      </c>
      <c r="D81" s="65">
        <v>0</v>
      </c>
      <c r="E81" s="9">
        <f>IF(D88=0, "-", D81/D88)</f>
        <v>0</v>
      </c>
      <c r="F81" s="81">
        <v>0</v>
      </c>
      <c r="G81" s="34">
        <f>IF(F88=0, "-", F81/F88)</f>
        <v>0</v>
      </c>
      <c r="H81" s="65">
        <v>1</v>
      </c>
      <c r="I81" s="9">
        <f>IF(H88=0, "-", H81/H88)</f>
        <v>8.0645161290322578E-3</v>
      </c>
      <c r="J81" s="8" t="str">
        <f t="shared" si="6"/>
        <v>-</v>
      </c>
      <c r="K81" s="9">
        <f t="shared" si="7"/>
        <v>-1</v>
      </c>
    </row>
    <row r="82" spans="1:11" x14ac:dyDescent="0.2">
      <c r="A82" s="7" t="s">
        <v>227</v>
      </c>
      <c r="B82" s="65">
        <v>2</v>
      </c>
      <c r="C82" s="34">
        <f>IF(B88=0, "-", B82/B88)</f>
        <v>0.18181818181818182</v>
      </c>
      <c r="D82" s="65">
        <v>3</v>
      </c>
      <c r="E82" s="9">
        <f>IF(D88=0, "-", D82/D88)</f>
        <v>0.23076923076923078</v>
      </c>
      <c r="F82" s="81">
        <v>18</v>
      </c>
      <c r="G82" s="34">
        <f>IF(F88=0, "-", F82/F88)</f>
        <v>0.19780219780219779</v>
      </c>
      <c r="H82" s="65">
        <v>16</v>
      </c>
      <c r="I82" s="9">
        <f>IF(H88=0, "-", H82/H88)</f>
        <v>0.12903225806451613</v>
      </c>
      <c r="J82" s="8">
        <f t="shared" si="6"/>
        <v>-0.33333333333333331</v>
      </c>
      <c r="K82" s="9">
        <f t="shared" si="7"/>
        <v>0.125</v>
      </c>
    </row>
    <row r="83" spans="1:11" x14ac:dyDescent="0.2">
      <c r="A83" s="7" t="s">
        <v>228</v>
      </c>
      <c r="B83" s="65">
        <v>0</v>
      </c>
      <c r="C83" s="34">
        <f>IF(B88=0, "-", B83/B88)</f>
        <v>0</v>
      </c>
      <c r="D83" s="65">
        <v>0</v>
      </c>
      <c r="E83" s="9">
        <f>IF(D88=0, "-", D83/D88)</f>
        <v>0</v>
      </c>
      <c r="F83" s="81">
        <v>0</v>
      </c>
      <c r="G83" s="34">
        <f>IF(F88=0, "-", F83/F88)</f>
        <v>0</v>
      </c>
      <c r="H83" s="65">
        <v>3</v>
      </c>
      <c r="I83" s="9">
        <f>IF(H88=0, "-", H83/H88)</f>
        <v>2.4193548387096774E-2</v>
      </c>
      <c r="J83" s="8" t="str">
        <f t="shared" si="6"/>
        <v>-</v>
      </c>
      <c r="K83" s="9">
        <f t="shared" si="7"/>
        <v>-1</v>
      </c>
    </row>
    <row r="84" spans="1:11" x14ac:dyDescent="0.2">
      <c r="A84" s="7" t="s">
        <v>229</v>
      </c>
      <c r="B84" s="65">
        <v>0</v>
      </c>
      <c r="C84" s="34">
        <f>IF(B88=0, "-", B84/B88)</f>
        <v>0</v>
      </c>
      <c r="D84" s="65">
        <v>3</v>
      </c>
      <c r="E84" s="9">
        <f>IF(D88=0, "-", D84/D88)</f>
        <v>0.23076923076923078</v>
      </c>
      <c r="F84" s="81">
        <v>7</v>
      </c>
      <c r="G84" s="34">
        <f>IF(F88=0, "-", F84/F88)</f>
        <v>7.6923076923076927E-2</v>
      </c>
      <c r="H84" s="65">
        <v>10</v>
      </c>
      <c r="I84" s="9">
        <f>IF(H88=0, "-", H84/H88)</f>
        <v>8.0645161290322578E-2</v>
      </c>
      <c r="J84" s="8">
        <f t="shared" si="6"/>
        <v>-1</v>
      </c>
      <c r="K84" s="9">
        <f t="shared" si="7"/>
        <v>-0.3</v>
      </c>
    </row>
    <row r="85" spans="1:11" x14ac:dyDescent="0.2">
      <c r="A85" s="7" t="s">
        <v>230</v>
      </c>
      <c r="B85" s="65">
        <v>8</v>
      </c>
      <c r="C85" s="34">
        <f>IF(B88=0, "-", B85/B88)</f>
        <v>0.72727272727272729</v>
      </c>
      <c r="D85" s="65">
        <v>5</v>
      </c>
      <c r="E85" s="9">
        <f>IF(D88=0, "-", D85/D88)</f>
        <v>0.38461538461538464</v>
      </c>
      <c r="F85" s="81">
        <v>57</v>
      </c>
      <c r="G85" s="34">
        <f>IF(F88=0, "-", F85/F88)</f>
        <v>0.62637362637362637</v>
      </c>
      <c r="H85" s="65">
        <v>83</v>
      </c>
      <c r="I85" s="9">
        <f>IF(H88=0, "-", H85/H88)</f>
        <v>0.66935483870967738</v>
      </c>
      <c r="J85" s="8">
        <f t="shared" si="6"/>
        <v>0.6</v>
      </c>
      <c r="K85" s="9">
        <f t="shared" si="7"/>
        <v>-0.31325301204819278</v>
      </c>
    </row>
    <row r="86" spans="1:11" x14ac:dyDescent="0.2">
      <c r="A86" s="7" t="s">
        <v>231</v>
      </c>
      <c r="B86" s="65">
        <v>0</v>
      </c>
      <c r="C86" s="34">
        <f>IF(B88=0, "-", B86/B88)</f>
        <v>0</v>
      </c>
      <c r="D86" s="65">
        <v>2</v>
      </c>
      <c r="E86" s="9">
        <f>IF(D88=0, "-", D86/D88)</f>
        <v>0.15384615384615385</v>
      </c>
      <c r="F86" s="81">
        <v>1</v>
      </c>
      <c r="G86" s="34">
        <f>IF(F88=0, "-", F86/F88)</f>
        <v>1.098901098901099E-2</v>
      </c>
      <c r="H86" s="65">
        <v>3</v>
      </c>
      <c r="I86" s="9">
        <f>IF(H88=0, "-", H86/H88)</f>
        <v>2.4193548387096774E-2</v>
      </c>
      <c r="J86" s="8">
        <f t="shared" si="6"/>
        <v>-1</v>
      </c>
      <c r="K86" s="9">
        <f t="shared" si="7"/>
        <v>-0.66666666666666663</v>
      </c>
    </row>
    <row r="87" spans="1:11" x14ac:dyDescent="0.2">
      <c r="A87" s="2"/>
      <c r="B87" s="68"/>
      <c r="C87" s="33"/>
      <c r="D87" s="68"/>
      <c r="E87" s="6"/>
      <c r="F87" s="82"/>
      <c r="G87" s="33"/>
      <c r="H87" s="68"/>
      <c r="I87" s="6"/>
      <c r="J87" s="5"/>
      <c r="K87" s="6"/>
    </row>
    <row r="88" spans="1:11" s="43" customFormat="1" x14ac:dyDescent="0.2">
      <c r="A88" s="162" t="s">
        <v>496</v>
      </c>
      <c r="B88" s="71">
        <f>SUM(B78:B87)</f>
        <v>11</v>
      </c>
      <c r="C88" s="40">
        <f>B88/1899</f>
        <v>5.7925223802001054E-3</v>
      </c>
      <c r="D88" s="71">
        <f>SUM(D78:D87)</f>
        <v>13</v>
      </c>
      <c r="E88" s="41">
        <f>D88/1688</f>
        <v>7.701421800947867E-3</v>
      </c>
      <c r="F88" s="77">
        <f>SUM(F78:F87)</f>
        <v>91</v>
      </c>
      <c r="G88" s="42">
        <f>F88/9507</f>
        <v>9.5718943936047123E-3</v>
      </c>
      <c r="H88" s="71">
        <f>SUM(H78:H87)</f>
        <v>124</v>
      </c>
      <c r="I88" s="41">
        <f>H88/6993</f>
        <v>1.773201773201773E-2</v>
      </c>
      <c r="J88" s="37">
        <f>IF(D88=0, "-", IF((B88-D88)/D88&lt;10, (B88-D88)/D88, "&gt;999%"))</f>
        <v>-0.15384615384615385</v>
      </c>
      <c r="K88" s="38">
        <f>IF(H88=0, "-", IF((F88-H88)/H88&lt;10, (F88-H88)/H88, "&gt;999%"))</f>
        <v>-0.2661290322580645</v>
      </c>
    </row>
    <row r="89" spans="1:11" x14ac:dyDescent="0.2">
      <c r="B89" s="83"/>
      <c r="D89" s="83"/>
      <c r="F89" s="83"/>
      <c r="H89" s="83"/>
    </row>
    <row r="90" spans="1:11" x14ac:dyDescent="0.2">
      <c r="A90" s="163" t="s">
        <v>129</v>
      </c>
      <c r="B90" s="61" t="s">
        <v>12</v>
      </c>
      <c r="C90" s="62" t="s">
        <v>13</v>
      </c>
      <c r="D90" s="61" t="s">
        <v>12</v>
      </c>
      <c r="E90" s="63" t="s">
        <v>13</v>
      </c>
      <c r="F90" s="62" t="s">
        <v>12</v>
      </c>
      <c r="G90" s="62" t="s">
        <v>13</v>
      </c>
      <c r="H90" s="61" t="s">
        <v>12</v>
      </c>
      <c r="I90" s="63" t="s">
        <v>13</v>
      </c>
      <c r="J90" s="61"/>
      <c r="K90" s="63"/>
    </row>
    <row r="91" spans="1:11" x14ac:dyDescent="0.2">
      <c r="A91" s="7" t="s">
        <v>232</v>
      </c>
      <c r="B91" s="65">
        <v>0</v>
      </c>
      <c r="C91" s="34">
        <f>IF(B103=0, "-", B91/B103)</f>
        <v>0</v>
      </c>
      <c r="D91" s="65">
        <v>0</v>
      </c>
      <c r="E91" s="9">
        <f>IF(D103=0, "-", D91/D103)</f>
        <v>0</v>
      </c>
      <c r="F91" s="81">
        <v>3</v>
      </c>
      <c r="G91" s="34">
        <f>IF(F103=0, "-", F91/F103)</f>
        <v>7.4999999999999997E-2</v>
      </c>
      <c r="H91" s="65">
        <v>0</v>
      </c>
      <c r="I91" s="9">
        <f>IF(H103=0, "-", H91/H103)</f>
        <v>0</v>
      </c>
      <c r="J91" s="8" t="str">
        <f t="shared" ref="J91:J101" si="8">IF(D91=0, "-", IF((B91-D91)/D91&lt;10, (B91-D91)/D91, "&gt;999%"))</f>
        <v>-</v>
      </c>
      <c r="K91" s="9" t="str">
        <f t="shared" ref="K91:K101" si="9">IF(H91=0, "-", IF((F91-H91)/H91&lt;10, (F91-H91)/H91, "&gt;999%"))</f>
        <v>-</v>
      </c>
    </row>
    <row r="92" spans="1:11" x14ac:dyDescent="0.2">
      <c r="A92" s="7" t="s">
        <v>233</v>
      </c>
      <c r="B92" s="65">
        <v>1</v>
      </c>
      <c r="C92" s="34">
        <f>IF(B103=0, "-", B92/B103)</f>
        <v>6.6666666666666666E-2</v>
      </c>
      <c r="D92" s="65">
        <v>1</v>
      </c>
      <c r="E92" s="9">
        <f>IF(D103=0, "-", D92/D103)</f>
        <v>0.125</v>
      </c>
      <c r="F92" s="81">
        <v>5</v>
      </c>
      <c r="G92" s="34">
        <f>IF(F103=0, "-", F92/F103)</f>
        <v>0.125</v>
      </c>
      <c r="H92" s="65">
        <v>3</v>
      </c>
      <c r="I92" s="9">
        <f>IF(H103=0, "-", H92/H103)</f>
        <v>0.12</v>
      </c>
      <c r="J92" s="8">
        <f t="shared" si="8"/>
        <v>0</v>
      </c>
      <c r="K92" s="9">
        <f t="shared" si="9"/>
        <v>0.66666666666666663</v>
      </c>
    </row>
    <row r="93" spans="1:11" x14ac:dyDescent="0.2">
      <c r="A93" s="7" t="s">
        <v>234</v>
      </c>
      <c r="B93" s="65">
        <v>0</v>
      </c>
      <c r="C93" s="34">
        <f>IF(B103=0, "-", B93/B103)</f>
        <v>0</v>
      </c>
      <c r="D93" s="65">
        <v>0</v>
      </c>
      <c r="E93" s="9">
        <f>IF(D103=0, "-", D93/D103)</f>
        <v>0</v>
      </c>
      <c r="F93" s="81">
        <v>0</v>
      </c>
      <c r="G93" s="34">
        <f>IF(F103=0, "-", F93/F103)</f>
        <v>0</v>
      </c>
      <c r="H93" s="65">
        <v>1</v>
      </c>
      <c r="I93" s="9">
        <f>IF(H103=0, "-", H93/H103)</f>
        <v>0.04</v>
      </c>
      <c r="J93" s="8" t="str">
        <f t="shared" si="8"/>
        <v>-</v>
      </c>
      <c r="K93" s="9">
        <f t="shared" si="9"/>
        <v>-1</v>
      </c>
    </row>
    <row r="94" spans="1:11" x14ac:dyDescent="0.2">
      <c r="A94" s="7" t="s">
        <v>235</v>
      </c>
      <c r="B94" s="65">
        <v>4</v>
      </c>
      <c r="C94" s="34">
        <f>IF(B103=0, "-", B94/B103)</f>
        <v>0.26666666666666666</v>
      </c>
      <c r="D94" s="65">
        <v>3</v>
      </c>
      <c r="E94" s="9">
        <f>IF(D103=0, "-", D94/D103)</f>
        <v>0.375</v>
      </c>
      <c r="F94" s="81">
        <v>10</v>
      </c>
      <c r="G94" s="34">
        <f>IF(F103=0, "-", F94/F103)</f>
        <v>0.25</v>
      </c>
      <c r="H94" s="65">
        <v>7</v>
      </c>
      <c r="I94" s="9">
        <f>IF(H103=0, "-", H94/H103)</f>
        <v>0.28000000000000003</v>
      </c>
      <c r="J94" s="8">
        <f t="shared" si="8"/>
        <v>0.33333333333333331</v>
      </c>
      <c r="K94" s="9">
        <f t="shared" si="9"/>
        <v>0.42857142857142855</v>
      </c>
    </row>
    <row r="95" spans="1:11" x14ac:dyDescent="0.2">
      <c r="A95" s="7" t="s">
        <v>236</v>
      </c>
      <c r="B95" s="65">
        <v>0</v>
      </c>
      <c r="C95" s="34">
        <f>IF(B103=0, "-", B95/B103)</f>
        <v>0</v>
      </c>
      <c r="D95" s="65">
        <v>0</v>
      </c>
      <c r="E95" s="9">
        <f>IF(D103=0, "-", D95/D103)</f>
        <v>0</v>
      </c>
      <c r="F95" s="81">
        <v>1</v>
      </c>
      <c r="G95" s="34">
        <f>IF(F103=0, "-", F95/F103)</f>
        <v>2.5000000000000001E-2</v>
      </c>
      <c r="H95" s="65">
        <v>1</v>
      </c>
      <c r="I95" s="9">
        <f>IF(H103=0, "-", H95/H103)</f>
        <v>0.04</v>
      </c>
      <c r="J95" s="8" t="str">
        <f t="shared" si="8"/>
        <v>-</v>
      </c>
      <c r="K95" s="9">
        <f t="shared" si="9"/>
        <v>0</v>
      </c>
    </row>
    <row r="96" spans="1:11" x14ac:dyDescent="0.2">
      <c r="A96" s="7" t="s">
        <v>237</v>
      </c>
      <c r="B96" s="65">
        <v>1</v>
      </c>
      <c r="C96" s="34">
        <f>IF(B103=0, "-", B96/B103)</f>
        <v>6.6666666666666666E-2</v>
      </c>
      <c r="D96" s="65">
        <v>0</v>
      </c>
      <c r="E96" s="9">
        <f>IF(D103=0, "-", D96/D103)</f>
        <v>0</v>
      </c>
      <c r="F96" s="81">
        <v>1</v>
      </c>
      <c r="G96" s="34">
        <f>IF(F103=0, "-", F96/F103)</f>
        <v>2.5000000000000001E-2</v>
      </c>
      <c r="H96" s="65">
        <v>0</v>
      </c>
      <c r="I96" s="9">
        <f>IF(H103=0, "-", H96/H103)</f>
        <v>0</v>
      </c>
      <c r="J96" s="8" t="str">
        <f t="shared" si="8"/>
        <v>-</v>
      </c>
      <c r="K96" s="9" t="str">
        <f t="shared" si="9"/>
        <v>-</v>
      </c>
    </row>
    <row r="97" spans="1:11" x14ac:dyDescent="0.2">
      <c r="A97" s="7" t="s">
        <v>238</v>
      </c>
      <c r="B97" s="65">
        <v>0</v>
      </c>
      <c r="C97" s="34">
        <f>IF(B103=0, "-", B97/B103)</f>
        <v>0</v>
      </c>
      <c r="D97" s="65">
        <v>0</v>
      </c>
      <c r="E97" s="9">
        <f>IF(D103=0, "-", D97/D103)</f>
        <v>0</v>
      </c>
      <c r="F97" s="81">
        <v>1</v>
      </c>
      <c r="G97" s="34">
        <f>IF(F103=0, "-", F97/F103)</f>
        <v>2.5000000000000001E-2</v>
      </c>
      <c r="H97" s="65">
        <v>0</v>
      </c>
      <c r="I97" s="9">
        <f>IF(H103=0, "-", H97/H103)</f>
        <v>0</v>
      </c>
      <c r="J97" s="8" t="str">
        <f t="shared" si="8"/>
        <v>-</v>
      </c>
      <c r="K97" s="9" t="str">
        <f t="shared" si="9"/>
        <v>-</v>
      </c>
    </row>
    <row r="98" spans="1:11" x14ac:dyDescent="0.2">
      <c r="A98" s="7" t="s">
        <v>239</v>
      </c>
      <c r="B98" s="65">
        <v>6</v>
      </c>
      <c r="C98" s="34">
        <f>IF(B103=0, "-", B98/B103)</f>
        <v>0.4</v>
      </c>
      <c r="D98" s="65">
        <v>1</v>
      </c>
      <c r="E98" s="9">
        <f>IF(D103=0, "-", D98/D103)</f>
        <v>0.125</v>
      </c>
      <c r="F98" s="81">
        <v>12</v>
      </c>
      <c r="G98" s="34">
        <f>IF(F103=0, "-", F98/F103)</f>
        <v>0.3</v>
      </c>
      <c r="H98" s="65">
        <v>8</v>
      </c>
      <c r="I98" s="9">
        <f>IF(H103=0, "-", H98/H103)</f>
        <v>0.32</v>
      </c>
      <c r="J98" s="8">
        <f t="shared" si="8"/>
        <v>5</v>
      </c>
      <c r="K98" s="9">
        <f t="shared" si="9"/>
        <v>0.5</v>
      </c>
    </row>
    <row r="99" spans="1:11" x14ac:dyDescent="0.2">
      <c r="A99" s="7" t="s">
        <v>240</v>
      </c>
      <c r="B99" s="65">
        <v>1</v>
      </c>
      <c r="C99" s="34">
        <f>IF(B103=0, "-", B99/B103)</f>
        <v>6.6666666666666666E-2</v>
      </c>
      <c r="D99" s="65">
        <v>0</v>
      </c>
      <c r="E99" s="9">
        <f>IF(D103=0, "-", D99/D103)</f>
        <v>0</v>
      </c>
      <c r="F99" s="81">
        <v>2</v>
      </c>
      <c r="G99" s="34">
        <f>IF(F103=0, "-", F99/F103)</f>
        <v>0.05</v>
      </c>
      <c r="H99" s="65">
        <v>2</v>
      </c>
      <c r="I99" s="9">
        <f>IF(H103=0, "-", H99/H103)</f>
        <v>0.08</v>
      </c>
      <c r="J99" s="8" t="str">
        <f t="shared" si="8"/>
        <v>-</v>
      </c>
      <c r="K99" s="9">
        <f t="shared" si="9"/>
        <v>0</v>
      </c>
    </row>
    <row r="100" spans="1:11" x14ac:dyDescent="0.2">
      <c r="A100" s="7" t="s">
        <v>241</v>
      </c>
      <c r="B100" s="65">
        <v>2</v>
      </c>
      <c r="C100" s="34">
        <f>IF(B103=0, "-", B100/B103)</f>
        <v>0.13333333333333333</v>
      </c>
      <c r="D100" s="65">
        <v>2</v>
      </c>
      <c r="E100" s="9">
        <f>IF(D103=0, "-", D100/D103)</f>
        <v>0.25</v>
      </c>
      <c r="F100" s="81">
        <v>5</v>
      </c>
      <c r="G100" s="34">
        <f>IF(F103=0, "-", F100/F103)</f>
        <v>0.125</v>
      </c>
      <c r="H100" s="65">
        <v>2</v>
      </c>
      <c r="I100" s="9">
        <f>IF(H103=0, "-", H100/H103)</f>
        <v>0.08</v>
      </c>
      <c r="J100" s="8">
        <f t="shared" si="8"/>
        <v>0</v>
      </c>
      <c r="K100" s="9">
        <f t="shared" si="9"/>
        <v>1.5</v>
      </c>
    </row>
    <row r="101" spans="1:11" x14ac:dyDescent="0.2">
      <c r="A101" s="7" t="s">
        <v>242</v>
      </c>
      <c r="B101" s="65">
        <v>0</v>
      </c>
      <c r="C101" s="34">
        <f>IF(B103=0, "-", B101/B103)</f>
        <v>0</v>
      </c>
      <c r="D101" s="65">
        <v>1</v>
      </c>
      <c r="E101" s="9">
        <f>IF(D103=0, "-", D101/D103)</f>
        <v>0.125</v>
      </c>
      <c r="F101" s="81">
        <v>0</v>
      </c>
      <c r="G101" s="34">
        <f>IF(F103=0, "-", F101/F103)</f>
        <v>0</v>
      </c>
      <c r="H101" s="65">
        <v>1</v>
      </c>
      <c r="I101" s="9">
        <f>IF(H103=0, "-", H101/H103)</f>
        <v>0.04</v>
      </c>
      <c r="J101" s="8">
        <f t="shared" si="8"/>
        <v>-1</v>
      </c>
      <c r="K101" s="9">
        <f t="shared" si="9"/>
        <v>-1</v>
      </c>
    </row>
    <row r="102" spans="1:11" x14ac:dyDescent="0.2">
      <c r="A102" s="2"/>
      <c r="B102" s="68"/>
      <c r="C102" s="33"/>
      <c r="D102" s="68"/>
      <c r="E102" s="6"/>
      <c r="F102" s="82"/>
      <c r="G102" s="33"/>
      <c r="H102" s="68"/>
      <c r="I102" s="6"/>
      <c r="J102" s="5"/>
      <c r="K102" s="6"/>
    </row>
    <row r="103" spans="1:11" s="43" customFormat="1" x14ac:dyDescent="0.2">
      <c r="A103" s="162" t="s">
        <v>495</v>
      </c>
      <c r="B103" s="71">
        <f>SUM(B91:B102)</f>
        <v>15</v>
      </c>
      <c r="C103" s="40">
        <f>B103/1899</f>
        <v>7.8988941548183249E-3</v>
      </c>
      <c r="D103" s="71">
        <f>SUM(D91:D102)</f>
        <v>8</v>
      </c>
      <c r="E103" s="41">
        <f>D103/1688</f>
        <v>4.7393364928909956E-3</v>
      </c>
      <c r="F103" s="77">
        <f>SUM(F91:F102)</f>
        <v>40</v>
      </c>
      <c r="G103" s="42">
        <f>F103/9507</f>
        <v>4.2074261070789943E-3</v>
      </c>
      <c r="H103" s="71">
        <f>SUM(H91:H102)</f>
        <v>25</v>
      </c>
      <c r="I103" s="41">
        <f>H103/6993</f>
        <v>3.5750035750035749E-3</v>
      </c>
      <c r="J103" s="37">
        <f>IF(D103=0, "-", IF((B103-D103)/D103&lt;10, (B103-D103)/D103, "&gt;999%"))</f>
        <v>0.875</v>
      </c>
      <c r="K103" s="38">
        <f>IF(H103=0, "-", IF((F103-H103)/H103&lt;10, (F103-H103)/H103, "&gt;999%"))</f>
        <v>0.6</v>
      </c>
    </row>
    <row r="104" spans="1:11" x14ac:dyDescent="0.2">
      <c r="B104" s="83"/>
      <c r="D104" s="83"/>
      <c r="F104" s="83"/>
      <c r="H104" s="83"/>
    </row>
    <row r="105" spans="1:11" s="43" customFormat="1" x14ac:dyDescent="0.2">
      <c r="A105" s="162" t="s">
        <v>494</v>
      </c>
      <c r="B105" s="71">
        <v>26</v>
      </c>
      <c r="C105" s="40">
        <f>B105/1899</f>
        <v>1.369141653501843E-2</v>
      </c>
      <c r="D105" s="71">
        <v>21</v>
      </c>
      <c r="E105" s="41">
        <f>D105/1688</f>
        <v>1.2440758293838863E-2</v>
      </c>
      <c r="F105" s="77">
        <v>131</v>
      </c>
      <c r="G105" s="42">
        <f>F105/9507</f>
        <v>1.3779320500683707E-2</v>
      </c>
      <c r="H105" s="71">
        <v>149</v>
      </c>
      <c r="I105" s="41">
        <f>H105/6993</f>
        <v>2.1307021307021307E-2</v>
      </c>
      <c r="J105" s="37">
        <f>IF(D105=0, "-", IF((B105-D105)/D105&lt;10, (B105-D105)/D105, "&gt;999%"))</f>
        <v>0.23809523809523808</v>
      </c>
      <c r="K105" s="38">
        <f>IF(H105=0, "-", IF((F105-H105)/H105&lt;10, (F105-H105)/H105, "&gt;999%"))</f>
        <v>-0.12080536912751678</v>
      </c>
    </row>
    <row r="106" spans="1:11" x14ac:dyDescent="0.2">
      <c r="B106" s="83"/>
      <c r="D106" s="83"/>
      <c r="F106" s="83"/>
      <c r="H106" s="83"/>
    </row>
    <row r="107" spans="1:11" ht="15.75" x14ac:dyDescent="0.25">
      <c r="A107" s="164" t="s">
        <v>103</v>
      </c>
      <c r="B107" s="196" t="s">
        <v>1</v>
      </c>
      <c r="C107" s="200"/>
      <c r="D107" s="200"/>
      <c r="E107" s="197"/>
      <c r="F107" s="196" t="s">
        <v>14</v>
      </c>
      <c r="G107" s="200"/>
      <c r="H107" s="200"/>
      <c r="I107" s="197"/>
      <c r="J107" s="196" t="s">
        <v>15</v>
      </c>
      <c r="K107" s="197"/>
    </row>
    <row r="108" spans="1:11" x14ac:dyDescent="0.2">
      <c r="A108" s="22"/>
      <c r="B108" s="196">
        <f>VALUE(RIGHT($B$2, 4))</f>
        <v>2021</v>
      </c>
      <c r="C108" s="197"/>
      <c r="D108" s="196">
        <f>B108-1</f>
        <v>2020</v>
      </c>
      <c r="E108" s="204"/>
      <c r="F108" s="196">
        <f>B108</f>
        <v>2021</v>
      </c>
      <c r="G108" s="204"/>
      <c r="H108" s="196">
        <f>D108</f>
        <v>2020</v>
      </c>
      <c r="I108" s="204"/>
      <c r="J108" s="140" t="s">
        <v>4</v>
      </c>
      <c r="K108" s="141" t="s">
        <v>2</v>
      </c>
    </row>
    <row r="109" spans="1:11" x14ac:dyDescent="0.2">
      <c r="A109" s="163" t="s">
        <v>130</v>
      </c>
      <c r="B109" s="61" t="s">
        <v>12</v>
      </c>
      <c r="C109" s="62" t="s">
        <v>13</v>
      </c>
      <c r="D109" s="61" t="s">
        <v>12</v>
      </c>
      <c r="E109" s="63" t="s">
        <v>13</v>
      </c>
      <c r="F109" s="62" t="s">
        <v>12</v>
      </c>
      <c r="G109" s="62" t="s">
        <v>13</v>
      </c>
      <c r="H109" s="61" t="s">
        <v>12</v>
      </c>
      <c r="I109" s="63" t="s">
        <v>13</v>
      </c>
      <c r="J109" s="61"/>
      <c r="K109" s="63"/>
    </row>
    <row r="110" spans="1:11" x14ac:dyDescent="0.2">
      <c r="A110" s="7" t="s">
        <v>243</v>
      </c>
      <c r="B110" s="65">
        <v>0</v>
      </c>
      <c r="C110" s="34">
        <f>IF(B114=0, "-", B110/B114)</f>
        <v>0</v>
      </c>
      <c r="D110" s="65">
        <v>1</v>
      </c>
      <c r="E110" s="9">
        <f>IF(D114=0, "-", D110/D114)</f>
        <v>0.5</v>
      </c>
      <c r="F110" s="81">
        <v>0</v>
      </c>
      <c r="G110" s="34">
        <f>IF(F114=0, "-", F110/F114)</f>
        <v>0</v>
      </c>
      <c r="H110" s="65">
        <v>5</v>
      </c>
      <c r="I110" s="9">
        <f>IF(H114=0, "-", H110/H114)</f>
        <v>0.5</v>
      </c>
      <c r="J110" s="8">
        <f>IF(D110=0, "-", IF((B110-D110)/D110&lt;10, (B110-D110)/D110, "&gt;999%"))</f>
        <v>-1</v>
      </c>
      <c r="K110" s="9">
        <f>IF(H110=0, "-", IF((F110-H110)/H110&lt;10, (F110-H110)/H110, "&gt;999%"))</f>
        <v>-1</v>
      </c>
    </row>
    <row r="111" spans="1:11" x14ac:dyDescent="0.2">
      <c r="A111" s="7" t="s">
        <v>244</v>
      </c>
      <c r="B111" s="65">
        <v>1</v>
      </c>
      <c r="C111" s="34">
        <f>IF(B114=0, "-", B111/B114)</f>
        <v>0.25</v>
      </c>
      <c r="D111" s="65">
        <v>1</v>
      </c>
      <c r="E111" s="9">
        <f>IF(D114=0, "-", D111/D114)</f>
        <v>0.5</v>
      </c>
      <c r="F111" s="81">
        <v>8</v>
      </c>
      <c r="G111" s="34">
        <f>IF(F114=0, "-", F111/F114)</f>
        <v>0.38095238095238093</v>
      </c>
      <c r="H111" s="65">
        <v>4</v>
      </c>
      <c r="I111" s="9">
        <f>IF(H114=0, "-", H111/H114)</f>
        <v>0.4</v>
      </c>
      <c r="J111" s="8">
        <f>IF(D111=0, "-", IF((B111-D111)/D111&lt;10, (B111-D111)/D111, "&gt;999%"))</f>
        <v>0</v>
      </c>
      <c r="K111" s="9">
        <f>IF(H111=0, "-", IF((F111-H111)/H111&lt;10, (F111-H111)/H111, "&gt;999%"))</f>
        <v>1</v>
      </c>
    </row>
    <row r="112" spans="1:11" x14ac:dyDescent="0.2">
      <c r="A112" s="7" t="s">
        <v>245</v>
      </c>
      <c r="B112" s="65">
        <v>3</v>
      </c>
      <c r="C112" s="34">
        <f>IF(B114=0, "-", B112/B114)</f>
        <v>0.75</v>
      </c>
      <c r="D112" s="65">
        <v>0</v>
      </c>
      <c r="E112" s="9">
        <f>IF(D114=0, "-", D112/D114)</f>
        <v>0</v>
      </c>
      <c r="F112" s="81">
        <v>13</v>
      </c>
      <c r="G112" s="34">
        <f>IF(F114=0, "-", F112/F114)</f>
        <v>0.61904761904761907</v>
      </c>
      <c r="H112" s="65">
        <v>1</v>
      </c>
      <c r="I112" s="9">
        <f>IF(H114=0, "-", H112/H114)</f>
        <v>0.1</v>
      </c>
      <c r="J112" s="8" t="str">
        <f>IF(D112=0, "-", IF((B112-D112)/D112&lt;10, (B112-D112)/D112, "&gt;999%"))</f>
        <v>-</v>
      </c>
      <c r="K112" s="9" t="str">
        <f>IF(H112=0, "-", IF((F112-H112)/H112&lt;10, (F112-H112)/H112, "&gt;999%"))</f>
        <v>&gt;999%</v>
      </c>
    </row>
    <row r="113" spans="1:11" x14ac:dyDescent="0.2">
      <c r="A113" s="2"/>
      <c r="B113" s="68"/>
      <c r="C113" s="33"/>
      <c r="D113" s="68"/>
      <c r="E113" s="6"/>
      <c r="F113" s="82"/>
      <c r="G113" s="33"/>
      <c r="H113" s="68"/>
      <c r="I113" s="6"/>
      <c r="J113" s="5"/>
      <c r="K113" s="6"/>
    </row>
    <row r="114" spans="1:11" s="43" customFormat="1" x14ac:dyDescent="0.2">
      <c r="A114" s="162" t="s">
        <v>493</v>
      </c>
      <c r="B114" s="71">
        <f>SUM(B110:B113)</f>
        <v>4</v>
      </c>
      <c r="C114" s="40">
        <f>B114/1899</f>
        <v>2.1063717746182199E-3</v>
      </c>
      <c r="D114" s="71">
        <f>SUM(D110:D113)</f>
        <v>2</v>
      </c>
      <c r="E114" s="41">
        <f>D114/1688</f>
        <v>1.1848341232227489E-3</v>
      </c>
      <c r="F114" s="77">
        <f>SUM(F110:F113)</f>
        <v>21</v>
      </c>
      <c r="G114" s="42">
        <f>F114/9507</f>
        <v>2.208898706216472E-3</v>
      </c>
      <c r="H114" s="71">
        <f>SUM(H110:H113)</f>
        <v>10</v>
      </c>
      <c r="I114" s="41">
        <f>H114/6993</f>
        <v>1.4300014300014301E-3</v>
      </c>
      <c r="J114" s="37">
        <f>IF(D114=0, "-", IF((B114-D114)/D114&lt;10, (B114-D114)/D114, "&gt;999%"))</f>
        <v>1</v>
      </c>
      <c r="K114" s="38">
        <f>IF(H114=0, "-", IF((F114-H114)/H114&lt;10, (F114-H114)/H114, "&gt;999%"))</f>
        <v>1.1000000000000001</v>
      </c>
    </row>
    <row r="115" spans="1:11" x14ac:dyDescent="0.2">
      <c r="B115" s="83"/>
      <c r="D115" s="83"/>
      <c r="F115" s="83"/>
      <c r="H115" s="83"/>
    </row>
    <row r="116" spans="1:11" x14ac:dyDescent="0.2">
      <c r="A116" s="163" t="s">
        <v>131</v>
      </c>
      <c r="B116" s="61" t="s">
        <v>12</v>
      </c>
      <c r="C116" s="62" t="s">
        <v>13</v>
      </c>
      <c r="D116" s="61" t="s">
        <v>12</v>
      </c>
      <c r="E116" s="63" t="s">
        <v>13</v>
      </c>
      <c r="F116" s="62" t="s">
        <v>12</v>
      </c>
      <c r="G116" s="62" t="s">
        <v>13</v>
      </c>
      <c r="H116" s="61" t="s">
        <v>12</v>
      </c>
      <c r="I116" s="63" t="s">
        <v>13</v>
      </c>
      <c r="J116" s="61"/>
      <c r="K116" s="63"/>
    </row>
    <row r="117" spans="1:11" x14ac:dyDescent="0.2">
      <c r="A117" s="7" t="s">
        <v>246</v>
      </c>
      <c r="B117" s="65">
        <v>1</v>
      </c>
      <c r="C117" s="34">
        <f>IF(B123=0, "-", B117/B123)</f>
        <v>0.5</v>
      </c>
      <c r="D117" s="65">
        <v>0</v>
      </c>
      <c r="E117" s="9">
        <f>IF(D123=0, "-", D117/D123)</f>
        <v>0</v>
      </c>
      <c r="F117" s="81">
        <v>1</v>
      </c>
      <c r="G117" s="34">
        <f>IF(F123=0, "-", F117/F123)</f>
        <v>9.0909090909090912E-2</v>
      </c>
      <c r="H117" s="65">
        <v>0</v>
      </c>
      <c r="I117" s="9">
        <f>IF(H123=0, "-", H117/H123)</f>
        <v>0</v>
      </c>
      <c r="J117" s="8" t="str">
        <f>IF(D117=0, "-", IF((B117-D117)/D117&lt;10, (B117-D117)/D117, "&gt;999%"))</f>
        <v>-</v>
      </c>
      <c r="K117" s="9" t="str">
        <f>IF(H117=0, "-", IF((F117-H117)/H117&lt;10, (F117-H117)/H117, "&gt;999%"))</f>
        <v>-</v>
      </c>
    </row>
    <row r="118" spans="1:11" x14ac:dyDescent="0.2">
      <c r="A118" s="7" t="s">
        <v>247</v>
      </c>
      <c r="B118" s="65">
        <v>0</v>
      </c>
      <c r="C118" s="34">
        <f>IF(B123=0, "-", B118/B123)</f>
        <v>0</v>
      </c>
      <c r="D118" s="65">
        <v>0</v>
      </c>
      <c r="E118" s="9">
        <f>IF(D123=0, "-", D118/D123)</f>
        <v>0</v>
      </c>
      <c r="F118" s="81">
        <v>0</v>
      </c>
      <c r="G118" s="34">
        <f>IF(F123=0, "-", F118/F123)</f>
        <v>0</v>
      </c>
      <c r="H118" s="65">
        <v>1</v>
      </c>
      <c r="I118" s="9">
        <f>IF(H123=0, "-", H118/H123)</f>
        <v>0.25</v>
      </c>
      <c r="J118" s="8" t="str">
        <f>IF(D118=0, "-", IF((B118-D118)/D118&lt;10, (B118-D118)/D118, "&gt;999%"))</f>
        <v>-</v>
      </c>
      <c r="K118" s="9">
        <f>IF(H118=0, "-", IF((F118-H118)/H118&lt;10, (F118-H118)/H118, "&gt;999%"))</f>
        <v>-1</v>
      </c>
    </row>
    <row r="119" spans="1:11" x14ac:dyDescent="0.2">
      <c r="A119" s="7" t="s">
        <v>248</v>
      </c>
      <c r="B119" s="65">
        <v>0</v>
      </c>
      <c r="C119" s="34">
        <f>IF(B123=0, "-", B119/B123)</f>
        <v>0</v>
      </c>
      <c r="D119" s="65">
        <v>0</v>
      </c>
      <c r="E119" s="9">
        <f>IF(D123=0, "-", D119/D123)</f>
        <v>0</v>
      </c>
      <c r="F119" s="81">
        <v>0</v>
      </c>
      <c r="G119" s="34">
        <f>IF(F123=0, "-", F119/F123)</f>
        <v>0</v>
      </c>
      <c r="H119" s="65">
        <v>1</v>
      </c>
      <c r="I119" s="9">
        <f>IF(H123=0, "-", H119/H123)</f>
        <v>0.25</v>
      </c>
      <c r="J119" s="8" t="str">
        <f>IF(D119=0, "-", IF((B119-D119)/D119&lt;10, (B119-D119)/D119, "&gt;999%"))</f>
        <v>-</v>
      </c>
      <c r="K119" s="9">
        <f>IF(H119=0, "-", IF((F119-H119)/H119&lt;10, (F119-H119)/H119, "&gt;999%"))</f>
        <v>-1</v>
      </c>
    </row>
    <row r="120" spans="1:11" x14ac:dyDescent="0.2">
      <c r="A120" s="7" t="s">
        <v>249</v>
      </c>
      <c r="B120" s="65">
        <v>1</v>
      </c>
      <c r="C120" s="34">
        <f>IF(B123=0, "-", B120/B123)</f>
        <v>0.5</v>
      </c>
      <c r="D120" s="65">
        <v>1</v>
      </c>
      <c r="E120" s="9">
        <f>IF(D123=0, "-", D120/D123)</f>
        <v>1</v>
      </c>
      <c r="F120" s="81">
        <v>5</v>
      </c>
      <c r="G120" s="34">
        <f>IF(F123=0, "-", F120/F123)</f>
        <v>0.45454545454545453</v>
      </c>
      <c r="H120" s="65">
        <v>2</v>
      </c>
      <c r="I120" s="9">
        <f>IF(H123=0, "-", H120/H123)</f>
        <v>0.5</v>
      </c>
      <c r="J120" s="8">
        <f>IF(D120=0, "-", IF((B120-D120)/D120&lt;10, (B120-D120)/D120, "&gt;999%"))</f>
        <v>0</v>
      </c>
      <c r="K120" s="9">
        <f>IF(H120=0, "-", IF((F120-H120)/H120&lt;10, (F120-H120)/H120, "&gt;999%"))</f>
        <v>1.5</v>
      </c>
    </row>
    <row r="121" spans="1:11" x14ac:dyDescent="0.2">
      <c r="A121" s="7" t="s">
        <v>250</v>
      </c>
      <c r="B121" s="65">
        <v>0</v>
      </c>
      <c r="C121" s="34">
        <f>IF(B123=0, "-", B121/B123)</f>
        <v>0</v>
      </c>
      <c r="D121" s="65">
        <v>0</v>
      </c>
      <c r="E121" s="9">
        <f>IF(D123=0, "-", D121/D123)</f>
        <v>0</v>
      </c>
      <c r="F121" s="81">
        <v>5</v>
      </c>
      <c r="G121" s="34">
        <f>IF(F123=0, "-", F121/F123)</f>
        <v>0.45454545454545453</v>
      </c>
      <c r="H121" s="65">
        <v>0</v>
      </c>
      <c r="I121" s="9">
        <f>IF(H123=0, "-", H121/H123)</f>
        <v>0</v>
      </c>
      <c r="J121" s="8" t="str">
        <f>IF(D121=0, "-", IF((B121-D121)/D121&lt;10, (B121-D121)/D121, "&gt;999%"))</f>
        <v>-</v>
      </c>
      <c r="K121" s="9" t="str">
        <f>IF(H121=0, "-", IF((F121-H121)/H121&lt;10, (F121-H121)/H121, "&gt;999%"))</f>
        <v>-</v>
      </c>
    </row>
    <row r="122" spans="1:11" x14ac:dyDescent="0.2">
      <c r="A122" s="2"/>
      <c r="B122" s="68"/>
      <c r="C122" s="33"/>
      <c r="D122" s="68"/>
      <c r="E122" s="6"/>
      <c r="F122" s="82"/>
      <c r="G122" s="33"/>
      <c r="H122" s="68"/>
      <c r="I122" s="6"/>
      <c r="J122" s="5"/>
      <c r="K122" s="6"/>
    </row>
    <row r="123" spans="1:11" s="43" customFormat="1" x14ac:dyDescent="0.2">
      <c r="A123" s="162" t="s">
        <v>492</v>
      </c>
      <c r="B123" s="71">
        <f>SUM(B117:B122)</f>
        <v>2</v>
      </c>
      <c r="C123" s="40">
        <f>B123/1899</f>
        <v>1.05318588730911E-3</v>
      </c>
      <c r="D123" s="71">
        <f>SUM(D117:D122)</f>
        <v>1</v>
      </c>
      <c r="E123" s="41">
        <f>D123/1688</f>
        <v>5.9241706161137445E-4</v>
      </c>
      <c r="F123" s="77">
        <f>SUM(F117:F122)</f>
        <v>11</v>
      </c>
      <c r="G123" s="42">
        <f>F123/9507</f>
        <v>1.1570421794467234E-3</v>
      </c>
      <c r="H123" s="71">
        <f>SUM(H117:H122)</f>
        <v>4</v>
      </c>
      <c r="I123" s="41">
        <f>H123/6993</f>
        <v>5.7200057200057204E-4</v>
      </c>
      <c r="J123" s="37">
        <f>IF(D123=0, "-", IF((B123-D123)/D123&lt;10, (B123-D123)/D123, "&gt;999%"))</f>
        <v>1</v>
      </c>
      <c r="K123" s="38">
        <f>IF(H123=0, "-", IF((F123-H123)/H123&lt;10, (F123-H123)/H123, "&gt;999%"))</f>
        <v>1.75</v>
      </c>
    </row>
    <row r="124" spans="1:11" x14ac:dyDescent="0.2">
      <c r="B124" s="83"/>
      <c r="D124" s="83"/>
      <c r="F124" s="83"/>
      <c r="H124" s="83"/>
    </row>
    <row r="125" spans="1:11" s="43" customFormat="1" x14ac:dyDescent="0.2">
      <c r="A125" s="162" t="s">
        <v>491</v>
      </c>
      <c r="B125" s="71">
        <v>6</v>
      </c>
      <c r="C125" s="40">
        <f>B125/1899</f>
        <v>3.1595576619273301E-3</v>
      </c>
      <c r="D125" s="71">
        <v>3</v>
      </c>
      <c r="E125" s="41">
        <f>D125/1688</f>
        <v>1.7772511848341231E-3</v>
      </c>
      <c r="F125" s="77">
        <v>32</v>
      </c>
      <c r="G125" s="42">
        <f>F125/9507</f>
        <v>3.3659408856631956E-3</v>
      </c>
      <c r="H125" s="71">
        <v>14</v>
      </c>
      <c r="I125" s="41">
        <f>H125/6993</f>
        <v>2.002002002002002E-3</v>
      </c>
      <c r="J125" s="37">
        <f>IF(D125=0, "-", IF((B125-D125)/D125&lt;10, (B125-D125)/D125, "&gt;999%"))</f>
        <v>1</v>
      </c>
      <c r="K125" s="38">
        <f>IF(H125=0, "-", IF((F125-H125)/H125&lt;10, (F125-H125)/H125, "&gt;999%"))</f>
        <v>1.2857142857142858</v>
      </c>
    </row>
    <row r="126" spans="1:11" x14ac:dyDescent="0.2">
      <c r="B126" s="83"/>
      <c r="D126" s="83"/>
      <c r="F126" s="83"/>
      <c r="H126" s="83"/>
    </row>
    <row r="127" spans="1:11" ht="15.75" x14ac:dyDescent="0.25">
      <c r="A127" s="164" t="s">
        <v>104</v>
      </c>
      <c r="B127" s="196" t="s">
        <v>1</v>
      </c>
      <c r="C127" s="200"/>
      <c r="D127" s="200"/>
      <c r="E127" s="197"/>
      <c r="F127" s="196" t="s">
        <v>14</v>
      </c>
      <c r="G127" s="200"/>
      <c r="H127" s="200"/>
      <c r="I127" s="197"/>
      <c r="J127" s="196" t="s">
        <v>15</v>
      </c>
      <c r="K127" s="197"/>
    </row>
    <row r="128" spans="1:11" x14ac:dyDescent="0.2">
      <c r="A128" s="22"/>
      <c r="B128" s="196">
        <f>VALUE(RIGHT($B$2, 4))</f>
        <v>2021</v>
      </c>
      <c r="C128" s="197"/>
      <c r="D128" s="196">
        <f>B128-1</f>
        <v>2020</v>
      </c>
      <c r="E128" s="204"/>
      <c r="F128" s="196">
        <f>B128</f>
        <v>2021</v>
      </c>
      <c r="G128" s="204"/>
      <c r="H128" s="196">
        <f>D128</f>
        <v>2020</v>
      </c>
      <c r="I128" s="204"/>
      <c r="J128" s="140" t="s">
        <v>4</v>
      </c>
      <c r="K128" s="141" t="s">
        <v>2</v>
      </c>
    </row>
    <row r="129" spans="1:11" x14ac:dyDescent="0.2">
      <c r="A129" s="163" t="s">
        <v>132</v>
      </c>
      <c r="B129" s="61" t="s">
        <v>12</v>
      </c>
      <c r="C129" s="62" t="s">
        <v>13</v>
      </c>
      <c r="D129" s="61" t="s">
        <v>12</v>
      </c>
      <c r="E129" s="63" t="s">
        <v>13</v>
      </c>
      <c r="F129" s="62" t="s">
        <v>12</v>
      </c>
      <c r="G129" s="62" t="s">
        <v>13</v>
      </c>
      <c r="H129" s="61" t="s">
        <v>12</v>
      </c>
      <c r="I129" s="63" t="s">
        <v>13</v>
      </c>
      <c r="J129" s="61"/>
      <c r="K129" s="63"/>
    </row>
    <row r="130" spans="1:11" x14ac:dyDescent="0.2">
      <c r="A130" s="7" t="s">
        <v>251</v>
      </c>
      <c r="B130" s="65">
        <v>0</v>
      </c>
      <c r="C130" s="34" t="str">
        <f>IF(B132=0, "-", B130/B132)</f>
        <v>-</v>
      </c>
      <c r="D130" s="65">
        <v>0</v>
      </c>
      <c r="E130" s="9" t="str">
        <f>IF(D132=0, "-", D130/D132)</f>
        <v>-</v>
      </c>
      <c r="F130" s="81">
        <v>1</v>
      </c>
      <c r="G130" s="34">
        <f>IF(F132=0, "-", F130/F132)</f>
        <v>1</v>
      </c>
      <c r="H130" s="65">
        <v>3</v>
      </c>
      <c r="I130" s="9">
        <f>IF(H132=0, "-", H130/H132)</f>
        <v>1</v>
      </c>
      <c r="J130" s="8" t="str">
        <f>IF(D130=0, "-", IF((B130-D130)/D130&lt;10, (B130-D130)/D130, "&gt;999%"))</f>
        <v>-</v>
      </c>
      <c r="K130" s="9">
        <f>IF(H130=0, "-", IF((F130-H130)/H130&lt;10, (F130-H130)/H130, "&gt;999%"))</f>
        <v>-0.66666666666666663</v>
      </c>
    </row>
    <row r="131" spans="1:11" x14ac:dyDescent="0.2">
      <c r="A131" s="2"/>
      <c r="B131" s="68"/>
      <c r="C131" s="33"/>
      <c r="D131" s="68"/>
      <c r="E131" s="6"/>
      <c r="F131" s="82"/>
      <c r="G131" s="33"/>
      <c r="H131" s="68"/>
      <c r="I131" s="6"/>
      <c r="J131" s="5"/>
      <c r="K131" s="6"/>
    </row>
    <row r="132" spans="1:11" s="43" customFormat="1" x14ac:dyDescent="0.2">
      <c r="A132" s="162" t="s">
        <v>490</v>
      </c>
      <c r="B132" s="71">
        <f>SUM(B130:B131)</f>
        <v>0</v>
      </c>
      <c r="C132" s="40">
        <f>B132/1899</f>
        <v>0</v>
      </c>
      <c r="D132" s="71">
        <f>SUM(D130:D131)</f>
        <v>0</v>
      </c>
      <c r="E132" s="41">
        <f>D132/1688</f>
        <v>0</v>
      </c>
      <c r="F132" s="77">
        <f>SUM(F130:F131)</f>
        <v>1</v>
      </c>
      <c r="G132" s="42">
        <f>F132/9507</f>
        <v>1.0518565267697486E-4</v>
      </c>
      <c r="H132" s="71">
        <f>SUM(H130:H131)</f>
        <v>3</v>
      </c>
      <c r="I132" s="41">
        <f>H132/6993</f>
        <v>4.29000429000429E-4</v>
      </c>
      <c r="J132" s="37" t="str">
        <f>IF(D132=0, "-", IF((B132-D132)/D132&lt;10, (B132-D132)/D132, "&gt;999%"))</f>
        <v>-</v>
      </c>
      <c r="K132" s="38">
        <f>IF(H132=0, "-", IF((F132-H132)/H132&lt;10, (F132-H132)/H132, "&gt;999%"))</f>
        <v>-0.66666666666666663</v>
      </c>
    </row>
    <row r="133" spans="1:11" x14ac:dyDescent="0.2">
      <c r="B133" s="83"/>
      <c r="D133" s="83"/>
      <c r="F133" s="83"/>
      <c r="H133" s="83"/>
    </row>
    <row r="134" spans="1:11" x14ac:dyDescent="0.2">
      <c r="A134" s="163" t="s">
        <v>133</v>
      </c>
      <c r="B134" s="61" t="s">
        <v>12</v>
      </c>
      <c r="C134" s="62" t="s">
        <v>13</v>
      </c>
      <c r="D134" s="61" t="s">
        <v>12</v>
      </c>
      <c r="E134" s="63" t="s">
        <v>13</v>
      </c>
      <c r="F134" s="62" t="s">
        <v>12</v>
      </c>
      <c r="G134" s="62" t="s">
        <v>13</v>
      </c>
      <c r="H134" s="61" t="s">
        <v>12</v>
      </c>
      <c r="I134" s="63" t="s">
        <v>13</v>
      </c>
      <c r="J134" s="61"/>
      <c r="K134" s="63"/>
    </row>
    <row r="135" spans="1:11" x14ac:dyDescent="0.2">
      <c r="A135" s="7" t="s">
        <v>252</v>
      </c>
      <c r="B135" s="65">
        <v>0</v>
      </c>
      <c r="C135" s="34">
        <f>IF(B139=0, "-", B135/B139)</f>
        <v>0</v>
      </c>
      <c r="D135" s="65">
        <v>1</v>
      </c>
      <c r="E135" s="9">
        <f>IF(D139=0, "-", D135/D139)</f>
        <v>1</v>
      </c>
      <c r="F135" s="81">
        <v>0</v>
      </c>
      <c r="G135" s="34">
        <f>IF(F139=0, "-", F135/F139)</f>
        <v>0</v>
      </c>
      <c r="H135" s="65">
        <v>1</v>
      </c>
      <c r="I135" s="9">
        <f>IF(H139=0, "-", H135/H139)</f>
        <v>1</v>
      </c>
      <c r="J135" s="8">
        <f>IF(D135=0, "-", IF((B135-D135)/D135&lt;10, (B135-D135)/D135, "&gt;999%"))</f>
        <v>-1</v>
      </c>
      <c r="K135" s="9">
        <f>IF(H135=0, "-", IF((F135-H135)/H135&lt;10, (F135-H135)/H135, "&gt;999%"))</f>
        <v>-1</v>
      </c>
    </row>
    <row r="136" spans="1:11" x14ac:dyDescent="0.2">
      <c r="A136" s="7" t="s">
        <v>253</v>
      </c>
      <c r="B136" s="65">
        <v>0</v>
      </c>
      <c r="C136" s="34">
        <f>IF(B139=0, "-", B136/B139)</f>
        <v>0</v>
      </c>
      <c r="D136" s="65">
        <v>0</v>
      </c>
      <c r="E136" s="9">
        <f>IF(D139=0, "-", D136/D139)</f>
        <v>0</v>
      </c>
      <c r="F136" s="81">
        <v>1</v>
      </c>
      <c r="G136" s="34">
        <f>IF(F139=0, "-", F136/F139)</f>
        <v>0.5</v>
      </c>
      <c r="H136" s="65">
        <v>0</v>
      </c>
      <c r="I136" s="9">
        <f>IF(H139=0, "-", H136/H139)</f>
        <v>0</v>
      </c>
      <c r="J136" s="8" t="str">
        <f>IF(D136=0, "-", IF((B136-D136)/D136&lt;10, (B136-D136)/D136, "&gt;999%"))</f>
        <v>-</v>
      </c>
      <c r="K136" s="9" t="str">
        <f>IF(H136=0, "-", IF((F136-H136)/H136&lt;10, (F136-H136)/H136, "&gt;999%"))</f>
        <v>-</v>
      </c>
    </row>
    <row r="137" spans="1:11" x14ac:dyDescent="0.2">
      <c r="A137" s="7" t="s">
        <v>254</v>
      </c>
      <c r="B137" s="65">
        <v>1</v>
      </c>
      <c r="C137" s="34">
        <f>IF(B139=0, "-", B137/B139)</f>
        <v>1</v>
      </c>
      <c r="D137" s="65">
        <v>0</v>
      </c>
      <c r="E137" s="9">
        <f>IF(D139=0, "-", D137/D139)</f>
        <v>0</v>
      </c>
      <c r="F137" s="81">
        <v>1</v>
      </c>
      <c r="G137" s="34">
        <f>IF(F139=0, "-", F137/F139)</f>
        <v>0.5</v>
      </c>
      <c r="H137" s="65">
        <v>0</v>
      </c>
      <c r="I137" s="9">
        <f>IF(H139=0, "-", H137/H139)</f>
        <v>0</v>
      </c>
      <c r="J137" s="8" t="str">
        <f>IF(D137=0, "-", IF((B137-D137)/D137&lt;10, (B137-D137)/D137, "&gt;999%"))</f>
        <v>-</v>
      </c>
      <c r="K137" s="9" t="str">
        <f>IF(H137=0, "-", IF((F137-H137)/H137&lt;10, (F137-H137)/H137, "&gt;999%"))</f>
        <v>-</v>
      </c>
    </row>
    <row r="138" spans="1:11" x14ac:dyDescent="0.2">
      <c r="A138" s="2"/>
      <c r="B138" s="68"/>
      <c r="C138" s="33"/>
      <c r="D138" s="68"/>
      <c r="E138" s="6"/>
      <c r="F138" s="82"/>
      <c r="G138" s="33"/>
      <c r="H138" s="68"/>
      <c r="I138" s="6"/>
      <c r="J138" s="5"/>
      <c r="K138" s="6"/>
    </row>
    <row r="139" spans="1:11" s="43" customFormat="1" x14ac:dyDescent="0.2">
      <c r="A139" s="162" t="s">
        <v>489</v>
      </c>
      <c r="B139" s="71">
        <f>SUM(B135:B138)</f>
        <v>1</v>
      </c>
      <c r="C139" s="40">
        <f>B139/1899</f>
        <v>5.2659294365455498E-4</v>
      </c>
      <c r="D139" s="71">
        <f>SUM(D135:D138)</f>
        <v>1</v>
      </c>
      <c r="E139" s="41">
        <f>D139/1688</f>
        <v>5.9241706161137445E-4</v>
      </c>
      <c r="F139" s="77">
        <f>SUM(F135:F138)</f>
        <v>2</v>
      </c>
      <c r="G139" s="42">
        <f>F139/9507</f>
        <v>2.1037130535394972E-4</v>
      </c>
      <c r="H139" s="71">
        <f>SUM(H135:H138)</f>
        <v>1</v>
      </c>
      <c r="I139" s="41">
        <f>H139/6993</f>
        <v>1.4300014300014301E-4</v>
      </c>
      <c r="J139" s="37">
        <f>IF(D139=0, "-", IF((B139-D139)/D139&lt;10, (B139-D139)/D139, "&gt;999%"))</f>
        <v>0</v>
      </c>
      <c r="K139" s="38">
        <f>IF(H139=0, "-", IF((F139-H139)/H139&lt;10, (F139-H139)/H139, "&gt;999%"))</f>
        <v>1</v>
      </c>
    </row>
    <row r="140" spans="1:11" x14ac:dyDescent="0.2">
      <c r="B140" s="83"/>
      <c r="D140" s="83"/>
      <c r="F140" s="83"/>
      <c r="H140" s="83"/>
    </row>
    <row r="141" spans="1:11" s="43" customFormat="1" x14ac:dyDescent="0.2">
      <c r="A141" s="162" t="s">
        <v>488</v>
      </c>
      <c r="B141" s="71">
        <v>1</v>
      </c>
      <c r="C141" s="40">
        <f>B141/1899</f>
        <v>5.2659294365455498E-4</v>
      </c>
      <c r="D141" s="71">
        <v>1</v>
      </c>
      <c r="E141" s="41">
        <f>D141/1688</f>
        <v>5.9241706161137445E-4</v>
      </c>
      <c r="F141" s="77">
        <v>3</v>
      </c>
      <c r="G141" s="42">
        <f>F141/9507</f>
        <v>3.155569580309246E-4</v>
      </c>
      <c r="H141" s="71">
        <v>4</v>
      </c>
      <c r="I141" s="41">
        <f>H141/6993</f>
        <v>5.7200057200057204E-4</v>
      </c>
      <c r="J141" s="37">
        <f>IF(D141=0, "-", IF((B141-D141)/D141&lt;10, (B141-D141)/D141, "&gt;999%"))</f>
        <v>0</v>
      </c>
      <c r="K141" s="38">
        <f>IF(H141=0, "-", IF((F141-H141)/H141&lt;10, (F141-H141)/H141, "&gt;999%"))</f>
        <v>-0.25</v>
      </c>
    </row>
    <row r="142" spans="1:11" x14ac:dyDescent="0.2">
      <c r="B142" s="83"/>
      <c r="D142" s="83"/>
      <c r="F142" s="83"/>
      <c r="H142" s="83"/>
    </row>
    <row r="143" spans="1:11" ht="15.75" x14ac:dyDescent="0.25">
      <c r="A143" s="164" t="s">
        <v>105</v>
      </c>
      <c r="B143" s="196" t="s">
        <v>1</v>
      </c>
      <c r="C143" s="200"/>
      <c r="D143" s="200"/>
      <c r="E143" s="197"/>
      <c r="F143" s="196" t="s">
        <v>14</v>
      </c>
      <c r="G143" s="200"/>
      <c r="H143" s="200"/>
      <c r="I143" s="197"/>
      <c r="J143" s="196" t="s">
        <v>15</v>
      </c>
      <c r="K143" s="197"/>
    </row>
    <row r="144" spans="1:11" x14ac:dyDescent="0.2">
      <c r="A144" s="22"/>
      <c r="B144" s="196">
        <f>VALUE(RIGHT($B$2, 4))</f>
        <v>2021</v>
      </c>
      <c r="C144" s="197"/>
      <c r="D144" s="196">
        <f>B144-1</f>
        <v>2020</v>
      </c>
      <c r="E144" s="204"/>
      <c r="F144" s="196">
        <f>B144</f>
        <v>2021</v>
      </c>
      <c r="G144" s="204"/>
      <c r="H144" s="196">
        <f>D144</f>
        <v>2020</v>
      </c>
      <c r="I144" s="204"/>
      <c r="J144" s="140" t="s">
        <v>4</v>
      </c>
      <c r="K144" s="141" t="s">
        <v>2</v>
      </c>
    </row>
    <row r="145" spans="1:11" x14ac:dyDescent="0.2">
      <c r="A145" s="163" t="s">
        <v>134</v>
      </c>
      <c r="B145" s="61" t="s">
        <v>12</v>
      </c>
      <c r="C145" s="62" t="s">
        <v>13</v>
      </c>
      <c r="D145" s="61" t="s">
        <v>12</v>
      </c>
      <c r="E145" s="63" t="s">
        <v>13</v>
      </c>
      <c r="F145" s="62" t="s">
        <v>12</v>
      </c>
      <c r="G145" s="62" t="s">
        <v>13</v>
      </c>
      <c r="H145" s="61" t="s">
        <v>12</v>
      </c>
      <c r="I145" s="63" t="s">
        <v>13</v>
      </c>
      <c r="J145" s="61"/>
      <c r="K145" s="63"/>
    </row>
    <row r="146" spans="1:11" x14ac:dyDescent="0.2">
      <c r="A146" s="7" t="s">
        <v>255</v>
      </c>
      <c r="B146" s="65">
        <v>1</v>
      </c>
      <c r="C146" s="34">
        <f>IF(B155=0, "-", B146/B155)</f>
        <v>6.6666666666666666E-2</v>
      </c>
      <c r="D146" s="65">
        <v>1</v>
      </c>
      <c r="E146" s="9">
        <f>IF(D155=0, "-", D146/D155)</f>
        <v>0.25</v>
      </c>
      <c r="F146" s="81">
        <v>6</v>
      </c>
      <c r="G146" s="34">
        <f>IF(F155=0, "-", F146/F155)</f>
        <v>8.5714285714285715E-2</v>
      </c>
      <c r="H146" s="65">
        <v>6</v>
      </c>
      <c r="I146" s="9">
        <f>IF(H155=0, "-", H146/H155)</f>
        <v>0.16666666666666666</v>
      </c>
      <c r="J146" s="8">
        <f t="shared" ref="J146:J153" si="10">IF(D146=0, "-", IF((B146-D146)/D146&lt;10, (B146-D146)/D146, "&gt;999%"))</f>
        <v>0</v>
      </c>
      <c r="K146" s="9">
        <f t="shared" ref="K146:K153" si="11">IF(H146=0, "-", IF((F146-H146)/H146&lt;10, (F146-H146)/H146, "&gt;999%"))</f>
        <v>0</v>
      </c>
    </row>
    <row r="147" spans="1:11" x14ac:dyDescent="0.2">
      <c r="A147" s="7" t="s">
        <v>256</v>
      </c>
      <c r="B147" s="65">
        <v>0</v>
      </c>
      <c r="C147" s="34">
        <f>IF(B155=0, "-", B147/B155)</f>
        <v>0</v>
      </c>
      <c r="D147" s="65">
        <v>0</v>
      </c>
      <c r="E147" s="9">
        <f>IF(D155=0, "-", D147/D155)</f>
        <v>0</v>
      </c>
      <c r="F147" s="81">
        <v>8</v>
      </c>
      <c r="G147" s="34">
        <f>IF(F155=0, "-", F147/F155)</f>
        <v>0.11428571428571428</v>
      </c>
      <c r="H147" s="65">
        <v>7</v>
      </c>
      <c r="I147" s="9">
        <f>IF(H155=0, "-", H147/H155)</f>
        <v>0.19444444444444445</v>
      </c>
      <c r="J147" s="8" t="str">
        <f t="shared" si="10"/>
        <v>-</v>
      </c>
      <c r="K147" s="9">
        <f t="shared" si="11"/>
        <v>0.14285714285714285</v>
      </c>
    </row>
    <row r="148" spans="1:11" x14ac:dyDescent="0.2">
      <c r="A148" s="7" t="s">
        <v>257</v>
      </c>
      <c r="B148" s="65">
        <v>13</v>
      </c>
      <c r="C148" s="34">
        <f>IF(B155=0, "-", B148/B155)</f>
        <v>0.8666666666666667</v>
      </c>
      <c r="D148" s="65">
        <v>1</v>
      </c>
      <c r="E148" s="9">
        <f>IF(D155=0, "-", D148/D155)</f>
        <v>0.25</v>
      </c>
      <c r="F148" s="81">
        <v>39</v>
      </c>
      <c r="G148" s="34">
        <f>IF(F155=0, "-", F148/F155)</f>
        <v>0.55714285714285716</v>
      </c>
      <c r="H148" s="65">
        <v>15</v>
      </c>
      <c r="I148" s="9">
        <f>IF(H155=0, "-", H148/H155)</f>
        <v>0.41666666666666669</v>
      </c>
      <c r="J148" s="8" t="str">
        <f t="shared" si="10"/>
        <v>&gt;999%</v>
      </c>
      <c r="K148" s="9">
        <f t="shared" si="11"/>
        <v>1.6</v>
      </c>
    </row>
    <row r="149" spans="1:11" x14ac:dyDescent="0.2">
      <c r="A149" s="7" t="s">
        <v>258</v>
      </c>
      <c r="B149" s="65">
        <v>1</v>
      </c>
      <c r="C149" s="34">
        <f>IF(B155=0, "-", B149/B155)</f>
        <v>6.6666666666666666E-2</v>
      </c>
      <c r="D149" s="65">
        <v>2</v>
      </c>
      <c r="E149" s="9">
        <f>IF(D155=0, "-", D149/D155)</f>
        <v>0.5</v>
      </c>
      <c r="F149" s="81">
        <v>5</v>
      </c>
      <c r="G149" s="34">
        <f>IF(F155=0, "-", F149/F155)</f>
        <v>7.1428571428571425E-2</v>
      </c>
      <c r="H149" s="65">
        <v>3</v>
      </c>
      <c r="I149" s="9">
        <f>IF(H155=0, "-", H149/H155)</f>
        <v>8.3333333333333329E-2</v>
      </c>
      <c r="J149" s="8">
        <f t="shared" si="10"/>
        <v>-0.5</v>
      </c>
      <c r="K149" s="9">
        <f t="shared" si="11"/>
        <v>0.66666666666666663</v>
      </c>
    </row>
    <row r="150" spans="1:11" x14ac:dyDescent="0.2">
      <c r="A150" s="7" t="s">
        <v>259</v>
      </c>
      <c r="B150" s="65">
        <v>0</v>
      </c>
      <c r="C150" s="34">
        <f>IF(B155=0, "-", B150/B155)</f>
        <v>0</v>
      </c>
      <c r="D150" s="65">
        <v>0</v>
      </c>
      <c r="E150" s="9">
        <f>IF(D155=0, "-", D150/D155)</f>
        <v>0</v>
      </c>
      <c r="F150" s="81">
        <v>0</v>
      </c>
      <c r="G150" s="34">
        <f>IF(F155=0, "-", F150/F155)</f>
        <v>0</v>
      </c>
      <c r="H150" s="65">
        <v>4</v>
      </c>
      <c r="I150" s="9">
        <f>IF(H155=0, "-", H150/H155)</f>
        <v>0.1111111111111111</v>
      </c>
      <c r="J150" s="8" t="str">
        <f t="shared" si="10"/>
        <v>-</v>
      </c>
      <c r="K150" s="9">
        <f t="shared" si="11"/>
        <v>-1</v>
      </c>
    </row>
    <row r="151" spans="1:11" x14ac:dyDescent="0.2">
      <c r="A151" s="7" t="s">
        <v>260</v>
      </c>
      <c r="B151" s="65">
        <v>0</v>
      </c>
      <c r="C151" s="34">
        <f>IF(B155=0, "-", B151/B155)</f>
        <v>0</v>
      </c>
      <c r="D151" s="65">
        <v>0</v>
      </c>
      <c r="E151" s="9">
        <f>IF(D155=0, "-", D151/D155)</f>
        <v>0</v>
      </c>
      <c r="F151" s="81">
        <v>2</v>
      </c>
      <c r="G151" s="34">
        <f>IF(F155=0, "-", F151/F155)</f>
        <v>2.8571428571428571E-2</v>
      </c>
      <c r="H151" s="65">
        <v>0</v>
      </c>
      <c r="I151" s="9">
        <f>IF(H155=0, "-", H151/H155)</f>
        <v>0</v>
      </c>
      <c r="J151" s="8" t="str">
        <f t="shared" si="10"/>
        <v>-</v>
      </c>
      <c r="K151" s="9" t="str">
        <f t="shared" si="11"/>
        <v>-</v>
      </c>
    </row>
    <row r="152" spans="1:11" x14ac:dyDescent="0.2">
      <c r="A152" s="7" t="s">
        <v>261</v>
      </c>
      <c r="B152" s="65">
        <v>0</v>
      </c>
      <c r="C152" s="34">
        <f>IF(B155=0, "-", B152/B155)</f>
        <v>0</v>
      </c>
      <c r="D152" s="65">
        <v>0</v>
      </c>
      <c r="E152" s="9">
        <f>IF(D155=0, "-", D152/D155)</f>
        <v>0</v>
      </c>
      <c r="F152" s="81">
        <v>2</v>
      </c>
      <c r="G152" s="34">
        <f>IF(F155=0, "-", F152/F155)</f>
        <v>2.8571428571428571E-2</v>
      </c>
      <c r="H152" s="65">
        <v>0</v>
      </c>
      <c r="I152" s="9">
        <f>IF(H155=0, "-", H152/H155)</f>
        <v>0</v>
      </c>
      <c r="J152" s="8" t="str">
        <f t="shared" si="10"/>
        <v>-</v>
      </c>
      <c r="K152" s="9" t="str">
        <f t="shared" si="11"/>
        <v>-</v>
      </c>
    </row>
    <row r="153" spans="1:11" x14ac:dyDescent="0.2">
      <c r="A153" s="7" t="s">
        <v>262</v>
      </c>
      <c r="B153" s="65">
        <v>0</v>
      </c>
      <c r="C153" s="34">
        <f>IF(B155=0, "-", B153/B155)</f>
        <v>0</v>
      </c>
      <c r="D153" s="65">
        <v>0</v>
      </c>
      <c r="E153" s="9">
        <f>IF(D155=0, "-", D153/D155)</f>
        <v>0</v>
      </c>
      <c r="F153" s="81">
        <v>8</v>
      </c>
      <c r="G153" s="34">
        <f>IF(F155=0, "-", F153/F155)</f>
        <v>0.11428571428571428</v>
      </c>
      <c r="H153" s="65">
        <v>1</v>
      </c>
      <c r="I153" s="9">
        <f>IF(H155=0, "-", H153/H155)</f>
        <v>2.7777777777777776E-2</v>
      </c>
      <c r="J153" s="8" t="str">
        <f t="shared" si="10"/>
        <v>-</v>
      </c>
      <c r="K153" s="9">
        <f t="shared" si="11"/>
        <v>7</v>
      </c>
    </row>
    <row r="154" spans="1:11" x14ac:dyDescent="0.2">
      <c r="A154" s="2"/>
      <c r="B154" s="68"/>
      <c r="C154" s="33"/>
      <c r="D154" s="68"/>
      <c r="E154" s="6"/>
      <c r="F154" s="82"/>
      <c r="G154" s="33"/>
      <c r="H154" s="68"/>
      <c r="I154" s="6"/>
      <c r="J154" s="5"/>
      <c r="K154" s="6"/>
    </row>
    <row r="155" spans="1:11" s="43" customFormat="1" x14ac:dyDescent="0.2">
      <c r="A155" s="162" t="s">
        <v>487</v>
      </c>
      <c r="B155" s="71">
        <f>SUM(B146:B154)</f>
        <v>15</v>
      </c>
      <c r="C155" s="40">
        <f>B155/1899</f>
        <v>7.8988941548183249E-3</v>
      </c>
      <c r="D155" s="71">
        <f>SUM(D146:D154)</f>
        <v>4</v>
      </c>
      <c r="E155" s="41">
        <f>D155/1688</f>
        <v>2.3696682464454978E-3</v>
      </c>
      <c r="F155" s="77">
        <f>SUM(F146:F154)</f>
        <v>70</v>
      </c>
      <c r="G155" s="42">
        <f>F155/9507</f>
        <v>7.3629956873882399E-3</v>
      </c>
      <c r="H155" s="71">
        <f>SUM(H146:H154)</f>
        <v>36</v>
      </c>
      <c r="I155" s="41">
        <f>H155/6993</f>
        <v>5.1480051480051478E-3</v>
      </c>
      <c r="J155" s="37">
        <f>IF(D155=0, "-", IF((B155-D155)/D155&lt;10, (B155-D155)/D155, "&gt;999%"))</f>
        <v>2.75</v>
      </c>
      <c r="K155" s="38">
        <f>IF(H155=0, "-", IF((F155-H155)/H155&lt;10, (F155-H155)/H155, "&gt;999%"))</f>
        <v>0.94444444444444442</v>
      </c>
    </row>
    <row r="156" spans="1:11" x14ac:dyDescent="0.2">
      <c r="B156" s="83"/>
      <c r="D156" s="83"/>
      <c r="F156" s="83"/>
      <c r="H156" s="83"/>
    </row>
    <row r="157" spans="1:11" x14ac:dyDescent="0.2">
      <c r="A157" s="163" t="s">
        <v>135</v>
      </c>
      <c r="B157" s="61" t="s">
        <v>12</v>
      </c>
      <c r="C157" s="62" t="s">
        <v>13</v>
      </c>
      <c r="D157" s="61" t="s">
        <v>12</v>
      </c>
      <c r="E157" s="63" t="s">
        <v>13</v>
      </c>
      <c r="F157" s="62" t="s">
        <v>12</v>
      </c>
      <c r="G157" s="62" t="s">
        <v>13</v>
      </c>
      <c r="H157" s="61" t="s">
        <v>12</v>
      </c>
      <c r="I157" s="63" t="s">
        <v>13</v>
      </c>
      <c r="J157" s="61"/>
      <c r="K157" s="63"/>
    </row>
    <row r="158" spans="1:11" x14ac:dyDescent="0.2">
      <c r="A158" s="7" t="s">
        <v>263</v>
      </c>
      <c r="B158" s="65">
        <v>1</v>
      </c>
      <c r="C158" s="34">
        <f>IF(B161=0, "-", B158/B161)</f>
        <v>1</v>
      </c>
      <c r="D158" s="65">
        <v>0</v>
      </c>
      <c r="E158" s="9" t="str">
        <f>IF(D161=0, "-", D158/D161)</f>
        <v>-</v>
      </c>
      <c r="F158" s="81">
        <v>3</v>
      </c>
      <c r="G158" s="34">
        <f>IF(F161=0, "-", F158/F161)</f>
        <v>0.6</v>
      </c>
      <c r="H158" s="65">
        <v>2</v>
      </c>
      <c r="I158" s="9">
        <f>IF(H161=0, "-", H158/H161)</f>
        <v>1</v>
      </c>
      <c r="J158" s="8" t="str">
        <f>IF(D158=0, "-", IF((B158-D158)/D158&lt;10, (B158-D158)/D158, "&gt;999%"))</f>
        <v>-</v>
      </c>
      <c r="K158" s="9">
        <f>IF(H158=0, "-", IF((F158-H158)/H158&lt;10, (F158-H158)/H158, "&gt;999%"))</f>
        <v>0.5</v>
      </c>
    </row>
    <row r="159" spans="1:11" x14ac:dyDescent="0.2">
      <c r="A159" s="7" t="s">
        <v>264</v>
      </c>
      <c r="B159" s="65">
        <v>0</v>
      </c>
      <c r="C159" s="34">
        <f>IF(B161=0, "-", B159/B161)</f>
        <v>0</v>
      </c>
      <c r="D159" s="65">
        <v>0</v>
      </c>
      <c r="E159" s="9" t="str">
        <f>IF(D161=0, "-", D159/D161)</f>
        <v>-</v>
      </c>
      <c r="F159" s="81">
        <v>2</v>
      </c>
      <c r="G159" s="34">
        <f>IF(F161=0, "-", F159/F161)</f>
        <v>0.4</v>
      </c>
      <c r="H159" s="65">
        <v>0</v>
      </c>
      <c r="I159" s="9">
        <f>IF(H161=0, "-", H159/H161)</f>
        <v>0</v>
      </c>
      <c r="J159" s="8" t="str">
        <f>IF(D159=0, "-", IF((B159-D159)/D159&lt;10, (B159-D159)/D159, "&gt;999%"))</f>
        <v>-</v>
      </c>
      <c r="K159" s="9" t="str">
        <f>IF(H159=0, "-", IF((F159-H159)/H159&lt;10, (F159-H159)/H159, "&gt;999%"))</f>
        <v>-</v>
      </c>
    </row>
    <row r="160" spans="1:11" x14ac:dyDescent="0.2">
      <c r="A160" s="2"/>
      <c r="B160" s="68"/>
      <c r="C160" s="33"/>
      <c r="D160" s="68"/>
      <c r="E160" s="6"/>
      <c r="F160" s="82"/>
      <c r="G160" s="33"/>
      <c r="H160" s="68"/>
      <c r="I160" s="6"/>
      <c r="J160" s="5"/>
      <c r="K160" s="6"/>
    </row>
    <row r="161" spans="1:11" s="43" customFormat="1" x14ac:dyDescent="0.2">
      <c r="A161" s="162" t="s">
        <v>486</v>
      </c>
      <c r="B161" s="71">
        <f>SUM(B158:B160)</f>
        <v>1</v>
      </c>
      <c r="C161" s="40">
        <f>B161/1899</f>
        <v>5.2659294365455498E-4</v>
      </c>
      <c r="D161" s="71">
        <f>SUM(D158:D160)</f>
        <v>0</v>
      </c>
      <c r="E161" s="41">
        <f>D161/1688</f>
        <v>0</v>
      </c>
      <c r="F161" s="77">
        <f>SUM(F158:F160)</f>
        <v>5</v>
      </c>
      <c r="G161" s="42">
        <f>F161/9507</f>
        <v>5.2592826338487429E-4</v>
      </c>
      <c r="H161" s="71">
        <f>SUM(H158:H160)</f>
        <v>2</v>
      </c>
      <c r="I161" s="41">
        <f>H161/6993</f>
        <v>2.8600028600028602E-4</v>
      </c>
      <c r="J161" s="37" t="str">
        <f>IF(D161=0, "-", IF((B161-D161)/D161&lt;10, (B161-D161)/D161, "&gt;999%"))</f>
        <v>-</v>
      </c>
      <c r="K161" s="38">
        <f>IF(H161=0, "-", IF((F161-H161)/H161&lt;10, (F161-H161)/H161, "&gt;999%"))</f>
        <v>1.5</v>
      </c>
    </row>
    <row r="162" spans="1:11" x14ac:dyDescent="0.2">
      <c r="B162" s="83"/>
      <c r="D162" s="83"/>
      <c r="F162" s="83"/>
      <c r="H162" s="83"/>
    </row>
    <row r="163" spans="1:11" s="43" customFormat="1" x14ac:dyDescent="0.2">
      <c r="A163" s="162" t="s">
        <v>485</v>
      </c>
      <c r="B163" s="71">
        <v>16</v>
      </c>
      <c r="C163" s="40">
        <f>B163/1899</f>
        <v>8.4254870984728798E-3</v>
      </c>
      <c r="D163" s="71">
        <v>4</v>
      </c>
      <c r="E163" s="41">
        <f>D163/1688</f>
        <v>2.3696682464454978E-3</v>
      </c>
      <c r="F163" s="77">
        <v>75</v>
      </c>
      <c r="G163" s="42">
        <f>F163/9507</f>
        <v>7.8889239507731138E-3</v>
      </c>
      <c r="H163" s="71">
        <v>38</v>
      </c>
      <c r="I163" s="41">
        <f>H163/6993</f>
        <v>5.4340054340054336E-3</v>
      </c>
      <c r="J163" s="37">
        <f>IF(D163=0, "-", IF((B163-D163)/D163&lt;10, (B163-D163)/D163, "&gt;999%"))</f>
        <v>3</v>
      </c>
      <c r="K163" s="38">
        <f>IF(H163=0, "-", IF((F163-H163)/H163&lt;10, (F163-H163)/H163, "&gt;999%"))</f>
        <v>0.97368421052631582</v>
      </c>
    </row>
    <row r="164" spans="1:11" x14ac:dyDescent="0.2">
      <c r="B164" s="83"/>
      <c r="D164" s="83"/>
      <c r="F164" s="83"/>
      <c r="H164" s="83"/>
    </row>
    <row r="165" spans="1:11" ht="15.75" x14ac:dyDescent="0.25">
      <c r="A165" s="164" t="s">
        <v>106</v>
      </c>
      <c r="B165" s="196" t="s">
        <v>1</v>
      </c>
      <c r="C165" s="200"/>
      <c r="D165" s="200"/>
      <c r="E165" s="197"/>
      <c r="F165" s="196" t="s">
        <v>14</v>
      </c>
      <c r="G165" s="200"/>
      <c r="H165" s="200"/>
      <c r="I165" s="197"/>
      <c r="J165" s="196" t="s">
        <v>15</v>
      </c>
      <c r="K165" s="197"/>
    </row>
    <row r="166" spans="1:11" x14ac:dyDescent="0.2">
      <c r="A166" s="22"/>
      <c r="B166" s="196">
        <f>VALUE(RIGHT($B$2, 4))</f>
        <v>2021</v>
      </c>
      <c r="C166" s="197"/>
      <c r="D166" s="196">
        <f>B166-1</f>
        <v>2020</v>
      </c>
      <c r="E166" s="204"/>
      <c r="F166" s="196">
        <f>B166</f>
        <v>2021</v>
      </c>
      <c r="G166" s="204"/>
      <c r="H166" s="196">
        <f>D166</f>
        <v>2020</v>
      </c>
      <c r="I166" s="204"/>
      <c r="J166" s="140" t="s">
        <v>4</v>
      </c>
      <c r="K166" s="141" t="s">
        <v>2</v>
      </c>
    </row>
    <row r="167" spans="1:11" x14ac:dyDescent="0.2">
      <c r="A167" s="163" t="s">
        <v>136</v>
      </c>
      <c r="B167" s="61" t="s">
        <v>12</v>
      </c>
      <c r="C167" s="62" t="s">
        <v>13</v>
      </c>
      <c r="D167" s="61" t="s">
        <v>12</v>
      </c>
      <c r="E167" s="63" t="s">
        <v>13</v>
      </c>
      <c r="F167" s="62" t="s">
        <v>12</v>
      </c>
      <c r="G167" s="62" t="s">
        <v>13</v>
      </c>
      <c r="H167" s="61" t="s">
        <v>12</v>
      </c>
      <c r="I167" s="63" t="s">
        <v>13</v>
      </c>
      <c r="J167" s="61"/>
      <c r="K167" s="63"/>
    </row>
    <row r="168" spans="1:11" x14ac:dyDescent="0.2">
      <c r="A168" s="7" t="s">
        <v>265</v>
      </c>
      <c r="B168" s="65">
        <v>0</v>
      </c>
      <c r="C168" s="34">
        <f>IF(B176=0, "-", B168/B176)</f>
        <v>0</v>
      </c>
      <c r="D168" s="65">
        <v>0</v>
      </c>
      <c r="E168" s="9">
        <f>IF(D176=0, "-", D168/D176)</f>
        <v>0</v>
      </c>
      <c r="F168" s="81">
        <v>1</v>
      </c>
      <c r="G168" s="34">
        <f>IF(F176=0, "-", F168/F176)</f>
        <v>3.4482758620689655E-2</v>
      </c>
      <c r="H168" s="65">
        <v>0</v>
      </c>
      <c r="I168" s="9">
        <f>IF(H176=0, "-", H168/H176)</f>
        <v>0</v>
      </c>
      <c r="J168" s="8" t="str">
        <f t="shared" ref="J168:J174" si="12">IF(D168=0, "-", IF((B168-D168)/D168&lt;10, (B168-D168)/D168, "&gt;999%"))</f>
        <v>-</v>
      </c>
      <c r="K168" s="9" t="str">
        <f t="shared" ref="K168:K174" si="13">IF(H168=0, "-", IF((F168-H168)/H168&lt;10, (F168-H168)/H168, "&gt;999%"))</f>
        <v>-</v>
      </c>
    </row>
    <row r="169" spans="1:11" x14ac:dyDescent="0.2">
      <c r="A169" s="7" t="s">
        <v>266</v>
      </c>
      <c r="B169" s="65">
        <v>1</v>
      </c>
      <c r="C169" s="34">
        <f>IF(B176=0, "-", B169/B176)</f>
        <v>9.0909090909090912E-2</v>
      </c>
      <c r="D169" s="65">
        <v>0</v>
      </c>
      <c r="E169" s="9">
        <f>IF(D176=0, "-", D169/D176)</f>
        <v>0</v>
      </c>
      <c r="F169" s="81">
        <v>4</v>
      </c>
      <c r="G169" s="34">
        <f>IF(F176=0, "-", F169/F176)</f>
        <v>0.13793103448275862</v>
      </c>
      <c r="H169" s="65">
        <v>1</v>
      </c>
      <c r="I169" s="9">
        <f>IF(H176=0, "-", H169/H176)</f>
        <v>4.3478260869565216E-2</v>
      </c>
      <c r="J169" s="8" t="str">
        <f t="shared" si="12"/>
        <v>-</v>
      </c>
      <c r="K169" s="9">
        <f t="shared" si="13"/>
        <v>3</v>
      </c>
    </row>
    <row r="170" spans="1:11" x14ac:dyDescent="0.2">
      <c r="A170" s="7" t="s">
        <v>267</v>
      </c>
      <c r="B170" s="65">
        <v>9</v>
      </c>
      <c r="C170" s="34">
        <f>IF(B176=0, "-", B170/B176)</f>
        <v>0.81818181818181823</v>
      </c>
      <c r="D170" s="65">
        <v>1</v>
      </c>
      <c r="E170" s="9">
        <f>IF(D176=0, "-", D170/D176)</f>
        <v>0.5</v>
      </c>
      <c r="F170" s="81">
        <v>19</v>
      </c>
      <c r="G170" s="34">
        <f>IF(F176=0, "-", F170/F176)</f>
        <v>0.65517241379310343</v>
      </c>
      <c r="H170" s="65">
        <v>16</v>
      </c>
      <c r="I170" s="9">
        <f>IF(H176=0, "-", H170/H176)</f>
        <v>0.69565217391304346</v>
      </c>
      <c r="J170" s="8">
        <f t="shared" si="12"/>
        <v>8</v>
      </c>
      <c r="K170" s="9">
        <f t="shared" si="13"/>
        <v>0.1875</v>
      </c>
    </row>
    <row r="171" spans="1:11" x14ac:dyDescent="0.2">
      <c r="A171" s="7" t="s">
        <v>268</v>
      </c>
      <c r="B171" s="65">
        <v>0</v>
      </c>
      <c r="C171" s="34">
        <f>IF(B176=0, "-", B171/B176)</f>
        <v>0</v>
      </c>
      <c r="D171" s="65">
        <v>0</v>
      </c>
      <c r="E171" s="9">
        <f>IF(D176=0, "-", D171/D176)</f>
        <v>0</v>
      </c>
      <c r="F171" s="81">
        <v>2</v>
      </c>
      <c r="G171" s="34">
        <f>IF(F176=0, "-", F171/F176)</f>
        <v>6.8965517241379309E-2</v>
      </c>
      <c r="H171" s="65">
        <v>2</v>
      </c>
      <c r="I171" s="9">
        <f>IF(H176=0, "-", H171/H176)</f>
        <v>8.6956521739130432E-2</v>
      </c>
      <c r="J171" s="8" t="str">
        <f t="shared" si="12"/>
        <v>-</v>
      </c>
      <c r="K171" s="9">
        <f t="shared" si="13"/>
        <v>0</v>
      </c>
    </row>
    <row r="172" spans="1:11" x14ac:dyDescent="0.2">
      <c r="A172" s="7" t="s">
        <v>269</v>
      </c>
      <c r="B172" s="65">
        <v>1</v>
      </c>
      <c r="C172" s="34">
        <f>IF(B176=0, "-", B172/B176)</f>
        <v>9.0909090909090912E-2</v>
      </c>
      <c r="D172" s="65">
        <v>1</v>
      </c>
      <c r="E172" s="9">
        <f>IF(D176=0, "-", D172/D176)</f>
        <v>0.5</v>
      </c>
      <c r="F172" s="81">
        <v>3</v>
      </c>
      <c r="G172" s="34">
        <f>IF(F176=0, "-", F172/F176)</f>
        <v>0.10344827586206896</v>
      </c>
      <c r="H172" s="65">
        <v>2</v>
      </c>
      <c r="I172" s="9">
        <f>IF(H176=0, "-", H172/H176)</f>
        <v>8.6956521739130432E-2</v>
      </c>
      <c r="J172" s="8">
        <f t="shared" si="12"/>
        <v>0</v>
      </c>
      <c r="K172" s="9">
        <f t="shared" si="13"/>
        <v>0.5</v>
      </c>
    </row>
    <row r="173" spans="1:11" x14ac:dyDescent="0.2">
      <c r="A173" s="7" t="s">
        <v>270</v>
      </c>
      <c r="B173" s="65">
        <v>0</v>
      </c>
      <c r="C173" s="34">
        <f>IF(B176=0, "-", B173/B176)</f>
        <v>0</v>
      </c>
      <c r="D173" s="65">
        <v>0</v>
      </c>
      <c r="E173" s="9">
        <f>IF(D176=0, "-", D173/D176)</f>
        <v>0</v>
      </c>
      <c r="F173" s="81">
        <v>0</v>
      </c>
      <c r="G173" s="34">
        <f>IF(F176=0, "-", F173/F176)</f>
        <v>0</v>
      </c>
      <c r="H173" s="65">
        <v>1</v>
      </c>
      <c r="I173" s="9">
        <f>IF(H176=0, "-", H173/H176)</f>
        <v>4.3478260869565216E-2</v>
      </c>
      <c r="J173" s="8" t="str">
        <f t="shared" si="12"/>
        <v>-</v>
      </c>
      <c r="K173" s="9">
        <f t="shared" si="13"/>
        <v>-1</v>
      </c>
    </row>
    <row r="174" spans="1:11" x14ac:dyDescent="0.2">
      <c r="A174" s="7" t="s">
        <v>271</v>
      </c>
      <c r="B174" s="65">
        <v>0</v>
      </c>
      <c r="C174" s="34">
        <f>IF(B176=0, "-", B174/B176)</f>
        <v>0</v>
      </c>
      <c r="D174" s="65">
        <v>0</v>
      </c>
      <c r="E174" s="9">
        <f>IF(D176=0, "-", D174/D176)</f>
        <v>0</v>
      </c>
      <c r="F174" s="81">
        <v>0</v>
      </c>
      <c r="G174" s="34">
        <f>IF(F176=0, "-", F174/F176)</f>
        <v>0</v>
      </c>
      <c r="H174" s="65">
        <v>1</v>
      </c>
      <c r="I174" s="9">
        <f>IF(H176=0, "-", H174/H176)</f>
        <v>4.3478260869565216E-2</v>
      </c>
      <c r="J174" s="8" t="str">
        <f t="shared" si="12"/>
        <v>-</v>
      </c>
      <c r="K174" s="9">
        <f t="shared" si="13"/>
        <v>-1</v>
      </c>
    </row>
    <row r="175" spans="1:11" x14ac:dyDescent="0.2">
      <c r="A175" s="2"/>
      <c r="B175" s="68"/>
      <c r="C175" s="33"/>
      <c r="D175" s="68"/>
      <c r="E175" s="6"/>
      <c r="F175" s="82"/>
      <c r="G175" s="33"/>
      <c r="H175" s="68"/>
      <c r="I175" s="6"/>
      <c r="J175" s="5"/>
      <c r="K175" s="6"/>
    </row>
    <row r="176" spans="1:11" s="43" customFormat="1" x14ac:dyDescent="0.2">
      <c r="A176" s="162" t="s">
        <v>484</v>
      </c>
      <c r="B176" s="71">
        <f>SUM(B168:B175)</f>
        <v>11</v>
      </c>
      <c r="C176" s="40">
        <f>B176/1899</f>
        <v>5.7925223802001054E-3</v>
      </c>
      <c r="D176" s="71">
        <f>SUM(D168:D175)</f>
        <v>2</v>
      </c>
      <c r="E176" s="41">
        <f>D176/1688</f>
        <v>1.1848341232227489E-3</v>
      </c>
      <c r="F176" s="77">
        <f>SUM(F168:F175)</f>
        <v>29</v>
      </c>
      <c r="G176" s="42">
        <f>F176/9507</f>
        <v>3.0503839276322712E-3</v>
      </c>
      <c r="H176" s="71">
        <f>SUM(H168:H175)</f>
        <v>23</v>
      </c>
      <c r="I176" s="41">
        <f>H176/6993</f>
        <v>3.2890032890032892E-3</v>
      </c>
      <c r="J176" s="37">
        <f>IF(D176=0, "-", IF((B176-D176)/D176&lt;10, (B176-D176)/D176, "&gt;999%"))</f>
        <v>4.5</v>
      </c>
      <c r="K176" s="38">
        <f>IF(H176=0, "-", IF((F176-H176)/H176&lt;10, (F176-H176)/H176, "&gt;999%"))</f>
        <v>0.2608695652173913</v>
      </c>
    </row>
    <row r="177" spans="1:11" x14ac:dyDescent="0.2">
      <c r="B177" s="83"/>
      <c r="D177" s="83"/>
      <c r="F177" s="83"/>
      <c r="H177" s="83"/>
    </row>
    <row r="178" spans="1:11" x14ac:dyDescent="0.2">
      <c r="A178" s="163" t="s">
        <v>137</v>
      </c>
      <c r="B178" s="61" t="s">
        <v>12</v>
      </c>
      <c r="C178" s="62" t="s">
        <v>13</v>
      </c>
      <c r="D178" s="61" t="s">
        <v>12</v>
      </c>
      <c r="E178" s="63" t="s">
        <v>13</v>
      </c>
      <c r="F178" s="62" t="s">
        <v>12</v>
      </c>
      <c r="G178" s="62" t="s">
        <v>13</v>
      </c>
      <c r="H178" s="61" t="s">
        <v>12</v>
      </c>
      <c r="I178" s="63" t="s">
        <v>13</v>
      </c>
      <c r="J178" s="61"/>
      <c r="K178" s="63"/>
    </row>
    <row r="179" spans="1:11" x14ac:dyDescent="0.2">
      <c r="A179" s="7" t="s">
        <v>272</v>
      </c>
      <c r="B179" s="65">
        <v>0</v>
      </c>
      <c r="C179" s="34">
        <f>IF(B187=0, "-", B179/B187)</f>
        <v>0</v>
      </c>
      <c r="D179" s="65">
        <v>0</v>
      </c>
      <c r="E179" s="9">
        <f>IF(D187=0, "-", D179/D187)</f>
        <v>0</v>
      </c>
      <c r="F179" s="81">
        <v>1</v>
      </c>
      <c r="G179" s="34">
        <f>IF(F187=0, "-", F179/F187)</f>
        <v>7.1428571428571425E-2</v>
      </c>
      <c r="H179" s="65">
        <v>0</v>
      </c>
      <c r="I179" s="9">
        <f>IF(H187=0, "-", H179/H187)</f>
        <v>0</v>
      </c>
      <c r="J179" s="8" t="str">
        <f t="shared" ref="J179:J185" si="14">IF(D179=0, "-", IF((B179-D179)/D179&lt;10, (B179-D179)/D179, "&gt;999%"))</f>
        <v>-</v>
      </c>
      <c r="K179" s="9" t="str">
        <f t="shared" ref="K179:K185" si="15">IF(H179=0, "-", IF((F179-H179)/H179&lt;10, (F179-H179)/H179, "&gt;999%"))</f>
        <v>-</v>
      </c>
    </row>
    <row r="180" spans="1:11" x14ac:dyDescent="0.2">
      <c r="A180" s="7" t="s">
        <v>273</v>
      </c>
      <c r="B180" s="65">
        <v>1</v>
      </c>
      <c r="C180" s="34">
        <f>IF(B187=0, "-", B180/B187)</f>
        <v>0.25</v>
      </c>
      <c r="D180" s="65">
        <v>0</v>
      </c>
      <c r="E180" s="9">
        <f>IF(D187=0, "-", D180/D187)</f>
        <v>0</v>
      </c>
      <c r="F180" s="81">
        <v>6</v>
      </c>
      <c r="G180" s="34">
        <f>IF(F187=0, "-", F180/F187)</f>
        <v>0.42857142857142855</v>
      </c>
      <c r="H180" s="65">
        <v>0</v>
      </c>
      <c r="I180" s="9">
        <f>IF(H187=0, "-", H180/H187)</f>
        <v>0</v>
      </c>
      <c r="J180" s="8" t="str">
        <f t="shared" si="14"/>
        <v>-</v>
      </c>
      <c r="K180" s="9" t="str">
        <f t="shared" si="15"/>
        <v>-</v>
      </c>
    </row>
    <row r="181" spans="1:11" x14ac:dyDescent="0.2">
      <c r="A181" s="7" t="s">
        <v>274</v>
      </c>
      <c r="B181" s="65">
        <v>0</v>
      </c>
      <c r="C181" s="34">
        <f>IF(B187=0, "-", B181/B187)</f>
        <v>0</v>
      </c>
      <c r="D181" s="65">
        <v>0</v>
      </c>
      <c r="E181" s="9">
        <f>IF(D187=0, "-", D181/D187)</f>
        <v>0</v>
      </c>
      <c r="F181" s="81">
        <v>0</v>
      </c>
      <c r="G181" s="34">
        <f>IF(F187=0, "-", F181/F187)</f>
        <v>0</v>
      </c>
      <c r="H181" s="65">
        <v>1</v>
      </c>
      <c r="I181" s="9">
        <f>IF(H187=0, "-", H181/H187)</f>
        <v>0.2</v>
      </c>
      <c r="J181" s="8" t="str">
        <f t="shared" si="14"/>
        <v>-</v>
      </c>
      <c r="K181" s="9">
        <f t="shared" si="15"/>
        <v>-1</v>
      </c>
    </row>
    <row r="182" spans="1:11" x14ac:dyDescent="0.2">
      <c r="A182" s="7" t="s">
        <v>275</v>
      </c>
      <c r="B182" s="65">
        <v>3</v>
      </c>
      <c r="C182" s="34">
        <f>IF(B187=0, "-", B182/B187)</f>
        <v>0.75</v>
      </c>
      <c r="D182" s="65">
        <v>1</v>
      </c>
      <c r="E182" s="9">
        <f>IF(D187=0, "-", D182/D187)</f>
        <v>1</v>
      </c>
      <c r="F182" s="81">
        <v>5</v>
      </c>
      <c r="G182" s="34">
        <f>IF(F187=0, "-", F182/F187)</f>
        <v>0.35714285714285715</v>
      </c>
      <c r="H182" s="65">
        <v>3</v>
      </c>
      <c r="I182" s="9">
        <f>IF(H187=0, "-", H182/H187)</f>
        <v>0.6</v>
      </c>
      <c r="J182" s="8">
        <f t="shared" si="14"/>
        <v>2</v>
      </c>
      <c r="K182" s="9">
        <f t="shared" si="15"/>
        <v>0.66666666666666663</v>
      </c>
    </row>
    <row r="183" spans="1:11" x14ac:dyDescent="0.2">
      <c r="A183" s="7" t="s">
        <v>276</v>
      </c>
      <c r="B183" s="65">
        <v>0</v>
      </c>
      <c r="C183" s="34">
        <f>IF(B187=0, "-", B183/B187)</f>
        <v>0</v>
      </c>
      <c r="D183" s="65">
        <v>0</v>
      </c>
      <c r="E183" s="9">
        <f>IF(D187=0, "-", D183/D187)</f>
        <v>0</v>
      </c>
      <c r="F183" s="81">
        <v>1</v>
      </c>
      <c r="G183" s="34">
        <f>IF(F187=0, "-", F183/F187)</f>
        <v>7.1428571428571425E-2</v>
      </c>
      <c r="H183" s="65">
        <v>0</v>
      </c>
      <c r="I183" s="9">
        <f>IF(H187=0, "-", H183/H187)</f>
        <v>0</v>
      </c>
      <c r="J183" s="8" t="str">
        <f t="shared" si="14"/>
        <v>-</v>
      </c>
      <c r="K183" s="9" t="str">
        <f t="shared" si="15"/>
        <v>-</v>
      </c>
    </row>
    <row r="184" spans="1:11" x14ac:dyDescent="0.2">
      <c r="A184" s="7" t="s">
        <v>277</v>
      </c>
      <c r="B184" s="65">
        <v>0</v>
      </c>
      <c r="C184" s="34">
        <f>IF(B187=0, "-", B184/B187)</f>
        <v>0</v>
      </c>
      <c r="D184" s="65">
        <v>0</v>
      </c>
      <c r="E184" s="9">
        <f>IF(D187=0, "-", D184/D187)</f>
        <v>0</v>
      </c>
      <c r="F184" s="81">
        <v>0</v>
      </c>
      <c r="G184" s="34">
        <f>IF(F187=0, "-", F184/F187)</f>
        <v>0</v>
      </c>
      <c r="H184" s="65">
        <v>1</v>
      </c>
      <c r="I184" s="9">
        <f>IF(H187=0, "-", H184/H187)</f>
        <v>0.2</v>
      </c>
      <c r="J184" s="8" t="str">
        <f t="shared" si="14"/>
        <v>-</v>
      </c>
      <c r="K184" s="9">
        <f t="shared" si="15"/>
        <v>-1</v>
      </c>
    </row>
    <row r="185" spans="1:11" x14ac:dyDescent="0.2">
      <c r="A185" s="7" t="s">
        <v>278</v>
      </c>
      <c r="B185" s="65">
        <v>0</v>
      </c>
      <c r="C185" s="34">
        <f>IF(B187=0, "-", B185/B187)</f>
        <v>0</v>
      </c>
      <c r="D185" s="65">
        <v>0</v>
      </c>
      <c r="E185" s="9">
        <f>IF(D187=0, "-", D185/D187)</f>
        <v>0</v>
      </c>
      <c r="F185" s="81">
        <v>1</v>
      </c>
      <c r="G185" s="34">
        <f>IF(F187=0, "-", F185/F187)</f>
        <v>7.1428571428571425E-2</v>
      </c>
      <c r="H185" s="65">
        <v>0</v>
      </c>
      <c r="I185" s="9">
        <f>IF(H187=0, "-", H185/H187)</f>
        <v>0</v>
      </c>
      <c r="J185" s="8" t="str">
        <f t="shared" si="14"/>
        <v>-</v>
      </c>
      <c r="K185" s="9" t="str">
        <f t="shared" si="15"/>
        <v>-</v>
      </c>
    </row>
    <row r="186" spans="1:11" x14ac:dyDescent="0.2">
      <c r="A186" s="2"/>
      <c r="B186" s="68"/>
      <c r="C186" s="33"/>
      <c r="D186" s="68"/>
      <c r="E186" s="6"/>
      <c r="F186" s="82"/>
      <c r="G186" s="33"/>
      <c r="H186" s="68"/>
      <c r="I186" s="6"/>
      <c r="J186" s="5"/>
      <c r="K186" s="6"/>
    </row>
    <row r="187" spans="1:11" s="43" customFormat="1" x14ac:dyDescent="0.2">
      <c r="A187" s="162" t="s">
        <v>483</v>
      </c>
      <c r="B187" s="71">
        <f>SUM(B179:B186)</f>
        <v>4</v>
      </c>
      <c r="C187" s="40">
        <f>B187/1899</f>
        <v>2.1063717746182199E-3</v>
      </c>
      <c r="D187" s="71">
        <f>SUM(D179:D186)</f>
        <v>1</v>
      </c>
      <c r="E187" s="41">
        <f>D187/1688</f>
        <v>5.9241706161137445E-4</v>
      </c>
      <c r="F187" s="77">
        <f>SUM(F179:F186)</f>
        <v>14</v>
      </c>
      <c r="G187" s="42">
        <f>F187/9507</f>
        <v>1.472599137477648E-3</v>
      </c>
      <c r="H187" s="71">
        <f>SUM(H179:H186)</f>
        <v>5</v>
      </c>
      <c r="I187" s="41">
        <f>H187/6993</f>
        <v>7.1500071500071503E-4</v>
      </c>
      <c r="J187" s="37">
        <f>IF(D187=0, "-", IF((B187-D187)/D187&lt;10, (B187-D187)/D187, "&gt;999%"))</f>
        <v>3</v>
      </c>
      <c r="K187" s="38">
        <f>IF(H187=0, "-", IF((F187-H187)/H187&lt;10, (F187-H187)/H187, "&gt;999%"))</f>
        <v>1.8</v>
      </c>
    </row>
    <row r="188" spans="1:11" x14ac:dyDescent="0.2">
      <c r="B188" s="83"/>
      <c r="D188" s="83"/>
      <c r="F188" s="83"/>
      <c r="H188" s="83"/>
    </row>
    <row r="189" spans="1:11" x14ac:dyDescent="0.2">
      <c r="A189" s="163" t="s">
        <v>138</v>
      </c>
      <c r="B189" s="61" t="s">
        <v>12</v>
      </c>
      <c r="C189" s="62" t="s">
        <v>13</v>
      </c>
      <c r="D189" s="61" t="s">
        <v>12</v>
      </c>
      <c r="E189" s="63" t="s">
        <v>13</v>
      </c>
      <c r="F189" s="62" t="s">
        <v>12</v>
      </c>
      <c r="G189" s="62" t="s">
        <v>13</v>
      </c>
      <c r="H189" s="61" t="s">
        <v>12</v>
      </c>
      <c r="I189" s="63" t="s">
        <v>13</v>
      </c>
      <c r="J189" s="61"/>
      <c r="K189" s="63"/>
    </row>
    <row r="190" spans="1:11" x14ac:dyDescent="0.2">
      <c r="A190" s="7" t="s">
        <v>279</v>
      </c>
      <c r="B190" s="65">
        <v>0</v>
      </c>
      <c r="C190" s="34">
        <f>IF(B194=0, "-", B190/B194)</f>
        <v>0</v>
      </c>
      <c r="D190" s="65">
        <v>0</v>
      </c>
      <c r="E190" s="9">
        <f>IF(D194=0, "-", D190/D194)</f>
        <v>0</v>
      </c>
      <c r="F190" s="81">
        <v>1</v>
      </c>
      <c r="G190" s="34">
        <f>IF(F194=0, "-", F190/F194)</f>
        <v>0.25</v>
      </c>
      <c r="H190" s="65">
        <v>0</v>
      </c>
      <c r="I190" s="9">
        <f>IF(H194=0, "-", H190/H194)</f>
        <v>0</v>
      </c>
      <c r="J190" s="8" t="str">
        <f>IF(D190=0, "-", IF((B190-D190)/D190&lt;10, (B190-D190)/D190, "&gt;999%"))</f>
        <v>-</v>
      </c>
      <c r="K190" s="9" t="str">
        <f>IF(H190=0, "-", IF((F190-H190)/H190&lt;10, (F190-H190)/H190, "&gt;999%"))</f>
        <v>-</v>
      </c>
    </row>
    <row r="191" spans="1:11" x14ac:dyDescent="0.2">
      <c r="A191" s="7" t="s">
        <v>280</v>
      </c>
      <c r="B191" s="65">
        <v>0</v>
      </c>
      <c r="C191" s="34">
        <f>IF(B194=0, "-", B191/B194)</f>
        <v>0</v>
      </c>
      <c r="D191" s="65">
        <v>0</v>
      </c>
      <c r="E191" s="9">
        <f>IF(D194=0, "-", D191/D194)</f>
        <v>0</v>
      </c>
      <c r="F191" s="81">
        <v>1</v>
      </c>
      <c r="G191" s="34">
        <f>IF(F194=0, "-", F191/F194)</f>
        <v>0.25</v>
      </c>
      <c r="H191" s="65">
        <v>0</v>
      </c>
      <c r="I191" s="9">
        <f>IF(H194=0, "-", H191/H194)</f>
        <v>0</v>
      </c>
      <c r="J191" s="8" t="str">
        <f>IF(D191=0, "-", IF((B191-D191)/D191&lt;10, (B191-D191)/D191, "&gt;999%"))</f>
        <v>-</v>
      </c>
      <c r="K191" s="9" t="str">
        <f>IF(H191=0, "-", IF((F191-H191)/H191&lt;10, (F191-H191)/H191, "&gt;999%"))</f>
        <v>-</v>
      </c>
    </row>
    <row r="192" spans="1:11" x14ac:dyDescent="0.2">
      <c r="A192" s="7" t="s">
        <v>281</v>
      </c>
      <c r="B192" s="65">
        <v>1</v>
      </c>
      <c r="C192" s="34">
        <f>IF(B194=0, "-", B192/B194)</f>
        <v>1</v>
      </c>
      <c r="D192" s="65">
        <v>1</v>
      </c>
      <c r="E192" s="9">
        <f>IF(D194=0, "-", D192/D194)</f>
        <v>1</v>
      </c>
      <c r="F192" s="81">
        <v>2</v>
      </c>
      <c r="G192" s="34">
        <f>IF(F194=0, "-", F192/F194)</f>
        <v>0.5</v>
      </c>
      <c r="H192" s="65">
        <v>3</v>
      </c>
      <c r="I192" s="9">
        <f>IF(H194=0, "-", H192/H194)</f>
        <v>1</v>
      </c>
      <c r="J192" s="8">
        <f>IF(D192=0, "-", IF((B192-D192)/D192&lt;10, (B192-D192)/D192, "&gt;999%"))</f>
        <v>0</v>
      </c>
      <c r="K192" s="9">
        <f>IF(H192=0, "-", IF((F192-H192)/H192&lt;10, (F192-H192)/H192, "&gt;999%"))</f>
        <v>-0.33333333333333331</v>
      </c>
    </row>
    <row r="193" spans="1:11" x14ac:dyDescent="0.2">
      <c r="A193" s="2"/>
      <c r="B193" s="68"/>
      <c r="C193" s="33"/>
      <c r="D193" s="68"/>
      <c r="E193" s="6"/>
      <c r="F193" s="82"/>
      <c r="G193" s="33"/>
      <c r="H193" s="68"/>
      <c r="I193" s="6"/>
      <c r="J193" s="5"/>
      <c r="K193" s="6"/>
    </row>
    <row r="194" spans="1:11" s="43" customFormat="1" x14ac:dyDescent="0.2">
      <c r="A194" s="162" t="s">
        <v>482</v>
      </c>
      <c r="B194" s="71">
        <f>SUM(B190:B193)</f>
        <v>1</v>
      </c>
      <c r="C194" s="40">
        <f>B194/1899</f>
        <v>5.2659294365455498E-4</v>
      </c>
      <c r="D194" s="71">
        <f>SUM(D190:D193)</f>
        <v>1</v>
      </c>
      <c r="E194" s="41">
        <f>D194/1688</f>
        <v>5.9241706161137445E-4</v>
      </c>
      <c r="F194" s="77">
        <f>SUM(F190:F193)</f>
        <v>4</v>
      </c>
      <c r="G194" s="42">
        <f>F194/9507</f>
        <v>4.2074261070789944E-4</v>
      </c>
      <c r="H194" s="71">
        <f>SUM(H190:H193)</f>
        <v>3</v>
      </c>
      <c r="I194" s="41">
        <f>H194/6993</f>
        <v>4.29000429000429E-4</v>
      </c>
      <c r="J194" s="37">
        <f>IF(D194=0, "-", IF((B194-D194)/D194&lt;10, (B194-D194)/D194, "&gt;999%"))</f>
        <v>0</v>
      </c>
      <c r="K194" s="38">
        <f>IF(H194=0, "-", IF((F194-H194)/H194&lt;10, (F194-H194)/H194, "&gt;999%"))</f>
        <v>0.33333333333333331</v>
      </c>
    </row>
    <row r="195" spans="1:11" x14ac:dyDescent="0.2">
      <c r="B195" s="83"/>
      <c r="D195" s="83"/>
      <c r="F195" s="83"/>
      <c r="H195" s="83"/>
    </row>
    <row r="196" spans="1:11" s="43" customFormat="1" x14ac:dyDescent="0.2">
      <c r="A196" s="162" t="s">
        <v>481</v>
      </c>
      <c r="B196" s="71">
        <v>16</v>
      </c>
      <c r="C196" s="40">
        <f>B196/1899</f>
        <v>8.4254870984728798E-3</v>
      </c>
      <c r="D196" s="71">
        <v>4</v>
      </c>
      <c r="E196" s="41">
        <f>D196/1688</f>
        <v>2.3696682464454978E-3</v>
      </c>
      <c r="F196" s="77">
        <v>47</v>
      </c>
      <c r="G196" s="42">
        <f>F196/9507</f>
        <v>4.9437256758178188E-3</v>
      </c>
      <c r="H196" s="71">
        <v>31</v>
      </c>
      <c r="I196" s="41">
        <f>H196/6993</f>
        <v>4.4330044330044326E-3</v>
      </c>
      <c r="J196" s="37">
        <f>IF(D196=0, "-", IF((B196-D196)/D196&lt;10, (B196-D196)/D196, "&gt;999%"))</f>
        <v>3</v>
      </c>
      <c r="K196" s="38">
        <f>IF(H196=0, "-", IF((F196-H196)/H196&lt;10, (F196-H196)/H196, "&gt;999%"))</f>
        <v>0.5161290322580645</v>
      </c>
    </row>
    <row r="197" spans="1:11" x14ac:dyDescent="0.2">
      <c r="B197" s="83"/>
      <c r="D197" s="83"/>
      <c r="F197" s="83"/>
      <c r="H197" s="83"/>
    </row>
    <row r="198" spans="1:11" x14ac:dyDescent="0.2">
      <c r="A198" s="27" t="s">
        <v>479</v>
      </c>
      <c r="B198" s="71">
        <f>B202-B200</f>
        <v>331</v>
      </c>
      <c r="C198" s="40">
        <f>B198/1899</f>
        <v>0.1743022643496577</v>
      </c>
      <c r="D198" s="71">
        <f>D202-D200</f>
        <v>176</v>
      </c>
      <c r="E198" s="41">
        <f>D198/1688</f>
        <v>0.10426540284360189</v>
      </c>
      <c r="F198" s="77">
        <f>F202-F200</f>
        <v>1351</v>
      </c>
      <c r="G198" s="42">
        <f>F198/9507</f>
        <v>0.14210581676659303</v>
      </c>
      <c r="H198" s="71">
        <f>H202-H200</f>
        <v>1116</v>
      </c>
      <c r="I198" s="41">
        <f>H198/6993</f>
        <v>0.15958815958815958</v>
      </c>
      <c r="J198" s="37">
        <f>IF(D198=0, "-", IF((B198-D198)/D198&lt;10, (B198-D198)/D198, "&gt;999%"))</f>
        <v>0.88068181818181823</v>
      </c>
      <c r="K198" s="38">
        <f>IF(H198=0, "-", IF((F198-H198)/H198&lt;10, (F198-H198)/H198, "&gt;999%"))</f>
        <v>0.21057347670250895</v>
      </c>
    </row>
    <row r="199" spans="1:11" x14ac:dyDescent="0.2">
      <c r="A199" s="27"/>
      <c r="B199" s="71"/>
      <c r="C199" s="40"/>
      <c r="D199" s="71"/>
      <c r="E199" s="41"/>
      <c r="F199" s="77"/>
      <c r="G199" s="42"/>
      <c r="H199" s="71"/>
      <c r="I199" s="41"/>
      <c r="J199" s="37"/>
      <c r="K199" s="38"/>
    </row>
    <row r="200" spans="1:11" x14ac:dyDescent="0.2">
      <c r="A200" s="27" t="s">
        <v>480</v>
      </c>
      <c r="B200" s="71">
        <v>43</v>
      </c>
      <c r="C200" s="40">
        <f>B200/1899</f>
        <v>2.2643496577145865E-2</v>
      </c>
      <c r="D200" s="71">
        <v>26</v>
      </c>
      <c r="E200" s="41">
        <f>D200/1688</f>
        <v>1.5402843601895734E-2</v>
      </c>
      <c r="F200" s="77">
        <v>135</v>
      </c>
      <c r="G200" s="42">
        <f>F200/9507</f>
        <v>1.4200063111391607E-2</v>
      </c>
      <c r="H200" s="71">
        <v>85</v>
      </c>
      <c r="I200" s="41">
        <f>H200/6993</f>
        <v>1.2155012155012156E-2</v>
      </c>
      <c r="J200" s="37">
        <f>IF(D200=0, "-", IF((B200-D200)/D200&lt;10, (B200-D200)/D200, "&gt;999%"))</f>
        <v>0.65384615384615385</v>
      </c>
      <c r="K200" s="38">
        <f>IF(H200=0, "-", IF((F200-H200)/H200&lt;10, (F200-H200)/H200, "&gt;999%"))</f>
        <v>0.58823529411764708</v>
      </c>
    </row>
    <row r="201" spans="1:11" x14ac:dyDescent="0.2">
      <c r="A201" s="27"/>
      <c r="B201" s="71"/>
      <c r="C201" s="40"/>
      <c r="D201" s="71"/>
      <c r="E201" s="41"/>
      <c r="F201" s="77"/>
      <c r="G201" s="42"/>
      <c r="H201" s="71"/>
      <c r="I201" s="41"/>
      <c r="J201" s="37"/>
      <c r="K201" s="38"/>
    </row>
    <row r="202" spans="1:11" x14ac:dyDescent="0.2">
      <c r="A202" s="27" t="s">
        <v>478</v>
      </c>
      <c r="B202" s="71">
        <v>374</v>
      </c>
      <c r="C202" s="40">
        <f>B202/1899</f>
        <v>0.19694576092680358</v>
      </c>
      <c r="D202" s="71">
        <v>202</v>
      </c>
      <c r="E202" s="41">
        <f>D202/1688</f>
        <v>0.11966824644549763</v>
      </c>
      <c r="F202" s="77">
        <v>1486</v>
      </c>
      <c r="G202" s="42">
        <f>F202/9507</f>
        <v>0.15630587987798464</v>
      </c>
      <c r="H202" s="71">
        <v>1201</v>
      </c>
      <c r="I202" s="41">
        <f>H202/6993</f>
        <v>0.17174317174317175</v>
      </c>
      <c r="J202" s="37">
        <f>IF(D202=0, "-", IF((B202-D202)/D202&lt;10, (B202-D202)/D202, "&gt;999%"))</f>
        <v>0.85148514851485146</v>
      </c>
      <c r="K202" s="38">
        <f>IF(H202=0, "-", IF((F202-H202)/H202&lt;10, (F202-H202)/H202, "&gt;999%"))</f>
        <v>0.2373022481265612</v>
      </c>
    </row>
  </sheetData>
  <mergeCells count="58">
    <mergeCell ref="B1:K1"/>
    <mergeCell ref="B2:K2"/>
    <mergeCell ref="B165:E165"/>
    <mergeCell ref="F165:I165"/>
    <mergeCell ref="J165:K165"/>
    <mergeCell ref="B166:C166"/>
    <mergeCell ref="D166:E166"/>
    <mergeCell ref="F166:G166"/>
    <mergeCell ref="H166:I166"/>
    <mergeCell ref="B143:E143"/>
    <mergeCell ref="F143:I143"/>
    <mergeCell ref="J143:K143"/>
    <mergeCell ref="B144:C144"/>
    <mergeCell ref="D144:E144"/>
    <mergeCell ref="F144:G144"/>
    <mergeCell ref="H144:I144"/>
    <mergeCell ref="B127:E127"/>
    <mergeCell ref="F127:I127"/>
    <mergeCell ref="J127:K127"/>
    <mergeCell ref="B128:C128"/>
    <mergeCell ref="D128:E128"/>
    <mergeCell ref="F128:G128"/>
    <mergeCell ref="H128:I128"/>
    <mergeCell ref="B107:E107"/>
    <mergeCell ref="F107:I107"/>
    <mergeCell ref="J107:K107"/>
    <mergeCell ref="B108:C108"/>
    <mergeCell ref="D108:E108"/>
    <mergeCell ref="F108:G108"/>
    <mergeCell ref="H108:I108"/>
    <mergeCell ref="B75:E75"/>
    <mergeCell ref="F75:I75"/>
    <mergeCell ref="J75:K75"/>
    <mergeCell ref="B76:C76"/>
    <mergeCell ref="D76:E76"/>
    <mergeCell ref="F76:G76"/>
    <mergeCell ref="H76:I76"/>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0" max="16383" man="1"/>
    <brk id="106" max="16383" man="1"/>
    <brk id="14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531</v>
      </c>
      <c r="C1" s="198"/>
      <c r="D1" s="198"/>
      <c r="E1" s="199"/>
      <c r="F1" s="199"/>
      <c r="G1" s="199"/>
      <c r="H1" s="199"/>
      <c r="I1" s="199"/>
      <c r="J1" s="199"/>
      <c r="K1" s="199"/>
    </row>
    <row r="2" spans="1:11" s="52" customFormat="1" ht="20.25" x14ac:dyDescent="0.3">
      <c r="A2" s="4" t="s">
        <v>97</v>
      </c>
      <c r="B2" s="202" t="s">
        <v>87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IF(B39=0, "-", B7/B39)</f>
        <v>0</v>
      </c>
      <c r="D7" s="65">
        <v>0</v>
      </c>
      <c r="E7" s="21">
        <f>IF(D39=0, "-", D7/D39)</f>
        <v>0</v>
      </c>
      <c r="F7" s="81">
        <v>5</v>
      </c>
      <c r="G7" s="39">
        <f>IF(F39=0, "-", F7/F39)</f>
        <v>3.3647375504710633E-3</v>
      </c>
      <c r="H7" s="65">
        <v>1</v>
      </c>
      <c r="I7" s="21">
        <f>IF(H39=0, "-", H7/H39)</f>
        <v>8.3263946711074107E-4</v>
      </c>
      <c r="J7" s="20" t="str">
        <f t="shared" ref="J7:J37" si="0">IF(D7=0, "-", IF((B7-D7)/D7&lt;10, (B7-D7)/D7, "&gt;999%"))</f>
        <v>-</v>
      </c>
      <c r="K7" s="21">
        <f t="shared" ref="K7:K37" si="1">IF(H7=0, "-", IF((F7-H7)/H7&lt;10, (F7-H7)/H7, "&gt;999%"))</f>
        <v>4</v>
      </c>
    </row>
    <row r="8" spans="1:11" x14ac:dyDescent="0.2">
      <c r="A8" s="7" t="s">
        <v>32</v>
      </c>
      <c r="B8" s="65">
        <v>2</v>
      </c>
      <c r="C8" s="39">
        <f>IF(B39=0, "-", B8/B39)</f>
        <v>5.3475935828877002E-3</v>
      </c>
      <c r="D8" s="65">
        <v>2</v>
      </c>
      <c r="E8" s="21">
        <f>IF(D39=0, "-", D8/D39)</f>
        <v>9.9009900990099011E-3</v>
      </c>
      <c r="F8" s="81">
        <v>17</v>
      </c>
      <c r="G8" s="39">
        <f>IF(F39=0, "-", F8/F39)</f>
        <v>1.1440107671601614E-2</v>
      </c>
      <c r="H8" s="65">
        <v>11</v>
      </c>
      <c r="I8" s="21">
        <f>IF(H39=0, "-", H8/H39)</f>
        <v>9.1590341382181521E-3</v>
      </c>
      <c r="J8" s="20">
        <f t="shared" si="0"/>
        <v>0</v>
      </c>
      <c r="K8" s="21">
        <f t="shared" si="1"/>
        <v>0.54545454545454541</v>
      </c>
    </row>
    <row r="9" spans="1:11" x14ac:dyDescent="0.2">
      <c r="A9" s="7" t="s">
        <v>33</v>
      </c>
      <c r="B9" s="65">
        <v>12</v>
      </c>
      <c r="C9" s="39">
        <f>IF(B39=0, "-", B9/B39)</f>
        <v>3.2085561497326207E-2</v>
      </c>
      <c r="D9" s="65">
        <v>10</v>
      </c>
      <c r="E9" s="21">
        <f>IF(D39=0, "-", D9/D39)</f>
        <v>4.9504950495049507E-2</v>
      </c>
      <c r="F9" s="81">
        <v>31</v>
      </c>
      <c r="G9" s="39">
        <f>IF(F39=0, "-", F9/F39)</f>
        <v>2.0861372812920592E-2</v>
      </c>
      <c r="H9" s="65">
        <v>22</v>
      </c>
      <c r="I9" s="21">
        <f>IF(H39=0, "-", H9/H39)</f>
        <v>1.8318068276436304E-2</v>
      </c>
      <c r="J9" s="20">
        <f t="shared" si="0"/>
        <v>0.2</v>
      </c>
      <c r="K9" s="21">
        <f t="shared" si="1"/>
        <v>0.40909090909090912</v>
      </c>
    </row>
    <row r="10" spans="1:11" x14ac:dyDescent="0.2">
      <c r="A10" s="7" t="s">
        <v>35</v>
      </c>
      <c r="B10" s="65">
        <v>0</v>
      </c>
      <c r="C10" s="39">
        <f>IF(B39=0, "-", B10/B39)</f>
        <v>0</v>
      </c>
      <c r="D10" s="65">
        <v>0</v>
      </c>
      <c r="E10" s="21">
        <f>IF(D39=0, "-", D10/D39)</f>
        <v>0</v>
      </c>
      <c r="F10" s="81">
        <v>1</v>
      </c>
      <c r="G10" s="39">
        <f>IF(F39=0, "-", F10/F39)</f>
        <v>6.7294751009421266E-4</v>
      </c>
      <c r="H10" s="65">
        <v>3</v>
      </c>
      <c r="I10" s="21">
        <f>IF(H39=0, "-", H10/H39)</f>
        <v>2.4979184013322231E-3</v>
      </c>
      <c r="J10" s="20" t="str">
        <f t="shared" si="0"/>
        <v>-</v>
      </c>
      <c r="K10" s="21">
        <f t="shared" si="1"/>
        <v>-0.66666666666666663</v>
      </c>
    </row>
    <row r="11" spans="1:11" x14ac:dyDescent="0.2">
      <c r="A11" s="7" t="s">
        <v>37</v>
      </c>
      <c r="B11" s="65">
        <v>0</v>
      </c>
      <c r="C11" s="39">
        <f>IF(B39=0, "-", B11/B39)</f>
        <v>0</v>
      </c>
      <c r="D11" s="65">
        <v>0</v>
      </c>
      <c r="E11" s="21">
        <f>IF(D39=0, "-", D11/D39)</f>
        <v>0</v>
      </c>
      <c r="F11" s="81">
        <v>1</v>
      </c>
      <c r="G11" s="39">
        <f>IF(F39=0, "-", F11/F39)</f>
        <v>6.7294751009421266E-4</v>
      </c>
      <c r="H11" s="65">
        <v>0</v>
      </c>
      <c r="I11" s="21">
        <f>IF(H39=0, "-", H11/H39)</f>
        <v>0</v>
      </c>
      <c r="J11" s="20" t="str">
        <f t="shared" si="0"/>
        <v>-</v>
      </c>
      <c r="K11" s="21" t="str">
        <f t="shared" si="1"/>
        <v>-</v>
      </c>
    </row>
    <row r="12" spans="1:11" x14ac:dyDescent="0.2">
      <c r="A12" s="7" t="s">
        <v>38</v>
      </c>
      <c r="B12" s="65">
        <v>0</v>
      </c>
      <c r="C12" s="39">
        <f>IF(B39=0, "-", B12/B39)</f>
        <v>0</v>
      </c>
      <c r="D12" s="65">
        <v>0</v>
      </c>
      <c r="E12" s="21">
        <f>IF(D39=0, "-", D12/D39)</f>
        <v>0</v>
      </c>
      <c r="F12" s="81">
        <v>1</v>
      </c>
      <c r="G12" s="39">
        <f>IF(F39=0, "-", F12/F39)</f>
        <v>6.7294751009421266E-4</v>
      </c>
      <c r="H12" s="65">
        <v>1</v>
      </c>
      <c r="I12" s="21">
        <f>IF(H39=0, "-", H12/H39)</f>
        <v>8.3263946711074107E-4</v>
      </c>
      <c r="J12" s="20" t="str">
        <f t="shared" si="0"/>
        <v>-</v>
      </c>
      <c r="K12" s="21">
        <f t="shared" si="1"/>
        <v>0</v>
      </c>
    </row>
    <row r="13" spans="1:11" x14ac:dyDescent="0.2">
      <c r="A13" s="7" t="s">
        <v>40</v>
      </c>
      <c r="B13" s="65">
        <v>11</v>
      </c>
      <c r="C13" s="39">
        <f>IF(B39=0, "-", B13/B39)</f>
        <v>2.9411764705882353E-2</v>
      </c>
      <c r="D13" s="65">
        <v>4</v>
      </c>
      <c r="E13" s="21">
        <f>IF(D39=0, "-", D13/D39)</f>
        <v>1.9801980198019802E-2</v>
      </c>
      <c r="F13" s="81">
        <v>31</v>
      </c>
      <c r="G13" s="39">
        <f>IF(F39=0, "-", F13/F39)</f>
        <v>2.0861372812920592E-2</v>
      </c>
      <c r="H13" s="65">
        <v>33</v>
      </c>
      <c r="I13" s="21">
        <f>IF(H39=0, "-", H13/H39)</f>
        <v>2.7477102414654453E-2</v>
      </c>
      <c r="J13" s="20">
        <f t="shared" si="0"/>
        <v>1.75</v>
      </c>
      <c r="K13" s="21">
        <f t="shared" si="1"/>
        <v>-6.0606060606060608E-2</v>
      </c>
    </row>
    <row r="14" spans="1:11" x14ac:dyDescent="0.2">
      <c r="A14" s="7" t="s">
        <v>45</v>
      </c>
      <c r="B14" s="65">
        <v>0</v>
      </c>
      <c r="C14" s="39">
        <f>IF(B39=0, "-", B14/B39)</f>
        <v>0</v>
      </c>
      <c r="D14" s="65">
        <v>4</v>
      </c>
      <c r="E14" s="21">
        <f>IF(D39=0, "-", D14/D39)</f>
        <v>1.9801980198019802E-2</v>
      </c>
      <c r="F14" s="81">
        <v>0</v>
      </c>
      <c r="G14" s="39">
        <f>IF(F39=0, "-", F14/F39)</f>
        <v>0</v>
      </c>
      <c r="H14" s="65">
        <v>26</v>
      </c>
      <c r="I14" s="21">
        <f>IF(H39=0, "-", H14/H39)</f>
        <v>2.1648626144879269E-2</v>
      </c>
      <c r="J14" s="20">
        <f t="shared" si="0"/>
        <v>-1</v>
      </c>
      <c r="K14" s="21">
        <f t="shared" si="1"/>
        <v>-1</v>
      </c>
    </row>
    <row r="15" spans="1:11" x14ac:dyDescent="0.2">
      <c r="A15" s="7" t="s">
        <v>46</v>
      </c>
      <c r="B15" s="65">
        <v>3</v>
      </c>
      <c r="C15" s="39">
        <f>IF(B39=0, "-", B15/B39)</f>
        <v>8.0213903743315516E-3</v>
      </c>
      <c r="D15" s="65">
        <v>9</v>
      </c>
      <c r="E15" s="21">
        <f>IF(D39=0, "-", D15/D39)</f>
        <v>4.4554455445544552E-2</v>
      </c>
      <c r="F15" s="81">
        <v>40</v>
      </c>
      <c r="G15" s="39">
        <f>IF(F39=0, "-", F15/F39)</f>
        <v>2.6917900403768506E-2</v>
      </c>
      <c r="H15" s="65">
        <v>77</v>
      </c>
      <c r="I15" s="21">
        <f>IF(H39=0, "-", H15/H39)</f>
        <v>6.4113238967527061E-2</v>
      </c>
      <c r="J15" s="20">
        <f t="shared" si="0"/>
        <v>-0.66666666666666663</v>
      </c>
      <c r="K15" s="21">
        <f t="shared" si="1"/>
        <v>-0.48051948051948051</v>
      </c>
    </row>
    <row r="16" spans="1:11" x14ac:dyDescent="0.2">
      <c r="A16" s="7" t="s">
        <v>47</v>
      </c>
      <c r="B16" s="65">
        <v>56</v>
      </c>
      <c r="C16" s="39">
        <f>IF(B39=0, "-", B16/B39)</f>
        <v>0.1497326203208556</v>
      </c>
      <c r="D16" s="65">
        <v>22</v>
      </c>
      <c r="E16" s="21">
        <f>IF(D39=0, "-", D16/D39)</f>
        <v>0.10891089108910891</v>
      </c>
      <c r="F16" s="81">
        <v>190</v>
      </c>
      <c r="G16" s="39">
        <f>IF(F39=0, "-", F16/F39)</f>
        <v>0.12786002691790041</v>
      </c>
      <c r="H16" s="65">
        <v>122</v>
      </c>
      <c r="I16" s="21">
        <f>IF(H39=0, "-", H16/H39)</f>
        <v>0.10158201498751041</v>
      </c>
      <c r="J16" s="20">
        <f t="shared" si="0"/>
        <v>1.5454545454545454</v>
      </c>
      <c r="K16" s="21">
        <f t="shared" si="1"/>
        <v>0.55737704918032782</v>
      </c>
    </row>
    <row r="17" spans="1:11" x14ac:dyDescent="0.2">
      <c r="A17" s="7" t="s">
        <v>52</v>
      </c>
      <c r="B17" s="65">
        <v>0</v>
      </c>
      <c r="C17" s="39">
        <f>IF(B39=0, "-", B17/B39)</f>
        <v>0</v>
      </c>
      <c r="D17" s="65">
        <v>0</v>
      </c>
      <c r="E17" s="21">
        <f>IF(D39=0, "-", D17/D39)</f>
        <v>0</v>
      </c>
      <c r="F17" s="81">
        <v>1</v>
      </c>
      <c r="G17" s="39">
        <f>IF(F39=0, "-", F17/F39)</f>
        <v>6.7294751009421266E-4</v>
      </c>
      <c r="H17" s="65">
        <v>2</v>
      </c>
      <c r="I17" s="21">
        <f>IF(H39=0, "-", H17/H39)</f>
        <v>1.6652789342214821E-3</v>
      </c>
      <c r="J17" s="20" t="str">
        <f t="shared" si="0"/>
        <v>-</v>
      </c>
      <c r="K17" s="21">
        <f t="shared" si="1"/>
        <v>-0.5</v>
      </c>
    </row>
    <row r="18" spans="1:11" x14ac:dyDescent="0.2">
      <c r="A18" s="7" t="s">
        <v>55</v>
      </c>
      <c r="B18" s="65">
        <v>63</v>
      </c>
      <c r="C18" s="39">
        <f>IF(B39=0, "-", B18/B39)</f>
        <v>0.16844919786096257</v>
      </c>
      <c r="D18" s="65">
        <v>20</v>
      </c>
      <c r="E18" s="21">
        <f>IF(D39=0, "-", D18/D39)</f>
        <v>9.9009900990099015E-2</v>
      </c>
      <c r="F18" s="81">
        <v>243</v>
      </c>
      <c r="G18" s="39">
        <f>IF(F39=0, "-", F18/F39)</f>
        <v>0.16352624495289367</v>
      </c>
      <c r="H18" s="65">
        <v>101</v>
      </c>
      <c r="I18" s="21">
        <f>IF(H39=0, "-", H18/H39)</f>
        <v>8.4096586178184843E-2</v>
      </c>
      <c r="J18" s="20">
        <f t="shared" si="0"/>
        <v>2.15</v>
      </c>
      <c r="K18" s="21">
        <f t="shared" si="1"/>
        <v>1.4059405940594059</v>
      </c>
    </row>
    <row r="19" spans="1:11" x14ac:dyDescent="0.2">
      <c r="A19" s="7" t="s">
        <v>57</v>
      </c>
      <c r="B19" s="65">
        <v>1</v>
      </c>
      <c r="C19" s="39">
        <f>IF(B39=0, "-", B19/B39)</f>
        <v>2.6737967914438501E-3</v>
      </c>
      <c r="D19" s="65">
        <v>2</v>
      </c>
      <c r="E19" s="21">
        <f>IF(D39=0, "-", D19/D39)</f>
        <v>9.9009900990099011E-3</v>
      </c>
      <c r="F19" s="81">
        <v>5</v>
      </c>
      <c r="G19" s="39">
        <f>IF(F39=0, "-", F19/F39)</f>
        <v>3.3647375504710633E-3</v>
      </c>
      <c r="H19" s="65">
        <v>3</v>
      </c>
      <c r="I19" s="21">
        <f>IF(H39=0, "-", H19/H39)</f>
        <v>2.4979184013322231E-3</v>
      </c>
      <c r="J19" s="20">
        <f t="shared" si="0"/>
        <v>-0.5</v>
      </c>
      <c r="K19" s="21">
        <f t="shared" si="1"/>
        <v>0.66666666666666663</v>
      </c>
    </row>
    <row r="20" spans="1:11" x14ac:dyDescent="0.2">
      <c r="A20" s="7" t="s">
        <v>58</v>
      </c>
      <c r="B20" s="65">
        <v>1</v>
      </c>
      <c r="C20" s="39">
        <f>IF(B39=0, "-", B20/B39)</f>
        <v>2.6737967914438501E-3</v>
      </c>
      <c r="D20" s="65">
        <v>0</v>
      </c>
      <c r="E20" s="21">
        <f>IF(D39=0, "-", D20/D39)</f>
        <v>0</v>
      </c>
      <c r="F20" s="81">
        <v>2</v>
      </c>
      <c r="G20" s="39">
        <f>IF(F39=0, "-", F20/F39)</f>
        <v>1.3458950201884253E-3</v>
      </c>
      <c r="H20" s="65">
        <v>0</v>
      </c>
      <c r="I20" s="21">
        <f>IF(H39=0, "-", H20/H39)</f>
        <v>0</v>
      </c>
      <c r="J20" s="20" t="str">
        <f t="shared" si="0"/>
        <v>-</v>
      </c>
      <c r="K20" s="21" t="str">
        <f t="shared" si="1"/>
        <v>-</v>
      </c>
    </row>
    <row r="21" spans="1:11" x14ac:dyDescent="0.2">
      <c r="A21" s="7" t="s">
        <v>61</v>
      </c>
      <c r="B21" s="65">
        <v>0</v>
      </c>
      <c r="C21" s="39">
        <f>IF(B39=0, "-", B21/B39)</f>
        <v>0</v>
      </c>
      <c r="D21" s="65">
        <v>0</v>
      </c>
      <c r="E21" s="21">
        <f>IF(D39=0, "-", D21/D39)</f>
        <v>0</v>
      </c>
      <c r="F21" s="81">
        <v>1</v>
      </c>
      <c r="G21" s="39">
        <f>IF(F39=0, "-", F21/F39)</f>
        <v>6.7294751009421266E-4</v>
      </c>
      <c r="H21" s="65">
        <v>1</v>
      </c>
      <c r="I21" s="21">
        <f>IF(H39=0, "-", H21/H39)</f>
        <v>8.3263946711074107E-4</v>
      </c>
      <c r="J21" s="20" t="str">
        <f t="shared" si="0"/>
        <v>-</v>
      </c>
      <c r="K21" s="21">
        <f t="shared" si="1"/>
        <v>0</v>
      </c>
    </row>
    <row r="22" spans="1:11" x14ac:dyDescent="0.2">
      <c r="A22" s="7" t="s">
        <v>62</v>
      </c>
      <c r="B22" s="65">
        <v>22</v>
      </c>
      <c r="C22" s="39">
        <f>IF(B39=0, "-", B22/B39)</f>
        <v>5.8823529411764705E-2</v>
      </c>
      <c r="D22" s="65">
        <v>15</v>
      </c>
      <c r="E22" s="21">
        <f>IF(D39=0, "-", D22/D39)</f>
        <v>7.4257425742574254E-2</v>
      </c>
      <c r="F22" s="81">
        <v>99</v>
      </c>
      <c r="G22" s="39">
        <f>IF(F39=0, "-", F22/F39)</f>
        <v>6.6621803499327059E-2</v>
      </c>
      <c r="H22" s="65">
        <v>84</v>
      </c>
      <c r="I22" s="21">
        <f>IF(H39=0, "-", H22/H39)</f>
        <v>6.9941715237302249E-2</v>
      </c>
      <c r="J22" s="20">
        <f t="shared" si="0"/>
        <v>0.46666666666666667</v>
      </c>
      <c r="K22" s="21">
        <f t="shared" si="1"/>
        <v>0.17857142857142858</v>
      </c>
    </row>
    <row r="23" spans="1:11" x14ac:dyDescent="0.2">
      <c r="A23" s="7" t="s">
        <v>63</v>
      </c>
      <c r="B23" s="65">
        <v>0</v>
      </c>
      <c r="C23" s="39">
        <f>IF(B39=0, "-", B23/B39)</f>
        <v>0</v>
      </c>
      <c r="D23" s="65">
        <v>0</v>
      </c>
      <c r="E23" s="21">
        <f>IF(D39=0, "-", D23/D39)</f>
        <v>0</v>
      </c>
      <c r="F23" s="81">
        <v>1</v>
      </c>
      <c r="G23" s="39">
        <f>IF(F39=0, "-", F23/F39)</f>
        <v>6.7294751009421266E-4</v>
      </c>
      <c r="H23" s="65">
        <v>0</v>
      </c>
      <c r="I23" s="21">
        <f>IF(H39=0, "-", H23/H39)</f>
        <v>0</v>
      </c>
      <c r="J23" s="20" t="str">
        <f t="shared" si="0"/>
        <v>-</v>
      </c>
      <c r="K23" s="21" t="str">
        <f t="shared" si="1"/>
        <v>-</v>
      </c>
    </row>
    <row r="24" spans="1:11" x14ac:dyDescent="0.2">
      <c r="A24" s="7" t="s">
        <v>64</v>
      </c>
      <c r="B24" s="65">
        <v>18</v>
      </c>
      <c r="C24" s="39">
        <f>IF(B39=0, "-", B24/B39)</f>
        <v>4.8128342245989303E-2</v>
      </c>
      <c r="D24" s="65">
        <v>8</v>
      </c>
      <c r="E24" s="21">
        <f>IF(D39=0, "-", D24/D39)</f>
        <v>3.9603960396039604E-2</v>
      </c>
      <c r="F24" s="81">
        <v>43</v>
      </c>
      <c r="G24" s="39">
        <f>IF(F39=0, "-", F24/F39)</f>
        <v>2.8936742934051143E-2</v>
      </c>
      <c r="H24" s="65">
        <v>33</v>
      </c>
      <c r="I24" s="21">
        <f>IF(H39=0, "-", H24/H39)</f>
        <v>2.7477102414654453E-2</v>
      </c>
      <c r="J24" s="20">
        <f t="shared" si="0"/>
        <v>1.25</v>
      </c>
      <c r="K24" s="21">
        <f t="shared" si="1"/>
        <v>0.30303030303030304</v>
      </c>
    </row>
    <row r="25" spans="1:11" x14ac:dyDescent="0.2">
      <c r="A25" s="7" t="s">
        <v>66</v>
      </c>
      <c r="B25" s="65">
        <v>1</v>
      </c>
      <c r="C25" s="39">
        <f>IF(B39=0, "-", B25/B39)</f>
        <v>2.6737967914438501E-3</v>
      </c>
      <c r="D25" s="65">
        <v>0</v>
      </c>
      <c r="E25" s="21">
        <f>IF(D39=0, "-", D25/D39)</f>
        <v>0</v>
      </c>
      <c r="F25" s="81">
        <v>5</v>
      </c>
      <c r="G25" s="39">
        <f>IF(F39=0, "-", F25/F39)</f>
        <v>3.3647375504710633E-3</v>
      </c>
      <c r="H25" s="65">
        <v>2</v>
      </c>
      <c r="I25" s="21">
        <f>IF(H39=0, "-", H25/H39)</f>
        <v>1.6652789342214821E-3</v>
      </c>
      <c r="J25" s="20" t="str">
        <f t="shared" si="0"/>
        <v>-</v>
      </c>
      <c r="K25" s="21">
        <f t="shared" si="1"/>
        <v>1.5</v>
      </c>
    </row>
    <row r="26" spans="1:11" x14ac:dyDescent="0.2">
      <c r="A26" s="7" t="s">
        <v>67</v>
      </c>
      <c r="B26" s="65">
        <v>79</v>
      </c>
      <c r="C26" s="39">
        <f>IF(B39=0, "-", B26/B39)</f>
        <v>0.21122994652406418</v>
      </c>
      <c r="D26" s="65">
        <v>11</v>
      </c>
      <c r="E26" s="21">
        <f>IF(D39=0, "-", D26/D39)</f>
        <v>5.4455445544554455E-2</v>
      </c>
      <c r="F26" s="81">
        <v>171</v>
      </c>
      <c r="G26" s="39">
        <f>IF(F39=0, "-", F26/F39)</f>
        <v>0.11507402422611036</v>
      </c>
      <c r="H26" s="65">
        <v>62</v>
      </c>
      <c r="I26" s="21">
        <f>IF(H39=0, "-", H26/H39)</f>
        <v>5.1623646960865945E-2</v>
      </c>
      <c r="J26" s="20">
        <f t="shared" si="0"/>
        <v>6.1818181818181817</v>
      </c>
      <c r="K26" s="21">
        <f t="shared" si="1"/>
        <v>1.7580645161290323</v>
      </c>
    </row>
    <row r="27" spans="1:11" x14ac:dyDescent="0.2">
      <c r="A27" s="7" t="s">
        <v>68</v>
      </c>
      <c r="B27" s="65">
        <v>5</v>
      </c>
      <c r="C27" s="39">
        <f>IF(B39=0, "-", B27/B39)</f>
        <v>1.3368983957219251E-2</v>
      </c>
      <c r="D27" s="65">
        <v>2</v>
      </c>
      <c r="E27" s="21">
        <f>IF(D39=0, "-", D27/D39)</f>
        <v>9.9009900990099011E-3</v>
      </c>
      <c r="F27" s="81">
        <v>16</v>
      </c>
      <c r="G27" s="39">
        <f>IF(F39=0, "-", F27/F39)</f>
        <v>1.0767160161507403E-2</v>
      </c>
      <c r="H27" s="65">
        <v>6</v>
      </c>
      <c r="I27" s="21">
        <f>IF(H39=0, "-", H27/H39)</f>
        <v>4.9958368026644462E-3</v>
      </c>
      <c r="J27" s="20">
        <f t="shared" si="0"/>
        <v>1.5</v>
      </c>
      <c r="K27" s="21">
        <f t="shared" si="1"/>
        <v>1.6666666666666667</v>
      </c>
    </row>
    <row r="28" spans="1:11" x14ac:dyDescent="0.2">
      <c r="A28" s="7" t="s">
        <v>69</v>
      </c>
      <c r="B28" s="65">
        <v>1</v>
      </c>
      <c r="C28" s="39">
        <f>IF(B39=0, "-", B28/B39)</f>
        <v>2.6737967914438501E-3</v>
      </c>
      <c r="D28" s="65">
        <v>1</v>
      </c>
      <c r="E28" s="21">
        <f>IF(D39=0, "-", D28/D39)</f>
        <v>4.9504950495049506E-3</v>
      </c>
      <c r="F28" s="81">
        <v>3</v>
      </c>
      <c r="G28" s="39">
        <f>IF(F39=0, "-", F28/F39)</f>
        <v>2.018842530282638E-3</v>
      </c>
      <c r="H28" s="65">
        <v>4</v>
      </c>
      <c r="I28" s="21">
        <f>IF(H39=0, "-", H28/H39)</f>
        <v>3.3305578684429643E-3</v>
      </c>
      <c r="J28" s="20">
        <f t="shared" si="0"/>
        <v>0</v>
      </c>
      <c r="K28" s="21">
        <f t="shared" si="1"/>
        <v>-0.25</v>
      </c>
    </row>
    <row r="29" spans="1:11" x14ac:dyDescent="0.2">
      <c r="A29" s="7" t="s">
        <v>70</v>
      </c>
      <c r="B29" s="65">
        <v>3</v>
      </c>
      <c r="C29" s="39">
        <f>IF(B39=0, "-", B29/B39)</f>
        <v>8.0213903743315516E-3</v>
      </c>
      <c r="D29" s="65">
        <v>1</v>
      </c>
      <c r="E29" s="21">
        <f>IF(D39=0, "-", D29/D39)</f>
        <v>4.9504950495049506E-3</v>
      </c>
      <c r="F29" s="81">
        <v>9</v>
      </c>
      <c r="G29" s="39">
        <f>IF(F39=0, "-", F29/F39)</f>
        <v>6.0565275908479139E-3</v>
      </c>
      <c r="H29" s="65">
        <v>5</v>
      </c>
      <c r="I29" s="21">
        <f>IF(H39=0, "-", H29/H39)</f>
        <v>4.163197335553705E-3</v>
      </c>
      <c r="J29" s="20">
        <f t="shared" si="0"/>
        <v>2</v>
      </c>
      <c r="K29" s="21">
        <f t="shared" si="1"/>
        <v>0.8</v>
      </c>
    </row>
    <row r="30" spans="1:11" x14ac:dyDescent="0.2">
      <c r="A30" s="7" t="s">
        <v>71</v>
      </c>
      <c r="B30" s="65">
        <v>0</v>
      </c>
      <c r="C30" s="39">
        <f>IF(B39=0, "-", B30/B39)</f>
        <v>0</v>
      </c>
      <c r="D30" s="65">
        <v>0</v>
      </c>
      <c r="E30" s="21">
        <f>IF(D39=0, "-", D30/D39)</f>
        <v>0</v>
      </c>
      <c r="F30" s="81">
        <v>1</v>
      </c>
      <c r="G30" s="39">
        <f>IF(F39=0, "-", F30/F39)</f>
        <v>6.7294751009421266E-4</v>
      </c>
      <c r="H30" s="65">
        <v>1</v>
      </c>
      <c r="I30" s="21">
        <f>IF(H39=0, "-", H30/H39)</f>
        <v>8.3263946711074107E-4</v>
      </c>
      <c r="J30" s="20" t="str">
        <f t="shared" si="0"/>
        <v>-</v>
      </c>
      <c r="K30" s="21">
        <f t="shared" si="1"/>
        <v>0</v>
      </c>
    </row>
    <row r="31" spans="1:11" x14ac:dyDescent="0.2">
      <c r="A31" s="7" t="s">
        <v>72</v>
      </c>
      <c r="B31" s="65">
        <v>1</v>
      </c>
      <c r="C31" s="39">
        <f>IF(B39=0, "-", B31/B39)</f>
        <v>2.6737967914438501E-3</v>
      </c>
      <c r="D31" s="65">
        <v>1</v>
      </c>
      <c r="E31" s="21">
        <f>IF(D39=0, "-", D31/D39)</f>
        <v>4.9504950495049506E-3</v>
      </c>
      <c r="F31" s="81">
        <v>7</v>
      </c>
      <c r="G31" s="39">
        <f>IF(F39=0, "-", F31/F39)</f>
        <v>4.7106325706594886E-3</v>
      </c>
      <c r="H31" s="65">
        <v>4</v>
      </c>
      <c r="I31" s="21">
        <f>IF(H39=0, "-", H31/H39)</f>
        <v>3.3305578684429643E-3</v>
      </c>
      <c r="J31" s="20">
        <f t="shared" si="0"/>
        <v>0</v>
      </c>
      <c r="K31" s="21">
        <f t="shared" si="1"/>
        <v>0.75</v>
      </c>
    </row>
    <row r="32" spans="1:11" x14ac:dyDescent="0.2">
      <c r="A32" s="7" t="s">
        <v>76</v>
      </c>
      <c r="B32" s="65">
        <v>7</v>
      </c>
      <c r="C32" s="39">
        <f>IF(B39=0, "-", B32/B39)</f>
        <v>1.871657754010695E-2</v>
      </c>
      <c r="D32" s="65">
        <v>6</v>
      </c>
      <c r="E32" s="21">
        <f>IF(D39=0, "-", D32/D39)</f>
        <v>2.9702970297029702E-2</v>
      </c>
      <c r="F32" s="81">
        <v>60</v>
      </c>
      <c r="G32" s="39">
        <f>IF(F39=0, "-", F32/F39)</f>
        <v>4.0376850605652756E-2</v>
      </c>
      <c r="H32" s="65">
        <v>28</v>
      </c>
      <c r="I32" s="21">
        <f>IF(H39=0, "-", H32/H39)</f>
        <v>2.331390507910075E-2</v>
      </c>
      <c r="J32" s="20">
        <f t="shared" si="0"/>
        <v>0.16666666666666666</v>
      </c>
      <c r="K32" s="21">
        <f t="shared" si="1"/>
        <v>1.1428571428571428</v>
      </c>
    </row>
    <row r="33" spans="1:11" x14ac:dyDescent="0.2">
      <c r="A33" s="7" t="s">
        <v>78</v>
      </c>
      <c r="B33" s="65">
        <v>13</v>
      </c>
      <c r="C33" s="39">
        <f>IF(B39=0, "-", B33/B39)</f>
        <v>3.4759358288770054E-2</v>
      </c>
      <c r="D33" s="65">
        <v>12</v>
      </c>
      <c r="E33" s="21">
        <f>IF(D39=0, "-", D33/D39)</f>
        <v>5.9405940594059403E-2</v>
      </c>
      <c r="F33" s="81">
        <v>58</v>
      </c>
      <c r="G33" s="39">
        <f>IF(F39=0, "-", F33/F39)</f>
        <v>3.9030955585464336E-2</v>
      </c>
      <c r="H33" s="65">
        <v>44</v>
      </c>
      <c r="I33" s="21">
        <f>IF(H39=0, "-", H33/H39)</f>
        <v>3.6636136552872609E-2</v>
      </c>
      <c r="J33" s="20">
        <f t="shared" si="0"/>
        <v>8.3333333333333329E-2</v>
      </c>
      <c r="K33" s="21">
        <f t="shared" si="1"/>
        <v>0.31818181818181818</v>
      </c>
    </row>
    <row r="34" spans="1:11" x14ac:dyDescent="0.2">
      <c r="A34" s="7" t="s">
        <v>79</v>
      </c>
      <c r="B34" s="65">
        <v>24</v>
      </c>
      <c r="C34" s="39">
        <f>IF(B39=0, "-", B34/B39)</f>
        <v>6.4171122994652413E-2</v>
      </c>
      <c r="D34" s="65">
        <v>11</v>
      </c>
      <c r="E34" s="21">
        <f>IF(D39=0, "-", D34/D39)</f>
        <v>5.4455445544554455E-2</v>
      </c>
      <c r="F34" s="81">
        <v>124</v>
      </c>
      <c r="G34" s="39">
        <f>IF(F39=0, "-", F34/F39)</f>
        <v>8.3445491251682366E-2</v>
      </c>
      <c r="H34" s="65">
        <v>103</v>
      </c>
      <c r="I34" s="21">
        <f>IF(H39=0, "-", H34/H39)</f>
        <v>8.5761865112406327E-2</v>
      </c>
      <c r="J34" s="20">
        <f t="shared" si="0"/>
        <v>1.1818181818181819</v>
      </c>
      <c r="K34" s="21">
        <f t="shared" si="1"/>
        <v>0.20388349514563106</v>
      </c>
    </row>
    <row r="35" spans="1:11" x14ac:dyDescent="0.2">
      <c r="A35" s="7" t="s">
        <v>80</v>
      </c>
      <c r="B35" s="65">
        <v>28</v>
      </c>
      <c r="C35" s="39">
        <f>IF(B39=0, "-", B35/B39)</f>
        <v>7.4866310160427801E-2</v>
      </c>
      <c r="D35" s="65">
        <v>36</v>
      </c>
      <c r="E35" s="21">
        <f>IF(D39=0, "-", D35/D39)</f>
        <v>0.17821782178217821</v>
      </c>
      <c r="F35" s="81">
        <v>255</v>
      </c>
      <c r="G35" s="39">
        <f>IF(F39=0, "-", F35/F39)</f>
        <v>0.17160161507402422</v>
      </c>
      <c r="H35" s="65">
        <v>325</v>
      </c>
      <c r="I35" s="21">
        <f>IF(H39=0, "-", H35/H39)</f>
        <v>0.27060782681099083</v>
      </c>
      <c r="J35" s="20">
        <f t="shared" si="0"/>
        <v>-0.22222222222222221</v>
      </c>
      <c r="K35" s="21">
        <f t="shared" si="1"/>
        <v>-0.2153846153846154</v>
      </c>
    </row>
    <row r="36" spans="1:11" x14ac:dyDescent="0.2">
      <c r="A36" s="7" t="s">
        <v>82</v>
      </c>
      <c r="B36" s="65">
        <v>21</v>
      </c>
      <c r="C36" s="39">
        <f>IF(B39=0, "-", B36/B39)</f>
        <v>5.6149732620320858E-2</v>
      </c>
      <c r="D36" s="65">
        <v>22</v>
      </c>
      <c r="E36" s="21">
        <f>IF(D39=0, "-", D36/D39)</f>
        <v>0.10891089108910891</v>
      </c>
      <c r="F36" s="81">
        <v>60</v>
      </c>
      <c r="G36" s="39">
        <f>IF(F39=0, "-", F36/F39)</f>
        <v>4.0376850605652756E-2</v>
      </c>
      <c r="H36" s="65">
        <v>94</v>
      </c>
      <c r="I36" s="21">
        <f>IF(H39=0, "-", H36/H39)</f>
        <v>7.8268109908409655E-2</v>
      </c>
      <c r="J36" s="20">
        <f t="shared" si="0"/>
        <v>-4.5454545454545456E-2</v>
      </c>
      <c r="K36" s="21">
        <f t="shared" si="1"/>
        <v>-0.36170212765957449</v>
      </c>
    </row>
    <row r="37" spans="1:11" x14ac:dyDescent="0.2">
      <c r="A37" s="7" t="s">
        <v>83</v>
      </c>
      <c r="B37" s="65">
        <v>2</v>
      </c>
      <c r="C37" s="39">
        <f>IF(B39=0, "-", B37/B39)</f>
        <v>5.3475935828877002E-3</v>
      </c>
      <c r="D37" s="65">
        <v>3</v>
      </c>
      <c r="E37" s="21">
        <f>IF(D39=0, "-", D37/D39)</f>
        <v>1.4851485148514851E-2</v>
      </c>
      <c r="F37" s="81">
        <v>5</v>
      </c>
      <c r="G37" s="39">
        <f>IF(F39=0, "-", F37/F39)</f>
        <v>3.3647375504710633E-3</v>
      </c>
      <c r="H37" s="65">
        <v>3</v>
      </c>
      <c r="I37" s="21">
        <f>IF(H39=0, "-", H37/H39)</f>
        <v>2.4979184013322231E-3</v>
      </c>
      <c r="J37" s="20">
        <f t="shared" si="0"/>
        <v>-0.33333333333333331</v>
      </c>
      <c r="K37" s="21">
        <f t="shared" si="1"/>
        <v>0.66666666666666663</v>
      </c>
    </row>
    <row r="38" spans="1:11" x14ac:dyDescent="0.2">
      <c r="A38" s="2"/>
      <c r="B38" s="68"/>
      <c r="C38" s="33"/>
      <c r="D38" s="68"/>
      <c r="E38" s="6"/>
      <c r="F38" s="82"/>
      <c r="G38" s="33"/>
      <c r="H38" s="68"/>
      <c r="I38" s="6"/>
      <c r="J38" s="5"/>
      <c r="K38" s="6"/>
    </row>
    <row r="39" spans="1:11" s="43" customFormat="1" x14ac:dyDescent="0.2">
      <c r="A39" s="162" t="s">
        <v>478</v>
      </c>
      <c r="B39" s="71">
        <f>SUM(B7:B38)</f>
        <v>374</v>
      </c>
      <c r="C39" s="40">
        <v>1</v>
      </c>
      <c r="D39" s="71">
        <f>SUM(D7:D38)</f>
        <v>202</v>
      </c>
      <c r="E39" s="41">
        <v>1</v>
      </c>
      <c r="F39" s="77">
        <f>SUM(F7:F38)</f>
        <v>1486</v>
      </c>
      <c r="G39" s="42">
        <v>1</v>
      </c>
      <c r="H39" s="71">
        <f>SUM(H7:H38)</f>
        <v>1201</v>
      </c>
      <c r="I39" s="41">
        <v>1</v>
      </c>
      <c r="J39" s="37">
        <f>IF(D39=0, "-", (B39-D39)/D39)</f>
        <v>0.85148514851485146</v>
      </c>
      <c r="K39" s="38">
        <f>IF(H39=0, "-", (F39-H39)/H39)</f>
        <v>0.2373022481265612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2021-07-04T20:16:18Z</dcterms:modified>
</cp:coreProperties>
</file>