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VFACTS\Output\2023\Jun23\Standard Reports\"/>
    </mc:Choice>
  </mc:AlternateContent>
  <xr:revisionPtr revIDLastSave="0" documentId="13_ncr:1_{4F429240-F322-422B-854F-DD13BAAD4112}" xr6:coauthVersionLast="47" xr6:coauthVersionMax="47" xr10:uidLastSave="{00000000-0000-0000-0000-000000000000}"/>
  <bookViews>
    <workbookView xWindow="-24450" yWindow="660" windowWidth="23640" windowHeight="1432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49" l="1"/>
  <c r="H8" i="49"/>
  <c r="J8" i="49" s="1"/>
  <c r="G8" i="49"/>
  <c r="J9" i="49"/>
  <c r="I9" i="49"/>
  <c r="H9" i="49"/>
  <c r="G9" i="49"/>
  <c r="I10" i="49"/>
  <c r="H10" i="49"/>
  <c r="J10" i="49" s="1"/>
  <c r="G10" i="49"/>
  <c r="I13" i="49"/>
  <c r="H13" i="49"/>
  <c r="J13" i="49" s="1"/>
  <c r="G13" i="49"/>
  <c r="H14" i="49"/>
  <c r="J14" i="49" s="1"/>
  <c r="G14" i="49"/>
  <c r="I14" i="49" s="1"/>
  <c r="I15" i="49"/>
  <c r="H15" i="49"/>
  <c r="J15" i="49" s="1"/>
  <c r="G15" i="49"/>
  <c r="H16" i="49"/>
  <c r="J16" i="49" s="1"/>
  <c r="G16" i="49"/>
  <c r="I16" i="49" s="1"/>
  <c r="I17" i="49"/>
  <c r="H17" i="49"/>
  <c r="J17" i="49" s="1"/>
  <c r="G17" i="49"/>
  <c r="I18" i="49"/>
  <c r="H18" i="49"/>
  <c r="J18" i="49" s="1"/>
  <c r="G18" i="49"/>
  <c r="I19" i="49"/>
  <c r="H19" i="49"/>
  <c r="J19" i="49" s="1"/>
  <c r="G19" i="49"/>
  <c r="J20" i="49"/>
  <c r="I20" i="49"/>
  <c r="H20" i="49"/>
  <c r="G20" i="49"/>
  <c r="H21" i="49"/>
  <c r="J21" i="49" s="1"/>
  <c r="G21" i="49"/>
  <c r="I21" i="49" s="1"/>
  <c r="H22" i="49"/>
  <c r="J22" i="49" s="1"/>
  <c r="G22" i="49"/>
  <c r="I22" i="49" s="1"/>
  <c r="H23" i="49"/>
  <c r="J23" i="49" s="1"/>
  <c r="G23" i="49"/>
  <c r="I23" i="49" s="1"/>
  <c r="H24" i="49"/>
  <c r="J24" i="49" s="1"/>
  <c r="G24" i="49"/>
  <c r="I24" i="49" s="1"/>
  <c r="H25" i="49"/>
  <c r="J25" i="49" s="1"/>
  <c r="G25" i="49"/>
  <c r="I25" i="49" s="1"/>
  <c r="I26" i="49"/>
  <c r="H26" i="49"/>
  <c r="J26" i="49" s="1"/>
  <c r="G26" i="49"/>
  <c r="H27" i="49"/>
  <c r="J27" i="49" s="1"/>
  <c r="G27" i="49"/>
  <c r="I27" i="49" s="1"/>
  <c r="J30" i="49"/>
  <c r="I30" i="49"/>
  <c r="H30" i="49"/>
  <c r="G30" i="49"/>
  <c r="J31" i="49"/>
  <c r="I31" i="49"/>
  <c r="H31" i="49"/>
  <c r="G31" i="49"/>
  <c r="I34" i="49"/>
  <c r="H34" i="49"/>
  <c r="J34" i="49" s="1"/>
  <c r="G34" i="49"/>
  <c r="H35" i="49"/>
  <c r="J35" i="49" s="1"/>
  <c r="G35" i="49"/>
  <c r="I35" i="49" s="1"/>
  <c r="I36" i="49"/>
  <c r="H36" i="49"/>
  <c r="J36" i="49" s="1"/>
  <c r="G36" i="49"/>
  <c r="H37" i="49"/>
  <c r="J37" i="49" s="1"/>
  <c r="G37" i="49"/>
  <c r="I37" i="49" s="1"/>
  <c r="I38" i="49"/>
  <c r="H38" i="49"/>
  <c r="J38" i="49" s="1"/>
  <c r="G38" i="49"/>
  <c r="H39" i="49"/>
  <c r="J39" i="49" s="1"/>
  <c r="G39" i="49"/>
  <c r="I39" i="49" s="1"/>
  <c r="I40" i="49"/>
  <c r="H40" i="49"/>
  <c r="J40" i="49" s="1"/>
  <c r="G40" i="49"/>
  <c r="I41" i="49"/>
  <c r="H41" i="49"/>
  <c r="J41" i="49" s="1"/>
  <c r="G41" i="49"/>
  <c r="I42" i="49"/>
  <c r="H42" i="49"/>
  <c r="J42" i="49" s="1"/>
  <c r="G42" i="49"/>
  <c r="H43" i="49"/>
  <c r="J43" i="49" s="1"/>
  <c r="G43" i="49"/>
  <c r="I43" i="49" s="1"/>
  <c r="I44" i="49"/>
  <c r="H44" i="49"/>
  <c r="J44" i="49" s="1"/>
  <c r="G44" i="49"/>
  <c r="H45" i="49"/>
  <c r="J45" i="49" s="1"/>
  <c r="G45" i="49"/>
  <c r="I45" i="49" s="1"/>
  <c r="H46" i="49"/>
  <c r="J46" i="49" s="1"/>
  <c r="G46" i="49"/>
  <c r="I46" i="49" s="1"/>
  <c r="H47" i="49"/>
  <c r="J47" i="49" s="1"/>
  <c r="G47" i="49"/>
  <c r="I47" i="49" s="1"/>
  <c r="I48" i="49"/>
  <c r="H48" i="49"/>
  <c r="J48" i="49" s="1"/>
  <c r="G48" i="49"/>
  <c r="H49" i="49"/>
  <c r="J49" i="49" s="1"/>
  <c r="G49" i="49"/>
  <c r="I49" i="49" s="1"/>
  <c r="J52" i="49"/>
  <c r="I52" i="49"/>
  <c r="H52" i="49"/>
  <c r="G52" i="49"/>
  <c r="J53" i="49"/>
  <c r="I53" i="49"/>
  <c r="H53" i="49"/>
  <c r="G53" i="49"/>
  <c r="J56" i="49"/>
  <c r="I56" i="49"/>
  <c r="H56" i="49"/>
  <c r="G56" i="49"/>
  <c r="J57" i="49"/>
  <c r="I57" i="49"/>
  <c r="H57" i="49"/>
  <c r="G57" i="49"/>
  <c r="I60" i="49"/>
  <c r="H60" i="49"/>
  <c r="J60" i="49" s="1"/>
  <c r="G60" i="49"/>
  <c r="I61" i="49"/>
  <c r="H61" i="49"/>
  <c r="J61" i="49" s="1"/>
  <c r="G61" i="49"/>
  <c r="H62" i="49"/>
  <c r="J62" i="49" s="1"/>
  <c r="G62" i="49"/>
  <c r="I62" i="49" s="1"/>
  <c r="H63" i="49"/>
  <c r="J63" i="49" s="1"/>
  <c r="G63" i="49"/>
  <c r="I63" i="49" s="1"/>
  <c r="J66" i="49"/>
  <c r="I66" i="49"/>
  <c r="H66" i="49"/>
  <c r="G66" i="49"/>
  <c r="J67" i="49"/>
  <c r="I67" i="49"/>
  <c r="H67" i="49"/>
  <c r="G67" i="49"/>
  <c r="J68" i="49"/>
  <c r="I68" i="49"/>
  <c r="H68" i="49"/>
  <c r="G68" i="49"/>
  <c r="H71" i="49"/>
  <c r="J71" i="49" s="1"/>
  <c r="G71" i="49"/>
  <c r="I71" i="49" s="1"/>
  <c r="H72" i="49"/>
  <c r="J72" i="49" s="1"/>
  <c r="G72" i="49"/>
  <c r="I72" i="49" s="1"/>
  <c r="H75" i="49"/>
  <c r="J75" i="49" s="1"/>
  <c r="G75" i="49"/>
  <c r="I75" i="49" s="1"/>
  <c r="H76" i="49"/>
  <c r="J76" i="49" s="1"/>
  <c r="G76" i="49"/>
  <c r="I76" i="49" s="1"/>
  <c r="H79" i="49"/>
  <c r="J79" i="49" s="1"/>
  <c r="G79" i="49"/>
  <c r="I79" i="49" s="1"/>
  <c r="H80" i="49"/>
  <c r="J80" i="49" s="1"/>
  <c r="G80" i="49"/>
  <c r="I80" i="49" s="1"/>
  <c r="H83" i="49"/>
  <c r="J83" i="49" s="1"/>
  <c r="G83" i="49"/>
  <c r="I83" i="49" s="1"/>
  <c r="H84" i="49"/>
  <c r="J84" i="49" s="1"/>
  <c r="G84" i="49"/>
  <c r="I84" i="49" s="1"/>
  <c r="J85" i="49"/>
  <c r="I85" i="49"/>
  <c r="H85" i="49"/>
  <c r="G85" i="49"/>
  <c r="I86" i="49"/>
  <c r="H86" i="49"/>
  <c r="J86" i="49" s="1"/>
  <c r="G86" i="49"/>
  <c r="I87" i="49"/>
  <c r="H87" i="49"/>
  <c r="J87" i="49" s="1"/>
  <c r="G87" i="49"/>
  <c r="H88" i="49"/>
  <c r="J88" i="49" s="1"/>
  <c r="G88" i="49"/>
  <c r="I88" i="49" s="1"/>
  <c r="H89" i="49"/>
  <c r="J89" i="49" s="1"/>
  <c r="G89" i="49"/>
  <c r="I89" i="49" s="1"/>
  <c r="H90" i="49"/>
  <c r="J90" i="49" s="1"/>
  <c r="G90" i="49"/>
  <c r="I90" i="49" s="1"/>
  <c r="H91" i="49"/>
  <c r="J91" i="49" s="1"/>
  <c r="G91" i="49"/>
  <c r="I91" i="49" s="1"/>
  <c r="I92" i="49"/>
  <c r="H92" i="49"/>
  <c r="J92" i="49" s="1"/>
  <c r="G92" i="49"/>
  <c r="H93" i="49"/>
  <c r="J93" i="49" s="1"/>
  <c r="G93" i="49"/>
  <c r="I93" i="49" s="1"/>
  <c r="H94" i="49"/>
  <c r="J94" i="49" s="1"/>
  <c r="G94" i="49"/>
  <c r="I94" i="49" s="1"/>
  <c r="I97" i="49"/>
  <c r="H97" i="49"/>
  <c r="J97" i="49" s="1"/>
  <c r="G97" i="49"/>
  <c r="I98" i="49"/>
  <c r="H98" i="49"/>
  <c r="J98" i="49" s="1"/>
  <c r="G98" i="49"/>
  <c r="H101" i="49"/>
  <c r="J101" i="49" s="1"/>
  <c r="G101" i="49"/>
  <c r="I101" i="49" s="1"/>
  <c r="H102" i="49"/>
  <c r="J102" i="49" s="1"/>
  <c r="G102" i="49"/>
  <c r="I102" i="49" s="1"/>
  <c r="H103" i="49"/>
  <c r="J103" i="49" s="1"/>
  <c r="G103" i="49"/>
  <c r="I103" i="49" s="1"/>
  <c r="H104" i="49"/>
  <c r="J104" i="49" s="1"/>
  <c r="G104" i="49"/>
  <c r="I104" i="49" s="1"/>
  <c r="J107" i="49"/>
  <c r="I107" i="49"/>
  <c r="H107" i="49"/>
  <c r="G107" i="49"/>
  <c r="H108" i="49"/>
  <c r="J108" i="49" s="1"/>
  <c r="G108" i="49"/>
  <c r="I108" i="49" s="1"/>
  <c r="J109" i="49"/>
  <c r="I109" i="49"/>
  <c r="H109" i="49"/>
  <c r="G109" i="49"/>
  <c r="H110" i="49"/>
  <c r="J110" i="49" s="1"/>
  <c r="G110" i="49"/>
  <c r="I110" i="49" s="1"/>
  <c r="H113" i="49"/>
  <c r="J113" i="49" s="1"/>
  <c r="G113" i="49"/>
  <c r="I113" i="49" s="1"/>
  <c r="I114" i="49"/>
  <c r="H114" i="49"/>
  <c r="J114" i="49" s="1"/>
  <c r="G114" i="49"/>
  <c r="H115" i="49"/>
  <c r="J115" i="49" s="1"/>
  <c r="G115" i="49"/>
  <c r="I115" i="49" s="1"/>
  <c r="H116" i="49"/>
  <c r="J116" i="49" s="1"/>
  <c r="G116" i="49"/>
  <c r="I116" i="49" s="1"/>
  <c r="H117" i="49"/>
  <c r="J117" i="49" s="1"/>
  <c r="G117" i="49"/>
  <c r="I117" i="49" s="1"/>
  <c r="H120" i="49"/>
  <c r="J120" i="49" s="1"/>
  <c r="G120" i="49"/>
  <c r="I120" i="49" s="1"/>
  <c r="H121" i="49"/>
  <c r="J121" i="49" s="1"/>
  <c r="G121" i="49"/>
  <c r="I121" i="49" s="1"/>
  <c r="H122" i="49"/>
  <c r="J122" i="49" s="1"/>
  <c r="G122" i="49"/>
  <c r="I122" i="49" s="1"/>
  <c r="H123" i="49"/>
  <c r="J123" i="49" s="1"/>
  <c r="G123" i="49"/>
  <c r="I123" i="49" s="1"/>
  <c r="H126" i="49"/>
  <c r="J126" i="49" s="1"/>
  <c r="G126" i="49"/>
  <c r="I126" i="49" s="1"/>
  <c r="H127" i="49"/>
  <c r="J127" i="49" s="1"/>
  <c r="G127" i="49"/>
  <c r="I127" i="49" s="1"/>
  <c r="H128" i="49"/>
  <c r="J128" i="49" s="1"/>
  <c r="G128" i="49"/>
  <c r="I128" i="49" s="1"/>
  <c r="I129" i="49"/>
  <c r="H129" i="49"/>
  <c r="J129" i="49" s="1"/>
  <c r="G129" i="49"/>
  <c r="H130" i="49"/>
  <c r="J130" i="49" s="1"/>
  <c r="G130" i="49"/>
  <c r="I130" i="49" s="1"/>
  <c r="I133" i="49"/>
  <c r="H133" i="49"/>
  <c r="J133" i="49" s="1"/>
  <c r="G133" i="49"/>
  <c r="H134" i="49"/>
  <c r="J134" i="49" s="1"/>
  <c r="G134" i="49"/>
  <c r="I134" i="49" s="1"/>
  <c r="H135" i="49"/>
  <c r="J135" i="49" s="1"/>
  <c r="G135" i="49"/>
  <c r="I135" i="49" s="1"/>
  <c r="H136" i="49"/>
  <c r="J136" i="49" s="1"/>
  <c r="G136" i="49"/>
  <c r="I136" i="49" s="1"/>
  <c r="J137" i="49"/>
  <c r="I137" i="49"/>
  <c r="H137" i="49"/>
  <c r="G137" i="49"/>
  <c r="H138" i="49"/>
  <c r="J138" i="49" s="1"/>
  <c r="G138" i="49"/>
  <c r="I138" i="49" s="1"/>
  <c r="I139" i="49"/>
  <c r="H139" i="49"/>
  <c r="J139" i="49" s="1"/>
  <c r="G139" i="49"/>
  <c r="H140" i="49"/>
  <c r="J140" i="49" s="1"/>
  <c r="G140" i="49"/>
  <c r="I140" i="49" s="1"/>
  <c r="I141" i="49"/>
  <c r="H141" i="49"/>
  <c r="J141" i="49" s="1"/>
  <c r="G141" i="49"/>
  <c r="H142" i="49"/>
  <c r="J142" i="49" s="1"/>
  <c r="G142" i="49"/>
  <c r="I142" i="49" s="1"/>
  <c r="H143" i="49"/>
  <c r="J143" i="49" s="1"/>
  <c r="G143" i="49"/>
  <c r="I143" i="49" s="1"/>
  <c r="J144" i="49"/>
  <c r="H144" i="49"/>
  <c r="G144" i="49"/>
  <c r="I144" i="49" s="1"/>
  <c r="H145" i="49"/>
  <c r="J145" i="49" s="1"/>
  <c r="G145" i="49"/>
  <c r="I145" i="49" s="1"/>
  <c r="H146" i="49"/>
  <c r="J146" i="49" s="1"/>
  <c r="G146" i="49"/>
  <c r="I146" i="49" s="1"/>
  <c r="J149" i="49"/>
  <c r="I149" i="49"/>
  <c r="H149" i="49"/>
  <c r="G149" i="49"/>
  <c r="I150" i="49"/>
  <c r="H150" i="49"/>
  <c r="J150" i="49" s="1"/>
  <c r="G150" i="49"/>
  <c r="I151" i="49"/>
  <c r="H151" i="49"/>
  <c r="J151" i="49" s="1"/>
  <c r="G151" i="49"/>
  <c r="H154" i="49"/>
  <c r="J154" i="49" s="1"/>
  <c r="G154" i="49"/>
  <c r="I154" i="49" s="1"/>
  <c r="H155" i="49"/>
  <c r="J155" i="49" s="1"/>
  <c r="G155" i="49"/>
  <c r="I155" i="49" s="1"/>
  <c r="H156" i="49"/>
  <c r="J156" i="49" s="1"/>
  <c r="G156" i="49"/>
  <c r="I156" i="49" s="1"/>
  <c r="H157" i="49"/>
  <c r="J157" i="49" s="1"/>
  <c r="G157" i="49"/>
  <c r="I157" i="49" s="1"/>
  <c r="H160" i="49"/>
  <c r="J160" i="49" s="1"/>
  <c r="G160" i="49"/>
  <c r="I160" i="49" s="1"/>
  <c r="H161" i="49"/>
  <c r="J161" i="49" s="1"/>
  <c r="G161" i="49"/>
  <c r="I161" i="49" s="1"/>
  <c r="H162" i="49"/>
  <c r="J162" i="49" s="1"/>
  <c r="G162" i="49"/>
  <c r="I162" i="49" s="1"/>
  <c r="H163" i="49"/>
  <c r="J163" i="49" s="1"/>
  <c r="G163" i="49"/>
  <c r="I163" i="49" s="1"/>
  <c r="I166" i="49"/>
  <c r="H166" i="49"/>
  <c r="J166" i="49" s="1"/>
  <c r="G166" i="49"/>
  <c r="H167" i="49"/>
  <c r="J167" i="49" s="1"/>
  <c r="G167" i="49"/>
  <c r="I167" i="49" s="1"/>
  <c r="J168" i="49"/>
  <c r="I168" i="49"/>
  <c r="H168" i="49"/>
  <c r="G168" i="49"/>
  <c r="H169" i="49"/>
  <c r="J169" i="49" s="1"/>
  <c r="G169" i="49"/>
  <c r="I169" i="49" s="1"/>
  <c r="H172" i="49"/>
  <c r="J172" i="49" s="1"/>
  <c r="G172" i="49"/>
  <c r="I172" i="49" s="1"/>
  <c r="H173" i="49"/>
  <c r="J173" i="49" s="1"/>
  <c r="G173" i="49"/>
  <c r="I173" i="49" s="1"/>
  <c r="H174" i="49"/>
  <c r="J174" i="49" s="1"/>
  <c r="G174" i="49"/>
  <c r="I174" i="49" s="1"/>
  <c r="I175" i="49"/>
  <c r="H175" i="49"/>
  <c r="J175" i="49" s="1"/>
  <c r="G175" i="49"/>
  <c r="H176" i="49"/>
  <c r="J176" i="49" s="1"/>
  <c r="G176" i="49"/>
  <c r="I176" i="49" s="1"/>
  <c r="H177" i="49"/>
  <c r="J177" i="49" s="1"/>
  <c r="G177" i="49"/>
  <c r="I177" i="49" s="1"/>
  <c r="H180" i="49"/>
  <c r="J180" i="49" s="1"/>
  <c r="G180" i="49"/>
  <c r="I180" i="49" s="1"/>
  <c r="H181" i="49"/>
  <c r="J181" i="49" s="1"/>
  <c r="G181" i="49"/>
  <c r="I181" i="49" s="1"/>
  <c r="H184" i="49"/>
  <c r="J184" i="49" s="1"/>
  <c r="G184" i="49"/>
  <c r="I184" i="49" s="1"/>
  <c r="H185" i="49"/>
  <c r="J185" i="49" s="1"/>
  <c r="G185" i="49"/>
  <c r="I185" i="49" s="1"/>
  <c r="I186" i="49"/>
  <c r="H186" i="49"/>
  <c r="J186" i="49" s="1"/>
  <c r="G186" i="49"/>
  <c r="H187" i="49"/>
  <c r="J187" i="49" s="1"/>
  <c r="G187" i="49"/>
  <c r="I187" i="49" s="1"/>
  <c r="I188" i="49"/>
  <c r="H188" i="49"/>
  <c r="J188" i="49" s="1"/>
  <c r="G188" i="49"/>
  <c r="H189" i="49"/>
  <c r="J189" i="49" s="1"/>
  <c r="G189" i="49"/>
  <c r="I189" i="49" s="1"/>
  <c r="H190" i="49"/>
  <c r="J190" i="49" s="1"/>
  <c r="G190" i="49"/>
  <c r="I190" i="49" s="1"/>
  <c r="H191" i="49"/>
  <c r="J191" i="49" s="1"/>
  <c r="G191" i="49"/>
  <c r="I191" i="49" s="1"/>
  <c r="H192" i="49"/>
  <c r="J192" i="49" s="1"/>
  <c r="G192" i="49"/>
  <c r="I192" i="49" s="1"/>
  <c r="H193" i="49"/>
  <c r="J193" i="49" s="1"/>
  <c r="G193" i="49"/>
  <c r="I193" i="49" s="1"/>
  <c r="H194" i="49"/>
  <c r="J194" i="49" s="1"/>
  <c r="G194" i="49"/>
  <c r="I194" i="49" s="1"/>
  <c r="H195" i="49"/>
  <c r="J195" i="49" s="1"/>
  <c r="G195" i="49"/>
  <c r="I195" i="49" s="1"/>
  <c r="H198" i="49"/>
  <c r="J198" i="49" s="1"/>
  <c r="G198" i="49"/>
  <c r="I198" i="49" s="1"/>
  <c r="I199" i="49"/>
  <c r="H199" i="49"/>
  <c r="J199" i="49" s="1"/>
  <c r="G199" i="49"/>
  <c r="I200" i="49"/>
  <c r="H200" i="49"/>
  <c r="J200" i="49" s="1"/>
  <c r="G200" i="49"/>
  <c r="J201" i="49"/>
  <c r="I201" i="49"/>
  <c r="H201" i="49"/>
  <c r="G201" i="49"/>
  <c r="H202" i="49"/>
  <c r="J202" i="49" s="1"/>
  <c r="G202" i="49"/>
  <c r="I202" i="49" s="1"/>
  <c r="H203" i="49"/>
  <c r="J203" i="49" s="1"/>
  <c r="G203" i="49"/>
  <c r="I203" i="49" s="1"/>
  <c r="H204" i="49"/>
  <c r="J204" i="49" s="1"/>
  <c r="G204" i="49"/>
  <c r="I204" i="49" s="1"/>
  <c r="H205" i="49"/>
  <c r="J205" i="49" s="1"/>
  <c r="G205" i="49"/>
  <c r="I205" i="49" s="1"/>
  <c r="H208" i="49"/>
  <c r="J208" i="49" s="1"/>
  <c r="G208" i="49"/>
  <c r="I208" i="49" s="1"/>
  <c r="H209" i="49"/>
  <c r="J209" i="49" s="1"/>
  <c r="G209" i="49"/>
  <c r="I209" i="49" s="1"/>
  <c r="I210" i="49"/>
  <c r="H210" i="49"/>
  <c r="J210" i="49" s="1"/>
  <c r="G210" i="49"/>
  <c r="I211" i="49"/>
  <c r="H211" i="49"/>
  <c r="J211" i="49" s="1"/>
  <c r="G211" i="49"/>
  <c r="H212" i="49"/>
  <c r="J212" i="49" s="1"/>
  <c r="G212" i="49"/>
  <c r="I212" i="49" s="1"/>
  <c r="J213" i="49"/>
  <c r="I213" i="49"/>
  <c r="H213" i="49"/>
  <c r="G213" i="49"/>
  <c r="H214" i="49"/>
  <c r="J214" i="49" s="1"/>
  <c r="G214" i="49"/>
  <c r="I214" i="49" s="1"/>
  <c r="H215" i="49"/>
  <c r="J215" i="49" s="1"/>
  <c r="G215" i="49"/>
  <c r="I215" i="49" s="1"/>
  <c r="H216" i="49"/>
  <c r="J216" i="49" s="1"/>
  <c r="G216" i="49"/>
  <c r="I216" i="49" s="1"/>
  <c r="I219" i="49"/>
  <c r="H219" i="49"/>
  <c r="J219" i="49" s="1"/>
  <c r="G219" i="49"/>
  <c r="J220" i="49"/>
  <c r="I220" i="49"/>
  <c r="H220" i="49"/>
  <c r="G220" i="49"/>
  <c r="I221" i="49"/>
  <c r="H221" i="49"/>
  <c r="J221" i="49" s="1"/>
  <c r="G221" i="49"/>
  <c r="H222" i="49"/>
  <c r="J222" i="49" s="1"/>
  <c r="G222" i="49"/>
  <c r="I222" i="49" s="1"/>
  <c r="H223" i="49"/>
  <c r="J223" i="49" s="1"/>
  <c r="G223" i="49"/>
  <c r="I223" i="49" s="1"/>
  <c r="H224" i="49"/>
  <c r="J224" i="49" s="1"/>
  <c r="G224" i="49"/>
  <c r="I224" i="49" s="1"/>
  <c r="J227" i="49"/>
  <c r="I227" i="49"/>
  <c r="H227" i="49"/>
  <c r="G227" i="49"/>
  <c r="I228" i="49"/>
  <c r="H228" i="49"/>
  <c r="J228" i="49" s="1"/>
  <c r="G228" i="49"/>
  <c r="I229" i="49"/>
  <c r="H229" i="49"/>
  <c r="J229" i="49" s="1"/>
  <c r="G229" i="49"/>
  <c r="H232" i="49"/>
  <c r="J232" i="49" s="1"/>
  <c r="G232" i="49"/>
  <c r="I232" i="49" s="1"/>
  <c r="H233" i="49"/>
  <c r="J233" i="49" s="1"/>
  <c r="G233" i="49"/>
  <c r="I233" i="49" s="1"/>
  <c r="I236" i="49"/>
  <c r="H236" i="49"/>
  <c r="J236" i="49" s="1"/>
  <c r="G236" i="49"/>
  <c r="I237" i="49"/>
  <c r="H237" i="49"/>
  <c r="J237" i="49" s="1"/>
  <c r="G237" i="49"/>
  <c r="I240" i="49"/>
  <c r="H240" i="49"/>
  <c r="J240" i="49" s="1"/>
  <c r="G240" i="49"/>
  <c r="I241" i="49"/>
  <c r="H241" i="49"/>
  <c r="J241" i="49" s="1"/>
  <c r="G241" i="49"/>
  <c r="H244" i="49"/>
  <c r="J244" i="49" s="1"/>
  <c r="G244" i="49"/>
  <c r="I244" i="49" s="1"/>
  <c r="H245" i="49"/>
  <c r="J245" i="49" s="1"/>
  <c r="G245" i="49"/>
  <c r="I245" i="49" s="1"/>
  <c r="H246" i="49"/>
  <c r="J246" i="49" s="1"/>
  <c r="G246" i="49"/>
  <c r="I246" i="49" s="1"/>
  <c r="H247" i="49"/>
  <c r="J247" i="49" s="1"/>
  <c r="G247" i="49"/>
  <c r="I247" i="49" s="1"/>
  <c r="H248" i="49"/>
  <c r="J248" i="49" s="1"/>
  <c r="G248" i="49"/>
  <c r="I248" i="49" s="1"/>
  <c r="H249" i="49"/>
  <c r="J249" i="49" s="1"/>
  <c r="G249" i="49"/>
  <c r="I249" i="49" s="1"/>
  <c r="H250" i="49"/>
  <c r="J250" i="49" s="1"/>
  <c r="G250" i="49"/>
  <c r="I250" i="49" s="1"/>
  <c r="I251" i="49"/>
  <c r="H251" i="49"/>
  <c r="J251" i="49" s="1"/>
  <c r="G251" i="49"/>
  <c r="H252" i="49"/>
  <c r="J252" i="49" s="1"/>
  <c r="G252" i="49"/>
  <c r="I252" i="49" s="1"/>
  <c r="H253" i="49"/>
  <c r="J253" i="49" s="1"/>
  <c r="G253" i="49"/>
  <c r="I253" i="49" s="1"/>
  <c r="H254" i="49"/>
  <c r="J254" i="49" s="1"/>
  <c r="G254" i="49"/>
  <c r="I254" i="49" s="1"/>
  <c r="I255" i="49"/>
  <c r="H255" i="49"/>
  <c r="J255" i="49" s="1"/>
  <c r="G255" i="49"/>
  <c r="H256" i="49"/>
  <c r="J256" i="49" s="1"/>
  <c r="G256" i="49"/>
  <c r="I256" i="49" s="1"/>
  <c r="H259" i="49"/>
  <c r="J259" i="49" s="1"/>
  <c r="G259" i="49"/>
  <c r="I259" i="49" s="1"/>
  <c r="I260" i="49"/>
  <c r="H260" i="49"/>
  <c r="J260" i="49" s="1"/>
  <c r="G260" i="49"/>
  <c r="H261" i="49"/>
  <c r="J261" i="49" s="1"/>
  <c r="G261" i="49"/>
  <c r="I261" i="49" s="1"/>
  <c r="I262" i="49"/>
  <c r="H262" i="49"/>
  <c r="J262" i="49" s="1"/>
  <c r="G262" i="49"/>
  <c r="H263" i="49"/>
  <c r="J263" i="49" s="1"/>
  <c r="G263" i="49"/>
  <c r="I263" i="49" s="1"/>
  <c r="J264" i="49"/>
  <c r="I264" i="49"/>
  <c r="H264" i="49"/>
  <c r="G264" i="49"/>
  <c r="H265" i="49"/>
  <c r="J265" i="49" s="1"/>
  <c r="G265" i="49"/>
  <c r="I265" i="49" s="1"/>
  <c r="J266" i="49"/>
  <c r="I266" i="49"/>
  <c r="H266" i="49"/>
  <c r="G266" i="49"/>
  <c r="H267" i="49"/>
  <c r="J267" i="49" s="1"/>
  <c r="G267" i="49"/>
  <c r="I267" i="49" s="1"/>
  <c r="J268" i="49"/>
  <c r="I268" i="49"/>
  <c r="H268" i="49"/>
  <c r="G268" i="49"/>
  <c r="H269" i="49"/>
  <c r="J269" i="49" s="1"/>
  <c r="G269" i="49"/>
  <c r="I269" i="49" s="1"/>
  <c r="H270" i="49"/>
  <c r="J270" i="49" s="1"/>
  <c r="G270" i="49"/>
  <c r="I270" i="49" s="1"/>
  <c r="I271" i="49"/>
  <c r="H271" i="49"/>
  <c r="J271" i="49" s="1"/>
  <c r="G271" i="49"/>
  <c r="H272" i="49"/>
  <c r="J272" i="49" s="1"/>
  <c r="G272" i="49"/>
  <c r="I272" i="49" s="1"/>
  <c r="H273" i="49"/>
  <c r="J273" i="49" s="1"/>
  <c r="G273" i="49"/>
  <c r="I273" i="49" s="1"/>
  <c r="J274" i="49"/>
  <c r="I274" i="49"/>
  <c r="H274" i="49"/>
  <c r="G274" i="49"/>
  <c r="H275" i="49"/>
  <c r="J275" i="49" s="1"/>
  <c r="G275" i="49"/>
  <c r="I275" i="49" s="1"/>
  <c r="H276" i="49"/>
  <c r="J276" i="49" s="1"/>
  <c r="G276" i="49"/>
  <c r="I276" i="49" s="1"/>
  <c r="H277" i="49"/>
  <c r="J277" i="49" s="1"/>
  <c r="G277" i="49"/>
  <c r="I277" i="49" s="1"/>
  <c r="H280" i="49"/>
  <c r="J280" i="49" s="1"/>
  <c r="G280" i="49"/>
  <c r="I280" i="49" s="1"/>
  <c r="H281" i="49"/>
  <c r="J281" i="49" s="1"/>
  <c r="G281" i="49"/>
  <c r="I281" i="49" s="1"/>
  <c r="I282" i="49"/>
  <c r="H282" i="49"/>
  <c r="J282" i="49" s="1"/>
  <c r="G282" i="49"/>
  <c r="J283" i="49"/>
  <c r="I283" i="49"/>
  <c r="H283" i="49"/>
  <c r="G283" i="49"/>
  <c r="H284" i="49"/>
  <c r="J284" i="49" s="1"/>
  <c r="G284" i="49"/>
  <c r="I284" i="49" s="1"/>
  <c r="H285" i="49"/>
  <c r="J285" i="49" s="1"/>
  <c r="G285" i="49"/>
  <c r="I285" i="49" s="1"/>
  <c r="H288" i="49"/>
  <c r="J288" i="49" s="1"/>
  <c r="G288" i="49"/>
  <c r="I288" i="49" s="1"/>
  <c r="H289" i="49"/>
  <c r="J289" i="49" s="1"/>
  <c r="G289" i="49"/>
  <c r="I289" i="49" s="1"/>
  <c r="H290" i="49"/>
  <c r="J290" i="49" s="1"/>
  <c r="G290" i="49"/>
  <c r="I290" i="49" s="1"/>
  <c r="H291" i="49"/>
  <c r="J291" i="49" s="1"/>
  <c r="G291" i="49"/>
  <c r="I291" i="49" s="1"/>
  <c r="J294" i="49"/>
  <c r="I294" i="49"/>
  <c r="H294" i="49"/>
  <c r="G294" i="49"/>
  <c r="I295" i="49"/>
  <c r="H295" i="49"/>
  <c r="J295" i="49" s="1"/>
  <c r="G295" i="49"/>
  <c r="I296" i="49"/>
  <c r="H296" i="49"/>
  <c r="J296" i="49" s="1"/>
  <c r="G296" i="49"/>
  <c r="H297" i="49"/>
  <c r="J297" i="49" s="1"/>
  <c r="G297" i="49"/>
  <c r="I297" i="49" s="1"/>
  <c r="H298" i="49"/>
  <c r="J298" i="49" s="1"/>
  <c r="G298" i="49"/>
  <c r="I298" i="49" s="1"/>
  <c r="H301" i="49"/>
  <c r="J301" i="49" s="1"/>
  <c r="G301" i="49"/>
  <c r="I301" i="49" s="1"/>
  <c r="H302" i="49"/>
  <c r="J302" i="49" s="1"/>
  <c r="G302" i="49"/>
  <c r="I302" i="49" s="1"/>
  <c r="H303" i="49"/>
  <c r="J303" i="49" s="1"/>
  <c r="G303" i="49"/>
  <c r="I303" i="49" s="1"/>
  <c r="I304" i="49"/>
  <c r="H304" i="49"/>
  <c r="J304" i="49" s="1"/>
  <c r="G304" i="49"/>
  <c r="H305" i="49"/>
  <c r="J305" i="49" s="1"/>
  <c r="G305" i="49"/>
  <c r="I305" i="49" s="1"/>
  <c r="H306" i="49"/>
  <c r="J306" i="49" s="1"/>
  <c r="G306" i="49"/>
  <c r="I306" i="49" s="1"/>
  <c r="H307" i="49"/>
  <c r="J307" i="49" s="1"/>
  <c r="G307" i="49"/>
  <c r="I307" i="49" s="1"/>
  <c r="H308" i="49"/>
  <c r="J308" i="49" s="1"/>
  <c r="G308" i="49"/>
  <c r="I308" i="49" s="1"/>
  <c r="H309" i="49"/>
  <c r="J309" i="49" s="1"/>
  <c r="G309" i="49"/>
  <c r="I309" i="49" s="1"/>
  <c r="I312" i="49"/>
  <c r="H312" i="49"/>
  <c r="J312" i="49" s="1"/>
  <c r="G312" i="49"/>
  <c r="I313" i="49"/>
  <c r="H313" i="49"/>
  <c r="J313" i="49" s="1"/>
  <c r="G313" i="49"/>
  <c r="H314" i="49"/>
  <c r="J314" i="49" s="1"/>
  <c r="G314" i="49"/>
  <c r="I314" i="49" s="1"/>
  <c r="H315" i="49"/>
  <c r="J315" i="49" s="1"/>
  <c r="G315" i="49"/>
  <c r="I315" i="49" s="1"/>
  <c r="H316" i="49"/>
  <c r="J316" i="49" s="1"/>
  <c r="G316" i="49"/>
  <c r="I316" i="49" s="1"/>
  <c r="J317" i="49"/>
  <c r="I317" i="49"/>
  <c r="H317" i="49"/>
  <c r="G317" i="49"/>
  <c r="H318" i="49"/>
  <c r="J318" i="49" s="1"/>
  <c r="G318" i="49"/>
  <c r="I318" i="49" s="1"/>
  <c r="J319" i="49"/>
  <c r="I319" i="49"/>
  <c r="H319" i="49"/>
  <c r="G319" i="49"/>
  <c r="H320" i="49"/>
  <c r="J320" i="49" s="1"/>
  <c r="G320" i="49"/>
  <c r="I320" i="49" s="1"/>
  <c r="J321" i="49"/>
  <c r="I321" i="49"/>
  <c r="H321" i="49"/>
  <c r="G321" i="49"/>
  <c r="H322" i="49"/>
  <c r="J322" i="49" s="1"/>
  <c r="G322" i="49"/>
  <c r="I322" i="49" s="1"/>
  <c r="I325" i="49"/>
  <c r="H325" i="49"/>
  <c r="J325" i="49" s="1"/>
  <c r="G325" i="49"/>
  <c r="I326" i="49"/>
  <c r="H326" i="49"/>
  <c r="J326" i="49" s="1"/>
  <c r="G326" i="49"/>
  <c r="J327" i="49"/>
  <c r="I327" i="49"/>
  <c r="H327" i="49"/>
  <c r="G327" i="49"/>
  <c r="I328" i="49"/>
  <c r="H328" i="49"/>
  <c r="J328" i="49" s="1"/>
  <c r="G328" i="49"/>
  <c r="J329" i="49"/>
  <c r="I329" i="49"/>
  <c r="H329" i="49"/>
  <c r="G329" i="49"/>
  <c r="H330" i="49"/>
  <c r="J330" i="49" s="1"/>
  <c r="G330" i="49"/>
  <c r="I330" i="49" s="1"/>
  <c r="I331" i="49"/>
  <c r="H331" i="49"/>
  <c r="J331" i="49" s="1"/>
  <c r="G331" i="49"/>
  <c r="J332" i="49"/>
  <c r="H332" i="49"/>
  <c r="G332" i="49"/>
  <c r="I332" i="49" s="1"/>
  <c r="H335" i="49"/>
  <c r="J335" i="49" s="1"/>
  <c r="G335" i="49"/>
  <c r="I335" i="49" s="1"/>
  <c r="H336" i="49"/>
  <c r="J336" i="49" s="1"/>
  <c r="G336" i="49"/>
  <c r="I336" i="49" s="1"/>
  <c r="I339" i="49"/>
  <c r="H339" i="49"/>
  <c r="J339" i="49" s="1"/>
  <c r="G339" i="49"/>
  <c r="H340" i="49"/>
  <c r="J340" i="49" s="1"/>
  <c r="G340" i="49"/>
  <c r="I340" i="49" s="1"/>
  <c r="H341" i="49"/>
  <c r="J341" i="49" s="1"/>
  <c r="G341" i="49"/>
  <c r="I341" i="49" s="1"/>
  <c r="H342" i="49"/>
  <c r="J342" i="49" s="1"/>
  <c r="G342" i="49"/>
  <c r="I342" i="49" s="1"/>
  <c r="I343" i="49"/>
  <c r="H343" i="49"/>
  <c r="J343" i="49" s="1"/>
  <c r="G343" i="49"/>
  <c r="H344" i="49"/>
  <c r="J344" i="49" s="1"/>
  <c r="G344" i="49"/>
  <c r="I344" i="49" s="1"/>
  <c r="H345" i="49"/>
  <c r="J345" i="49" s="1"/>
  <c r="G345" i="49"/>
  <c r="I345" i="49" s="1"/>
  <c r="H346" i="49"/>
  <c r="J346" i="49" s="1"/>
  <c r="G346" i="49"/>
  <c r="I346" i="49" s="1"/>
  <c r="H349" i="49"/>
  <c r="J349" i="49" s="1"/>
  <c r="G349" i="49"/>
  <c r="I349" i="49" s="1"/>
  <c r="H350" i="49"/>
  <c r="J350" i="49" s="1"/>
  <c r="G350" i="49"/>
  <c r="I350" i="49" s="1"/>
  <c r="J351" i="49"/>
  <c r="I351" i="49"/>
  <c r="H351" i="49"/>
  <c r="G351" i="49"/>
  <c r="H352" i="49"/>
  <c r="J352" i="49" s="1"/>
  <c r="G352" i="49"/>
  <c r="I352" i="49" s="1"/>
  <c r="H355" i="49"/>
  <c r="J355" i="49" s="1"/>
  <c r="G355" i="49"/>
  <c r="I355" i="49" s="1"/>
  <c r="H356" i="49"/>
  <c r="J356" i="49" s="1"/>
  <c r="G356" i="49"/>
  <c r="I356" i="49" s="1"/>
  <c r="H357" i="49"/>
  <c r="J357" i="49" s="1"/>
  <c r="G357" i="49"/>
  <c r="I357" i="49" s="1"/>
  <c r="H358" i="49"/>
  <c r="J358" i="49" s="1"/>
  <c r="G358" i="49"/>
  <c r="I358" i="49" s="1"/>
  <c r="H359" i="49"/>
  <c r="J359" i="49" s="1"/>
  <c r="G359" i="49"/>
  <c r="I359" i="49" s="1"/>
  <c r="I360" i="49"/>
  <c r="H360" i="49"/>
  <c r="J360" i="49" s="1"/>
  <c r="G360" i="49"/>
  <c r="H361" i="49"/>
  <c r="J361" i="49" s="1"/>
  <c r="G361" i="49"/>
  <c r="I361" i="49" s="1"/>
  <c r="H362" i="49"/>
  <c r="J362" i="49" s="1"/>
  <c r="G362" i="49"/>
  <c r="I362" i="49" s="1"/>
  <c r="I365" i="49"/>
  <c r="H365" i="49"/>
  <c r="J365" i="49" s="1"/>
  <c r="G365" i="49"/>
  <c r="I366" i="49"/>
  <c r="H366" i="49"/>
  <c r="J366" i="49" s="1"/>
  <c r="G366" i="49"/>
  <c r="J369" i="49"/>
  <c r="I369" i="49"/>
  <c r="H369" i="49"/>
  <c r="G369" i="49"/>
  <c r="J370" i="49"/>
  <c r="I370" i="49"/>
  <c r="H370" i="49"/>
  <c r="G370" i="49"/>
  <c r="I373" i="49"/>
  <c r="H373" i="49"/>
  <c r="J373" i="49" s="1"/>
  <c r="G373" i="49"/>
  <c r="H374" i="49"/>
  <c r="J374" i="49" s="1"/>
  <c r="G374" i="49"/>
  <c r="I374" i="49" s="1"/>
  <c r="H375" i="49"/>
  <c r="J375" i="49" s="1"/>
  <c r="G375" i="49"/>
  <c r="I375" i="49" s="1"/>
  <c r="H376" i="49"/>
  <c r="J376" i="49" s="1"/>
  <c r="G376" i="49"/>
  <c r="I376" i="49" s="1"/>
  <c r="H377" i="49"/>
  <c r="J377" i="49" s="1"/>
  <c r="G377" i="49"/>
  <c r="I377" i="49" s="1"/>
  <c r="H378" i="49"/>
  <c r="J378" i="49" s="1"/>
  <c r="G378" i="49"/>
  <c r="I378" i="49" s="1"/>
  <c r="H379" i="49"/>
  <c r="J379" i="49" s="1"/>
  <c r="G379" i="49"/>
  <c r="I379" i="49" s="1"/>
  <c r="H380" i="49"/>
  <c r="J380" i="49" s="1"/>
  <c r="G380" i="49"/>
  <c r="I380" i="49" s="1"/>
  <c r="H383" i="49"/>
  <c r="J383" i="49" s="1"/>
  <c r="G383" i="49"/>
  <c r="I383" i="49" s="1"/>
  <c r="H384" i="49"/>
  <c r="J384" i="49" s="1"/>
  <c r="G384" i="49"/>
  <c r="I384" i="49" s="1"/>
  <c r="H385" i="49"/>
  <c r="J385" i="49" s="1"/>
  <c r="G385" i="49"/>
  <c r="I385" i="49" s="1"/>
  <c r="H386" i="49"/>
  <c r="J386" i="49" s="1"/>
  <c r="G386" i="49"/>
  <c r="I386" i="49" s="1"/>
  <c r="H389" i="49"/>
  <c r="J389" i="49" s="1"/>
  <c r="G389" i="49"/>
  <c r="I389" i="49" s="1"/>
  <c r="J390" i="49"/>
  <c r="I390" i="49"/>
  <c r="H390" i="49"/>
  <c r="G390" i="49"/>
  <c r="H391" i="49"/>
  <c r="J391" i="49" s="1"/>
  <c r="G391" i="49"/>
  <c r="I391" i="49" s="1"/>
  <c r="H392" i="49"/>
  <c r="J392" i="49" s="1"/>
  <c r="G392" i="49"/>
  <c r="I392" i="49" s="1"/>
  <c r="H393" i="49"/>
  <c r="J393" i="49" s="1"/>
  <c r="G393" i="49"/>
  <c r="I393" i="49" s="1"/>
  <c r="H394" i="49"/>
  <c r="J394" i="49" s="1"/>
  <c r="G394" i="49"/>
  <c r="I394" i="49" s="1"/>
  <c r="H395" i="49"/>
  <c r="J395" i="49" s="1"/>
  <c r="G395" i="49"/>
  <c r="I395" i="49" s="1"/>
  <c r="H396" i="49"/>
  <c r="J396" i="49" s="1"/>
  <c r="G396" i="49"/>
  <c r="I396" i="49" s="1"/>
  <c r="H399" i="49"/>
  <c r="J399" i="49" s="1"/>
  <c r="G399" i="49"/>
  <c r="I399" i="49" s="1"/>
  <c r="H400" i="49"/>
  <c r="J400" i="49" s="1"/>
  <c r="G400" i="49"/>
  <c r="I400" i="49" s="1"/>
  <c r="H401" i="49"/>
  <c r="J401" i="49" s="1"/>
  <c r="G401" i="49"/>
  <c r="I401" i="49" s="1"/>
  <c r="I402" i="49"/>
  <c r="H402" i="49"/>
  <c r="J402" i="49" s="1"/>
  <c r="G402" i="49"/>
  <c r="H403" i="49"/>
  <c r="J403" i="49" s="1"/>
  <c r="G403" i="49"/>
  <c r="I403" i="49" s="1"/>
  <c r="H404" i="49"/>
  <c r="J404" i="49" s="1"/>
  <c r="G404" i="49"/>
  <c r="I404" i="49" s="1"/>
  <c r="H405" i="49"/>
  <c r="J405" i="49" s="1"/>
  <c r="G405" i="49"/>
  <c r="I405" i="49" s="1"/>
  <c r="H408" i="49"/>
  <c r="J408" i="49" s="1"/>
  <c r="G408" i="49"/>
  <c r="I408" i="49" s="1"/>
  <c r="J409" i="49"/>
  <c r="I409" i="49"/>
  <c r="H409" i="49"/>
  <c r="G409" i="49"/>
  <c r="H410" i="49"/>
  <c r="J410" i="49" s="1"/>
  <c r="G410" i="49"/>
  <c r="I410" i="49" s="1"/>
  <c r="H413" i="49"/>
  <c r="J413" i="49" s="1"/>
  <c r="G413" i="49"/>
  <c r="I413" i="49" s="1"/>
  <c r="H414" i="49"/>
  <c r="J414" i="49" s="1"/>
  <c r="G414" i="49"/>
  <c r="I414" i="49" s="1"/>
  <c r="H415" i="49"/>
  <c r="J415" i="49" s="1"/>
  <c r="G415" i="49"/>
  <c r="I415" i="49" s="1"/>
  <c r="H416" i="49"/>
  <c r="J416" i="49" s="1"/>
  <c r="G416" i="49"/>
  <c r="I416" i="49" s="1"/>
  <c r="J417" i="49"/>
  <c r="I417" i="49"/>
  <c r="H417" i="49"/>
  <c r="G417" i="49"/>
  <c r="H418" i="49"/>
  <c r="J418" i="49" s="1"/>
  <c r="G418" i="49"/>
  <c r="I418" i="49" s="1"/>
  <c r="J419" i="49"/>
  <c r="I419" i="49"/>
  <c r="H419" i="49"/>
  <c r="G419" i="49"/>
  <c r="I420" i="49"/>
  <c r="H420" i="49"/>
  <c r="J420" i="49" s="1"/>
  <c r="G420" i="49"/>
  <c r="I421" i="49"/>
  <c r="H421" i="49"/>
  <c r="J421" i="49" s="1"/>
  <c r="G421" i="49"/>
  <c r="H422" i="49"/>
  <c r="J422" i="49" s="1"/>
  <c r="G422" i="49"/>
  <c r="I422" i="49" s="1"/>
  <c r="H423" i="49"/>
  <c r="J423" i="49" s="1"/>
  <c r="G423" i="49"/>
  <c r="I423" i="49" s="1"/>
  <c r="H424" i="49"/>
  <c r="J424" i="49" s="1"/>
  <c r="G424" i="49"/>
  <c r="I424" i="49" s="1"/>
  <c r="H425" i="49"/>
  <c r="J425" i="49" s="1"/>
  <c r="G425" i="49"/>
  <c r="I425" i="49" s="1"/>
  <c r="H426" i="49"/>
  <c r="J426" i="49" s="1"/>
  <c r="G426" i="49"/>
  <c r="I426" i="49" s="1"/>
  <c r="H427" i="49"/>
  <c r="J427" i="49" s="1"/>
  <c r="G427" i="49"/>
  <c r="I427" i="49" s="1"/>
  <c r="H428" i="49"/>
  <c r="J428" i="49" s="1"/>
  <c r="G428" i="49"/>
  <c r="I428" i="49" s="1"/>
  <c r="I429" i="49"/>
  <c r="H429" i="49"/>
  <c r="J429" i="49" s="1"/>
  <c r="G429" i="49"/>
  <c r="H430" i="49"/>
  <c r="J430" i="49" s="1"/>
  <c r="G430" i="49"/>
  <c r="I430" i="49" s="1"/>
  <c r="I431" i="49"/>
  <c r="H431" i="49"/>
  <c r="J431" i="49" s="1"/>
  <c r="G431" i="49"/>
  <c r="H432" i="49"/>
  <c r="J432" i="49" s="1"/>
  <c r="G432" i="49"/>
  <c r="I432" i="49" s="1"/>
  <c r="H433" i="49"/>
  <c r="J433" i="49" s="1"/>
  <c r="G433" i="49"/>
  <c r="I433" i="49" s="1"/>
  <c r="H434" i="49"/>
  <c r="J434" i="49" s="1"/>
  <c r="G434" i="49"/>
  <c r="I434" i="49" s="1"/>
  <c r="H437" i="49"/>
  <c r="J437" i="49" s="1"/>
  <c r="G437" i="49"/>
  <c r="I437" i="49" s="1"/>
  <c r="H438" i="49"/>
  <c r="J438" i="49" s="1"/>
  <c r="G438" i="49"/>
  <c r="I438" i="49" s="1"/>
  <c r="H439" i="49"/>
  <c r="J439" i="49" s="1"/>
  <c r="G439" i="49"/>
  <c r="I439" i="49" s="1"/>
  <c r="H442" i="49"/>
  <c r="J442" i="49" s="1"/>
  <c r="G442" i="49"/>
  <c r="I442" i="49" s="1"/>
  <c r="J443" i="49"/>
  <c r="I443" i="49"/>
  <c r="H443" i="49"/>
  <c r="G443" i="49"/>
  <c r="I444" i="49"/>
  <c r="H444" i="49"/>
  <c r="J444" i="49" s="1"/>
  <c r="G444" i="49"/>
  <c r="I445" i="49"/>
  <c r="H445" i="49"/>
  <c r="J445" i="49" s="1"/>
  <c r="G445" i="49"/>
  <c r="I446" i="49"/>
  <c r="H446" i="49"/>
  <c r="J446" i="49" s="1"/>
  <c r="G446" i="49"/>
  <c r="H447" i="49"/>
  <c r="J447" i="49" s="1"/>
  <c r="G447" i="49"/>
  <c r="I447" i="49" s="1"/>
  <c r="I448" i="49"/>
  <c r="H448" i="49"/>
  <c r="J448" i="49" s="1"/>
  <c r="G448" i="49"/>
  <c r="H449" i="49"/>
  <c r="J449" i="49" s="1"/>
  <c r="G449" i="49"/>
  <c r="I449" i="49" s="1"/>
  <c r="J450" i="49"/>
  <c r="I450" i="49"/>
  <c r="H450" i="49"/>
  <c r="G450" i="49"/>
  <c r="I451" i="49"/>
  <c r="H451" i="49"/>
  <c r="J451" i="49" s="1"/>
  <c r="G451" i="49"/>
  <c r="I452" i="49"/>
  <c r="H452" i="49"/>
  <c r="J452" i="49" s="1"/>
  <c r="G452" i="49"/>
  <c r="H453" i="49"/>
  <c r="J453" i="49" s="1"/>
  <c r="G453" i="49"/>
  <c r="I453" i="49" s="1"/>
  <c r="H454" i="49"/>
  <c r="J454" i="49" s="1"/>
  <c r="G454" i="49"/>
  <c r="I454" i="49" s="1"/>
  <c r="H455" i="49"/>
  <c r="J455" i="49" s="1"/>
  <c r="G455" i="49"/>
  <c r="I455" i="49" s="1"/>
  <c r="H456" i="49"/>
  <c r="J456" i="49" s="1"/>
  <c r="G456" i="49"/>
  <c r="I456" i="49" s="1"/>
  <c r="H457" i="49"/>
  <c r="J457" i="49" s="1"/>
  <c r="G457" i="49"/>
  <c r="I457" i="49" s="1"/>
  <c r="H458" i="49"/>
  <c r="J458" i="49" s="1"/>
  <c r="G458" i="49"/>
  <c r="I458" i="49" s="1"/>
  <c r="I459" i="49"/>
  <c r="H459" i="49"/>
  <c r="J459" i="49" s="1"/>
  <c r="G459" i="49"/>
  <c r="H460" i="49"/>
  <c r="J460" i="49" s="1"/>
  <c r="G460" i="49"/>
  <c r="I460" i="49" s="1"/>
  <c r="J463" i="49"/>
  <c r="I463" i="49"/>
  <c r="H463" i="49"/>
  <c r="G463" i="49"/>
  <c r="I464" i="49"/>
  <c r="H464" i="49"/>
  <c r="J464" i="49" s="1"/>
  <c r="G464" i="49"/>
  <c r="I465" i="49"/>
  <c r="H465" i="49"/>
  <c r="J465" i="49" s="1"/>
  <c r="G465" i="49"/>
  <c r="H466" i="49"/>
  <c r="J466" i="49" s="1"/>
  <c r="G466" i="49"/>
  <c r="I466" i="49" s="1"/>
  <c r="H467" i="49"/>
  <c r="J467" i="49" s="1"/>
  <c r="G467" i="49"/>
  <c r="I467" i="49" s="1"/>
  <c r="H468" i="49"/>
  <c r="J468" i="49" s="1"/>
  <c r="G468" i="49"/>
  <c r="I468" i="49" s="1"/>
  <c r="H469" i="49"/>
  <c r="J469" i="49" s="1"/>
  <c r="G469" i="49"/>
  <c r="I469" i="49" s="1"/>
  <c r="H472" i="49"/>
  <c r="J472" i="49" s="1"/>
  <c r="G472" i="49"/>
  <c r="I472" i="49" s="1"/>
  <c r="H473" i="49"/>
  <c r="J473" i="49" s="1"/>
  <c r="G473" i="49"/>
  <c r="I473"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H28" i="56"/>
  <c r="I25" i="56" s="1"/>
  <c r="F28" i="56"/>
  <c r="G26" i="56" s="1"/>
  <c r="D28" i="56"/>
  <c r="E21" i="56" s="1"/>
  <c r="B28" i="56"/>
  <c r="C26"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16" i="57" s="1"/>
  <c r="B25" i="57"/>
  <c r="C23"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H43" i="58"/>
  <c r="I39" i="58" s="1"/>
  <c r="F43" i="58"/>
  <c r="G41" i="58" s="1"/>
  <c r="D43" i="58"/>
  <c r="E37" i="58" s="1"/>
  <c r="B43" i="58"/>
  <c r="C41"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H42" i="50"/>
  <c r="I39" i="50" s="1"/>
  <c r="F42" i="50"/>
  <c r="G40" i="50" s="1"/>
  <c r="D42" i="50"/>
  <c r="E35" i="50" s="1"/>
  <c r="B42" i="50"/>
  <c r="C40" i="50" s="1"/>
  <c r="K7" i="50"/>
  <c r="J7" i="50"/>
  <c r="B5" i="50"/>
  <c r="F5" i="50" s="1"/>
  <c r="B5" i="53"/>
  <c r="F5" i="53" s="1"/>
  <c r="K8" i="53"/>
  <c r="J8" i="53"/>
  <c r="K9" i="53"/>
  <c r="J9" i="53"/>
  <c r="K10" i="53"/>
  <c r="J10" i="53"/>
  <c r="K11" i="53"/>
  <c r="J11" i="53"/>
  <c r="K12" i="53"/>
  <c r="J12" i="53"/>
  <c r="K13" i="53"/>
  <c r="J13" i="53"/>
  <c r="K14" i="53"/>
  <c r="J14" i="53"/>
  <c r="K15" i="53"/>
  <c r="J15" i="53"/>
  <c r="K16" i="53"/>
  <c r="J16" i="53"/>
  <c r="K17" i="53"/>
  <c r="J17" i="53"/>
  <c r="K18" i="53"/>
  <c r="J18" i="53"/>
  <c r="H20" i="53"/>
  <c r="I17" i="53" s="1"/>
  <c r="F20" i="53"/>
  <c r="G18" i="53" s="1"/>
  <c r="D20" i="53"/>
  <c r="E11" i="53" s="1"/>
  <c r="B20" i="53"/>
  <c r="C18" i="53" s="1"/>
  <c r="K7" i="53"/>
  <c r="J7" i="53"/>
  <c r="K24" i="53"/>
  <c r="J24" i="53"/>
  <c r="K25" i="53"/>
  <c r="J25" i="53"/>
  <c r="K26" i="53"/>
  <c r="J26" i="53"/>
  <c r="K27" i="53"/>
  <c r="J27" i="53"/>
  <c r="H29" i="53"/>
  <c r="I25" i="53" s="1"/>
  <c r="F29" i="53"/>
  <c r="G27" i="53" s="1"/>
  <c r="D29" i="53"/>
  <c r="B29" i="53"/>
  <c r="C27" i="53" s="1"/>
  <c r="K23" i="53"/>
  <c r="J23" i="53"/>
  <c r="K33" i="53"/>
  <c r="J33" i="53"/>
  <c r="K34" i="53"/>
  <c r="J34" i="53"/>
  <c r="K35" i="53"/>
  <c r="J35" i="53"/>
  <c r="K36" i="53"/>
  <c r="J36" i="53"/>
  <c r="K37" i="53"/>
  <c r="J37" i="53"/>
  <c r="K38" i="53"/>
  <c r="J38" i="53"/>
  <c r="K39" i="53"/>
  <c r="J39" i="53"/>
  <c r="K40" i="53"/>
  <c r="J40" i="53"/>
  <c r="K41" i="53"/>
  <c r="J41" i="53"/>
  <c r="K42" i="53"/>
  <c r="J42" i="53"/>
  <c r="H44" i="53"/>
  <c r="I41" i="53" s="1"/>
  <c r="F44" i="53"/>
  <c r="G42" i="53" s="1"/>
  <c r="D44" i="53"/>
  <c r="E36" i="53" s="1"/>
  <c r="B44" i="53"/>
  <c r="C42" i="53" s="1"/>
  <c r="K32" i="53"/>
  <c r="J32" i="53"/>
  <c r="I46" i="53"/>
  <c r="G46" i="53"/>
  <c r="E46" i="53"/>
  <c r="C46" i="53"/>
  <c r="B5" i="54"/>
  <c r="D5" i="54" s="1"/>
  <c r="H5" i="54" s="1"/>
  <c r="K8" i="54"/>
  <c r="J8" i="54"/>
  <c r="K9" i="54"/>
  <c r="J9" i="54"/>
  <c r="K10" i="54"/>
  <c r="J10" i="54"/>
  <c r="H12" i="54"/>
  <c r="I9" i="54" s="1"/>
  <c r="F12" i="54"/>
  <c r="G10" i="54" s="1"/>
  <c r="D12" i="54"/>
  <c r="B12" i="54"/>
  <c r="C10" i="54" s="1"/>
  <c r="K7" i="54"/>
  <c r="J7" i="54"/>
  <c r="H17" i="54"/>
  <c r="F17" i="54"/>
  <c r="G17" i="54" s="1"/>
  <c r="D17" i="54"/>
  <c r="B17" i="54"/>
  <c r="C17" i="54" s="1"/>
  <c r="K15" i="54"/>
  <c r="J15" i="54"/>
  <c r="K21" i="54"/>
  <c r="J21" i="54"/>
  <c r="K22" i="54"/>
  <c r="J22" i="54"/>
  <c r="H24" i="54"/>
  <c r="I21" i="54" s="1"/>
  <c r="F24" i="54"/>
  <c r="G22" i="54" s="1"/>
  <c r="D24" i="54"/>
  <c r="B24" i="54"/>
  <c r="C22" i="54" s="1"/>
  <c r="K20" i="54"/>
  <c r="J20" i="54"/>
  <c r="K28" i="54"/>
  <c r="J28" i="54"/>
  <c r="K29" i="54"/>
  <c r="J29" i="54"/>
  <c r="K30" i="54"/>
  <c r="J30" i="54"/>
  <c r="K31" i="54"/>
  <c r="J31" i="54"/>
  <c r="K32" i="54"/>
  <c r="J32" i="54"/>
  <c r="K33" i="54"/>
  <c r="J33" i="54"/>
  <c r="K34" i="54"/>
  <c r="J34" i="54"/>
  <c r="K35" i="54"/>
  <c r="J35" i="54"/>
  <c r="K36" i="54"/>
  <c r="J36" i="54"/>
  <c r="H38" i="54"/>
  <c r="I35" i="54" s="1"/>
  <c r="F38" i="54"/>
  <c r="G36" i="54" s="1"/>
  <c r="D38" i="54"/>
  <c r="E31" i="54" s="1"/>
  <c r="B38" i="54"/>
  <c r="C36" i="54" s="1"/>
  <c r="K27" i="54"/>
  <c r="J27" i="54"/>
  <c r="K42" i="54"/>
  <c r="J42" i="54"/>
  <c r="K43" i="54"/>
  <c r="J43" i="54"/>
  <c r="K44" i="54"/>
  <c r="J44" i="54"/>
  <c r="K45" i="54"/>
  <c r="J45" i="54"/>
  <c r="K46" i="54"/>
  <c r="J46" i="54"/>
  <c r="K47" i="54"/>
  <c r="J47" i="54"/>
  <c r="H49" i="54"/>
  <c r="I46" i="54" s="1"/>
  <c r="F49" i="54"/>
  <c r="G47" i="54" s="1"/>
  <c r="D49" i="54"/>
  <c r="E44" i="54" s="1"/>
  <c r="B49" i="54"/>
  <c r="C47" i="54" s="1"/>
  <c r="K41" i="54"/>
  <c r="J41" i="54"/>
  <c r="K53" i="54"/>
  <c r="J53" i="54"/>
  <c r="K54" i="54"/>
  <c r="J54" i="54"/>
  <c r="K55" i="54"/>
  <c r="J55" i="54"/>
  <c r="K56" i="54"/>
  <c r="J56" i="54"/>
  <c r="K57" i="54"/>
  <c r="J57" i="54"/>
  <c r="K58" i="54"/>
  <c r="J58" i="54"/>
  <c r="K59" i="54"/>
  <c r="J59" i="54"/>
  <c r="K60" i="54"/>
  <c r="J60" i="54"/>
  <c r="K61" i="54"/>
  <c r="J61" i="54"/>
  <c r="K62" i="54"/>
  <c r="J62" i="54"/>
  <c r="K63" i="54"/>
  <c r="J63" i="54"/>
  <c r="H65" i="54"/>
  <c r="I61" i="54" s="1"/>
  <c r="F65" i="54"/>
  <c r="G63" i="54" s="1"/>
  <c r="D65" i="54"/>
  <c r="E60" i="54" s="1"/>
  <c r="B65" i="54"/>
  <c r="C63" i="54" s="1"/>
  <c r="K52" i="54"/>
  <c r="J52" i="54"/>
  <c r="K69" i="54"/>
  <c r="J69" i="54"/>
  <c r="K70" i="54"/>
  <c r="J70" i="54"/>
  <c r="K71" i="54"/>
  <c r="J71" i="54"/>
  <c r="K72" i="54"/>
  <c r="J72" i="54"/>
  <c r="H74" i="54"/>
  <c r="I70" i="54" s="1"/>
  <c r="F74" i="54"/>
  <c r="G72" i="54" s="1"/>
  <c r="D74" i="54"/>
  <c r="E69" i="54" s="1"/>
  <c r="B74" i="54"/>
  <c r="C72" i="54" s="1"/>
  <c r="K68" i="54"/>
  <c r="J68" i="54"/>
  <c r="I76" i="54"/>
  <c r="G76" i="54"/>
  <c r="E76" i="54"/>
  <c r="C76" i="54"/>
  <c r="B5" i="55"/>
  <c r="F5" i="55" s="1"/>
  <c r="K8" i="55"/>
  <c r="J8" i="55"/>
  <c r="K9" i="55"/>
  <c r="J9" i="55"/>
  <c r="K10" i="55"/>
  <c r="J10" i="55"/>
  <c r="K11" i="55"/>
  <c r="J11" i="55"/>
  <c r="K12" i="55"/>
  <c r="J12" i="55"/>
  <c r="K13" i="55"/>
  <c r="J13" i="55"/>
  <c r="K14" i="55"/>
  <c r="J14" i="55"/>
  <c r="K15" i="55"/>
  <c r="J15" i="55"/>
  <c r="K16" i="55"/>
  <c r="J16" i="55"/>
  <c r="H18" i="55"/>
  <c r="I15" i="55" s="1"/>
  <c r="F18" i="55"/>
  <c r="G16" i="55" s="1"/>
  <c r="D18" i="55"/>
  <c r="E16" i="55" s="1"/>
  <c r="B18" i="55"/>
  <c r="C16" i="55" s="1"/>
  <c r="K7" i="55"/>
  <c r="J7" i="55"/>
  <c r="I20" i="55"/>
  <c r="G20" i="55"/>
  <c r="E20" i="55"/>
  <c r="C20" i="55"/>
  <c r="K20" i="55"/>
  <c r="J20" i="55"/>
  <c r="B23" i="55"/>
  <c r="F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H48" i="55"/>
  <c r="I45" i="55" s="1"/>
  <c r="F48" i="55"/>
  <c r="G46" i="55" s="1"/>
  <c r="D48" i="55"/>
  <c r="E41" i="55" s="1"/>
  <c r="B48" i="55"/>
  <c r="C46" i="55" s="1"/>
  <c r="K25" i="55"/>
  <c r="J25" i="55"/>
  <c r="K52" i="55"/>
  <c r="J52" i="55"/>
  <c r="K53" i="55"/>
  <c r="J53" i="55"/>
  <c r="K54" i="55"/>
  <c r="J54" i="55"/>
  <c r="K55" i="55"/>
  <c r="J55" i="55"/>
  <c r="K56" i="55"/>
  <c r="J56" i="55"/>
  <c r="K57" i="55"/>
  <c r="J57" i="55"/>
  <c r="K58" i="55"/>
  <c r="J58" i="55"/>
  <c r="K59" i="55"/>
  <c r="J59" i="55"/>
  <c r="K60" i="55"/>
  <c r="J60" i="55"/>
  <c r="K61" i="55"/>
  <c r="J61" i="55"/>
  <c r="K62" i="55"/>
  <c r="J62" i="55"/>
  <c r="K63" i="55"/>
  <c r="J63" i="55"/>
  <c r="H65" i="55"/>
  <c r="I62" i="55" s="1"/>
  <c r="F65" i="55"/>
  <c r="G63" i="55" s="1"/>
  <c r="D65" i="55"/>
  <c r="E62" i="55" s="1"/>
  <c r="B65" i="55"/>
  <c r="C63" i="55" s="1"/>
  <c r="K51" i="55"/>
  <c r="J51" i="55"/>
  <c r="I67" i="55"/>
  <c r="G67" i="55"/>
  <c r="E67" i="55"/>
  <c r="C67" i="55"/>
  <c r="K67" i="55"/>
  <c r="J67" i="55"/>
  <c r="B70" i="55"/>
  <c r="D70" i="55" s="1"/>
  <c r="H70" i="55" s="1"/>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H93" i="55"/>
  <c r="I90" i="55" s="1"/>
  <c r="F93" i="55"/>
  <c r="G91" i="55" s="1"/>
  <c r="D93" i="55"/>
  <c r="E90" i="55" s="1"/>
  <c r="B93" i="55"/>
  <c r="C91" i="55" s="1"/>
  <c r="K72" i="55"/>
  <c r="J72"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H114" i="55"/>
  <c r="I111" i="55" s="1"/>
  <c r="F114" i="55"/>
  <c r="G112" i="55" s="1"/>
  <c r="D114" i="55"/>
  <c r="E110" i="55" s="1"/>
  <c r="B114" i="55"/>
  <c r="C112" i="55" s="1"/>
  <c r="K96" i="55"/>
  <c r="J96" i="55"/>
  <c r="I116" i="55"/>
  <c r="G116" i="55"/>
  <c r="E116" i="55"/>
  <c r="C116" i="55"/>
  <c r="K116" i="55"/>
  <c r="J116" i="55"/>
  <c r="B119" i="55"/>
  <c r="D119" i="55" s="1"/>
  <c r="H119" i="55" s="1"/>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H141" i="55"/>
  <c r="I139" i="55" s="1"/>
  <c r="F141" i="55"/>
  <c r="G139" i="55" s="1"/>
  <c r="D141" i="55"/>
  <c r="E139" i="55" s="1"/>
  <c r="B141" i="55"/>
  <c r="C139" i="55" s="1"/>
  <c r="K121" i="55"/>
  <c r="J121" i="55"/>
  <c r="K145" i="55"/>
  <c r="J145"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H164" i="55"/>
  <c r="I161" i="55" s="1"/>
  <c r="F164" i="55"/>
  <c r="G162" i="55" s="1"/>
  <c r="D164" i="55"/>
  <c r="E162" i="55" s="1"/>
  <c r="B164" i="55"/>
  <c r="C162" i="55" s="1"/>
  <c r="K144" i="55"/>
  <c r="J144" i="55"/>
  <c r="I166" i="55"/>
  <c r="G166" i="55"/>
  <c r="E166" i="55"/>
  <c r="C166" i="55"/>
  <c r="J166" i="55"/>
  <c r="K166" i="55"/>
  <c r="B169" i="55"/>
  <c r="F169" i="55" s="1"/>
  <c r="K172" i="55"/>
  <c r="J172" i="55"/>
  <c r="K173" i="55"/>
  <c r="J173" i="55"/>
  <c r="H175" i="55"/>
  <c r="I172" i="55" s="1"/>
  <c r="F175" i="55"/>
  <c r="G173" i="55" s="1"/>
  <c r="D175" i="55"/>
  <c r="B175" i="55"/>
  <c r="C173" i="55" s="1"/>
  <c r="K171" i="55"/>
  <c r="J171" i="55"/>
  <c r="K179" i="55"/>
  <c r="J179" i="55"/>
  <c r="K180" i="55"/>
  <c r="J180" i="55"/>
  <c r="K181" i="55"/>
  <c r="J181" i="55"/>
  <c r="K182" i="55"/>
  <c r="J182" i="55"/>
  <c r="H184" i="55"/>
  <c r="I181" i="55" s="1"/>
  <c r="F184" i="55"/>
  <c r="G182" i="55" s="1"/>
  <c r="D184" i="55"/>
  <c r="E181" i="55" s="1"/>
  <c r="B184" i="55"/>
  <c r="C182" i="55" s="1"/>
  <c r="K178" i="55"/>
  <c r="J178" i="55"/>
  <c r="I186" i="55"/>
  <c r="G186" i="55"/>
  <c r="E186" i="55"/>
  <c r="C186" i="55"/>
  <c r="K186" i="55"/>
  <c r="J186" i="55"/>
  <c r="I190" i="55"/>
  <c r="G190" i="55"/>
  <c r="E190" i="55"/>
  <c r="C190" i="55"/>
  <c r="H188" i="55"/>
  <c r="I188" i="55" s="1"/>
  <c r="F188" i="55"/>
  <c r="G188" i="55" s="1"/>
  <c r="D188" i="55"/>
  <c r="E188" i="55" s="1"/>
  <c r="B188" i="55"/>
  <c r="C188" i="55" s="1"/>
  <c r="K190" i="55"/>
  <c r="J190" i="55"/>
  <c r="K192" i="55"/>
  <c r="J192" i="55"/>
  <c r="I192" i="55"/>
  <c r="G192" i="55"/>
  <c r="E192" i="55"/>
  <c r="C192" i="55"/>
  <c r="B5" i="48"/>
  <c r="F5" i="48" s="1"/>
  <c r="K8" i="48"/>
  <c r="J8" i="48"/>
  <c r="K9" i="48"/>
  <c r="J9" i="48"/>
  <c r="H11" i="48"/>
  <c r="I11" i="48" s="1"/>
  <c r="F11" i="48"/>
  <c r="G9" i="48" s="1"/>
  <c r="D11" i="48"/>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H28" i="48"/>
  <c r="I25" i="48" s="1"/>
  <c r="F28" i="48"/>
  <c r="G26" i="48" s="1"/>
  <c r="D28" i="48"/>
  <c r="E25" i="48" s="1"/>
  <c r="B28" i="48"/>
  <c r="C26" i="48" s="1"/>
  <c r="K18" i="48"/>
  <c r="J18" i="48"/>
  <c r="K32" i="48"/>
  <c r="J32" i="48"/>
  <c r="K33" i="48"/>
  <c r="J33" i="48"/>
  <c r="H35" i="48"/>
  <c r="I32" i="48" s="1"/>
  <c r="F35" i="48"/>
  <c r="G33" i="48" s="1"/>
  <c r="D35" i="48"/>
  <c r="B35" i="48"/>
  <c r="C33" i="48" s="1"/>
  <c r="K31" i="48"/>
  <c r="J31" i="48"/>
  <c r="I37" i="48"/>
  <c r="G37" i="48"/>
  <c r="E37" i="48"/>
  <c r="C37" i="48"/>
  <c r="K37" i="48"/>
  <c r="J37" i="48"/>
  <c r="B40" i="48"/>
  <c r="D40" i="48" s="1"/>
  <c r="H40" i="48" s="1"/>
  <c r="K43" i="48"/>
  <c r="J43" i="48"/>
  <c r="K44" i="48"/>
  <c r="J44" i="48"/>
  <c r="K45" i="48"/>
  <c r="J45" i="48"/>
  <c r="K46" i="48"/>
  <c r="J46" i="48"/>
  <c r="K47" i="48"/>
  <c r="J47" i="48"/>
  <c r="K48" i="48"/>
  <c r="J48" i="48"/>
  <c r="K49" i="48"/>
  <c r="J49" i="48"/>
  <c r="H51" i="48"/>
  <c r="I48" i="48" s="1"/>
  <c r="F51" i="48"/>
  <c r="G49" i="48" s="1"/>
  <c r="D51" i="48"/>
  <c r="E43" i="48" s="1"/>
  <c r="B51" i="48"/>
  <c r="C49" i="48" s="1"/>
  <c r="K42" i="48"/>
  <c r="J42" i="48"/>
  <c r="K55" i="48"/>
  <c r="J55" i="48"/>
  <c r="K56" i="48"/>
  <c r="J56" i="48"/>
  <c r="K57" i="48"/>
  <c r="J57" i="48"/>
  <c r="K58" i="48"/>
  <c r="J58" i="48"/>
  <c r="K59" i="48"/>
  <c r="J59" i="48"/>
  <c r="K60" i="48"/>
  <c r="J60" i="48"/>
  <c r="K61" i="48"/>
  <c r="J61" i="48"/>
  <c r="K62" i="48"/>
  <c r="J62" i="48"/>
  <c r="K63" i="48"/>
  <c r="J63" i="48"/>
  <c r="K64" i="48"/>
  <c r="J64" i="48"/>
  <c r="K65" i="48"/>
  <c r="J65" i="48"/>
  <c r="K66" i="48"/>
  <c r="J66" i="48"/>
  <c r="K67" i="48"/>
  <c r="J67" i="48"/>
  <c r="H69" i="48"/>
  <c r="I66" i="48" s="1"/>
  <c r="F69" i="48"/>
  <c r="G67" i="48" s="1"/>
  <c r="D69" i="48"/>
  <c r="J69" i="48" s="1"/>
  <c r="B69" i="48"/>
  <c r="C67" i="48" s="1"/>
  <c r="K54" i="48"/>
  <c r="J54" i="48"/>
  <c r="I71" i="48"/>
  <c r="G71" i="48"/>
  <c r="E71" i="48"/>
  <c r="C71" i="48"/>
  <c r="K71" i="48"/>
  <c r="J71" i="48"/>
  <c r="B74" i="48"/>
  <c r="F74" i="48" s="1"/>
  <c r="K77" i="48"/>
  <c r="J77" i="48"/>
  <c r="K78" i="48"/>
  <c r="J78" i="48"/>
  <c r="K79" i="48"/>
  <c r="J79" i="48"/>
  <c r="K80" i="48"/>
  <c r="J80" i="48"/>
  <c r="H82" i="48"/>
  <c r="I79" i="48" s="1"/>
  <c r="F82" i="48"/>
  <c r="G80" i="48" s="1"/>
  <c r="D82" i="48"/>
  <c r="E78" i="48" s="1"/>
  <c r="B82" i="48"/>
  <c r="C80" i="48" s="1"/>
  <c r="K76" i="48"/>
  <c r="J76" i="48"/>
  <c r="E85" i="48"/>
  <c r="K86" i="48"/>
  <c r="J86" i="48"/>
  <c r="K87" i="48"/>
  <c r="J87" i="48"/>
  <c r="K88" i="48"/>
  <c r="J88" i="48"/>
  <c r="K89" i="48"/>
  <c r="J89" i="48"/>
  <c r="K90" i="48"/>
  <c r="J90" i="48"/>
  <c r="K91" i="48"/>
  <c r="J91" i="48"/>
  <c r="K92" i="48"/>
  <c r="J92" i="48"/>
  <c r="K93" i="48"/>
  <c r="J93" i="48"/>
  <c r="K94" i="48"/>
  <c r="J94" i="48"/>
  <c r="K95" i="48"/>
  <c r="J95" i="48"/>
  <c r="K96" i="48"/>
  <c r="J96" i="48"/>
  <c r="K97" i="48"/>
  <c r="J97" i="48"/>
  <c r="K98" i="48"/>
  <c r="J98" i="48"/>
  <c r="K99" i="48"/>
  <c r="J99" i="48"/>
  <c r="K100" i="48"/>
  <c r="J100" i="48"/>
  <c r="H102" i="48"/>
  <c r="F102" i="48"/>
  <c r="G100" i="48" s="1"/>
  <c r="D102" i="48"/>
  <c r="E91" i="48" s="1"/>
  <c r="B102" i="48"/>
  <c r="C100" i="48" s="1"/>
  <c r="K85" i="48"/>
  <c r="J85" i="48"/>
  <c r="I104" i="48"/>
  <c r="G104" i="48"/>
  <c r="E104" i="48"/>
  <c r="C104" i="48"/>
  <c r="K104" i="48"/>
  <c r="J104" i="48"/>
  <c r="B107" i="48"/>
  <c r="F107" i="48" s="1"/>
  <c r="E112" i="48"/>
  <c r="K110" i="48"/>
  <c r="J110" i="48"/>
  <c r="H112" i="48"/>
  <c r="I112" i="48" s="1"/>
  <c r="F112" i="48"/>
  <c r="G110" i="48" s="1"/>
  <c r="D112" i="48"/>
  <c r="B112" i="48"/>
  <c r="C110" i="48" s="1"/>
  <c r="K109" i="48"/>
  <c r="J109" i="48"/>
  <c r="E115" i="48"/>
  <c r="K116" i="48"/>
  <c r="J116" i="48"/>
  <c r="K117" i="48"/>
  <c r="J117" i="48"/>
  <c r="K118" i="48"/>
  <c r="J118" i="48"/>
  <c r="K119" i="48"/>
  <c r="J119" i="48"/>
  <c r="K120" i="48"/>
  <c r="J120" i="48"/>
  <c r="H122" i="48"/>
  <c r="I118" i="48" s="1"/>
  <c r="F122" i="48"/>
  <c r="G120" i="48" s="1"/>
  <c r="D122" i="48"/>
  <c r="E116" i="48" s="1"/>
  <c r="B122" i="48"/>
  <c r="C120" i="48" s="1"/>
  <c r="K115" i="48"/>
  <c r="J115" i="48"/>
  <c r="I124" i="48"/>
  <c r="G124" i="48"/>
  <c r="E124" i="48"/>
  <c r="C124" i="48"/>
  <c r="K124" i="48"/>
  <c r="J124" i="48"/>
  <c r="B127" i="48"/>
  <c r="D127" i="48" s="1"/>
  <c r="H127" i="48" s="1"/>
  <c r="G137" i="48"/>
  <c r="G129" i="48"/>
  <c r="K130" i="48"/>
  <c r="J130" i="48"/>
  <c r="K131" i="48"/>
  <c r="J131" i="48"/>
  <c r="K132" i="48"/>
  <c r="J132" i="48"/>
  <c r="K133" i="48"/>
  <c r="J133" i="48"/>
  <c r="K134" i="48"/>
  <c r="J134" i="48"/>
  <c r="K135" i="48"/>
  <c r="J135" i="48"/>
  <c r="H137" i="48"/>
  <c r="I133" i="48" s="1"/>
  <c r="F137" i="48"/>
  <c r="G135" i="48" s="1"/>
  <c r="D137" i="48"/>
  <c r="B137" i="48"/>
  <c r="C135" i="48" s="1"/>
  <c r="K129" i="48"/>
  <c r="J129" i="48"/>
  <c r="G146" i="48"/>
  <c r="G140" i="48"/>
  <c r="K141" i="48"/>
  <c r="J141" i="48"/>
  <c r="K142" i="48"/>
  <c r="J142" i="48"/>
  <c r="K143" i="48"/>
  <c r="J143" i="48"/>
  <c r="K144" i="48"/>
  <c r="J144" i="48"/>
  <c r="H146" i="48"/>
  <c r="I143" i="48" s="1"/>
  <c r="F146" i="48"/>
  <c r="G144" i="48" s="1"/>
  <c r="D146" i="48"/>
  <c r="B146" i="48"/>
  <c r="C144" i="48" s="1"/>
  <c r="K140" i="48"/>
  <c r="J140" i="48"/>
  <c r="I148" i="48"/>
  <c r="G148" i="48"/>
  <c r="E148" i="48"/>
  <c r="C148" i="48"/>
  <c r="K148" i="48"/>
  <c r="J148" i="48"/>
  <c r="B151" i="48"/>
  <c r="K154" i="48"/>
  <c r="J154" i="48"/>
  <c r="K155" i="48"/>
  <c r="J155" i="48"/>
  <c r="K156" i="48"/>
  <c r="J156" i="48"/>
  <c r="K157" i="48"/>
  <c r="J157" i="48"/>
  <c r="K158" i="48"/>
  <c r="J158" i="48"/>
  <c r="K159" i="48"/>
  <c r="J159" i="48"/>
  <c r="K160" i="48"/>
  <c r="J160" i="48"/>
  <c r="H162" i="48"/>
  <c r="I158" i="48" s="1"/>
  <c r="F162" i="48"/>
  <c r="G160" i="48" s="1"/>
  <c r="D162" i="48"/>
  <c r="E157" i="48" s="1"/>
  <c r="B162" i="48"/>
  <c r="C160" i="48" s="1"/>
  <c r="K153" i="48"/>
  <c r="J153" i="48"/>
  <c r="K166" i="48"/>
  <c r="J166" i="48"/>
  <c r="K167" i="48"/>
  <c r="J167" i="48"/>
  <c r="K168" i="48"/>
  <c r="J168" i="48"/>
  <c r="K169" i="48"/>
  <c r="J169" i="48"/>
  <c r="K170" i="48"/>
  <c r="J170" i="48"/>
  <c r="K171" i="48"/>
  <c r="J171" i="48"/>
  <c r="K172" i="48"/>
  <c r="J172" i="48"/>
  <c r="K173" i="48"/>
  <c r="J173" i="48"/>
  <c r="K174" i="48"/>
  <c r="J174" i="48"/>
  <c r="H176" i="48"/>
  <c r="I173" i="48" s="1"/>
  <c r="F176" i="48"/>
  <c r="G174" i="48" s="1"/>
  <c r="D176" i="48"/>
  <c r="E176" i="48" s="1"/>
  <c r="B176" i="48"/>
  <c r="C174" i="48" s="1"/>
  <c r="K165" i="48"/>
  <c r="J165" i="48"/>
  <c r="K180" i="48"/>
  <c r="J180" i="48"/>
  <c r="K181" i="48"/>
  <c r="J181" i="48"/>
  <c r="H183" i="48"/>
  <c r="I180" i="48" s="1"/>
  <c r="F183" i="48"/>
  <c r="G181" i="48" s="1"/>
  <c r="D183" i="48"/>
  <c r="J183" i="48" s="1"/>
  <c r="B183" i="48"/>
  <c r="C181" i="48" s="1"/>
  <c r="K179" i="48"/>
  <c r="J179" i="48"/>
  <c r="I185" i="48"/>
  <c r="G185" i="48"/>
  <c r="E185" i="48"/>
  <c r="C185" i="48"/>
  <c r="K185" i="48"/>
  <c r="J185" i="48"/>
  <c r="I189" i="48"/>
  <c r="G189" i="48"/>
  <c r="E189" i="48"/>
  <c r="C189" i="48"/>
  <c r="H187" i="48"/>
  <c r="I187" i="48" s="1"/>
  <c r="F187" i="48"/>
  <c r="G187" i="48" s="1"/>
  <c r="D187" i="48"/>
  <c r="E187" i="48" s="1"/>
  <c r="B187" i="48"/>
  <c r="C187" i="48" s="1"/>
  <c r="K189" i="48"/>
  <c r="J189" i="48"/>
  <c r="K191" i="48"/>
  <c r="J191" i="48"/>
  <c r="I191" i="48"/>
  <c r="G191" i="48"/>
  <c r="E191" i="48"/>
  <c r="C191" i="48"/>
  <c r="K76" i="54"/>
  <c r="J76" i="54"/>
  <c r="K46" i="53"/>
  <c r="J46" i="53"/>
  <c r="H16" i="44"/>
  <c r="J16" i="44" s="1"/>
  <c r="G16" i="44"/>
  <c r="I16" i="44" s="1"/>
  <c r="H17" i="44"/>
  <c r="J17" i="44" s="1"/>
  <c r="G17" i="44"/>
  <c r="I17" i="44" s="1"/>
  <c r="H18" i="44"/>
  <c r="J18" i="44" s="1"/>
  <c r="G18" i="44"/>
  <c r="I18" i="44" s="1"/>
  <c r="H19" i="44"/>
  <c r="J19" i="44" s="1"/>
  <c r="G19" i="44"/>
  <c r="I19" i="44" s="1"/>
  <c r="H20" i="44"/>
  <c r="J20" i="44" s="1"/>
  <c r="G20" i="44"/>
  <c r="I20" i="44" s="1"/>
  <c r="I21" i="44"/>
  <c r="H21" i="44"/>
  <c r="J21" i="44" s="1"/>
  <c r="G21" i="44"/>
  <c r="H22" i="44"/>
  <c r="J22" i="44" s="1"/>
  <c r="G22" i="44"/>
  <c r="I22" i="44" s="1"/>
  <c r="H23" i="44"/>
  <c r="J23" i="44" s="1"/>
  <c r="G23" i="44"/>
  <c r="I23" i="44" s="1"/>
  <c r="H24" i="44"/>
  <c r="J24" i="44" s="1"/>
  <c r="G24" i="44"/>
  <c r="I24" i="44" s="1"/>
  <c r="H25" i="44"/>
  <c r="J25" i="44" s="1"/>
  <c r="G25" i="44"/>
  <c r="I25" i="44" s="1"/>
  <c r="J26" i="44"/>
  <c r="I26" i="44"/>
  <c r="H26" i="44"/>
  <c r="G26" i="44"/>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I32" i="44"/>
  <c r="H32" i="44"/>
  <c r="J32" i="44" s="1"/>
  <c r="G32" i="44"/>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J12" i="47"/>
  <c r="I12" i="47"/>
  <c r="H12" i="47"/>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I32" i="47"/>
  <c r="H32" i="47"/>
  <c r="J32" i="47" s="1"/>
  <c r="G32" i="47"/>
  <c r="H33" i="47"/>
  <c r="J33" i="47" s="1"/>
  <c r="G33" i="47"/>
  <c r="I33" i="47" s="1"/>
  <c r="H34" i="47"/>
  <c r="J34" i="47" s="1"/>
  <c r="G34" i="47"/>
  <c r="I34" i="47" s="1"/>
  <c r="E25" i="46"/>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7" i="26"/>
  <c r="J7" i="26" s="1"/>
  <c r="G7" i="26"/>
  <c r="I7" i="26" s="1"/>
  <c r="J8" i="26"/>
  <c r="I8" i="26"/>
  <c r="H8" i="26"/>
  <c r="G8" i="26"/>
  <c r="H9" i="26"/>
  <c r="J9" i="26" s="1"/>
  <c r="G9" i="26"/>
  <c r="I9" i="26" s="1"/>
  <c r="J10" i="26"/>
  <c r="I10" i="26"/>
  <c r="H10" i="26"/>
  <c r="G10" i="26"/>
  <c r="J11" i="26"/>
  <c r="I11" i="26"/>
  <c r="H11" i="26"/>
  <c r="G11" i="26"/>
  <c r="H12" i="26"/>
  <c r="J12" i="26" s="1"/>
  <c r="G12" i="26"/>
  <c r="I12" i="26" s="1"/>
  <c r="J13" i="26"/>
  <c r="I13" i="26"/>
  <c r="H13" i="26"/>
  <c r="G13" i="26"/>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I28" i="26"/>
  <c r="H28" i="26"/>
  <c r="J28" i="26" s="1"/>
  <c r="G28" i="26"/>
  <c r="I29" i="26"/>
  <c r="H29" i="26"/>
  <c r="J29" i="26" s="1"/>
  <c r="G29" i="26"/>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I51" i="26"/>
  <c r="H51" i="26"/>
  <c r="J51" i="26" s="1"/>
  <c r="G51" i="26"/>
  <c r="J52" i="26"/>
  <c r="H52" i="26"/>
  <c r="G52" i="26"/>
  <c r="I52" i="26" s="1"/>
  <c r="H53" i="26"/>
  <c r="J53" i="26" s="1"/>
  <c r="G53" i="26"/>
  <c r="I53" i="26" s="1"/>
  <c r="I54" i="26"/>
  <c r="H54" i="26"/>
  <c r="J54" i="26" s="1"/>
  <c r="G54" i="26"/>
  <c r="H55" i="26"/>
  <c r="J55" i="26" s="1"/>
  <c r="G55" i="26"/>
  <c r="I55" i="26" s="1"/>
  <c r="J56" i="26"/>
  <c r="H56" i="26"/>
  <c r="G56" i="26"/>
  <c r="I56" i="26" s="1"/>
  <c r="H57" i="26"/>
  <c r="J57" i="26" s="1"/>
  <c r="G57" i="26"/>
  <c r="I57" i="26" s="1"/>
  <c r="I58" i="26"/>
  <c r="H58" i="26"/>
  <c r="J58" i="26" s="1"/>
  <c r="G58" i="26"/>
  <c r="I59" i="26"/>
  <c r="H59" i="26"/>
  <c r="J59" i="26" s="1"/>
  <c r="G59" i="26"/>
  <c r="J60" i="26"/>
  <c r="I60" i="26"/>
  <c r="H60" i="26"/>
  <c r="G60" i="26"/>
  <c r="H61" i="26"/>
  <c r="J61" i="26" s="1"/>
  <c r="G61" i="26"/>
  <c r="I61" i="26" s="1"/>
  <c r="H62" i="26"/>
  <c r="J62" i="26" s="1"/>
  <c r="G62" i="26"/>
  <c r="I62" i="26" s="1"/>
  <c r="H27" i="45"/>
  <c r="J27" i="45" s="1"/>
  <c r="G27" i="45"/>
  <c r="I27" i="45"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8" i="45"/>
  <c r="J8" i="45" s="1"/>
  <c r="G8" i="45"/>
  <c r="I8" i="45" s="1"/>
  <c r="H22" i="45"/>
  <c r="J22" i="45" s="1"/>
  <c r="G22" i="45"/>
  <c r="I22" i="45" s="1"/>
  <c r="H23" i="45"/>
  <c r="J23" i="45" s="1"/>
  <c r="G23" i="45"/>
  <c r="I23" i="45" s="1"/>
  <c r="H24" i="45"/>
  <c r="J24" i="45" s="1"/>
  <c r="G24" i="45"/>
  <c r="I24" i="45" s="1"/>
  <c r="H25" i="45"/>
  <c r="J25" i="45" s="1"/>
  <c r="G25" i="45"/>
  <c r="I25" i="45" s="1"/>
  <c r="H26" i="45"/>
  <c r="J26" i="45" s="1"/>
  <c r="G26" i="45"/>
  <c r="I26"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K188" i="55"/>
  <c r="E122" i="48"/>
  <c r="J112" i="48"/>
  <c r="D107" i="48"/>
  <c r="H107" i="48" s="1"/>
  <c r="E102" i="48"/>
  <c r="D74" i="48"/>
  <c r="H74" i="48" s="1"/>
  <c r="J11" i="48"/>
  <c r="D5" i="48"/>
  <c r="H5" i="48" s="1"/>
  <c r="E109" i="48"/>
  <c r="C7" i="56"/>
  <c r="G7" i="56"/>
  <c r="D5" i="56"/>
  <c r="H5" i="56" s="1"/>
  <c r="E7" i="56"/>
  <c r="I7" i="56"/>
  <c r="E8" i="56"/>
  <c r="I8" i="56"/>
  <c r="C8" i="56"/>
  <c r="G8" i="56"/>
  <c r="E9" i="56"/>
  <c r="I9" i="56"/>
  <c r="C9" i="56"/>
  <c r="G9" i="56"/>
  <c r="E10" i="56"/>
  <c r="I10" i="56"/>
  <c r="C10" i="56"/>
  <c r="G10" i="56"/>
  <c r="E11" i="56"/>
  <c r="I11" i="56"/>
  <c r="C11" i="56"/>
  <c r="G11" i="56"/>
  <c r="C12" i="56"/>
  <c r="G12" i="56"/>
  <c r="E12" i="56"/>
  <c r="I12" i="56"/>
  <c r="C13" i="56"/>
  <c r="G13" i="56"/>
  <c r="E13" i="56"/>
  <c r="I13" i="56"/>
  <c r="C14" i="56"/>
  <c r="G14" i="56"/>
  <c r="E14" i="56"/>
  <c r="I14" i="56"/>
  <c r="E15" i="56"/>
  <c r="I15" i="56"/>
  <c r="C15" i="56"/>
  <c r="G15" i="56"/>
  <c r="C16" i="56"/>
  <c r="G16" i="56"/>
  <c r="E16" i="56"/>
  <c r="I16" i="56"/>
  <c r="E17" i="56"/>
  <c r="I17" i="56"/>
  <c r="C17" i="56"/>
  <c r="G17" i="56"/>
  <c r="I18" i="56"/>
  <c r="C18" i="56"/>
  <c r="G18" i="56"/>
  <c r="E18" i="56"/>
  <c r="E19" i="56"/>
  <c r="I19" i="56"/>
  <c r="C19" i="56"/>
  <c r="G19" i="56"/>
  <c r="E20" i="56"/>
  <c r="I20" i="56"/>
  <c r="C20" i="56"/>
  <c r="G20" i="56"/>
  <c r="C21" i="56"/>
  <c r="G21" i="56"/>
  <c r="I21" i="56"/>
  <c r="J28" i="56"/>
  <c r="E22" i="56"/>
  <c r="I22" i="56"/>
  <c r="C22" i="56"/>
  <c r="G22" i="56"/>
  <c r="E23" i="56"/>
  <c r="I23" i="56"/>
  <c r="C23" i="56"/>
  <c r="G23" i="56"/>
  <c r="E24" i="56"/>
  <c r="I24" i="56"/>
  <c r="C24" i="56"/>
  <c r="G24" i="56"/>
  <c r="C25" i="56"/>
  <c r="G25" i="56"/>
  <c r="E25" i="56"/>
  <c r="K28" i="56"/>
  <c r="E26" i="56"/>
  <c r="I26" i="56"/>
  <c r="C7" i="57"/>
  <c r="G7" i="57"/>
  <c r="D5" i="57"/>
  <c r="H5" i="57" s="1"/>
  <c r="E7" i="57"/>
  <c r="I7" i="57"/>
  <c r="C8" i="57"/>
  <c r="G8" i="57"/>
  <c r="E8" i="57"/>
  <c r="I8" i="57"/>
  <c r="C9" i="57"/>
  <c r="G9" i="57"/>
  <c r="E9" i="57"/>
  <c r="I9" i="57"/>
  <c r="E10" i="57"/>
  <c r="I10" i="57"/>
  <c r="C10" i="57"/>
  <c r="G10" i="57"/>
  <c r="E11" i="57"/>
  <c r="I11" i="57"/>
  <c r="C11" i="57"/>
  <c r="G11" i="57"/>
  <c r="E12" i="57"/>
  <c r="I12" i="57"/>
  <c r="C12" i="57"/>
  <c r="G12" i="57"/>
  <c r="C13" i="57"/>
  <c r="G13" i="57"/>
  <c r="E13" i="57"/>
  <c r="I13" i="57"/>
  <c r="C14" i="57"/>
  <c r="G14" i="57"/>
  <c r="E14" i="57"/>
  <c r="I14" i="57"/>
  <c r="E15" i="57"/>
  <c r="I15" i="57"/>
  <c r="C15" i="57"/>
  <c r="G15" i="57"/>
  <c r="I16" i="57"/>
  <c r="C16" i="57"/>
  <c r="G16" i="57"/>
  <c r="J25" i="57"/>
  <c r="E17" i="57"/>
  <c r="I17" i="57"/>
  <c r="C17" i="57"/>
  <c r="G17" i="57"/>
  <c r="C18" i="57"/>
  <c r="G18" i="57"/>
  <c r="E18" i="57"/>
  <c r="I18" i="57"/>
  <c r="E19" i="57"/>
  <c r="I19" i="57"/>
  <c r="C19" i="57"/>
  <c r="G19" i="57"/>
  <c r="E20" i="57"/>
  <c r="I20" i="57"/>
  <c r="C20" i="57"/>
  <c r="G20" i="57"/>
  <c r="E21" i="57"/>
  <c r="I21" i="57"/>
  <c r="C21" i="57"/>
  <c r="G21" i="57"/>
  <c r="E22" i="57"/>
  <c r="C22" i="57"/>
  <c r="G22" i="57"/>
  <c r="K25" i="57"/>
  <c r="E23" i="57"/>
  <c r="I23" i="57"/>
  <c r="C7" i="58"/>
  <c r="G7" i="58"/>
  <c r="D5" i="58"/>
  <c r="H5" i="58" s="1"/>
  <c r="E7" i="58"/>
  <c r="I7" i="58"/>
  <c r="E8" i="58"/>
  <c r="I8" i="58"/>
  <c r="C8" i="58"/>
  <c r="G8" i="58"/>
  <c r="C9" i="58"/>
  <c r="G9" i="58"/>
  <c r="E9" i="58"/>
  <c r="I9" i="58"/>
  <c r="E10" i="58"/>
  <c r="I10" i="58"/>
  <c r="C10" i="58"/>
  <c r="G10" i="58"/>
  <c r="E11" i="58"/>
  <c r="I11" i="58"/>
  <c r="C11" i="58"/>
  <c r="G11" i="58"/>
  <c r="C12" i="58"/>
  <c r="G12" i="58"/>
  <c r="E12" i="58"/>
  <c r="I12" i="58"/>
  <c r="E13" i="58"/>
  <c r="I13" i="58"/>
  <c r="C13" i="58"/>
  <c r="G13" i="58"/>
  <c r="C14" i="58"/>
  <c r="G14" i="58"/>
  <c r="E14" i="58"/>
  <c r="I14" i="58"/>
  <c r="E15" i="58"/>
  <c r="I15" i="58"/>
  <c r="C15" i="58"/>
  <c r="G15" i="58"/>
  <c r="E16" i="58"/>
  <c r="I16" i="58"/>
  <c r="C16" i="58"/>
  <c r="G16" i="58"/>
  <c r="E17" i="58"/>
  <c r="I17" i="58"/>
  <c r="C17" i="58"/>
  <c r="G17" i="58"/>
  <c r="E18" i="58"/>
  <c r="I18" i="58"/>
  <c r="C18" i="58"/>
  <c r="G18" i="58"/>
  <c r="E19" i="58"/>
  <c r="I19" i="58"/>
  <c r="C19" i="58"/>
  <c r="G19" i="58"/>
  <c r="C20" i="58"/>
  <c r="G20" i="58"/>
  <c r="E20" i="58"/>
  <c r="I20" i="58"/>
  <c r="C21" i="58"/>
  <c r="G21" i="58"/>
  <c r="E21" i="58"/>
  <c r="I21" i="58"/>
  <c r="C22" i="58"/>
  <c r="G22" i="58"/>
  <c r="E22" i="58"/>
  <c r="I22" i="58"/>
  <c r="E23" i="58"/>
  <c r="I23" i="58"/>
  <c r="C23" i="58"/>
  <c r="G23" i="58"/>
  <c r="E24" i="58"/>
  <c r="I24" i="58"/>
  <c r="C24" i="58"/>
  <c r="G24" i="58"/>
  <c r="E25" i="58"/>
  <c r="I25" i="58"/>
  <c r="C25" i="58"/>
  <c r="G25" i="58"/>
  <c r="E26" i="58"/>
  <c r="I26" i="58"/>
  <c r="C26" i="58"/>
  <c r="G26" i="58"/>
  <c r="E27" i="58"/>
  <c r="I27" i="58"/>
  <c r="C27" i="58"/>
  <c r="G27" i="58"/>
  <c r="E28" i="58"/>
  <c r="I28" i="58"/>
  <c r="C28" i="58"/>
  <c r="G28" i="58"/>
  <c r="E29" i="58"/>
  <c r="I29" i="58"/>
  <c r="C29" i="58"/>
  <c r="G29" i="58"/>
  <c r="E30" i="58"/>
  <c r="I30" i="58"/>
  <c r="C30" i="58"/>
  <c r="G30" i="58"/>
  <c r="C31" i="58"/>
  <c r="G31" i="58"/>
  <c r="E31" i="58"/>
  <c r="I31" i="58"/>
  <c r="E32" i="58"/>
  <c r="I32" i="58"/>
  <c r="C32" i="58"/>
  <c r="G32" i="58"/>
  <c r="C33" i="58"/>
  <c r="G33" i="58"/>
  <c r="E33" i="58"/>
  <c r="I33" i="58"/>
  <c r="E34" i="58"/>
  <c r="I34" i="58"/>
  <c r="C34" i="58"/>
  <c r="G34" i="58"/>
  <c r="E35" i="58"/>
  <c r="I35" i="58"/>
  <c r="C35" i="58"/>
  <c r="G35" i="58"/>
  <c r="E36" i="58"/>
  <c r="I36" i="58"/>
  <c r="C36" i="58"/>
  <c r="G36" i="58"/>
  <c r="I37" i="58"/>
  <c r="C37" i="58"/>
  <c r="G37" i="58"/>
  <c r="J43" i="58"/>
  <c r="E38" i="58"/>
  <c r="I38" i="58"/>
  <c r="C38" i="58"/>
  <c r="G38" i="58"/>
  <c r="E39" i="58"/>
  <c r="C39" i="58"/>
  <c r="G39" i="58"/>
  <c r="K43" i="58"/>
  <c r="E40" i="58"/>
  <c r="I40" i="58"/>
  <c r="C40" i="58"/>
  <c r="G40" i="58"/>
  <c r="E41" i="58"/>
  <c r="I41" i="58"/>
  <c r="C7" i="50"/>
  <c r="G7" i="50"/>
  <c r="D5" i="50"/>
  <c r="H5" i="50" s="1"/>
  <c r="E7" i="50"/>
  <c r="I7" i="50"/>
  <c r="E8" i="50"/>
  <c r="I8" i="50"/>
  <c r="C8" i="50"/>
  <c r="G8" i="50"/>
  <c r="C9" i="50"/>
  <c r="G9" i="50"/>
  <c r="E9" i="50"/>
  <c r="I9" i="50"/>
  <c r="E10" i="50"/>
  <c r="I10" i="50"/>
  <c r="C10" i="50"/>
  <c r="G10" i="50"/>
  <c r="C11" i="50"/>
  <c r="G11" i="50"/>
  <c r="E11" i="50"/>
  <c r="I11" i="50"/>
  <c r="E12" i="50"/>
  <c r="I12" i="50"/>
  <c r="C12" i="50"/>
  <c r="G12" i="50"/>
  <c r="E13" i="50"/>
  <c r="I13" i="50"/>
  <c r="C13" i="50"/>
  <c r="G13" i="50"/>
  <c r="E14" i="50"/>
  <c r="I14" i="50"/>
  <c r="C14" i="50"/>
  <c r="G14" i="50"/>
  <c r="E15" i="50"/>
  <c r="I15" i="50"/>
  <c r="C15" i="50"/>
  <c r="G15" i="50"/>
  <c r="E16" i="50"/>
  <c r="I16" i="50"/>
  <c r="C16" i="50"/>
  <c r="G16" i="50"/>
  <c r="C17" i="50"/>
  <c r="G17" i="50"/>
  <c r="E17" i="50"/>
  <c r="I17" i="50"/>
  <c r="C18" i="50"/>
  <c r="G18" i="50"/>
  <c r="E18" i="50"/>
  <c r="I18" i="50"/>
  <c r="E19" i="50"/>
  <c r="I19" i="50"/>
  <c r="C19" i="50"/>
  <c r="G19" i="50"/>
  <c r="E20" i="50"/>
  <c r="I20" i="50"/>
  <c r="C20" i="50"/>
  <c r="G20" i="50"/>
  <c r="E21" i="50"/>
  <c r="I21" i="50"/>
  <c r="C21" i="50"/>
  <c r="G21" i="50"/>
  <c r="E22" i="50"/>
  <c r="I22" i="50"/>
  <c r="C22" i="50"/>
  <c r="G22" i="50"/>
  <c r="E23" i="50"/>
  <c r="I23" i="50"/>
  <c r="C23" i="50"/>
  <c r="G23" i="50"/>
  <c r="E24" i="50"/>
  <c r="I24" i="50"/>
  <c r="C24" i="50"/>
  <c r="G24" i="50"/>
  <c r="E25" i="50"/>
  <c r="I25" i="50"/>
  <c r="C25" i="50"/>
  <c r="G25" i="50"/>
  <c r="E26" i="50"/>
  <c r="I26" i="50"/>
  <c r="C26" i="50"/>
  <c r="G26" i="50"/>
  <c r="E27" i="50"/>
  <c r="I27" i="50"/>
  <c r="C27" i="50"/>
  <c r="G27" i="50"/>
  <c r="C28" i="50"/>
  <c r="G28" i="50"/>
  <c r="E28" i="50"/>
  <c r="I28" i="50"/>
  <c r="E29" i="50"/>
  <c r="I29" i="50"/>
  <c r="C29" i="50"/>
  <c r="G29" i="50"/>
  <c r="C30" i="50"/>
  <c r="G30" i="50"/>
  <c r="E30" i="50"/>
  <c r="I30" i="50"/>
  <c r="E31" i="50"/>
  <c r="I31" i="50"/>
  <c r="C31" i="50"/>
  <c r="G31" i="50"/>
  <c r="C32" i="50"/>
  <c r="G32" i="50"/>
  <c r="E32" i="50"/>
  <c r="I32" i="50"/>
  <c r="C33" i="50"/>
  <c r="G33" i="50"/>
  <c r="E33" i="50"/>
  <c r="I33" i="50"/>
  <c r="E34" i="50"/>
  <c r="I34" i="50"/>
  <c r="C34" i="50"/>
  <c r="G34" i="50"/>
  <c r="C35" i="50"/>
  <c r="G35" i="50"/>
  <c r="I35" i="50"/>
  <c r="J42" i="50"/>
  <c r="E36" i="50"/>
  <c r="I36" i="50"/>
  <c r="C36" i="50"/>
  <c r="G36" i="50"/>
  <c r="E37" i="50"/>
  <c r="I37" i="50"/>
  <c r="C37" i="50"/>
  <c r="G37" i="50"/>
  <c r="E38" i="50"/>
  <c r="I38" i="50"/>
  <c r="C38" i="50"/>
  <c r="G38" i="50"/>
  <c r="C39" i="50"/>
  <c r="G39" i="50"/>
  <c r="E39" i="50"/>
  <c r="K42" i="50"/>
  <c r="E40" i="50"/>
  <c r="I40" i="50"/>
  <c r="C32" i="53"/>
  <c r="G32" i="53"/>
  <c r="C44" i="53"/>
  <c r="G44" i="53"/>
  <c r="C23" i="53"/>
  <c r="G23" i="53"/>
  <c r="C29" i="53"/>
  <c r="G29" i="53"/>
  <c r="C7" i="53"/>
  <c r="G7" i="53"/>
  <c r="C20" i="53"/>
  <c r="G20" i="53"/>
  <c r="E32" i="53"/>
  <c r="I32" i="53"/>
  <c r="E44" i="53"/>
  <c r="I44" i="53"/>
  <c r="J29" i="53"/>
  <c r="E23" i="53"/>
  <c r="I23" i="53"/>
  <c r="E29" i="53"/>
  <c r="I29" i="53"/>
  <c r="E7" i="53"/>
  <c r="I7" i="53"/>
  <c r="E20" i="53"/>
  <c r="I20" i="53"/>
  <c r="D5" i="53"/>
  <c r="H5" i="53" s="1"/>
  <c r="E8" i="53"/>
  <c r="I8" i="53"/>
  <c r="C8" i="53"/>
  <c r="G8" i="53"/>
  <c r="E9" i="53"/>
  <c r="I9" i="53"/>
  <c r="C9" i="53"/>
  <c r="G9" i="53"/>
  <c r="C10" i="53"/>
  <c r="G10" i="53"/>
  <c r="E10" i="53"/>
  <c r="I10" i="53"/>
  <c r="I11" i="53"/>
  <c r="C11" i="53"/>
  <c r="G11" i="53"/>
  <c r="C12" i="53"/>
  <c r="G12" i="53"/>
  <c r="J20" i="53"/>
  <c r="E12" i="53"/>
  <c r="I12" i="53"/>
  <c r="E13" i="53"/>
  <c r="I13" i="53"/>
  <c r="C13" i="53"/>
  <c r="G13" i="53"/>
  <c r="E14" i="53"/>
  <c r="I14" i="53"/>
  <c r="C14" i="53"/>
  <c r="G14" i="53"/>
  <c r="E15" i="53"/>
  <c r="I15" i="53"/>
  <c r="C15" i="53"/>
  <c r="G15" i="53"/>
  <c r="E16" i="53"/>
  <c r="I16" i="53"/>
  <c r="C16" i="53"/>
  <c r="G16" i="53"/>
  <c r="C17" i="53"/>
  <c r="G17" i="53"/>
  <c r="E17" i="53"/>
  <c r="K20" i="53"/>
  <c r="E18" i="53"/>
  <c r="I18" i="53"/>
  <c r="E24" i="53"/>
  <c r="I24" i="53"/>
  <c r="C24" i="53"/>
  <c r="G24" i="53"/>
  <c r="E25" i="53"/>
  <c r="C25" i="53"/>
  <c r="G25" i="53"/>
  <c r="K29" i="53"/>
  <c r="E26" i="53"/>
  <c r="I26" i="53"/>
  <c r="C26" i="53"/>
  <c r="G26" i="53"/>
  <c r="E27" i="53"/>
  <c r="I27" i="53"/>
  <c r="C33" i="53"/>
  <c r="G33" i="53"/>
  <c r="E33" i="53"/>
  <c r="I33" i="53"/>
  <c r="E34" i="53"/>
  <c r="I34" i="53"/>
  <c r="C34" i="53"/>
  <c r="G34" i="53"/>
  <c r="C35" i="53"/>
  <c r="G35" i="53"/>
  <c r="E35" i="53"/>
  <c r="I35" i="53"/>
  <c r="I36" i="53"/>
  <c r="C36" i="53"/>
  <c r="G36" i="53"/>
  <c r="J44" i="53"/>
  <c r="C37" i="53"/>
  <c r="G37" i="53"/>
  <c r="E37" i="53"/>
  <c r="I37" i="53"/>
  <c r="E38" i="53"/>
  <c r="I38" i="53"/>
  <c r="C38" i="53"/>
  <c r="G38" i="53"/>
  <c r="E39" i="53"/>
  <c r="I39" i="53"/>
  <c r="C39" i="53"/>
  <c r="G39" i="53"/>
  <c r="C40" i="53"/>
  <c r="G40" i="53"/>
  <c r="E40" i="53"/>
  <c r="I40" i="53"/>
  <c r="E41" i="53"/>
  <c r="C41" i="53"/>
  <c r="G41" i="53"/>
  <c r="K44" i="53"/>
  <c r="E42" i="53"/>
  <c r="I42" i="53"/>
  <c r="C68" i="54"/>
  <c r="G68" i="54"/>
  <c r="C74" i="54"/>
  <c r="G74" i="54"/>
  <c r="C52" i="54"/>
  <c r="G52" i="54"/>
  <c r="C65" i="54"/>
  <c r="G65" i="54"/>
  <c r="C41" i="54"/>
  <c r="G41" i="54"/>
  <c r="C49" i="54"/>
  <c r="G49" i="54"/>
  <c r="C27" i="54"/>
  <c r="G27" i="54"/>
  <c r="C38" i="54"/>
  <c r="G38" i="54"/>
  <c r="C20" i="54"/>
  <c r="G20" i="54"/>
  <c r="C24" i="54"/>
  <c r="G24" i="54"/>
  <c r="C15" i="54"/>
  <c r="G15" i="54"/>
  <c r="C7" i="54"/>
  <c r="G7" i="54"/>
  <c r="C12" i="54"/>
  <c r="G12" i="54"/>
  <c r="E68" i="54"/>
  <c r="I68" i="54"/>
  <c r="E74" i="54"/>
  <c r="I74" i="54"/>
  <c r="E52" i="54"/>
  <c r="I52" i="54"/>
  <c r="E65" i="54"/>
  <c r="I65" i="54"/>
  <c r="E41" i="54"/>
  <c r="I41" i="54"/>
  <c r="E49" i="54"/>
  <c r="I49" i="54"/>
  <c r="E27" i="54"/>
  <c r="I27" i="54"/>
  <c r="E38" i="54"/>
  <c r="I38" i="54"/>
  <c r="J24" i="54"/>
  <c r="E20" i="54"/>
  <c r="I20" i="54"/>
  <c r="E24" i="54"/>
  <c r="I24" i="54"/>
  <c r="J17" i="54"/>
  <c r="K17" i="54"/>
  <c r="E15" i="54"/>
  <c r="I15" i="54"/>
  <c r="E17" i="54"/>
  <c r="I17" i="54"/>
  <c r="J12" i="54"/>
  <c r="E7" i="54"/>
  <c r="I7" i="54"/>
  <c r="E12" i="54"/>
  <c r="I12" i="54"/>
  <c r="F5" i="54"/>
  <c r="E8" i="54"/>
  <c r="I8" i="54"/>
  <c r="C8" i="54"/>
  <c r="G8" i="54"/>
  <c r="E9" i="54"/>
  <c r="C9" i="54"/>
  <c r="G9" i="54"/>
  <c r="K12" i="54"/>
  <c r="E10" i="54"/>
  <c r="I10" i="54"/>
  <c r="E21" i="54"/>
  <c r="C21" i="54"/>
  <c r="G21" i="54"/>
  <c r="K24" i="54"/>
  <c r="E22" i="54"/>
  <c r="I22" i="54"/>
  <c r="C28" i="54"/>
  <c r="G28" i="54"/>
  <c r="E28" i="54"/>
  <c r="I28" i="54"/>
  <c r="E29" i="54"/>
  <c r="I29" i="54"/>
  <c r="C29" i="54"/>
  <c r="G29" i="54"/>
  <c r="C30" i="54"/>
  <c r="G30" i="54"/>
  <c r="E30" i="54"/>
  <c r="I30" i="54"/>
  <c r="I31" i="54"/>
  <c r="C31" i="54"/>
  <c r="G31" i="54"/>
  <c r="J38" i="54"/>
  <c r="E32" i="54"/>
  <c r="I32" i="54"/>
  <c r="C32" i="54"/>
  <c r="G32" i="54"/>
  <c r="C33" i="54"/>
  <c r="G33" i="54"/>
  <c r="E33" i="54"/>
  <c r="I33" i="54"/>
  <c r="C34" i="54"/>
  <c r="G34" i="54"/>
  <c r="E34" i="54"/>
  <c r="I34" i="54"/>
  <c r="E35" i="54"/>
  <c r="C35" i="54"/>
  <c r="G35" i="54"/>
  <c r="K38" i="54"/>
  <c r="E36" i="54"/>
  <c r="I36" i="54"/>
  <c r="E42" i="54"/>
  <c r="I42" i="54"/>
  <c r="C42" i="54"/>
  <c r="G42" i="54"/>
  <c r="E43" i="54"/>
  <c r="I43" i="54"/>
  <c r="C43" i="54"/>
  <c r="G43" i="54"/>
  <c r="I44" i="54"/>
  <c r="C44" i="54"/>
  <c r="G44" i="54"/>
  <c r="J49" i="54"/>
  <c r="E45" i="54"/>
  <c r="I45" i="54"/>
  <c r="C45" i="54"/>
  <c r="G45" i="54"/>
  <c r="E46" i="54"/>
  <c r="C46" i="54"/>
  <c r="G46" i="54"/>
  <c r="K49" i="54"/>
  <c r="E47" i="54"/>
  <c r="I47" i="54"/>
  <c r="E53" i="54"/>
  <c r="I53" i="54"/>
  <c r="C53" i="54"/>
  <c r="G53" i="54"/>
  <c r="E54" i="54"/>
  <c r="I54" i="54"/>
  <c r="C54" i="54"/>
  <c r="G54" i="54"/>
  <c r="E55" i="54"/>
  <c r="I55" i="54"/>
  <c r="C55" i="54"/>
  <c r="G55" i="54"/>
  <c r="E56" i="54"/>
  <c r="I56" i="54"/>
  <c r="C56" i="54"/>
  <c r="G56" i="54"/>
  <c r="E57" i="54"/>
  <c r="I57" i="54"/>
  <c r="C57" i="54"/>
  <c r="G57" i="54"/>
  <c r="E58" i="54"/>
  <c r="I58" i="54"/>
  <c r="C58" i="54"/>
  <c r="G58" i="54"/>
  <c r="E59" i="54"/>
  <c r="I59" i="54"/>
  <c r="C59" i="54"/>
  <c r="G59" i="54"/>
  <c r="I60" i="54"/>
  <c r="C60" i="54"/>
  <c r="G60" i="54"/>
  <c r="C61" i="54"/>
  <c r="G61" i="54"/>
  <c r="J65" i="54"/>
  <c r="E61" i="54"/>
  <c r="K65" i="54"/>
  <c r="E62" i="54"/>
  <c r="I62" i="54"/>
  <c r="C62" i="54"/>
  <c r="G62" i="54"/>
  <c r="E63" i="54"/>
  <c r="I63" i="54"/>
  <c r="I69" i="54"/>
  <c r="C69" i="54"/>
  <c r="G69" i="54"/>
  <c r="C70" i="54"/>
  <c r="G70" i="54"/>
  <c r="J74" i="54"/>
  <c r="E70" i="54"/>
  <c r="K74" i="54"/>
  <c r="E71" i="54"/>
  <c r="I71" i="54"/>
  <c r="C71" i="54"/>
  <c r="G71" i="54"/>
  <c r="E72" i="54"/>
  <c r="I72" i="54"/>
  <c r="C178" i="55"/>
  <c r="C184" i="55"/>
  <c r="G184" i="55"/>
  <c r="G171" i="55"/>
  <c r="G175" i="55"/>
  <c r="G144" i="55"/>
  <c r="G164" i="55"/>
  <c r="I114" i="55"/>
  <c r="I72" i="55"/>
  <c r="I93" i="55"/>
  <c r="C51" i="55"/>
  <c r="G65" i="55"/>
  <c r="C25" i="55"/>
  <c r="G25" i="55"/>
  <c r="C48" i="55"/>
  <c r="C7" i="55"/>
  <c r="G7" i="55"/>
  <c r="C18" i="55"/>
  <c r="G18" i="55"/>
  <c r="G178" i="55"/>
  <c r="C171" i="55"/>
  <c r="C175" i="55"/>
  <c r="C144" i="55"/>
  <c r="C164" i="55"/>
  <c r="C121" i="55"/>
  <c r="G121" i="55"/>
  <c r="C141" i="55"/>
  <c r="G141" i="55"/>
  <c r="E96" i="55"/>
  <c r="I96" i="55"/>
  <c r="E114" i="55"/>
  <c r="E72" i="55"/>
  <c r="E93" i="55"/>
  <c r="G51" i="55"/>
  <c r="C65" i="55"/>
  <c r="G48" i="55"/>
  <c r="J188" i="55"/>
  <c r="E178" i="55"/>
  <c r="I178" i="55"/>
  <c r="E184" i="55"/>
  <c r="I184" i="55"/>
  <c r="J175" i="55"/>
  <c r="E171" i="55"/>
  <c r="I171" i="55"/>
  <c r="E175" i="55"/>
  <c r="I175" i="55"/>
  <c r="D169" i="55"/>
  <c r="H169" i="55" s="1"/>
  <c r="E144" i="55"/>
  <c r="I144" i="55"/>
  <c r="E164" i="55"/>
  <c r="I164" i="55"/>
  <c r="E121" i="55"/>
  <c r="I121" i="55"/>
  <c r="E141" i="55"/>
  <c r="I141" i="55"/>
  <c r="C96" i="55"/>
  <c r="G96" i="55"/>
  <c r="C114" i="55"/>
  <c r="G114" i="55"/>
  <c r="C72" i="55"/>
  <c r="G72" i="55"/>
  <c r="C93" i="55"/>
  <c r="G93" i="55"/>
  <c r="E51" i="55"/>
  <c r="I51" i="55"/>
  <c r="E65" i="55"/>
  <c r="I65" i="55"/>
  <c r="E25" i="55"/>
  <c r="I25" i="55"/>
  <c r="E48" i="55"/>
  <c r="I48" i="55"/>
  <c r="D23" i="55"/>
  <c r="H23" i="55" s="1"/>
  <c r="E7" i="55"/>
  <c r="I7" i="55"/>
  <c r="E18" i="55"/>
  <c r="I18" i="55"/>
  <c r="D5" i="55"/>
  <c r="H5" i="55" s="1"/>
  <c r="C8" i="55"/>
  <c r="G8" i="55"/>
  <c r="E8" i="55"/>
  <c r="I8" i="55"/>
  <c r="E9" i="55"/>
  <c r="I9" i="55"/>
  <c r="C9" i="55"/>
  <c r="G9" i="55"/>
  <c r="E10" i="55"/>
  <c r="I10" i="55"/>
  <c r="C10" i="55"/>
  <c r="G10" i="55"/>
  <c r="E11" i="55"/>
  <c r="I11" i="55"/>
  <c r="C11" i="55"/>
  <c r="G11" i="55"/>
  <c r="C12" i="55"/>
  <c r="G12" i="55"/>
  <c r="E12" i="55"/>
  <c r="I12" i="55"/>
  <c r="E13" i="55"/>
  <c r="I13" i="55"/>
  <c r="C13" i="55"/>
  <c r="G13" i="55"/>
  <c r="E14" i="55"/>
  <c r="I14" i="55"/>
  <c r="C14" i="55"/>
  <c r="G14" i="55"/>
  <c r="E15" i="55"/>
  <c r="C15" i="55"/>
  <c r="G15" i="55"/>
  <c r="K18" i="55"/>
  <c r="J18" i="55"/>
  <c r="I16" i="55"/>
  <c r="C26" i="55"/>
  <c r="G26" i="55"/>
  <c r="E26" i="55"/>
  <c r="I26" i="55"/>
  <c r="E27" i="55"/>
  <c r="I27" i="55"/>
  <c r="C27" i="55"/>
  <c r="G27" i="55"/>
  <c r="C28" i="55"/>
  <c r="G28" i="55"/>
  <c r="E28" i="55"/>
  <c r="I28" i="55"/>
  <c r="C29" i="55"/>
  <c r="G29" i="55"/>
  <c r="E29" i="55"/>
  <c r="I29" i="55"/>
  <c r="C30" i="55"/>
  <c r="G30" i="55"/>
  <c r="E30" i="55"/>
  <c r="I30" i="55"/>
  <c r="C31" i="55"/>
  <c r="G31" i="55"/>
  <c r="E31" i="55"/>
  <c r="I31" i="55"/>
  <c r="E32" i="55"/>
  <c r="I32" i="55"/>
  <c r="C32" i="55"/>
  <c r="G32" i="55"/>
  <c r="C33" i="55"/>
  <c r="G33" i="55"/>
  <c r="E33" i="55"/>
  <c r="I33" i="55"/>
  <c r="E34" i="55"/>
  <c r="I34" i="55"/>
  <c r="C34" i="55"/>
  <c r="G34" i="55"/>
  <c r="C35" i="55"/>
  <c r="G35" i="55"/>
  <c r="E35" i="55"/>
  <c r="I35" i="55"/>
  <c r="C36" i="55"/>
  <c r="G36" i="55"/>
  <c r="E36" i="55"/>
  <c r="I36" i="55"/>
  <c r="C37" i="55"/>
  <c r="G37" i="55"/>
  <c r="E37" i="55"/>
  <c r="I37" i="55"/>
  <c r="C38" i="55"/>
  <c r="G38" i="55"/>
  <c r="E38" i="55"/>
  <c r="I38" i="55"/>
  <c r="C39" i="55"/>
  <c r="G39" i="55"/>
  <c r="E39" i="55"/>
  <c r="I39" i="55"/>
  <c r="C40" i="55"/>
  <c r="G40" i="55"/>
  <c r="E40" i="55"/>
  <c r="I40" i="55"/>
  <c r="C41" i="55"/>
  <c r="G41" i="55"/>
  <c r="I41" i="55"/>
  <c r="C42" i="55"/>
  <c r="G42" i="55"/>
  <c r="J48" i="55"/>
  <c r="E42" i="55"/>
  <c r="I42" i="55"/>
  <c r="C43" i="55"/>
  <c r="G43" i="55"/>
  <c r="E43" i="55"/>
  <c r="I43" i="55"/>
  <c r="E44" i="55"/>
  <c r="I44" i="55"/>
  <c r="C44" i="55"/>
  <c r="G44" i="55"/>
  <c r="E45" i="55"/>
  <c r="C45" i="55"/>
  <c r="G45" i="55"/>
  <c r="K48" i="55"/>
  <c r="E46" i="55"/>
  <c r="I46" i="55"/>
  <c r="E52" i="55"/>
  <c r="I52" i="55"/>
  <c r="C52" i="55"/>
  <c r="G52" i="55"/>
  <c r="C53" i="55"/>
  <c r="G53" i="55"/>
  <c r="E53" i="55"/>
  <c r="I53" i="55"/>
  <c r="E54" i="55"/>
  <c r="I54" i="55"/>
  <c r="C54" i="55"/>
  <c r="G54" i="55"/>
  <c r="E55" i="55"/>
  <c r="I55" i="55"/>
  <c r="C55" i="55"/>
  <c r="G55" i="55"/>
  <c r="C56" i="55"/>
  <c r="G56" i="55"/>
  <c r="E56" i="55"/>
  <c r="I56" i="55"/>
  <c r="E57" i="55"/>
  <c r="I57" i="55"/>
  <c r="C57" i="55"/>
  <c r="G57" i="55"/>
  <c r="C58" i="55"/>
  <c r="G58" i="55"/>
  <c r="E58" i="55"/>
  <c r="I58" i="55"/>
  <c r="C59" i="55"/>
  <c r="G59" i="55"/>
  <c r="E59" i="55"/>
  <c r="I59" i="55"/>
  <c r="E60" i="55"/>
  <c r="I60" i="55"/>
  <c r="C60" i="55"/>
  <c r="G60" i="55"/>
  <c r="E61" i="55"/>
  <c r="I61" i="55"/>
  <c r="C61" i="55"/>
  <c r="G61" i="55"/>
  <c r="C62" i="55"/>
  <c r="G62" i="55"/>
  <c r="K65" i="55"/>
  <c r="J65" i="55"/>
  <c r="E63" i="55"/>
  <c r="I63" i="55"/>
  <c r="F70" i="55"/>
  <c r="E73" i="55"/>
  <c r="I73" i="55"/>
  <c r="C73" i="55"/>
  <c r="G73" i="55"/>
  <c r="C74" i="55"/>
  <c r="G74" i="55"/>
  <c r="E74" i="55"/>
  <c r="I74" i="55"/>
  <c r="C75" i="55"/>
  <c r="G75" i="55"/>
  <c r="E75" i="55"/>
  <c r="I75" i="55"/>
  <c r="C76" i="55"/>
  <c r="G76" i="55"/>
  <c r="E76" i="55"/>
  <c r="I76" i="55"/>
  <c r="C77" i="55"/>
  <c r="G77" i="55"/>
  <c r="E77" i="55"/>
  <c r="I77" i="55"/>
  <c r="E78" i="55"/>
  <c r="I78" i="55"/>
  <c r="C78" i="55"/>
  <c r="G78" i="55"/>
  <c r="C79" i="55"/>
  <c r="G79" i="55"/>
  <c r="E79" i="55"/>
  <c r="I79" i="55"/>
  <c r="E80" i="55"/>
  <c r="I80" i="55"/>
  <c r="C80" i="55"/>
  <c r="G80" i="55"/>
  <c r="E81" i="55"/>
  <c r="I81" i="55"/>
  <c r="C81" i="55"/>
  <c r="G81" i="55"/>
  <c r="C82" i="55"/>
  <c r="G82" i="55"/>
  <c r="E82" i="55"/>
  <c r="I82" i="55"/>
  <c r="C83" i="55"/>
  <c r="G83" i="55"/>
  <c r="E83" i="55"/>
  <c r="I83" i="55"/>
  <c r="E84" i="55"/>
  <c r="I84" i="55"/>
  <c r="C84" i="55"/>
  <c r="G84" i="55"/>
  <c r="E85" i="55"/>
  <c r="I85" i="55"/>
  <c r="C85" i="55"/>
  <c r="G85" i="55"/>
  <c r="C86" i="55"/>
  <c r="G86" i="55"/>
  <c r="E86" i="55"/>
  <c r="I86" i="55"/>
  <c r="E87" i="55"/>
  <c r="I87" i="55"/>
  <c r="C87" i="55"/>
  <c r="G87" i="55"/>
  <c r="C88" i="55"/>
  <c r="G88" i="55"/>
  <c r="E88" i="55"/>
  <c r="I88" i="55"/>
  <c r="C89" i="55"/>
  <c r="G89" i="55"/>
  <c r="E89" i="55"/>
  <c r="I89" i="55"/>
  <c r="C90" i="55"/>
  <c r="G90" i="55"/>
  <c r="J93" i="55"/>
  <c r="K93" i="55"/>
  <c r="E91" i="55"/>
  <c r="I91" i="55"/>
  <c r="C97" i="55"/>
  <c r="G97" i="55"/>
  <c r="E97" i="55"/>
  <c r="I97" i="55"/>
  <c r="C98" i="55"/>
  <c r="G98" i="55"/>
  <c r="E98" i="55"/>
  <c r="I98" i="55"/>
  <c r="E99" i="55"/>
  <c r="I99" i="55"/>
  <c r="C99" i="55"/>
  <c r="G99" i="55"/>
  <c r="E100" i="55"/>
  <c r="I100" i="55"/>
  <c r="C100" i="55"/>
  <c r="G100" i="55"/>
  <c r="C101" i="55"/>
  <c r="G101" i="55"/>
  <c r="E101" i="55"/>
  <c r="I101" i="55"/>
  <c r="E102" i="55"/>
  <c r="I102" i="55"/>
  <c r="C102" i="55"/>
  <c r="G102" i="55"/>
  <c r="E103" i="55"/>
  <c r="I103" i="55"/>
  <c r="C103" i="55"/>
  <c r="G103" i="55"/>
  <c r="C104" i="55"/>
  <c r="G104" i="55"/>
  <c r="E104" i="55"/>
  <c r="I104" i="55"/>
  <c r="E105" i="55"/>
  <c r="I105" i="55"/>
  <c r="C105" i="55"/>
  <c r="G105" i="55"/>
  <c r="E106" i="55"/>
  <c r="I106" i="55"/>
  <c r="C106" i="55"/>
  <c r="G106" i="55"/>
  <c r="C107" i="55"/>
  <c r="G107" i="55"/>
  <c r="E107" i="55"/>
  <c r="I107" i="55"/>
  <c r="E108" i="55"/>
  <c r="I108" i="55"/>
  <c r="C108" i="55"/>
  <c r="G108" i="55"/>
  <c r="E109" i="55"/>
  <c r="I109" i="55"/>
  <c r="C109" i="55"/>
  <c r="G109" i="55"/>
  <c r="I110" i="55"/>
  <c r="C110" i="55"/>
  <c r="G110" i="55"/>
  <c r="C111" i="55"/>
  <c r="G111" i="55"/>
  <c r="J114" i="55"/>
  <c r="E111" i="55"/>
  <c r="K114" i="55"/>
  <c r="E112" i="55"/>
  <c r="I112" i="55"/>
  <c r="F119" i="55"/>
  <c r="E122" i="55"/>
  <c r="I122" i="55"/>
  <c r="C122" i="55"/>
  <c r="G122" i="55"/>
  <c r="E123" i="55"/>
  <c r="I123" i="55"/>
  <c r="C123" i="55"/>
  <c r="G123" i="55"/>
  <c r="E124" i="55"/>
  <c r="I124" i="55"/>
  <c r="C124" i="55"/>
  <c r="G124" i="55"/>
  <c r="E125" i="55"/>
  <c r="I125" i="55"/>
  <c r="C125" i="55"/>
  <c r="G125" i="55"/>
  <c r="E126" i="55"/>
  <c r="I126" i="55"/>
  <c r="C126" i="55"/>
  <c r="G126" i="55"/>
  <c r="C127" i="55"/>
  <c r="G127" i="55"/>
  <c r="E127" i="55"/>
  <c r="I127" i="55"/>
  <c r="E128" i="55"/>
  <c r="I128" i="55"/>
  <c r="C128" i="55"/>
  <c r="G128" i="55"/>
  <c r="E129" i="55"/>
  <c r="I129" i="55"/>
  <c r="C129" i="55"/>
  <c r="G129" i="55"/>
  <c r="E130" i="55"/>
  <c r="I130" i="55"/>
  <c r="C130" i="55"/>
  <c r="G130" i="55"/>
  <c r="E131" i="55"/>
  <c r="I131" i="55"/>
  <c r="C131" i="55"/>
  <c r="G131" i="55"/>
  <c r="C132" i="55"/>
  <c r="G132" i="55"/>
  <c r="E132" i="55"/>
  <c r="I132" i="55"/>
  <c r="C133" i="55"/>
  <c r="G133" i="55"/>
  <c r="E133" i="55"/>
  <c r="I133" i="55"/>
  <c r="E134" i="55"/>
  <c r="I134" i="55"/>
  <c r="C134" i="55"/>
  <c r="G134" i="55"/>
  <c r="E135" i="55"/>
  <c r="I135" i="55"/>
  <c r="C135" i="55"/>
  <c r="G135" i="55"/>
  <c r="C136" i="55"/>
  <c r="G136" i="55"/>
  <c r="E136" i="55"/>
  <c r="I136" i="55"/>
  <c r="E137" i="55"/>
  <c r="I137" i="55"/>
  <c r="C137" i="55"/>
  <c r="G137" i="55"/>
  <c r="C138" i="55"/>
  <c r="G138" i="55"/>
  <c r="E138" i="55"/>
  <c r="I138" i="55"/>
  <c r="J141" i="55"/>
  <c r="K141" i="55"/>
  <c r="C145" i="55"/>
  <c r="G145" i="55"/>
  <c r="E145" i="55"/>
  <c r="I145" i="55"/>
  <c r="E146" i="55"/>
  <c r="I146" i="55"/>
  <c r="C146" i="55"/>
  <c r="G146" i="55"/>
  <c r="C147" i="55"/>
  <c r="G147" i="55"/>
  <c r="E147" i="55"/>
  <c r="I147" i="55"/>
  <c r="C148" i="55"/>
  <c r="G148" i="55"/>
  <c r="E148" i="55"/>
  <c r="I148" i="55"/>
  <c r="E149" i="55"/>
  <c r="I149" i="55"/>
  <c r="C149" i="55"/>
  <c r="G149" i="55"/>
  <c r="C150" i="55"/>
  <c r="G150" i="55"/>
  <c r="E150" i="55"/>
  <c r="I150" i="55"/>
  <c r="E151" i="55"/>
  <c r="I151" i="55"/>
  <c r="C151" i="55"/>
  <c r="G151" i="55"/>
  <c r="C152" i="55"/>
  <c r="G152" i="55"/>
  <c r="E152" i="55"/>
  <c r="I152" i="55"/>
  <c r="C153" i="55"/>
  <c r="G153" i="55"/>
  <c r="E153" i="55"/>
  <c r="I153" i="55"/>
  <c r="E154" i="55"/>
  <c r="I154" i="55"/>
  <c r="C154" i="55"/>
  <c r="G154" i="55"/>
  <c r="C155" i="55"/>
  <c r="G155" i="55"/>
  <c r="E155" i="55"/>
  <c r="I155" i="55"/>
  <c r="C156" i="55"/>
  <c r="G156" i="55"/>
  <c r="E156" i="55"/>
  <c r="I156" i="55"/>
  <c r="E157" i="55"/>
  <c r="I157" i="55"/>
  <c r="C157" i="55"/>
  <c r="G157" i="55"/>
  <c r="C158" i="55"/>
  <c r="G158" i="55"/>
  <c r="E158" i="55"/>
  <c r="I158" i="55"/>
  <c r="E159" i="55"/>
  <c r="I159" i="55"/>
  <c r="C159" i="55"/>
  <c r="G159" i="55"/>
  <c r="E160" i="55"/>
  <c r="I160" i="55"/>
  <c r="C160" i="55"/>
  <c r="G160" i="55"/>
  <c r="C161" i="55"/>
  <c r="G161" i="55"/>
  <c r="E161" i="55"/>
  <c r="K164" i="55"/>
  <c r="J164" i="55"/>
  <c r="I162" i="55"/>
  <c r="E172" i="55"/>
  <c r="C172" i="55"/>
  <c r="G172" i="55"/>
  <c r="K175" i="55"/>
  <c r="E173" i="55"/>
  <c r="I173" i="55"/>
  <c r="E179" i="55"/>
  <c r="I179" i="55"/>
  <c r="C179" i="55"/>
  <c r="G179" i="55"/>
  <c r="E180" i="55"/>
  <c r="I180" i="55"/>
  <c r="C180" i="55"/>
  <c r="G180" i="55"/>
  <c r="C181" i="55"/>
  <c r="G181" i="55"/>
  <c r="J184" i="55"/>
  <c r="K184" i="55"/>
  <c r="E182" i="55"/>
  <c r="I182" i="55"/>
  <c r="C179" i="48"/>
  <c r="C183" i="48"/>
  <c r="C165" i="48"/>
  <c r="C176" i="48"/>
  <c r="C153" i="48"/>
  <c r="C162" i="48"/>
  <c r="F151" i="48"/>
  <c r="D151" i="48"/>
  <c r="H151" i="48" s="1"/>
  <c r="G179" i="48"/>
  <c r="G183" i="48"/>
  <c r="G165" i="48"/>
  <c r="G176" i="48"/>
  <c r="G153" i="48"/>
  <c r="G162" i="48"/>
  <c r="C140" i="48"/>
  <c r="C146" i="48"/>
  <c r="C129" i="48"/>
  <c r="C137" i="48"/>
  <c r="I115" i="48"/>
  <c r="I122" i="48"/>
  <c r="I109" i="48"/>
  <c r="I99" i="48"/>
  <c r="I102" i="48"/>
  <c r="I85" i="48"/>
  <c r="E76" i="48"/>
  <c r="I76" i="48"/>
  <c r="E82" i="48"/>
  <c r="I82" i="48"/>
  <c r="E54" i="48"/>
  <c r="I54" i="48"/>
  <c r="E69" i="48"/>
  <c r="I69" i="48"/>
  <c r="E42" i="48"/>
  <c r="I42" i="48"/>
  <c r="E51" i="48"/>
  <c r="I51" i="48"/>
  <c r="C31" i="48"/>
  <c r="G31" i="48"/>
  <c r="C35" i="48"/>
  <c r="G35" i="48"/>
  <c r="C18" i="48"/>
  <c r="G18" i="48"/>
  <c r="C28" i="48"/>
  <c r="G28" i="48"/>
  <c r="E7" i="48"/>
  <c r="I7" i="48"/>
  <c r="E11" i="48"/>
  <c r="E179" i="48"/>
  <c r="I179" i="48"/>
  <c r="E183" i="48"/>
  <c r="I183" i="48"/>
  <c r="E165" i="48"/>
  <c r="I165" i="48"/>
  <c r="I176" i="48"/>
  <c r="E153" i="48"/>
  <c r="I153" i="48"/>
  <c r="E162" i="48"/>
  <c r="I162" i="48"/>
  <c r="J146" i="48"/>
  <c r="E140" i="48"/>
  <c r="I140" i="48"/>
  <c r="E146" i="48"/>
  <c r="I146" i="48"/>
  <c r="J137" i="48"/>
  <c r="E129" i="48"/>
  <c r="I129" i="48"/>
  <c r="E137" i="48"/>
  <c r="I137" i="48"/>
  <c r="C115" i="48"/>
  <c r="G115" i="48"/>
  <c r="C122" i="48"/>
  <c r="G122" i="48"/>
  <c r="C109" i="48"/>
  <c r="G109" i="48"/>
  <c r="C112" i="48"/>
  <c r="G112" i="48"/>
  <c r="C85" i="48"/>
  <c r="G85" i="48"/>
  <c r="C102" i="48"/>
  <c r="G102" i="48"/>
  <c r="C76" i="48"/>
  <c r="G76" i="48"/>
  <c r="C82" i="48"/>
  <c r="G82" i="48"/>
  <c r="C54" i="48"/>
  <c r="G54" i="48"/>
  <c r="C69" i="48"/>
  <c r="G69" i="48"/>
  <c r="C42" i="48"/>
  <c r="G42" i="48"/>
  <c r="C51" i="48"/>
  <c r="G51" i="48"/>
  <c r="J35" i="48"/>
  <c r="E31" i="48"/>
  <c r="I31" i="48"/>
  <c r="E35" i="48"/>
  <c r="I35" i="48"/>
  <c r="E18" i="48"/>
  <c r="I18" i="48"/>
  <c r="E28" i="48"/>
  <c r="I28" i="48"/>
  <c r="C7" i="48"/>
  <c r="G7" i="48"/>
  <c r="C11" i="48"/>
  <c r="G11" i="48"/>
  <c r="C8" i="48"/>
  <c r="G8" i="48"/>
  <c r="K11" i="48"/>
  <c r="E8" i="48"/>
  <c r="I8" i="48"/>
  <c r="E9" i="48"/>
  <c r="I9" i="48"/>
  <c r="F16" i="48"/>
  <c r="C19" i="48"/>
  <c r="G19" i="48"/>
  <c r="E19" i="48"/>
  <c r="I19" i="48"/>
  <c r="E20" i="48"/>
  <c r="I20" i="48"/>
  <c r="C20" i="48"/>
  <c r="G20" i="48"/>
  <c r="C21" i="48"/>
  <c r="G21" i="48"/>
  <c r="E21" i="48"/>
  <c r="I21" i="48"/>
  <c r="C22" i="48"/>
  <c r="G22" i="48"/>
  <c r="E22" i="48"/>
  <c r="I22" i="48"/>
  <c r="E23" i="48"/>
  <c r="I23" i="48"/>
  <c r="C23" i="48"/>
  <c r="G23" i="48"/>
  <c r="E24" i="48"/>
  <c r="I24" i="48"/>
  <c r="C24" i="48"/>
  <c r="G24" i="48"/>
  <c r="C25" i="48"/>
  <c r="G25" i="48"/>
  <c r="J28" i="48"/>
  <c r="K28" i="48"/>
  <c r="E26" i="48"/>
  <c r="I26" i="48"/>
  <c r="E32" i="48"/>
  <c r="C32" i="48"/>
  <c r="G32" i="48"/>
  <c r="K35" i="48"/>
  <c r="E33" i="48"/>
  <c r="I33" i="48"/>
  <c r="F40" i="48"/>
  <c r="I43" i="48"/>
  <c r="C43" i="48"/>
  <c r="G43" i="48"/>
  <c r="J51" i="48"/>
  <c r="C44" i="48"/>
  <c r="G44" i="48"/>
  <c r="E44" i="48"/>
  <c r="I44" i="48"/>
  <c r="E45" i="48"/>
  <c r="I45" i="48"/>
  <c r="C45" i="48"/>
  <c r="G45" i="48"/>
  <c r="E46" i="48"/>
  <c r="I46" i="48"/>
  <c r="C46" i="48"/>
  <c r="G46" i="48"/>
  <c r="E47" i="48"/>
  <c r="I47" i="48"/>
  <c r="C47" i="48"/>
  <c r="G47" i="48"/>
  <c r="C48" i="48"/>
  <c r="G48" i="48"/>
  <c r="E48" i="48"/>
  <c r="K51" i="48"/>
  <c r="E49" i="48"/>
  <c r="I49" i="48"/>
  <c r="E55" i="48"/>
  <c r="I55" i="48"/>
  <c r="C55" i="48"/>
  <c r="G55" i="48"/>
  <c r="E56" i="48"/>
  <c r="I56" i="48"/>
  <c r="C56" i="48"/>
  <c r="G56" i="48"/>
  <c r="C57" i="48"/>
  <c r="G57" i="48"/>
  <c r="E57" i="48"/>
  <c r="I57" i="48"/>
  <c r="C58" i="48"/>
  <c r="G58" i="48"/>
  <c r="E58" i="48"/>
  <c r="I58" i="48"/>
  <c r="E59" i="48"/>
  <c r="I59" i="48"/>
  <c r="C59" i="48"/>
  <c r="G59" i="48"/>
  <c r="E60" i="48"/>
  <c r="I60" i="48"/>
  <c r="C60" i="48"/>
  <c r="G60" i="48"/>
  <c r="E61" i="48"/>
  <c r="I61" i="48"/>
  <c r="C61" i="48"/>
  <c r="G61" i="48"/>
  <c r="E62" i="48"/>
  <c r="I62" i="48"/>
  <c r="C62" i="48"/>
  <c r="G62" i="48"/>
  <c r="E63" i="48"/>
  <c r="I63" i="48"/>
  <c r="C63" i="48"/>
  <c r="G63" i="48"/>
  <c r="C64" i="48"/>
  <c r="G64" i="48"/>
  <c r="E64" i="48"/>
  <c r="I64" i="48"/>
  <c r="E65" i="48"/>
  <c r="I65" i="48"/>
  <c r="C65" i="48"/>
  <c r="G65" i="48"/>
  <c r="E66" i="48"/>
  <c r="C66" i="48"/>
  <c r="G66" i="48"/>
  <c r="K69" i="48"/>
  <c r="E67" i="48"/>
  <c r="I67" i="48"/>
  <c r="C77" i="48"/>
  <c r="G77" i="48"/>
  <c r="E77" i="48"/>
  <c r="I77" i="48"/>
  <c r="I78" i="48"/>
  <c r="C78" i="48"/>
  <c r="G78" i="48"/>
  <c r="J82" i="48"/>
  <c r="E79" i="48"/>
  <c r="C79" i="48"/>
  <c r="G79" i="48"/>
  <c r="K82" i="48"/>
  <c r="E80" i="48"/>
  <c r="I80" i="48"/>
  <c r="E86" i="48"/>
  <c r="I86" i="48"/>
  <c r="C86" i="48"/>
  <c r="G86" i="48"/>
  <c r="C87" i="48"/>
  <c r="G87" i="48"/>
  <c r="E87" i="48"/>
  <c r="I87" i="48"/>
  <c r="E88" i="48"/>
  <c r="I88" i="48"/>
  <c r="C88" i="48"/>
  <c r="G88" i="48"/>
  <c r="E89" i="48"/>
  <c r="I89" i="48"/>
  <c r="C89" i="48"/>
  <c r="G89" i="48"/>
  <c r="E90" i="48"/>
  <c r="I90" i="48"/>
  <c r="C90" i="48"/>
  <c r="G90" i="48"/>
  <c r="I91" i="48"/>
  <c r="C91" i="48"/>
  <c r="G91" i="48"/>
  <c r="J102" i="48"/>
  <c r="E92" i="48"/>
  <c r="I92" i="48"/>
  <c r="C92" i="48"/>
  <c r="G92" i="48"/>
  <c r="E93" i="48"/>
  <c r="I93" i="48"/>
  <c r="C93" i="48"/>
  <c r="G93" i="48"/>
  <c r="E94" i="48"/>
  <c r="I94" i="48"/>
  <c r="C94" i="48"/>
  <c r="G94" i="48"/>
  <c r="E95" i="48"/>
  <c r="I95" i="48"/>
  <c r="C95" i="48"/>
  <c r="G95" i="48"/>
  <c r="E96" i="48"/>
  <c r="I96" i="48"/>
  <c r="C96" i="48"/>
  <c r="G96" i="48"/>
  <c r="E97" i="48"/>
  <c r="I97" i="48"/>
  <c r="C97" i="48"/>
  <c r="G97" i="48"/>
  <c r="E98" i="48"/>
  <c r="I98" i="48"/>
  <c r="C98" i="48"/>
  <c r="G98" i="48"/>
  <c r="E99" i="48"/>
  <c r="C99" i="48"/>
  <c r="G99" i="48"/>
  <c r="K102" i="48"/>
  <c r="E100" i="48"/>
  <c r="I100" i="48"/>
  <c r="K112" i="48"/>
  <c r="E110" i="48"/>
  <c r="I110" i="48"/>
  <c r="C116" i="48"/>
  <c r="G116" i="48"/>
  <c r="I116" i="48"/>
  <c r="J122" i="48"/>
  <c r="E117" i="48"/>
  <c r="I117" i="48"/>
  <c r="C117" i="48"/>
  <c r="G117" i="48"/>
  <c r="E118" i="48"/>
  <c r="C118" i="48"/>
  <c r="G118" i="48"/>
  <c r="K122" i="48"/>
  <c r="E119" i="48"/>
  <c r="I119" i="48"/>
  <c r="C119" i="48"/>
  <c r="G119" i="48"/>
  <c r="E120" i="48"/>
  <c r="I120" i="48"/>
  <c r="F127" i="48"/>
  <c r="E130" i="48"/>
  <c r="I130" i="48"/>
  <c r="C130" i="48"/>
  <c r="G130" i="48"/>
  <c r="C131" i="48"/>
  <c r="G131" i="48"/>
  <c r="E131" i="48"/>
  <c r="I131" i="48"/>
  <c r="C132" i="48"/>
  <c r="G132" i="48"/>
  <c r="E132" i="48"/>
  <c r="I132" i="48"/>
  <c r="E133" i="48"/>
  <c r="C133" i="48"/>
  <c r="G133" i="48"/>
  <c r="K137" i="48"/>
  <c r="C134" i="48"/>
  <c r="G134" i="48"/>
  <c r="E134" i="48"/>
  <c r="I134" i="48"/>
  <c r="E135" i="48"/>
  <c r="I135" i="48"/>
  <c r="C141" i="48"/>
  <c r="G141" i="48"/>
  <c r="E141" i="48"/>
  <c r="I141" i="48"/>
  <c r="C142" i="48"/>
  <c r="G142" i="48"/>
  <c r="E142" i="48"/>
  <c r="I142" i="48"/>
  <c r="E143" i="48"/>
  <c r="C143" i="48"/>
  <c r="G143" i="48"/>
  <c r="K146" i="48"/>
  <c r="E144" i="48"/>
  <c r="I144" i="48"/>
  <c r="C154" i="48"/>
  <c r="G154" i="48"/>
  <c r="E154" i="48"/>
  <c r="I154" i="48"/>
  <c r="C155" i="48"/>
  <c r="G155" i="48"/>
  <c r="E155" i="48"/>
  <c r="I155" i="48"/>
  <c r="E156" i="48"/>
  <c r="I156" i="48"/>
  <c r="C156" i="48"/>
  <c r="G156" i="48"/>
  <c r="I157" i="48"/>
  <c r="C157" i="48"/>
  <c r="G157" i="48"/>
  <c r="C158" i="48"/>
  <c r="G158" i="48"/>
  <c r="J162" i="48"/>
  <c r="E158" i="48"/>
  <c r="K162" i="48"/>
  <c r="E159" i="48"/>
  <c r="I159" i="48"/>
  <c r="C159" i="48"/>
  <c r="G159" i="48"/>
  <c r="E160" i="48"/>
  <c r="I160" i="48"/>
  <c r="C166" i="48"/>
  <c r="G166" i="48"/>
  <c r="J176" i="48"/>
  <c r="E166" i="48"/>
  <c r="I166" i="48"/>
  <c r="E167" i="48"/>
  <c r="I167" i="48"/>
  <c r="C167" i="48"/>
  <c r="G167" i="48"/>
  <c r="E168" i="48"/>
  <c r="I168" i="48"/>
  <c r="C168" i="48"/>
  <c r="G168" i="48"/>
  <c r="C169" i="48"/>
  <c r="G169" i="48"/>
  <c r="E169" i="48"/>
  <c r="I169" i="48"/>
  <c r="E170" i="48"/>
  <c r="I170" i="48"/>
  <c r="C170" i="48"/>
  <c r="G170" i="48"/>
  <c r="E171" i="48"/>
  <c r="I171" i="48"/>
  <c r="C171" i="48"/>
  <c r="G171" i="48"/>
  <c r="C172" i="48"/>
  <c r="G172" i="48"/>
  <c r="E172" i="48"/>
  <c r="I172" i="48"/>
  <c r="E173" i="48"/>
  <c r="C173" i="48"/>
  <c r="G173" i="48"/>
  <c r="K176" i="48"/>
  <c r="E174" i="48"/>
  <c r="I174" i="48"/>
  <c r="C180" i="48"/>
  <c r="G180" i="48"/>
  <c r="E180" i="48"/>
  <c r="K183" i="48"/>
  <c r="E181" i="48"/>
  <c r="I181" i="48"/>
  <c r="E38" i="47"/>
  <c r="D38" i="47"/>
  <c r="C38" i="47"/>
  <c r="B38" i="47"/>
  <c r="H36" i="47"/>
  <c r="J36" i="47" s="1"/>
  <c r="G36" i="47"/>
  <c r="I36" i="47" s="1"/>
  <c r="H30" i="47"/>
  <c r="J30" i="47" s="1"/>
  <c r="G30" i="47"/>
  <c r="I30" i="47" s="1"/>
  <c r="E27" i="47"/>
  <c r="D27" i="47"/>
  <c r="C27" i="47"/>
  <c r="B27" i="47"/>
  <c r="H25" i="47"/>
  <c r="J25" i="47" s="1"/>
  <c r="G25" i="47"/>
  <c r="I25" i="47" s="1"/>
  <c r="C13" i="51"/>
  <c r="E13" i="51" s="1"/>
  <c r="F24" i="51"/>
  <c r="D24" i="51"/>
  <c r="I15" i="51"/>
  <c r="I24" i="51" s="1"/>
  <c r="H15" i="51"/>
  <c r="H24" i="51" s="1"/>
  <c r="E24" i="51"/>
  <c r="C24" i="51"/>
  <c r="B33" i="46"/>
  <c r="E33" i="46"/>
  <c r="D33" i="46"/>
  <c r="C33" i="46"/>
  <c r="K187" i="48"/>
  <c r="J187" i="48"/>
  <c r="C11" i="44"/>
  <c r="C43" i="44"/>
  <c r="D11" i="44"/>
  <c r="D43" i="44"/>
  <c r="E11" i="44"/>
  <c r="E43" i="44"/>
  <c r="B11" i="44"/>
  <c r="B43" i="44"/>
  <c r="E11" i="45"/>
  <c r="D11" i="45"/>
  <c r="C11" i="45"/>
  <c r="B11" i="45"/>
  <c r="E475" i="49"/>
  <c r="D475" i="49"/>
  <c r="C475" i="49"/>
  <c r="B475" i="49"/>
  <c r="B5" i="49"/>
  <c r="C5" i="49" s="1"/>
  <c r="E5" i="49" s="1"/>
  <c r="B5" i="47"/>
  <c r="C5" i="47" s="1"/>
  <c r="E5" i="47" s="1"/>
  <c r="E64" i="26"/>
  <c r="C64" i="26"/>
  <c r="H6" i="26"/>
  <c r="H64" i="26" s="1"/>
  <c r="G6" i="26"/>
  <c r="G64" i="26" s="1"/>
  <c r="D64" i="26"/>
  <c r="B64" i="26"/>
  <c r="B5" i="26"/>
  <c r="C5" i="26" s="1"/>
  <c r="E5" i="26" s="1"/>
  <c r="H26" i="46"/>
  <c r="G26" i="46"/>
  <c r="I26" i="46" s="1"/>
  <c r="J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64" i="33" s="1"/>
  <c r="G6" i="33"/>
  <c r="G64" i="33" s="1"/>
  <c r="E64" i="33"/>
  <c r="D64" i="33"/>
  <c r="C64" i="33"/>
  <c r="B64" i="33"/>
  <c r="G43" i="44" l="1"/>
  <c r="D13" i="51"/>
  <c r="F13" i="51" s="1"/>
  <c r="D5" i="26"/>
  <c r="D5" i="47"/>
  <c r="G475" i="49"/>
  <c r="I475" i="49" s="1"/>
  <c r="H475" i="49"/>
  <c r="J475" i="49" s="1"/>
  <c r="D5" i="49"/>
  <c r="D44" i="44"/>
  <c r="H11" i="44"/>
  <c r="H43" i="44"/>
  <c r="I43" i="44"/>
  <c r="E44" i="44"/>
  <c r="H44" i="44" s="1"/>
  <c r="J44" i="44" s="1"/>
  <c r="C44" i="44"/>
  <c r="B44" i="44"/>
  <c r="C5" i="44"/>
  <c r="E5" i="44" s="1"/>
  <c r="H27" i="47"/>
  <c r="J27" i="47" s="1"/>
  <c r="G27" i="47"/>
  <c r="I27" i="47" s="1"/>
  <c r="G38" i="47"/>
  <c r="I38" i="47" s="1"/>
  <c r="H38" i="47"/>
  <c r="J38" i="47" s="1"/>
  <c r="H33" i="46"/>
  <c r="J33" i="46" s="1"/>
  <c r="G33" i="46"/>
  <c r="I33" i="46" s="1"/>
  <c r="D5" i="46"/>
  <c r="D5" i="33"/>
  <c r="I6" i="26"/>
  <c r="J6" i="26"/>
  <c r="J64" i="26"/>
  <c r="I64" i="26"/>
  <c r="D54" i="45"/>
  <c r="D55" i="45"/>
  <c r="D56" i="45"/>
  <c r="D57" i="45"/>
  <c r="D58" i="45"/>
  <c r="D59" i="45"/>
  <c r="D60" i="45"/>
  <c r="D61" i="45"/>
  <c r="D62" i="45"/>
  <c r="D63" i="45"/>
  <c r="D46" i="45"/>
  <c r="D47" i="45"/>
  <c r="D48" i="45"/>
  <c r="D49" i="45"/>
  <c r="D50" i="45"/>
  <c r="D51" i="45"/>
  <c r="D52" i="45"/>
  <c r="D53" i="45"/>
  <c r="D64" i="45"/>
  <c r="D65" i="45"/>
  <c r="E46" i="45"/>
  <c r="E47" i="45"/>
  <c r="E48" i="45"/>
  <c r="E49" i="45"/>
  <c r="H49" i="45" s="1"/>
  <c r="E50" i="45"/>
  <c r="H50" i="45" s="1"/>
  <c r="E51" i="45"/>
  <c r="H51" i="45" s="1"/>
  <c r="E52" i="45"/>
  <c r="E53" i="45"/>
  <c r="H53" i="45" s="1"/>
  <c r="E64" i="45"/>
  <c r="E65" i="45"/>
  <c r="E54" i="45"/>
  <c r="E55" i="45"/>
  <c r="H55" i="45" s="1"/>
  <c r="E56" i="45"/>
  <c r="H56" i="45" s="1"/>
  <c r="E57" i="45"/>
  <c r="H57" i="45" s="1"/>
  <c r="E58" i="45"/>
  <c r="E59" i="45"/>
  <c r="E60" i="45"/>
  <c r="E61" i="45"/>
  <c r="H61" i="45" s="1"/>
  <c r="E62" i="45"/>
  <c r="E63" i="45"/>
  <c r="H63" i="45" s="1"/>
  <c r="C39" i="45"/>
  <c r="C40" i="45"/>
  <c r="C41" i="45"/>
  <c r="C42" i="45"/>
  <c r="E39" i="45"/>
  <c r="E40" i="45"/>
  <c r="E41" i="45"/>
  <c r="E42" i="45"/>
  <c r="B54" i="45"/>
  <c r="B55" i="45"/>
  <c r="B56" i="45"/>
  <c r="B57" i="45"/>
  <c r="B58" i="45"/>
  <c r="B59" i="45"/>
  <c r="B60" i="45"/>
  <c r="B61" i="45"/>
  <c r="B62" i="45"/>
  <c r="B63" i="45"/>
  <c r="B46" i="45"/>
  <c r="B47" i="45"/>
  <c r="B48" i="45"/>
  <c r="B49" i="45"/>
  <c r="B50" i="45"/>
  <c r="B51" i="45"/>
  <c r="B52" i="45"/>
  <c r="B53" i="45"/>
  <c r="B64" i="45"/>
  <c r="B65" i="45"/>
  <c r="C46" i="45"/>
  <c r="C47" i="45"/>
  <c r="C48" i="45"/>
  <c r="C49" i="45"/>
  <c r="C50" i="45"/>
  <c r="C51" i="45"/>
  <c r="C52" i="45"/>
  <c r="C53" i="45"/>
  <c r="C64" i="45"/>
  <c r="C65" i="45"/>
  <c r="C54" i="45"/>
  <c r="C55" i="45"/>
  <c r="C56" i="45"/>
  <c r="C57" i="45"/>
  <c r="C58" i="45"/>
  <c r="C59" i="45"/>
  <c r="C60" i="45"/>
  <c r="C61" i="45"/>
  <c r="C62" i="45"/>
  <c r="C63" i="45"/>
  <c r="B42" i="45"/>
  <c r="B39" i="45"/>
  <c r="B40" i="45"/>
  <c r="G40" i="45" s="1"/>
  <c r="B41" i="45"/>
  <c r="G41" i="45" s="1"/>
  <c r="D42" i="45"/>
  <c r="H42" i="45" s="1"/>
  <c r="D39" i="45"/>
  <c r="D40" i="45"/>
  <c r="D41" i="45"/>
  <c r="G34" i="45"/>
  <c r="I34" i="45" s="1"/>
  <c r="H34" i="45"/>
  <c r="J34" i="45" s="1"/>
  <c r="H11" i="45"/>
  <c r="J11" i="45" s="1"/>
  <c r="G11" i="45"/>
  <c r="I11" i="45" s="1"/>
  <c r="J15" i="51"/>
  <c r="J24" i="51"/>
  <c r="K15" i="51"/>
  <c r="K24" i="51"/>
  <c r="G11" i="44"/>
  <c r="C6" i="45"/>
  <c r="J43" i="44"/>
  <c r="B38" i="45"/>
  <c r="I11" i="44"/>
  <c r="H62" i="45" l="1"/>
  <c r="H58" i="45"/>
  <c r="H52" i="45"/>
  <c r="H48" i="45"/>
  <c r="G44" i="44"/>
  <c r="I44" i="44" s="1"/>
  <c r="G42" i="45"/>
  <c r="D43" i="45"/>
  <c r="H39" i="45"/>
  <c r="G39" i="45"/>
  <c r="B43" i="45"/>
  <c r="G65" i="45"/>
  <c r="G53" i="45"/>
  <c r="G51" i="45"/>
  <c r="G49" i="45"/>
  <c r="G47" i="45"/>
  <c r="G63" i="45"/>
  <c r="G61" i="45"/>
  <c r="G59" i="45"/>
  <c r="G57" i="45"/>
  <c r="G55" i="45"/>
  <c r="H40" i="45"/>
  <c r="H65" i="45"/>
  <c r="H47" i="45"/>
  <c r="H59" i="45"/>
  <c r="C66" i="45"/>
  <c r="G64" i="45"/>
  <c r="G52" i="45"/>
  <c r="G50" i="45"/>
  <c r="G48" i="45"/>
  <c r="G46" i="45"/>
  <c r="B66" i="45"/>
  <c r="G66" i="45" s="1"/>
  <c r="G62" i="45"/>
  <c r="G60" i="45"/>
  <c r="G58" i="45"/>
  <c r="G56" i="45"/>
  <c r="G54" i="45"/>
  <c r="H41" i="45"/>
  <c r="E43" i="45"/>
  <c r="C43" i="45"/>
  <c r="E66" i="45"/>
  <c r="H64" i="45"/>
  <c r="D66" i="45"/>
  <c r="H46" i="45"/>
  <c r="H60" i="45"/>
  <c r="H54" i="45"/>
  <c r="C38" i="45"/>
  <c r="E6" i="45"/>
  <c r="E38" i="45" s="1"/>
  <c r="H66" i="45" l="1"/>
  <c r="G43" i="45"/>
  <c r="H43" i="45"/>
</calcChain>
</file>

<file path=xl/sharedStrings.xml><?xml version="1.0" encoding="utf-8"?>
<sst xmlns="http://schemas.openxmlformats.org/spreadsheetml/2006/main" count="1698" uniqueCount="592">
  <si>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</si>
  <si>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</si>
  <si>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</si>
  <si>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</si>
  <si>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</si>
  <si>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</si>
  <si>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</si>
  <si>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</si>
  <si>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</si>
  <si>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</si>
  <si>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</si>
  <si>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</si>
  <si>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</si>
  <si>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</si>
  <si>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</si>
  <si>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</si>
  <si>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</si>
  <si>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</si>
  <si>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</si>
  <si>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</si>
  <si>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</si>
  <si>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</si>
  <si>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</si>
  <si>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</si>
  <si>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</si>
  <si>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</si>
  <si>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</si>
  <si>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</si>
  <si>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</si>
  <si>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</si>
  <si>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</si>
  <si>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</si>
  <si>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</si>
  <si>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Bentley</t>
  </si>
  <si>
    <t>BMW</t>
  </si>
  <si>
    <t>BYD</t>
  </si>
  <si>
    <t>Chery</t>
  </si>
  <si>
    <t>Chevrolet</t>
  </si>
  <si>
    <t>CUPRA</t>
  </si>
  <si>
    <t>Daf</t>
  </si>
  <si>
    <t>Fiat</t>
  </si>
  <si>
    <t>Fiat Professional</t>
  </si>
  <si>
    <t>Ford</t>
  </si>
  <si>
    <t>Freightliner</t>
  </si>
  <si>
    <t>Fuso</t>
  </si>
  <si>
    <t>Genesis</t>
  </si>
  <si>
    <t>GWM</t>
  </si>
  <si>
    <t>Hino</t>
  </si>
  <si>
    <t>Honda</t>
  </si>
  <si>
    <t>Hyundai</t>
  </si>
  <si>
    <t>Hyundai Commercial Vehicles</t>
  </si>
  <si>
    <t>Isuzu</t>
  </si>
  <si>
    <t>Isuzu Ute</t>
  </si>
  <si>
    <t>Jaguar</t>
  </si>
  <si>
    <t>Jeep</t>
  </si>
  <si>
    <t>Kenworth</t>
  </si>
  <si>
    <t>Kia</t>
  </si>
  <si>
    <t>Land Rover</t>
  </si>
  <si>
    <t>LDV</t>
  </si>
  <si>
    <t>Lexus</t>
  </si>
  <si>
    <t>Lotus</t>
  </si>
  <si>
    <t>Mack</t>
  </si>
  <si>
    <t>Man</t>
  </si>
  <si>
    <t>Maserati</t>
  </si>
  <si>
    <t>Mazda</t>
  </si>
  <si>
    <t>Mercedes-Benz Cars</t>
  </si>
  <si>
    <t>Mercedes-Benz Vans</t>
  </si>
  <si>
    <t>MG</t>
  </si>
  <si>
    <t>MINI</t>
  </si>
  <si>
    <t>Mitsubishi</t>
  </si>
  <si>
    <t>Nissan</t>
  </si>
  <si>
    <t>Peugeot</t>
  </si>
  <si>
    <t>Polestar</t>
  </si>
  <si>
    <t>Porsche</t>
  </si>
  <si>
    <t>RAM</t>
  </si>
  <si>
    <t>Renault</t>
  </si>
  <si>
    <t>Scania</t>
  </si>
  <si>
    <t>SEA Electric</t>
  </si>
  <si>
    <t>Skoda</t>
  </si>
  <si>
    <t>SsangYong</t>
  </si>
  <si>
    <t>Subaru</t>
  </si>
  <si>
    <t>Suzuki</t>
  </si>
  <si>
    <t>Tesla</t>
  </si>
  <si>
    <t>Toyota</t>
  </si>
  <si>
    <t>UD Trucks</t>
  </si>
  <si>
    <t>Volkswagen</t>
  </si>
  <si>
    <t>Volvo Car</t>
  </si>
  <si>
    <t>Volvo Commercial</t>
  </si>
  <si>
    <t>VFACTS TAS REPORT</t>
  </si>
  <si>
    <t>JUNE 2023</t>
  </si>
  <si>
    <t>AUSTRALIAN CAPITAL TERRITORY</t>
  </si>
  <si>
    <t>NEW SOUTH WALES</t>
  </si>
  <si>
    <t>NORTHERN TERRITORY</t>
  </si>
  <si>
    <t>QUEENSLAND</t>
  </si>
  <si>
    <t>SOUTH AUSTRALIA</t>
  </si>
  <si>
    <t>TASMANIA</t>
  </si>
  <si>
    <t>VICTORIA</t>
  </si>
  <si>
    <t>WESTERN AUSTRALIA</t>
  </si>
  <si>
    <t>TAS</t>
  </si>
  <si>
    <t>Passenger</t>
  </si>
  <si>
    <t>Micro</t>
  </si>
  <si>
    <t>Light</t>
  </si>
  <si>
    <t>Small</t>
  </si>
  <si>
    <t>Medium</t>
  </si>
  <si>
    <t>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</si>
  <si>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</si>
  <si>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</si>
  <si>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</si>
  <si>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</si>
  <si>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</si>
  <si>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</si>
  <si>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</si>
  <si>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</si>
  <si>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</si>
  <si>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</si>
  <si>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</si>
  <si>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</si>
  <si>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</si>
  <si>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</si>
  <si>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</si>
  <si>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</si>
  <si>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</si>
  <si>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</si>
  <si>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</si>
  <si>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</si>
  <si>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</si>
  <si>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</si>
  <si>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</si>
  <si>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</si>
  <si>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</si>
  <si>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</si>
  <si>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</si>
  <si>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</si>
  <si>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</si>
  <si>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</si>
  <si>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</si>
  <si>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</si>
  <si>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</si>
  <si>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</si>
  <si>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</si>
  <si>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</si>
  <si>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</si>
  <si>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</si>
  <si>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</si>
  <si>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</si>
  <si>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</si>
  <si>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</si>
  <si>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</si>
  <si>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</si>
  <si>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</si>
  <si>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</si>
  <si>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</si>
  <si>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</si>
  <si>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</si>
  <si>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</si>
  <si>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</si>
  <si>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</si>
  <si>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</si>
  <si>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</si>
  <si>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</si>
  <si>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</si>
  <si>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</si>
  <si>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</si>
  <si>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</si>
  <si>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</si>
  <si>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</si>
  <si>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</si>
  <si>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</si>
  <si>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</si>
  <si>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</si>
  <si>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</si>
  <si>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</si>
  <si>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</si>
  <si>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</si>
  <si>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</si>
  <si>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</si>
  <si>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</si>
  <si>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</si>
  <si>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</si>
  <si>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</si>
  <si>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</si>
  <si>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</si>
  <si>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</si>
  <si>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</si>
  <si>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</si>
  <si>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</si>
  <si>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</si>
  <si>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</si>
  <si>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</si>
  <si>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</si>
  <si>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</si>
  <si>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</si>
  <si>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</si>
  <si>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</si>
  <si>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</si>
  <si>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</si>
  <si>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MINI Hatch</t>
  </si>
  <si>
    <t>Skoda Fabia</t>
  </si>
  <si>
    <t>Hyundai i30</t>
  </si>
  <si>
    <t>Hyundai Ioniq</t>
  </si>
  <si>
    <t>Kia Cerato</t>
  </si>
  <si>
    <t>Mazda3</t>
  </si>
  <si>
    <t>Skoda Scala</t>
  </si>
  <si>
    <t>Subaru Impreza</t>
  </si>
  <si>
    <t>Toyota Corolla</t>
  </si>
  <si>
    <t>Toyota Prius</t>
  </si>
  <si>
    <t>Audi A3</t>
  </si>
  <si>
    <t>BMW 1 Series</t>
  </si>
  <si>
    <t>BMW 2 Series Gran Coupe</t>
  </si>
  <si>
    <t>CUPRA Born</t>
  </si>
  <si>
    <t>Ford Focus</t>
  </si>
  <si>
    <t>Honda Civic</t>
  </si>
  <si>
    <t>Mercedes-Benz A-Class</t>
  </si>
  <si>
    <t>Mercedes-Benz B-Class</t>
  </si>
  <si>
    <t>MINI Clubman</t>
  </si>
  <si>
    <t>Nissan Leaf</t>
  </si>
  <si>
    <t>Peugeot 308</t>
  </si>
  <si>
    <t>Renault Megane</t>
  </si>
  <si>
    <t>Subaru WRX</t>
  </si>
  <si>
    <t>Volkswagen Golf</t>
  </si>
  <si>
    <t>Hyundai Sonata</t>
  </si>
  <si>
    <t>Mazda6</t>
  </si>
  <si>
    <t>Skoda Octavia</t>
  </si>
  <si>
    <t>Toyota Camry</t>
  </si>
  <si>
    <t>Volkswagen Passat</t>
  </si>
  <si>
    <t>Alfa Romeo Giulia</t>
  </si>
  <si>
    <t>Audi A4</t>
  </si>
  <si>
    <t>Audi A5 Sportback</t>
  </si>
  <si>
    <t>BMW 3 Series</t>
  </si>
  <si>
    <t>BMW 4 Series Gran Coupe</t>
  </si>
  <si>
    <t>BMW i4</t>
  </si>
  <si>
    <t>Hyundai Ioniq 6</t>
  </si>
  <si>
    <t>Jaguar XE</t>
  </si>
  <si>
    <t>Lexus ES</t>
  </si>
  <si>
    <t>Mercedes-Benz C-Class</t>
  </si>
  <si>
    <t>Mercedes-Benz CLA-Class</t>
  </si>
  <si>
    <t>Polestar 2</t>
  </si>
  <si>
    <t>Tesla Model 3</t>
  </si>
  <si>
    <t>Volkswagen Arteon</t>
  </si>
  <si>
    <t>Volvo S60</t>
  </si>
  <si>
    <t>Volvo V60 Cross Country</t>
  </si>
  <si>
    <t>Kia Stinger</t>
  </si>
  <si>
    <t>Skoda Superb</t>
  </si>
  <si>
    <t>Audi A6</t>
  </si>
  <si>
    <t>Audi e-tron GT</t>
  </si>
  <si>
    <t>BMW 5 Series</t>
  </si>
  <si>
    <t>Mercedes-Benz E-Class</t>
  </si>
  <si>
    <t>Mercedes-Benz EQE</t>
  </si>
  <si>
    <t>Porsche Taycan</t>
  </si>
  <si>
    <t>Honda Odyssey</t>
  </si>
  <si>
    <t>Hyundai Staria</t>
  </si>
  <si>
    <t>Kia Carnival</t>
  </si>
  <si>
    <t>LDV G10 Wagon</t>
  </si>
  <si>
    <t>LDV Mifa</t>
  </si>
  <si>
    <t>Volkswagen Caddy</t>
  </si>
  <si>
    <t>Volkswagen Multivan</t>
  </si>
  <si>
    <t>Mercedes-Benz Valente</t>
  </si>
  <si>
    <t>Mercedes-Benz V-Class</t>
  </si>
  <si>
    <t>Mercedes-Benz Vito/eVito Tour</t>
  </si>
  <si>
    <t>Toyota Granvia</t>
  </si>
  <si>
    <t>Volkswagen California</t>
  </si>
  <si>
    <t>BMW 2 Series Coupe/Conv</t>
  </si>
  <si>
    <t>Ford Mustang</t>
  </si>
  <si>
    <t>Mazda MX5</t>
  </si>
  <si>
    <t>MINI Cabrio</t>
  </si>
  <si>
    <t>Nissan 370Z</t>
  </si>
  <si>
    <t>Nissan Z</t>
  </si>
  <si>
    <t>Subaru BRZ</t>
  </si>
  <si>
    <t>Toyota GR86 / 86</t>
  </si>
  <si>
    <t>Audi A5</t>
  </si>
  <si>
    <t>Audi TT</t>
  </si>
  <si>
    <t>BMW 4 Series Coupe/Conv</t>
  </si>
  <si>
    <t>Chevrolet Corvette Stingray</t>
  </si>
  <si>
    <t>Lotus Emira</t>
  </si>
  <si>
    <t>Lotus Exige</t>
  </si>
  <si>
    <t>Mercedes-Benz C-Class Cpe/Conv</t>
  </si>
  <si>
    <t>Porsche Boxster</t>
  </si>
  <si>
    <t>Porsche Cayman</t>
  </si>
  <si>
    <t>Toyota Supra</t>
  </si>
  <si>
    <t>Bentley Coupe/Conv</t>
  </si>
  <si>
    <t>Maserati Coupe/Conv</t>
  </si>
  <si>
    <t>Porsche 911</t>
  </si>
  <si>
    <t>Ford Puma</t>
  </si>
  <si>
    <t>Hyundai Venue</t>
  </si>
  <si>
    <t>Kia Stonic</t>
  </si>
  <si>
    <t>Mazda CX-3</t>
  </si>
  <si>
    <t>Nissan Juke</t>
  </si>
  <si>
    <t>Renault Captur</t>
  </si>
  <si>
    <t>Suzuki Ignis</t>
  </si>
  <si>
    <t>Suzuki Jimny</t>
  </si>
  <si>
    <t>Toyota Yaris Cross</t>
  </si>
  <si>
    <t>Volkswagen T-Cross</t>
  </si>
  <si>
    <t>Chery Omoda 5</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</si>
  <si>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</si>
  <si>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</si>
  <si>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</si>
  <si>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</si>
  <si>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</si>
  <si>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</si>
  <si>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</si>
  <si>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</si>
  <si>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</si>
  <si>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</si>
  <si>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</si>
  <si>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</si>
  <si>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</si>
  <si>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</si>
  <si>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Crosstrek</t>
  </si>
  <si>
    <t>Subaru XV</t>
  </si>
  <si>
    <t>Suzuki S-Cross</t>
  </si>
  <si>
    <t>Suzuki Vitara</t>
  </si>
  <si>
    <t>Toyota C-HR</t>
  </si>
  <si>
    <t>Toyota Corolla Cross</t>
  </si>
  <si>
    <t>Volkswagen T-Roc</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</si>
  <si>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</si>
  <si>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</si>
  <si>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</si>
  <si>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</si>
  <si>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</si>
  <si>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</si>
  <si>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</si>
  <si>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</si>
  <si>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</si>
  <si>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</si>
  <si>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</si>
  <si>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</si>
  <si>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</si>
  <si>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</si>
  <si>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CUPRA Formentor</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</si>
  <si>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</si>
  <si>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</si>
  <si>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</si>
  <si>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</si>
  <si>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</si>
  <si>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</si>
  <si>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</si>
  <si>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</si>
  <si>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</si>
  <si>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</si>
  <si>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</si>
  <si>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</si>
  <si>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</si>
  <si>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</si>
  <si>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</si>
  <si>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</si>
  <si>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</si>
  <si>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</si>
  <si>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</si>
  <si>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</si>
  <si>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</si>
  <si>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</si>
  <si>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Genesis GV70</t>
  </si>
  <si>
    <t>Hyundai Ioniq 5</t>
  </si>
  <si>
    <t>Land Rover Discovery Sport</t>
  </si>
  <si>
    <t>Land Rover Range Rover Evoque</t>
  </si>
  <si>
    <t>Lexus NX</t>
  </si>
  <si>
    <t>Mercedes-Benz EQB</t>
  </si>
  <si>
    <t>Mercedes-Benz EQC</t>
  </si>
  <si>
    <t>Mercedes-Benz GLB-Class</t>
  </si>
  <si>
    <t>Mercedes-Benz GLC-Class Coupe</t>
  </si>
  <si>
    <t>Mercedes-Benz GLC-Class Wagon</t>
  </si>
  <si>
    <t>Porsche Macan</t>
  </si>
  <si>
    <t>Tesla Model Y</t>
  </si>
  <si>
    <t>Volvo XC60</t>
  </si>
  <si>
    <t>Ford Everest</t>
  </si>
  <si>
    <t>Hyundai Palisade</t>
  </si>
  <si>
    <t>Hyundai Santa Fe</t>
  </si>
  <si>
    <t>Isuzu Ute MU-X</t>
  </si>
  <si>
    <t>Jeep Wrangler</t>
  </si>
  <si>
    <t>Kia Sorento</t>
  </si>
  <si>
    <t>LDV D90</t>
  </si>
  <si>
    <t>Mazda CX-8</t>
  </si>
  <si>
    <t>Mazda CX-9</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</si>
  <si>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</si>
  <si>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</si>
  <si>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</si>
  <si>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</si>
  <si>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</si>
  <si>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</si>
  <si>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</si>
  <si>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</si>
  <si>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</si>
  <si>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</si>
  <si>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</si>
  <si>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</si>
  <si>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Audi Q8</t>
  </si>
  <si>
    <t>BMW iX</t>
  </si>
  <si>
    <t>BMW X5</t>
  </si>
  <si>
    <t>Genesis GV80</t>
  </si>
  <si>
    <t>Jaguar F-Pace</t>
  </si>
  <si>
    <t>Jeep Grand Cherokee</t>
  </si>
  <si>
    <t>Kia EV6</t>
  </si>
  <si>
    <t>Land Rover Defender</t>
  </si>
  <si>
    <t>Land Rover Range Rover Sport</t>
  </si>
  <si>
    <t>Land Rover Range Rover Velar</t>
  </si>
  <si>
    <t>Lexus RX</t>
  </si>
  <si>
    <t>Mercedes-Benz GLE-Class Coupe</t>
  </si>
  <si>
    <t>Mercedes-Benz GLE-Class Wagon</t>
  </si>
  <si>
    <t>Porsche Cayenne Coupe</t>
  </si>
  <si>
    <t>Porsche Cayenne Wagon</t>
  </si>
  <si>
    <t>Volkswagen Touareg</t>
  </si>
  <si>
    <t>Volvo XC90</t>
  </si>
  <si>
    <t>Land Rover Discovery</t>
  </si>
  <si>
    <t>Nissan Patrol Wagon</t>
  </si>
  <si>
    <t>Toyota Landcruiser Wagon</t>
  </si>
  <si>
    <t>BMW X7</t>
  </si>
  <si>
    <t>Land Rover Range Rover</t>
  </si>
  <si>
    <t>Lexus LX</t>
  </si>
  <si>
    <t>Mercedes-Benz G-Class</t>
  </si>
  <si>
    <t>Mercedes-Benz GLS-Class</t>
  </si>
  <si>
    <t>Ford Transit Bus</t>
  </si>
  <si>
    <t>LDV Deliver 9 Bus</t>
  </si>
  <si>
    <t>Toyota Hiace Bus</t>
  </si>
  <si>
    <t>Volkswagen Crafter Bus</t>
  </si>
  <si>
    <t>Toyota Coaster</t>
  </si>
  <si>
    <t>Peugeot Partner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</si>
  <si>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</si>
  <si>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</si>
  <si>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</si>
  <si>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</si>
  <si>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</si>
  <si>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</si>
  <si>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</si>
  <si>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</si>
  <si>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</si>
  <si>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</si>
  <si>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</si>
  <si>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</si>
  <si>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</si>
  <si>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GWM Ute 4X2</t>
  </si>
  <si>
    <t>Isuzu Ute D-Max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</si>
  <si>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</si>
  <si>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</si>
  <si>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</si>
  <si>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</si>
  <si>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</si>
  <si>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</si>
  <si>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</si>
  <si>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</si>
  <si>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</si>
  <si>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</si>
  <si>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</si>
  <si>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</si>
  <si>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</si>
  <si>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</si>
  <si>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</si>
  <si>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</si>
  <si>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</si>
  <si>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</si>
  <si>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</si>
  <si>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</si>
  <si>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RAM 3500</t>
  </si>
  <si>
    <t>Fiat Ducato</t>
  </si>
  <si>
    <t>Ford Transit Heavy</t>
  </si>
  <si>
    <t>Fuso Canter (LD)</t>
  </si>
  <si>
    <t>Hino (LD)</t>
  </si>
  <si>
    <t>Hyundai EX4</t>
  </si>
  <si>
    <t>Hyundai EX8</t>
  </si>
  <si>
    <t>Isuzu N-Series (LD)</t>
  </si>
  <si>
    <t>LDV Deliver 9</t>
  </si>
  <si>
    <t>Mercedes-Benz Sprinter</t>
  </si>
  <si>
    <t>Peugeot Boxer</t>
  </si>
  <si>
    <t>Renault Master</t>
  </si>
  <si>
    <t>Volkswagen Crafter</t>
  </si>
  <si>
    <t>Fuso Fighter (MD)</t>
  </si>
  <si>
    <t>Hino (MD)</t>
  </si>
  <si>
    <t>Isuzu N-Series (MD)</t>
  </si>
  <si>
    <t>SEA Electric (MD)</t>
  </si>
  <si>
    <t>UD Trucks (MD)</t>
  </si>
  <si>
    <t>DAF (HD)</t>
  </si>
  <si>
    <t>Freightliner (HD)</t>
  </si>
  <si>
    <t>Fuso F-Series (HD)</t>
  </si>
  <si>
    <t>Hino (HD)</t>
  </si>
  <si>
    <t>Isuzu (HD)</t>
  </si>
  <si>
    <t>Mack (HD)</t>
  </si>
  <si>
    <t>MAN (HD)</t>
  </si>
  <si>
    <t>Scania (HD)</t>
  </si>
  <si>
    <t>UD Trucks (HD)</t>
  </si>
  <si>
    <t>Volvo Truck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</si>
  <si>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</si>
  <si>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</si>
  <si>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</si>
  <si>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</si>
  <si>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</si>
  <si>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</si>
  <si>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</si>
  <si>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</si>
  <si>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</si>
  <si>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</si>
  <si>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</si>
  <si>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</si>
  <si>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</si>
  <si>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</si>
  <si>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</si>
  <si>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</si>
  <si>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</si>
  <si>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</si>
  <si>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</si>
  <si>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</si>
  <si>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</si>
  <si>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</si>
  <si>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</si>
  <si>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</si>
  <si>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</si>
  <si>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</si>
  <si>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</si>
  <si>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</si>
  <si>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</si>
  <si>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</si>
  <si>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</si>
  <si>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</si>
  <si>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</si>
  <si>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</si>
  <si>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</si>
  <si>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</si>
  <si>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</si>
  <si>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</si>
  <si>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</si>
  <si>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</si>
  <si>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</si>
  <si>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</si>
  <si>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</si>
  <si>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</si>
  <si>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</si>
  <si>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</si>
  <si>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</si>
  <si>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</si>
  <si>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</si>
  <si>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</si>
  <si>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</si>
  <si>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</si>
  <si>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</si>
  <si>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</si>
  <si>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</si>
  <si>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</si>
  <si>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</si>
  <si>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Bentley Total</t>
  </si>
  <si>
    <t>BMW Total</t>
  </si>
  <si>
    <t>BYD Total</t>
  </si>
  <si>
    <t>Chery Total</t>
  </si>
  <si>
    <t>Chevrolet Total</t>
  </si>
  <si>
    <t>CUPRA Total</t>
  </si>
  <si>
    <t>Daf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</si>
  <si>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</si>
  <si>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</si>
  <si>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</si>
  <si>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</si>
  <si>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</si>
  <si>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</si>
  <si>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</si>
  <si>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</si>
  <si>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</si>
  <si>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</si>
  <si>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</si>
  <si>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</si>
  <si>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</si>
  <si>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Jaguar Total</t>
  </si>
  <si>
    <t>Jeep Total</t>
  </si>
  <si>
    <t>Kenworth Total</t>
  </si>
  <si>
    <t>Kia Total</t>
  </si>
  <si>
    <t>Land Rover Total</t>
  </si>
  <si>
    <t>LDV Total</t>
  </si>
  <si>
    <t>Lexus Total</t>
  </si>
  <si>
    <t>Lotus Total</t>
  </si>
  <si>
    <t>Mack Total</t>
  </si>
  <si>
    <t>Man Total</t>
  </si>
  <si>
    <t>Maserati Total</t>
  </si>
  <si>
    <t>Mazda Total</t>
  </si>
  <si>
    <t>Mercedes-Benz Cars Total</t>
  </si>
  <si>
    <t>Mercedes-Benz Vans Total</t>
  </si>
  <si>
    <t>MG Total</t>
  </si>
  <si>
    <t>MINI Total</t>
  </si>
  <si>
    <t>Mitsubishi Total</t>
  </si>
  <si>
    <t>Nissan Total</t>
  </si>
  <si>
    <t>Peugeot Total</t>
  </si>
  <si>
    <t>Polestar Total</t>
  </si>
  <si>
    <t>Porsche Total</t>
  </si>
  <si>
    <t>RAM Total</t>
  </si>
  <si>
    <t>Renault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</si>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</sst>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5" x14ac:dyDescent="0.25"/>
  <cols>
    <col min="1" max="1" width="2.7265625" customWidth="1"/>
    <col min="2" max="2" width="32.54296875" customWidth="1"/>
    <col min="3" max="4" width="9.54296875" bestFit="1" customWidth="1"/>
    <col min="5" max="6" width="10.1796875" customWidth="1"/>
    <col min="7" max="7" width="1.7265625" customWidth="1"/>
    <col min="8" max="8" width="9" bestFit="1" customWidth="1"/>
    <col min="12" max="12" width="2.7265625" customWidth="1"/>
    <col min="15" max="17" width="8.54296875" customWidth="1"/>
  </cols>
  <sheetData>
    <row r="1" spans="1:12" ht="45.75" customHeight="1" x14ac:dyDescent="0.25">
      <c r="A1" s="182" t="s">
        <v>88</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8" x14ac:dyDescent="0.4">
      <c r="A3" s="191" t="s">
        <v>24</v>
      </c>
      <c r="B3" s="192"/>
      <c r="C3" s="192"/>
      <c r="D3" s="192"/>
      <c r="E3" s="192"/>
      <c r="F3" s="192"/>
      <c r="G3" s="192"/>
      <c r="H3" s="192"/>
      <c r="I3" s="192"/>
      <c r="J3" s="192"/>
      <c r="K3" s="192"/>
      <c r="L3" s="192"/>
    </row>
    <row r="4" spans="1:12" ht="40" customHeight="1" x14ac:dyDescent="0.4">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 customHeight="1" x14ac:dyDescent="0.25">
      <c r="A6" s="93"/>
      <c r="B6" s="93"/>
      <c r="C6" s="93"/>
      <c r="D6" s="93"/>
      <c r="E6" s="93"/>
      <c r="F6" s="93"/>
      <c r="G6" s="93"/>
      <c r="H6" s="93"/>
      <c r="I6" s="93"/>
      <c r="J6" s="90"/>
      <c r="K6" s="90"/>
      <c r="L6" s="90"/>
    </row>
    <row r="7" spans="1:12" s="89" customFormat="1" ht="39.75" customHeight="1" x14ac:dyDescent="0.25">
      <c r="A7" s="188" t="s">
        <v>89</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5" x14ac:dyDescent="0.35">
      <c r="A12" s="99"/>
      <c r="B12" s="102"/>
      <c r="C12" s="193" t="s">
        <v>1</v>
      </c>
      <c r="D12" s="194"/>
      <c r="E12" s="193" t="s">
        <v>2</v>
      </c>
      <c r="F12" s="194"/>
      <c r="G12" s="103"/>
      <c r="H12" s="193" t="s">
        <v>3</v>
      </c>
      <c r="I12" s="195"/>
      <c r="J12" s="195"/>
      <c r="K12" s="194"/>
      <c r="L12" s="99"/>
    </row>
    <row r="13" spans="1:12" ht="15.5" x14ac:dyDescent="0.3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5" x14ac:dyDescent="0.35">
      <c r="A14" s="99"/>
      <c r="B14" s="104"/>
      <c r="C14" s="105"/>
      <c r="D14" s="106"/>
      <c r="E14" s="105"/>
      <c r="F14" s="106"/>
      <c r="G14" s="107"/>
      <c r="H14" s="105"/>
      <c r="I14" s="106"/>
      <c r="J14" s="105"/>
      <c r="K14" s="106"/>
      <c r="L14" s="99"/>
    </row>
    <row r="15" spans="1:12" ht="15.5" x14ac:dyDescent="0.35">
      <c r="A15" s="99"/>
      <c r="B15" s="108" t="s">
        <v>90</v>
      </c>
      <c r="C15" s="109">
        <v>1856</v>
      </c>
      <c r="D15" s="110">
        <v>1486</v>
      </c>
      <c r="E15" s="109">
        <v>9054</v>
      </c>
      <c r="F15" s="110">
        <v>8145</v>
      </c>
      <c r="G15" s="111"/>
      <c r="H15" s="109">
        <f t="shared" ref="H15:H22" si="0">C15-D15</f>
        <v>370</v>
      </c>
      <c r="I15" s="110">
        <f t="shared" ref="I15:I22" si="1">E15-F15</f>
        <v>909</v>
      </c>
      <c r="J15" s="112">
        <f t="shared" ref="J15:J22" si="2">IF(D15=0, "-", IF(H15/D15&lt;10, H15/D15, "&gt;999%"))</f>
        <v>0.24899057873485869</v>
      </c>
      <c r="K15" s="113">
        <f t="shared" ref="K15:K22" si="3">IF(F15=0, "-", IF(I15/F15&lt;10, I15/F15, "&gt;999%"))</f>
        <v>0.11160220994475138</v>
      </c>
      <c r="L15" s="99"/>
    </row>
    <row r="16" spans="1:12" ht="15.5" x14ac:dyDescent="0.35">
      <c r="A16" s="99"/>
      <c r="B16" s="108" t="s">
        <v>91</v>
      </c>
      <c r="C16" s="109">
        <v>37020</v>
      </c>
      <c r="D16" s="110">
        <v>32027</v>
      </c>
      <c r="E16" s="109">
        <v>177889</v>
      </c>
      <c r="F16" s="110">
        <v>169835</v>
      </c>
      <c r="G16" s="111"/>
      <c r="H16" s="109">
        <f t="shared" si="0"/>
        <v>4993</v>
      </c>
      <c r="I16" s="110">
        <f t="shared" si="1"/>
        <v>8054</v>
      </c>
      <c r="J16" s="112">
        <f t="shared" si="2"/>
        <v>0.15589970962000813</v>
      </c>
      <c r="K16" s="113">
        <f t="shared" si="3"/>
        <v>4.7422498307180497E-2</v>
      </c>
      <c r="L16" s="99"/>
    </row>
    <row r="17" spans="1:12" ht="15.5" x14ac:dyDescent="0.35">
      <c r="A17" s="99"/>
      <c r="B17" s="108" t="s">
        <v>92</v>
      </c>
      <c r="C17" s="109">
        <v>1085</v>
      </c>
      <c r="D17" s="110">
        <v>1115</v>
      </c>
      <c r="E17" s="109">
        <v>5107</v>
      </c>
      <c r="F17" s="110">
        <v>5197</v>
      </c>
      <c r="G17" s="111"/>
      <c r="H17" s="109">
        <f t="shared" si="0"/>
        <v>-30</v>
      </c>
      <c r="I17" s="110">
        <f t="shared" si="1"/>
        <v>-90</v>
      </c>
      <c r="J17" s="112">
        <f t="shared" si="2"/>
        <v>-2.6905829596412557E-2</v>
      </c>
      <c r="K17" s="113">
        <f t="shared" si="3"/>
        <v>-1.7317683278814701E-2</v>
      </c>
      <c r="L17" s="99"/>
    </row>
    <row r="18" spans="1:12" ht="15.5" x14ac:dyDescent="0.35">
      <c r="A18" s="99"/>
      <c r="B18" s="108" t="s">
        <v>93</v>
      </c>
      <c r="C18" s="109">
        <v>28029</v>
      </c>
      <c r="D18" s="110">
        <v>21983</v>
      </c>
      <c r="E18" s="109">
        <v>127960</v>
      </c>
      <c r="F18" s="110">
        <v>115003</v>
      </c>
      <c r="G18" s="111"/>
      <c r="H18" s="109">
        <f t="shared" si="0"/>
        <v>6046</v>
      </c>
      <c r="I18" s="110">
        <f t="shared" si="1"/>
        <v>12957</v>
      </c>
      <c r="J18" s="112">
        <f t="shared" si="2"/>
        <v>0.27503070554519399</v>
      </c>
      <c r="K18" s="113">
        <f t="shared" si="3"/>
        <v>0.1126666260880151</v>
      </c>
      <c r="L18" s="99"/>
    </row>
    <row r="19" spans="1:12" ht="15.5" x14ac:dyDescent="0.35">
      <c r="A19" s="99"/>
      <c r="B19" s="108" t="s">
        <v>94</v>
      </c>
      <c r="C19" s="109">
        <v>7974</v>
      </c>
      <c r="D19" s="110">
        <v>6214</v>
      </c>
      <c r="E19" s="109">
        <v>37676</v>
      </c>
      <c r="F19" s="110">
        <v>35131</v>
      </c>
      <c r="G19" s="111"/>
      <c r="H19" s="109">
        <f t="shared" si="0"/>
        <v>1760</v>
      </c>
      <c r="I19" s="110">
        <f t="shared" si="1"/>
        <v>2545</v>
      </c>
      <c r="J19" s="112">
        <f t="shared" si="2"/>
        <v>0.28323141293852588</v>
      </c>
      <c r="K19" s="113">
        <f t="shared" si="3"/>
        <v>7.2443141385101481E-2</v>
      </c>
      <c r="L19" s="99"/>
    </row>
    <row r="20" spans="1:12" ht="15.5" x14ac:dyDescent="0.35">
      <c r="A20" s="99"/>
      <c r="B20" s="108" t="s">
        <v>95</v>
      </c>
      <c r="C20" s="109">
        <v>1923</v>
      </c>
      <c r="D20" s="110">
        <v>1572</v>
      </c>
      <c r="E20" s="109">
        <v>9435</v>
      </c>
      <c r="F20" s="110">
        <v>9486</v>
      </c>
      <c r="G20" s="111"/>
      <c r="H20" s="109">
        <f t="shared" si="0"/>
        <v>351</v>
      </c>
      <c r="I20" s="110">
        <f t="shared" si="1"/>
        <v>-51</v>
      </c>
      <c r="J20" s="112">
        <f t="shared" si="2"/>
        <v>0.22328244274809161</v>
      </c>
      <c r="K20" s="113">
        <f t="shared" si="3"/>
        <v>-5.3763440860215058E-3</v>
      </c>
      <c r="L20" s="99"/>
    </row>
    <row r="21" spans="1:12" ht="15.5" x14ac:dyDescent="0.35">
      <c r="A21" s="99"/>
      <c r="B21" s="108" t="s">
        <v>96</v>
      </c>
      <c r="C21" s="109">
        <v>33966</v>
      </c>
      <c r="D21" s="110">
        <v>25764</v>
      </c>
      <c r="E21" s="109">
        <v>153714</v>
      </c>
      <c r="F21" s="110">
        <v>141996</v>
      </c>
      <c r="G21" s="111"/>
      <c r="H21" s="109">
        <f t="shared" si="0"/>
        <v>8202</v>
      </c>
      <c r="I21" s="110">
        <f t="shared" si="1"/>
        <v>11718</v>
      </c>
      <c r="J21" s="112">
        <f t="shared" si="2"/>
        <v>0.31835118770377269</v>
      </c>
      <c r="K21" s="113">
        <f t="shared" si="3"/>
        <v>8.252345136482718E-2</v>
      </c>
      <c r="L21" s="99"/>
    </row>
    <row r="22" spans="1:12" ht="15.5" x14ac:dyDescent="0.35">
      <c r="A22" s="99"/>
      <c r="B22" s="108" t="s">
        <v>97</v>
      </c>
      <c r="C22" s="109">
        <v>13073</v>
      </c>
      <c r="D22" s="110">
        <v>9813</v>
      </c>
      <c r="E22" s="109">
        <v>60924</v>
      </c>
      <c r="F22" s="110">
        <v>53065</v>
      </c>
      <c r="G22" s="111"/>
      <c r="H22" s="109">
        <f t="shared" si="0"/>
        <v>3260</v>
      </c>
      <c r="I22" s="110">
        <f t="shared" si="1"/>
        <v>7859</v>
      </c>
      <c r="J22" s="112">
        <f t="shared" si="2"/>
        <v>0.33221237134413534</v>
      </c>
      <c r="K22" s="113">
        <f t="shared" si="3"/>
        <v>0.14810138509375295</v>
      </c>
      <c r="L22" s="99"/>
    </row>
    <row r="23" spans="1:12" ht="15.5" x14ac:dyDescent="0.35">
      <c r="A23" s="99"/>
      <c r="B23" s="108"/>
      <c r="C23" s="114"/>
      <c r="D23" s="115"/>
      <c r="E23" s="114"/>
      <c r="F23" s="115"/>
      <c r="G23" s="116"/>
      <c r="H23" s="114"/>
      <c r="I23" s="115"/>
      <c r="J23" s="117"/>
      <c r="K23" s="118"/>
      <c r="L23" s="99"/>
    </row>
    <row r="24" spans="1:12" s="43" customFormat="1" ht="15.5" x14ac:dyDescent="0.35">
      <c r="A24" s="100"/>
      <c r="B24" s="119" t="s">
        <v>5</v>
      </c>
      <c r="C24" s="120">
        <f>SUM(C15:C23)</f>
        <v>124926</v>
      </c>
      <c r="D24" s="121">
        <f>SUM(D15:D23)</f>
        <v>99974</v>
      </c>
      <c r="E24" s="120">
        <f>SUM(E15:E23)</f>
        <v>581759</v>
      </c>
      <c r="F24" s="121">
        <f>SUM(F15:F23)</f>
        <v>537858</v>
      </c>
      <c r="G24" s="122"/>
      <c r="H24" s="120">
        <f>SUM(H15:H23)</f>
        <v>24952</v>
      </c>
      <c r="I24" s="121">
        <f>SUM(I15:I23)</f>
        <v>43901</v>
      </c>
      <c r="J24" s="123">
        <f>IF(D24=0, 0, H24/D24)</f>
        <v>0.24958489207193871</v>
      </c>
      <c r="K24" s="124">
        <f>IF(F24=0, 0, I24/F24)</f>
        <v>8.162191507795738E-2</v>
      </c>
      <c r="L24" s="101"/>
    </row>
    <row r="25" spans="1:12" s="43" customFormat="1" ht="13" x14ac:dyDescent="0.3">
      <c r="A25" s="94"/>
      <c r="B25" s="95"/>
      <c r="C25" s="96"/>
      <c r="D25" s="96"/>
      <c r="E25" s="96"/>
      <c r="F25" s="96"/>
      <c r="G25" s="96"/>
      <c r="H25" s="96"/>
      <c r="I25" s="96"/>
      <c r="J25" s="97"/>
      <c r="K25" s="97"/>
    </row>
    <row r="26" spans="1:12" s="43" customFormat="1" ht="13" x14ac:dyDescent="0.3">
      <c r="A26" s="94"/>
      <c r="B26" s="94"/>
      <c r="C26" s="98"/>
      <c r="D26" s="98"/>
      <c r="E26" s="98"/>
      <c r="F26" s="98"/>
      <c r="G26" s="98"/>
      <c r="H26" s="98"/>
      <c r="I26" s="98"/>
      <c r="J26" s="97"/>
      <c r="K26" s="97"/>
    </row>
    <row r="27" spans="1:12" s="43" customFormat="1" ht="14" x14ac:dyDescent="0.3">
      <c r="A27" s="94"/>
      <c r="B27" s="125"/>
      <c r="C27" s="98"/>
      <c r="D27" s="98"/>
      <c r="E27" s="98"/>
      <c r="F27" s="98"/>
      <c r="G27" s="98"/>
      <c r="H27" s="98"/>
      <c r="I27" s="98"/>
      <c r="J27" s="97"/>
      <c r="K27" s="97"/>
    </row>
    <row r="28" spans="1:12" s="43" customFormat="1" ht="14" x14ac:dyDescent="0.3">
      <c r="A28" s="94"/>
      <c r="B28" s="125"/>
      <c r="C28" s="98"/>
      <c r="D28" s="98"/>
      <c r="E28" s="98"/>
      <c r="F28" s="98"/>
      <c r="G28" s="98"/>
      <c r="H28" s="98"/>
      <c r="I28" s="98"/>
      <c r="J28" s="97"/>
      <c r="K28" s="97"/>
    </row>
    <row r="29" spans="1:12" s="43" customFormat="1" ht="14" x14ac:dyDescent="0.3">
      <c r="A29" s="94"/>
      <c r="B29" s="125"/>
      <c r="C29" s="98"/>
      <c r="D29" s="98"/>
      <c r="E29" s="98"/>
      <c r="F29" s="98"/>
      <c r="G29" s="98"/>
      <c r="H29" s="98"/>
      <c r="I29" s="98"/>
      <c r="J29" s="97"/>
      <c r="K29" s="97"/>
    </row>
    <row r="30" spans="1:12" s="43" customFormat="1" ht="14" x14ac:dyDescent="0.3">
      <c r="A30" s="94"/>
      <c r="B30" s="125"/>
      <c r="C30" s="98"/>
      <c r="D30" s="98"/>
      <c r="E30" s="98"/>
      <c r="F30" s="98"/>
      <c r="G30" s="98"/>
      <c r="H30" s="98"/>
      <c r="I30" s="98"/>
      <c r="J30" s="97"/>
      <c r="K30" s="97"/>
    </row>
    <row r="31" spans="1:12" s="43" customFormat="1" ht="13" x14ac:dyDescent="0.3">
      <c r="A31" s="94"/>
      <c r="C31" s="98"/>
      <c r="D31" s="98"/>
      <c r="E31" s="98"/>
      <c r="F31" s="98"/>
      <c r="G31" s="98"/>
      <c r="H31" s="98"/>
      <c r="I31" s="98"/>
      <c r="J31" s="97"/>
      <c r="K31" s="97"/>
    </row>
    <row r="32" spans="1:12" s="43" customFormat="1" ht="13" x14ac:dyDescent="0.3">
      <c r="A32" s="94"/>
      <c r="C32" s="98"/>
      <c r="D32" s="98"/>
      <c r="E32" s="98"/>
      <c r="F32" s="98"/>
      <c r="G32" s="98"/>
      <c r="H32" s="98"/>
      <c r="I32" s="98"/>
      <c r="J32" s="97"/>
      <c r="K32" s="97"/>
    </row>
    <row r="33" spans="1:15" s="43" customFormat="1" ht="13" x14ac:dyDescent="0.3">
      <c r="A33" s="94"/>
      <c r="B33" s="94"/>
      <c r="C33" s="98"/>
      <c r="D33" s="98"/>
      <c r="E33" s="98"/>
      <c r="F33" s="98"/>
      <c r="G33" s="98"/>
      <c r="H33" s="98"/>
      <c r="I33" s="98"/>
      <c r="J33" s="97"/>
      <c r="K33" s="97"/>
    </row>
    <row r="34" spans="1:15" s="43" customFormat="1" ht="13" x14ac:dyDescent="0.3">
      <c r="A34" s="94"/>
      <c r="B34" s="94"/>
      <c r="C34" s="98"/>
      <c r="D34" s="98"/>
      <c r="E34" s="98"/>
      <c r="F34" s="98"/>
      <c r="G34" s="98"/>
      <c r="H34" s="98"/>
      <c r="I34" s="98"/>
      <c r="J34" s="97"/>
      <c r="K34" s="97"/>
    </row>
    <row r="35" spans="1:15" s="43" customFormat="1" ht="13" x14ac:dyDescent="0.3">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591</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2"/>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98</v>
      </c>
      <c r="B2" s="202" t="s">
        <v>89</v>
      </c>
      <c r="C2" s="198"/>
      <c r="D2" s="198"/>
      <c r="E2" s="203"/>
      <c r="F2" s="203"/>
      <c r="G2" s="203"/>
      <c r="H2" s="203"/>
      <c r="I2" s="203"/>
      <c r="J2" s="203"/>
      <c r="K2" s="203"/>
    </row>
    <row r="4" spans="1:11" ht="15.5" x14ac:dyDescent="0.35">
      <c r="A4" s="164" t="s">
        <v>108</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108</v>
      </c>
      <c r="B6" s="61" t="s">
        <v>12</v>
      </c>
      <c r="C6" s="62" t="s">
        <v>13</v>
      </c>
      <c r="D6" s="61" t="s">
        <v>12</v>
      </c>
      <c r="E6" s="63" t="s">
        <v>13</v>
      </c>
      <c r="F6" s="62" t="s">
        <v>12</v>
      </c>
      <c r="G6" s="62" t="s">
        <v>13</v>
      </c>
      <c r="H6" s="61" t="s">
        <v>12</v>
      </c>
      <c r="I6" s="63" t="s">
        <v>13</v>
      </c>
      <c r="J6" s="61"/>
      <c r="K6" s="63"/>
    </row>
    <row r="7" spans="1:11" x14ac:dyDescent="0.25">
      <c r="A7" s="7" t="s">
        <v>282</v>
      </c>
      <c r="B7" s="65">
        <v>3</v>
      </c>
      <c r="C7" s="34">
        <f>IF(B18=0, "-", B7/B18)</f>
        <v>4.8387096774193547E-2</v>
      </c>
      <c r="D7" s="65">
        <v>4</v>
      </c>
      <c r="E7" s="9">
        <f>IF(D18=0, "-", D7/D18)</f>
        <v>6.0606060606060608E-2</v>
      </c>
      <c r="F7" s="81">
        <v>28</v>
      </c>
      <c r="G7" s="34">
        <f>IF(F18=0, "-", F7/F18)</f>
        <v>5.46875E-2</v>
      </c>
      <c r="H7" s="65">
        <v>12</v>
      </c>
      <c r="I7" s="9">
        <f>IF(H18=0, "-", H7/H18)</f>
        <v>2.7272727272727271E-2</v>
      </c>
      <c r="J7" s="8">
        <f t="shared" ref="J7:J16" si="0">IF(D7=0, "-", IF((B7-D7)/D7&lt;10, (B7-D7)/D7, "&gt;999%"))</f>
        <v>-0.25</v>
      </c>
      <c r="K7" s="9">
        <f t="shared" ref="K7:K16" si="1">IF(H7=0, "-", IF((F7-H7)/H7&lt;10, (F7-H7)/H7, "&gt;999%"))</f>
        <v>1.3333333333333333</v>
      </c>
    </row>
    <row r="8" spans="1:11" x14ac:dyDescent="0.25">
      <c r="A8" s="7" t="s">
        <v>283</v>
      </c>
      <c r="B8" s="65">
        <v>5</v>
      </c>
      <c r="C8" s="34">
        <f>IF(B18=0, "-", B8/B18)</f>
        <v>8.0645161290322578E-2</v>
      </c>
      <c r="D8" s="65">
        <v>11</v>
      </c>
      <c r="E8" s="9">
        <f>IF(D18=0, "-", D8/D18)</f>
        <v>0.16666666666666666</v>
      </c>
      <c r="F8" s="81">
        <v>60</v>
      </c>
      <c r="G8" s="34">
        <f>IF(F18=0, "-", F8/F18)</f>
        <v>0.1171875</v>
      </c>
      <c r="H8" s="65">
        <v>68</v>
      </c>
      <c r="I8" s="9">
        <f>IF(H18=0, "-", H8/H18)</f>
        <v>0.15454545454545454</v>
      </c>
      <c r="J8" s="8">
        <f t="shared" si="0"/>
        <v>-0.54545454545454541</v>
      </c>
      <c r="K8" s="9">
        <f t="shared" si="1"/>
        <v>-0.11764705882352941</v>
      </c>
    </row>
    <row r="9" spans="1:11" x14ac:dyDescent="0.25">
      <c r="A9" s="7" t="s">
        <v>284</v>
      </c>
      <c r="B9" s="65">
        <v>6</v>
      </c>
      <c r="C9" s="34">
        <f>IF(B18=0, "-", B9/B18)</f>
        <v>9.6774193548387094E-2</v>
      </c>
      <c r="D9" s="65">
        <v>14</v>
      </c>
      <c r="E9" s="9">
        <f>IF(D18=0, "-", D9/D18)</f>
        <v>0.21212121212121213</v>
      </c>
      <c r="F9" s="81">
        <v>42</v>
      </c>
      <c r="G9" s="34">
        <f>IF(F18=0, "-", F9/F18)</f>
        <v>8.203125E-2</v>
      </c>
      <c r="H9" s="65">
        <v>67</v>
      </c>
      <c r="I9" s="9">
        <f>IF(H18=0, "-", H9/H18)</f>
        <v>0.15227272727272728</v>
      </c>
      <c r="J9" s="8">
        <f t="shared" si="0"/>
        <v>-0.5714285714285714</v>
      </c>
      <c r="K9" s="9">
        <f t="shared" si="1"/>
        <v>-0.37313432835820898</v>
      </c>
    </row>
    <row r="10" spans="1:11" x14ac:dyDescent="0.25">
      <c r="A10" s="7" t="s">
        <v>285</v>
      </c>
      <c r="B10" s="65">
        <v>25</v>
      </c>
      <c r="C10" s="34">
        <f>IF(B18=0, "-", B10/B18)</f>
        <v>0.40322580645161288</v>
      </c>
      <c r="D10" s="65">
        <v>9</v>
      </c>
      <c r="E10" s="9">
        <f>IF(D18=0, "-", D10/D18)</f>
        <v>0.13636363636363635</v>
      </c>
      <c r="F10" s="81">
        <v>164</v>
      </c>
      <c r="G10" s="34">
        <f>IF(F18=0, "-", F10/F18)</f>
        <v>0.3203125</v>
      </c>
      <c r="H10" s="65">
        <v>73</v>
      </c>
      <c r="I10" s="9">
        <f>IF(H18=0, "-", H10/H18)</f>
        <v>0.16590909090909092</v>
      </c>
      <c r="J10" s="8">
        <f t="shared" si="0"/>
        <v>1.7777777777777777</v>
      </c>
      <c r="K10" s="9">
        <f t="shared" si="1"/>
        <v>1.2465753424657535</v>
      </c>
    </row>
    <row r="11" spans="1:11" x14ac:dyDescent="0.25">
      <c r="A11" s="7" t="s">
        <v>286</v>
      </c>
      <c r="B11" s="65">
        <v>0</v>
      </c>
      <c r="C11" s="34">
        <f>IF(B18=0, "-", B11/B18)</f>
        <v>0</v>
      </c>
      <c r="D11" s="65">
        <v>0</v>
      </c>
      <c r="E11" s="9">
        <f>IF(D18=0, "-", D11/D18)</f>
        <v>0</v>
      </c>
      <c r="F11" s="81">
        <v>9</v>
      </c>
      <c r="G11" s="34">
        <f>IF(F18=0, "-", F11/F18)</f>
        <v>1.7578125E-2</v>
      </c>
      <c r="H11" s="65">
        <v>14</v>
      </c>
      <c r="I11" s="9">
        <f>IF(H18=0, "-", H11/H18)</f>
        <v>3.1818181818181815E-2</v>
      </c>
      <c r="J11" s="8" t="str">
        <f t="shared" si="0"/>
        <v>-</v>
      </c>
      <c r="K11" s="9">
        <f t="shared" si="1"/>
        <v>-0.35714285714285715</v>
      </c>
    </row>
    <row r="12" spans="1:11" x14ac:dyDescent="0.25">
      <c r="A12" s="7" t="s">
        <v>287</v>
      </c>
      <c r="B12" s="65">
        <v>0</v>
      </c>
      <c r="C12" s="34">
        <f>IF(B18=0, "-", B12/B18)</f>
        <v>0</v>
      </c>
      <c r="D12" s="65">
        <v>2</v>
      </c>
      <c r="E12" s="9">
        <f>IF(D18=0, "-", D12/D18)</f>
        <v>3.0303030303030304E-2</v>
      </c>
      <c r="F12" s="81">
        <v>10</v>
      </c>
      <c r="G12" s="34">
        <f>IF(F18=0, "-", F12/F18)</f>
        <v>1.953125E-2</v>
      </c>
      <c r="H12" s="65">
        <v>19</v>
      </c>
      <c r="I12" s="9">
        <f>IF(H18=0, "-", H12/H18)</f>
        <v>4.3181818181818182E-2</v>
      </c>
      <c r="J12" s="8">
        <f t="shared" si="0"/>
        <v>-1</v>
      </c>
      <c r="K12" s="9">
        <f t="shared" si="1"/>
        <v>-0.47368421052631576</v>
      </c>
    </row>
    <row r="13" spans="1:11" x14ac:dyDescent="0.25">
      <c r="A13" s="7" t="s">
        <v>288</v>
      </c>
      <c r="B13" s="65">
        <v>5</v>
      </c>
      <c r="C13" s="34">
        <f>IF(B18=0, "-", B13/B18)</f>
        <v>8.0645161290322578E-2</v>
      </c>
      <c r="D13" s="65">
        <v>1</v>
      </c>
      <c r="E13" s="9">
        <f>IF(D18=0, "-", D13/D18)</f>
        <v>1.5151515151515152E-2</v>
      </c>
      <c r="F13" s="81">
        <v>35</v>
      </c>
      <c r="G13" s="34">
        <f>IF(F18=0, "-", F13/F18)</f>
        <v>6.8359375E-2</v>
      </c>
      <c r="H13" s="65">
        <v>35</v>
      </c>
      <c r="I13" s="9">
        <f>IF(H18=0, "-", H13/H18)</f>
        <v>7.9545454545454544E-2</v>
      </c>
      <c r="J13" s="8">
        <f t="shared" si="0"/>
        <v>4</v>
      </c>
      <c r="K13" s="9">
        <f t="shared" si="1"/>
        <v>0</v>
      </c>
    </row>
    <row r="14" spans="1:11" x14ac:dyDescent="0.25">
      <c r="A14" s="7" t="s">
        <v>289</v>
      </c>
      <c r="B14" s="65">
        <v>6</v>
      </c>
      <c r="C14" s="34">
        <f>IF(B18=0, "-", B14/B18)</f>
        <v>9.6774193548387094E-2</v>
      </c>
      <c r="D14" s="65">
        <v>4</v>
      </c>
      <c r="E14" s="9">
        <f>IF(D18=0, "-", D14/D18)</f>
        <v>6.0606060606060608E-2</v>
      </c>
      <c r="F14" s="81">
        <v>51</v>
      </c>
      <c r="G14" s="34">
        <f>IF(F18=0, "-", F14/F18)</f>
        <v>9.9609375E-2</v>
      </c>
      <c r="H14" s="65">
        <v>41</v>
      </c>
      <c r="I14" s="9">
        <f>IF(H18=0, "-", H14/H18)</f>
        <v>9.3181818181818185E-2</v>
      </c>
      <c r="J14" s="8">
        <f t="shared" si="0"/>
        <v>0.5</v>
      </c>
      <c r="K14" s="9">
        <f t="shared" si="1"/>
        <v>0.24390243902439024</v>
      </c>
    </row>
    <row r="15" spans="1:11" x14ac:dyDescent="0.25">
      <c r="A15" s="7" t="s">
        <v>290</v>
      </c>
      <c r="B15" s="65">
        <v>4</v>
      </c>
      <c r="C15" s="34">
        <f>IF(B18=0, "-", B15/B18)</f>
        <v>6.4516129032258063E-2</v>
      </c>
      <c r="D15" s="65">
        <v>14</v>
      </c>
      <c r="E15" s="9">
        <f>IF(D18=0, "-", D15/D18)</f>
        <v>0.21212121212121213</v>
      </c>
      <c r="F15" s="81">
        <v>34</v>
      </c>
      <c r="G15" s="34">
        <f>IF(F18=0, "-", F15/F18)</f>
        <v>6.640625E-2</v>
      </c>
      <c r="H15" s="65">
        <v>69</v>
      </c>
      <c r="I15" s="9">
        <f>IF(H18=0, "-", H15/H18)</f>
        <v>0.15681818181818183</v>
      </c>
      <c r="J15" s="8">
        <f t="shared" si="0"/>
        <v>-0.7142857142857143</v>
      </c>
      <c r="K15" s="9">
        <f t="shared" si="1"/>
        <v>-0.50724637681159424</v>
      </c>
    </row>
    <row r="16" spans="1:11" x14ac:dyDescent="0.25">
      <c r="A16" s="7" t="s">
        <v>291</v>
      </c>
      <c r="B16" s="65">
        <v>8</v>
      </c>
      <c r="C16" s="34">
        <f>IF(B18=0, "-", B16/B18)</f>
        <v>0.12903225806451613</v>
      </c>
      <c r="D16" s="65">
        <v>7</v>
      </c>
      <c r="E16" s="9">
        <f>IF(D18=0, "-", D16/D18)</f>
        <v>0.10606060606060606</v>
      </c>
      <c r="F16" s="81">
        <v>79</v>
      </c>
      <c r="G16" s="34">
        <f>IF(F18=0, "-", F16/F18)</f>
        <v>0.154296875</v>
      </c>
      <c r="H16" s="65">
        <v>42</v>
      </c>
      <c r="I16" s="9">
        <f>IF(H18=0, "-", H16/H18)</f>
        <v>9.5454545454545459E-2</v>
      </c>
      <c r="J16" s="8">
        <f t="shared" si="0"/>
        <v>0.14285714285714285</v>
      </c>
      <c r="K16" s="9">
        <f t="shared" si="1"/>
        <v>0.88095238095238093</v>
      </c>
    </row>
    <row r="17" spans="1:11" x14ac:dyDescent="0.25">
      <c r="A17" s="2"/>
      <c r="B17" s="68"/>
      <c r="C17" s="33"/>
      <c r="D17" s="68"/>
      <c r="E17" s="6"/>
      <c r="F17" s="82"/>
      <c r="G17" s="33"/>
      <c r="H17" s="68"/>
      <c r="I17" s="6"/>
      <c r="J17" s="5"/>
      <c r="K17" s="6"/>
    </row>
    <row r="18" spans="1:11" s="43" customFormat="1" ht="13" x14ac:dyDescent="0.3">
      <c r="A18" s="162" t="s">
        <v>517</v>
      </c>
      <c r="B18" s="71">
        <f>SUM(B7:B17)</f>
        <v>62</v>
      </c>
      <c r="C18" s="40">
        <f>B18/1923</f>
        <v>3.2241289651586062E-2</v>
      </c>
      <c r="D18" s="71">
        <f>SUM(D7:D17)</f>
        <v>66</v>
      </c>
      <c r="E18" s="41">
        <f>D18/1572</f>
        <v>4.1984732824427481E-2</v>
      </c>
      <c r="F18" s="77">
        <f>SUM(F7:F17)</f>
        <v>512</v>
      </c>
      <c r="G18" s="42">
        <f>F18/9435</f>
        <v>5.4266030736618974E-2</v>
      </c>
      <c r="H18" s="71">
        <f>SUM(H7:H17)</f>
        <v>440</v>
      </c>
      <c r="I18" s="41">
        <f>H18/9486</f>
        <v>4.6384145055871809E-2</v>
      </c>
      <c r="J18" s="37">
        <f>IF(D18=0, "-", IF((B18-D18)/D18&lt;10, (B18-D18)/D18, "&gt;999%"))</f>
        <v>-6.0606060606060608E-2</v>
      </c>
      <c r="K18" s="38">
        <f>IF(H18=0, "-", IF((F18-H18)/H18&lt;10, (F18-H18)/H18, "&gt;999%"))</f>
        <v>0.16363636363636364</v>
      </c>
    </row>
    <row r="19" spans="1:11" x14ac:dyDescent="0.25">
      <c r="B19" s="83"/>
      <c r="D19" s="83"/>
      <c r="F19" s="83"/>
      <c r="H19" s="83"/>
    </row>
    <row r="20" spans="1:11" s="43" customFormat="1" ht="13" x14ac:dyDescent="0.3">
      <c r="A20" s="162" t="s">
        <v>517</v>
      </c>
      <c r="B20" s="71">
        <v>62</v>
      </c>
      <c r="C20" s="40">
        <f>B20/1923</f>
        <v>3.2241289651586062E-2</v>
      </c>
      <c r="D20" s="71">
        <v>66</v>
      </c>
      <c r="E20" s="41">
        <f>D20/1572</f>
        <v>4.1984732824427481E-2</v>
      </c>
      <c r="F20" s="77">
        <v>512</v>
      </c>
      <c r="G20" s="42">
        <f>F20/9435</f>
        <v>5.4266030736618974E-2</v>
      </c>
      <c r="H20" s="71">
        <v>440</v>
      </c>
      <c r="I20" s="41">
        <f>H20/9486</f>
        <v>4.6384145055871809E-2</v>
      </c>
      <c r="J20" s="37">
        <f>IF(D20=0, "-", IF((B20-D20)/D20&lt;10, (B20-D20)/D20, "&gt;999%"))</f>
        <v>-6.0606060606060608E-2</v>
      </c>
      <c r="K20" s="38">
        <f>IF(H20=0, "-", IF((F20-H20)/H20&lt;10, (F20-H20)/H20, "&gt;999%"))</f>
        <v>0.16363636363636364</v>
      </c>
    </row>
    <row r="21" spans="1:11" x14ac:dyDescent="0.25">
      <c r="B21" s="83"/>
      <c r="D21" s="83"/>
      <c r="F21" s="83"/>
      <c r="H21" s="83"/>
    </row>
    <row r="22" spans="1:11" ht="15.5" x14ac:dyDescent="0.35">
      <c r="A22" s="164" t="s">
        <v>109</v>
      </c>
      <c r="B22" s="196" t="s">
        <v>1</v>
      </c>
      <c r="C22" s="200"/>
      <c r="D22" s="200"/>
      <c r="E22" s="197"/>
      <c r="F22" s="196" t="s">
        <v>14</v>
      </c>
      <c r="G22" s="200"/>
      <c r="H22" s="200"/>
      <c r="I22" s="197"/>
      <c r="J22" s="196" t="s">
        <v>15</v>
      </c>
      <c r="K22" s="197"/>
    </row>
    <row r="23" spans="1:11" ht="13" x14ac:dyDescent="0.3">
      <c r="A23" s="22"/>
      <c r="B23" s="196">
        <f>VALUE(RIGHT($B$2, 4))</f>
        <v>2023</v>
      </c>
      <c r="C23" s="197"/>
      <c r="D23" s="196">
        <f>B23-1</f>
        <v>2022</v>
      </c>
      <c r="E23" s="204"/>
      <c r="F23" s="196">
        <f>B23</f>
        <v>2023</v>
      </c>
      <c r="G23" s="204"/>
      <c r="H23" s="196">
        <f>D23</f>
        <v>2022</v>
      </c>
      <c r="I23" s="204"/>
      <c r="J23" s="140" t="s">
        <v>4</v>
      </c>
      <c r="K23" s="141" t="s">
        <v>2</v>
      </c>
    </row>
    <row r="24" spans="1:11" ht="13" x14ac:dyDescent="0.3">
      <c r="A24" s="163" t="s">
        <v>138</v>
      </c>
      <c r="B24" s="61" t="s">
        <v>12</v>
      </c>
      <c r="C24" s="62" t="s">
        <v>13</v>
      </c>
      <c r="D24" s="61" t="s">
        <v>12</v>
      </c>
      <c r="E24" s="63" t="s">
        <v>13</v>
      </c>
      <c r="F24" s="62" t="s">
        <v>12</v>
      </c>
      <c r="G24" s="62" t="s">
        <v>13</v>
      </c>
      <c r="H24" s="61" t="s">
        <v>12</v>
      </c>
      <c r="I24" s="63" t="s">
        <v>13</v>
      </c>
      <c r="J24" s="61"/>
      <c r="K24" s="63"/>
    </row>
    <row r="25" spans="1:11" x14ac:dyDescent="0.25">
      <c r="A25" s="7" t="s">
        <v>292</v>
      </c>
      <c r="B25" s="65">
        <v>22</v>
      </c>
      <c r="C25" s="34">
        <f>IF(B48=0, "-", B25/B48)</f>
        <v>9.5652173913043481E-2</v>
      </c>
      <c r="D25" s="65">
        <v>0</v>
      </c>
      <c r="E25" s="9">
        <f>IF(D48=0, "-", D25/D48)</f>
        <v>0</v>
      </c>
      <c r="F25" s="81">
        <v>48</v>
      </c>
      <c r="G25" s="34">
        <f>IF(F48=0, "-", F25/F48)</f>
        <v>4.1848299912816043E-2</v>
      </c>
      <c r="H25" s="65">
        <v>0</v>
      </c>
      <c r="I25" s="9">
        <f>IF(H48=0, "-", H25/H48)</f>
        <v>0</v>
      </c>
      <c r="J25" s="8" t="str">
        <f t="shared" ref="J25:J46" si="2">IF(D25=0, "-", IF((B25-D25)/D25&lt;10, (B25-D25)/D25, "&gt;999%"))</f>
        <v>-</v>
      </c>
      <c r="K25" s="9" t="str">
        <f t="shared" ref="K25:K46" si="3">IF(H25=0, "-", IF((F25-H25)/H25&lt;10, (F25-H25)/H25, "&gt;999%"))</f>
        <v>-</v>
      </c>
    </row>
    <row r="26" spans="1:11" x14ac:dyDescent="0.25">
      <c r="A26" s="7" t="s">
        <v>293</v>
      </c>
      <c r="B26" s="65">
        <v>6</v>
      </c>
      <c r="C26" s="34">
        <f>IF(B48=0, "-", B26/B48)</f>
        <v>2.6086956521739129E-2</v>
      </c>
      <c r="D26" s="65">
        <v>0</v>
      </c>
      <c r="E26" s="9">
        <f>IF(D48=0, "-", D26/D48)</f>
        <v>0</v>
      </c>
      <c r="F26" s="81">
        <v>10</v>
      </c>
      <c r="G26" s="34">
        <f>IF(F48=0, "-", F26/F48)</f>
        <v>8.7183958151700082E-3</v>
      </c>
      <c r="H26" s="65">
        <v>9</v>
      </c>
      <c r="I26" s="9">
        <f>IF(H48=0, "-", H26/H48)</f>
        <v>7.8465562336530077E-3</v>
      </c>
      <c r="J26" s="8" t="str">
        <f t="shared" si="2"/>
        <v>-</v>
      </c>
      <c r="K26" s="9">
        <f t="shared" si="3"/>
        <v>0.1111111111111111</v>
      </c>
    </row>
    <row r="27" spans="1:11" x14ac:dyDescent="0.25">
      <c r="A27" s="7" t="s">
        <v>294</v>
      </c>
      <c r="B27" s="65">
        <v>0</v>
      </c>
      <c r="C27" s="34">
        <f>IF(B48=0, "-", B27/B48)</f>
        <v>0</v>
      </c>
      <c r="D27" s="65">
        <v>6</v>
      </c>
      <c r="E27" s="9">
        <f>IF(D48=0, "-", D27/D48)</f>
        <v>4.2553191489361701E-2</v>
      </c>
      <c r="F27" s="81">
        <v>10</v>
      </c>
      <c r="G27" s="34">
        <f>IF(F48=0, "-", F27/F48)</f>
        <v>8.7183958151700082E-3</v>
      </c>
      <c r="H27" s="65">
        <v>46</v>
      </c>
      <c r="I27" s="9">
        <f>IF(H48=0, "-", H27/H48)</f>
        <v>4.0104620749782043E-2</v>
      </c>
      <c r="J27" s="8">
        <f t="shared" si="2"/>
        <v>-1</v>
      </c>
      <c r="K27" s="9">
        <f t="shared" si="3"/>
        <v>-0.78260869565217395</v>
      </c>
    </row>
    <row r="28" spans="1:11" x14ac:dyDescent="0.25">
      <c r="A28" s="7" t="s">
        <v>295</v>
      </c>
      <c r="B28" s="65">
        <v>13</v>
      </c>
      <c r="C28" s="34">
        <f>IF(B48=0, "-", B28/B48)</f>
        <v>5.6521739130434782E-2</v>
      </c>
      <c r="D28" s="65">
        <v>17</v>
      </c>
      <c r="E28" s="9">
        <f>IF(D48=0, "-", D28/D48)</f>
        <v>0.12056737588652482</v>
      </c>
      <c r="F28" s="81">
        <v>63</v>
      </c>
      <c r="G28" s="34">
        <f>IF(F48=0, "-", F28/F48)</f>
        <v>5.4925893635571058E-2</v>
      </c>
      <c r="H28" s="65">
        <v>143</v>
      </c>
      <c r="I28" s="9">
        <f>IF(H48=0, "-", H28/H48)</f>
        <v>0.12467306015693112</v>
      </c>
      <c r="J28" s="8">
        <f t="shared" si="2"/>
        <v>-0.23529411764705882</v>
      </c>
      <c r="K28" s="9">
        <f t="shared" si="3"/>
        <v>-0.55944055944055948</v>
      </c>
    </row>
    <row r="29" spans="1:11" x14ac:dyDescent="0.25">
      <c r="A29" s="7" t="s">
        <v>296</v>
      </c>
      <c r="B29" s="65">
        <v>3</v>
      </c>
      <c r="C29" s="34">
        <f>IF(B48=0, "-", B29/B48)</f>
        <v>1.3043478260869565E-2</v>
      </c>
      <c r="D29" s="65">
        <v>4</v>
      </c>
      <c r="E29" s="9">
        <f>IF(D48=0, "-", D29/D48)</f>
        <v>2.8368794326241134E-2</v>
      </c>
      <c r="F29" s="81">
        <v>11</v>
      </c>
      <c r="G29" s="34">
        <f>IF(F48=0, "-", F29/F48)</f>
        <v>9.5902353966870104E-3</v>
      </c>
      <c r="H29" s="65">
        <v>11</v>
      </c>
      <c r="I29" s="9">
        <f>IF(H48=0, "-", H29/H48)</f>
        <v>9.5902353966870104E-3</v>
      </c>
      <c r="J29" s="8">
        <f t="shared" si="2"/>
        <v>-0.25</v>
      </c>
      <c r="K29" s="9">
        <f t="shared" si="3"/>
        <v>0</v>
      </c>
    </row>
    <row r="30" spans="1:11" x14ac:dyDescent="0.25">
      <c r="A30" s="7" t="s">
        <v>297</v>
      </c>
      <c r="B30" s="65">
        <v>10</v>
      </c>
      <c r="C30" s="34">
        <f>IF(B48=0, "-", B30/B48)</f>
        <v>4.3478260869565216E-2</v>
      </c>
      <c r="D30" s="65">
        <v>22</v>
      </c>
      <c r="E30" s="9">
        <f>IF(D48=0, "-", D30/D48)</f>
        <v>0.15602836879432624</v>
      </c>
      <c r="F30" s="81">
        <v>73</v>
      </c>
      <c r="G30" s="34">
        <f>IF(F48=0, "-", F30/F48)</f>
        <v>6.3644289450741062E-2</v>
      </c>
      <c r="H30" s="65">
        <v>90</v>
      </c>
      <c r="I30" s="9">
        <f>IF(H48=0, "-", H30/H48)</f>
        <v>7.8465562336530084E-2</v>
      </c>
      <c r="J30" s="8">
        <f t="shared" si="2"/>
        <v>-0.54545454545454541</v>
      </c>
      <c r="K30" s="9">
        <f t="shared" si="3"/>
        <v>-0.18888888888888888</v>
      </c>
    </row>
    <row r="31" spans="1:11" x14ac:dyDescent="0.25">
      <c r="A31" s="7" t="s">
        <v>298</v>
      </c>
      <c r="B31" s="65">
        <v>18</v>
      </c>
      <c r="C31" s="34">
        <f>IF(B48=0, "-", B31/B48)</f>
        <v>7.8260869565217397E-2</v>
      </c>
      <c r="D31" s="65">
        <v>17</v>
      </c>
      <c r="E31" s="9">
        <f>IF(D48=0, "-", D31/D48)</f>
        <v>0.12056737588652482</v>
      </c>
      <c r="F31" s="81">
        <v>82</v>
      </c>
      <c r="G31" s="34">
        <f>IF(F48=0, "-", F31/F48)</f>
        <v>7.1490845684394067E-2</v>
      </c>
      <c r="H31" s="65">
        <v>107</v>
      </c>
      <c r="I31" s="9">
        <f>IF(H48=0, "-", H31/H48)</f>
        <v>9.3286835222319092E-2</v>
      </c>
      <c r="J31" s="8">
        <f t="shared" si="2"/>
        <v>5.8823529411764705E-2</v>
      </c>
      <c r="K31" s="9">
        <f t="shared" si="3"/>
        <v>-0.23364485981308411</v>
      </c>
    </row>
    <row r="32" spans="1:11" x14ac:dyDescent="0.25">
      <c r="A32" s="7" t="s">
        <v>299</v>
      </c>
      <c r="B32" s="65">
        <v>0</v>
      </c>
      <c r="C32" s="34">
        <f>IF(B48=0, "-", B32/B48)</f>
        <v>0</v>
      </c>
      <c r="D32" s="65">
        <v>0</v>
      </c>
      <c r="E32" s="9">
        <f>IF(D48=0, "-", D32/D48)</f>
        <v>0</v>
      </c>
      <c r="F32" s="81">
        <v>5</v>
      </c>
      <c r="G32" s="34">
        <f>IF(F48=0, "-", F32/F48)</f>
        <v>4.3591979075850041E-3</v>
      </c>
      <c r="H32" s="65">
        <v>2</v>
      </c>
      <c r="I32" s="9">
        <f>IF(H48=0, "-", H32/H48)</f>
        <v>1.7436791630340018E-3</v>
      </c>
      <c r="J32" s="8" t="str">
        <f t="shared" si="2"/>
        <v>-</v>
      </c>
      <c r="K32" s="9">
        <f t="shared" si="3"/>
        <v>1.5</v>
      </c>
    </row>
    <row r="33" spans="1:11" x14ac:dyDescent="0.25">
      <c r="A33" s="7" t="s">
        <v>300</v>
      </c>
      <c r="B33" s="65">
        <v>33</v>
      </c>
      <c r="C33" s="34">
        <f>IF(B48=0, "-", B33/B48)</f>
        <v>0.14347826086956522</v>
      </c>
      <c r="D33" s="65">
        <v>8</v>
      </c>
      <c r="E33" s="9">
        <f>IF(D48=0, "-", D33/D48)</f>
        <v>5.6737588652482268E-2</v>
      </c>
      <c r="F33" s="81">
        <v>228</v>
      </c>
      <c r="G33" s="34">
        <f>IF(F48=0, "-", F33/F48)</f>
        <v>0.19877942458587619</v>
      </c>
      <c r="H33" s="65">
        <v>219</v>
      </c>
      <c r="I33" s="9">
        <f>IF(H48=0, "-", H33/H48)</f>
        <v>0.1909328683522232</v>
      </c>
      <c r="J33" s="8">
        <f t="shared" si="2"/>
        <v>3.125</v>
      </c>
      <c r="K33" s="9">
        <f t="shared" si="3"/>
        <v>4.1095890410958902E-2</v>
      </c>
    </row>
    <row r="34" spans="1:11" x14ac:dyDescent="0.25">
      <c r="A34" s="7" t="s">
        <v>301</v>
      </c>
      <c r="B34" s="65">
        <v>2</v>
      </c>
      <c r="C34" s="34">
        <f>IF(B48=0, "-", B34/B48)</f>
        <v>8.6956521739130436E-3</v>
      </c>
      <c r="D34" s="65">
        <v>10</v>
      </c>
      <c r="E34" s="9">
        <f>IF(D48=0, "-", D34/D48)</f>
        <v>7.0921985815602842E-2</v>
      </c>
      <c r="F34" s="81">
        <v>84</v>
      </c>
      <c r="G34" s="34">
        <f>IF(F48=0, "-", F34/F48)</f>
        <v>7.3234524847428067E-2</v>
      </c>
      <c r="H34" s="65">
        <v>140</v>
      </c>
      <c r="I34" s="9">
        <f>IF(H48=0, "-", H34/H48)</f>
        <v>0.12205754141238012</v>
      </c>
      <c r="J34" s="8">
        <f t="shared" si="2"/>
        <v>-0.8</v>
      </c>
      <c r="K34" s="9">
        <f t="shared" si="3"/>
        <v>-0.4</v>
      </c>
    </row>
    <row r="35" spans="1:11" x14ac:dyDescent="0.25">
      <c r="A35" s="7" t="s">
        <v>302</v>
      </c>
      <c r="B35" s="65">
        <v>1</v>
      </c>
      <c r="C35" s="34">
        <f>IF(B48=0, "-", B35/B48)</f>
        <v>4.3478260869565218E-3</v>
      </c>
      <c r="D35" s="65">
        <v>10</v>
      </c>
      <c r="E35" s="9">
        <f>IF(D48=0, "-", D35/D48)</f>
        <v>7.0921985815602842E-2</v>
      </c>
      <c r="F35" s="81">
        <v>64</v>
      </c>
      <c r="G35" s="34">
        <f>IF(F48=0, "-", F35/F48)</f>
        <v>5.5797733217088058E-2</v>
      </c>
      <c r="H35" s="65">
        <v>81</v>
      </c>
      <c r="I35" s="9">
        <f>IF(H48=0, "-", H35/H48)</f>
        <v>7.0619006102877066E-2</v>
      </c>
      <c r="J35" s="8">
        <f t="shared" si="2"/>
        <v>-0.9</v>
      </c>
      <c r="K35" s="9">
        <f t="shared" si="3"/>
        <v>-0.20987654320987653</v>
      </c>
    </row>
    <row r="36" spans="1:11" x14ac:dyDescent="0.25">
      <c r="A36" s="7" t="s">
        <v>303</v>
      </c>
      <c r="B36" s="65">
        <v>9</v>
      </c>
      <c r="C36" s="34">
        <f>IF(B48=0, "-", B36/B48)</f>
        <v>3.9130434782608699E-2</v>
      </c>
      <c r="D36" s="65">
        <v>0</v>
      </c>
      <c r="E36" s="9">
        <f>IF(D48=0, "-", D36/D48)</f>
        <v>0</v>
      </c>
      <c r="F36" s="81">
        <v>67</v>
      </c>
      <c r="G36" s="34">
        <f>IF(F48=0, "-", F36/F48)</f>
        <v>5.8413251961639059E-2</v>
      </c>
      <c r="H36" s="65">
        <v>0</v>
      </c>
      <c r="I36" s="9">
        <f>IF(H48=0, "-", H36/H48)</f>
        <v>0</v>
      </c>
      <c r="J36" s="8" t="str">
        <f t="shared" si="2"/>
        <v>-</v>
      </c>
      <c r="K36" s="9" t="str">
        <f t="shared" si="3"/>
        <v>-</v>
      </c>
    </row>
    <row r="37" spans="1:11" x14ac:dyDescent="0.25">
      <c r="A37" s="7" t="s">
        <v>304</v>
      </c>
      <c r="B37" s="65">
        <v>1</v>
      </c>
      <c r="C37" s="34">
        <f>IF(B48=0, "-", B37/B48)</f>
        <v>4.3478260869565218E-3</v>
      </c>
      <c r="D37" s="65">
        <v>0</v>
      </c>
      <c r="E37" s="9">
        <f>IF(D48=0, "-", D37/D48)</f>
        <v>0</v>
      </c>
      <c r="F37" s="81">
        <v>4</v>
      </c>
      <c r="G37" s="34">
        <f>IF(F48=0, "-", F37/F48)</f>
        <v>3.4873583260680036E-3</v>
      </c>
      <c r="H37" s="65">
        <v>4</v>
      </c>
      <c r="I37" s="9">
        <f>IF(H48=0, "-", H37/H48)</f>
        <v>3.4873583260680036E-3</v>
      </c>
      <c r="J37" s="8" t="str">
        <f t="shared" si="2"/>
        <v>-</v>
      </c>
      <c r="K37" s="9">
        <f t="shared" si="3"/>
        <v>0</v>
      </c>
    </row>
    <row r="38" spans="1:11" x14ac:dyDescent="0.25">
      <c r="A38" s="7" t="s">
        <v>305</v>
      </c>
      <c r="B38" s="65">
        <v>5</v>
      </c>
      <c r="C38" s="34">
        <f>IF(B48=0, "-", B38/B48)</f>
        <v>2.1739130434782608E-2</v>
      </c>
      <c r="D38" s="65">
        <v>2</v>
      </c>
      <c r="E38" s="9">
        <f>IF(D48=0, "-", D38/D48)</f>
        <v>1.4184397163120567E-2</v>
      </c>
      <c r="F38" s="81">
        <v>16</v>
      </c>
      <c r="G38" s="34">
        <f>IF(F48=0, "-", F38/F48)</f>
        <v>1.3949433304272014E-2</v>
      </c>
      <c r="H38" s="65">
        <v>15</v>
      </c>
      <c r="I38" s="9">
        <f>IF(H48=0, "-", H38/H48)</f>
        <v>1.3077593722755012E-2</v>
      </c>
      <c r="J38" s="8">
        <f t="shared" si="2"/>
        <v>1.5</v>
      </c>
      <c r="K38" s="9">
        <f t="shared" si="3"/>
        <v>6.6666666666666666E-2</v>
      </c>
    </row>
    <row r="39" spans="1:11" x14ac:dyDescent="0.25">
      <c r="A39" s="7" t="s">
        <v>306</v>
      </c>
      <c r="B39" s="65">
        <v>3</v>
      </c>
      <c r="C39" s="34">
        <f>IF(B48=0, "-", B39/B48)</f>
        <v>1.3043478260869565E-2</v>
      </c>
      <c r="D39" s="65">
        <v>4</v>
      </c>
      <c r="E39" s="9">
        <f>IF(D48=0, "-", D39/D48)</f>
        <v>2.8368794326241134E-2</v>
      </c>
      <c r="F39" s="81">
        <v>25</v>
      </c>
      <c r="G39" s="34">
        <f>IF(F48=0, "-", F39/F48)</f>
        <v>2.1795989537925022E-2</v>
      </c>
      <c r="H39" s="65">
        <v>16</v>
      </c>
      <c r="I39" s="9">
        <f>IF(H48=0, "-", H39/H48)</f>
        <v>1.3949433304272014E-2</v>
      </c>
      <c r="J39" s="8">
        <f t="shared" si="2"/>
        <v>-0.25</v>
      </c>
      <c r="K39" s="9">
        <f t="shared" si="3"/>
        <v>0.5625</v>
      </c>
    </row>
    <row r="40" spans="1:11" x14ac:dyDescent="0.25">
      <c r="A40" s="7" t="s">
        <v>307</v>
      </c>
      <c r="B40" s="65">
        <v>40</v>
      </c>
      <c r="C40" s="34">
        <f>IF(B48=0, "-", B40/B48)</f>
        <v>0.17391304347826086</v>
      </c>
      <c r="D40" s="65">
        <v>0</v>
      </c>
      <c r="E40" s="9">
        <f>IF(D48=0, "-", D40/D48)</f>
        <v>0</v>
      </c>
      <c r="F40" s="81">
        <v>61</v>
      </c>
      <c r="G40" s="34">
        <f>IF(F48=0, "-", F40/F48)</f>
        <v>5.3182214472537057E-2</v>
      </c>
      <c r="H40" s="65">
        <v>0</v>
      </c>
      <c r="I40" s="9">
        <f>IF(H48=0, "-", H40/H48)</f>
        <v>0</v>
      </c>
      <c r="J40" s="8" t="str">
        <f t="shared" si="2"/>
        <v>-</v>
      </c>
      <c r="K40" s="9" t="str">
        <f t="shared" si="3"/>
        <v>-</v>
      </c>
    </row>
    <row r="41" spans="1:11" x14ac:dyDescent="0.25">
      <c r="A41" s="7" t="s">
        <v>308</v>
      </c>
      <c r="B41" s="65">
        <v>0</v>
      </c>
      <c r="C41" s="34">
        <f>IF(B48=0, "-", B41/B48)</f>
        <v>0</v>
      </c>
      <c r="D41" s="65">
        <v>26</v>
      </c>
      <c r="E41" s="9">
        <f>IF(D48=0, "-", D41/D48)</f>
        <v>0.18439716312056736</v>
      </c>
      <c r="F41" s="81">
        <v>69</v>
      </c>
      <c r="G41" s="34">
        <f>IF(F48=0, "-", F41/F48)</f>
        <v>6.015693112467306E-2</v>
      </c>
      <c r="H41" s="65">
        <v>147</v>
      </c>
      <c r="I41" s="9">
        <f>IF(H48=0, "-", H41/H48)</f>
        <v>0.12816041848299914</v>
      </c>
      <c r="J41" s="8">
        <f t="shared" si="2"/>
        <v>-1</v>
      </c>
      <c r="K41" s="9">
        <f t="shared" si="3"/>
        <v>-0.53061224489795922</v>
      </c>
    </row>
    <row r="42" spans="1:11" x14ac:dyDescent="0.25">
      <c r="A42" s="7" t="s">
        <v>309</v>
      </c>
      <c r="B42" s="65">
        <v>3</v>
      </c>
      <c r="C42" s="34">
        <f>IF(B48=0, "-", B42/B48)</f>
        <v>1.3043478260869565E-2</v>
      </c>
      <c r="D42" s="65">
        <v>0</v>
      </c>
      <c r="E42" s="9">
        <f>IF(D48=0, "-", D42/D48)</f>
        <v>0</v>
      </c>
      <c r="F42" s="81">
        <v>5</v>
      </c>
      <c r="G42" s="34">
        <f>IF(F48=0, "-", F42/F48)</f>
        <v>4.3591979075850041E-3</v>
      </c>
      <c r="H42" s="65">
        <v>4</v>
      </c>
      <c r="I42" s="9">
        <f>IF(H48=0, "-", H42/H48)</f>
        <v>3.4873583260680036E-3</v>
      </c>
      <c r="J42" s="8" t="str">
        <f t="shared" si="2"/>
        <v>-</v>
      </c>
      <c r="K42" s="9">
        <f t="shared" si="3"/>
        <v>0.25</v>
      </c>
    </row>
    <row r="43" spans="1:11" x14ac:dyDescent="0.25">
      <c r="A43" s="7" t="s">
        <v>310</v>
      </c>
      <c r="B43" s="65">
        <v>1</v>
      </c>
      <c r="C43" s="34">
        <f>IF(B48=0, "-", B43/B48)</f>
        <v>4.3478260869565218E-3</v>
      </c>
      <c r="D43" s="65">
        <v>3</v>
      </c>
      <c r="E43" s="9">
        <f>IF(D48=0, "-", D43/D48)</f>
        <v>2.1276595744680851E-2</v>
      </c>
      <c r="F43" s="81">
        <v>18</v>
      </c>
      <c r="G43" s="34">
        <f>IF(F48=0, "-", F43/F48)</f>
        <v>1.5693112467306015E-2</v>
      </c>
      <c r="H43" s="65">
        <v>11</v>
      </c>
      <c r="I43" s="9">
        <f>IF(H48=0, "-", H43/H48)</f>
        <v>9.5902353966870104E-3</v>
      </c>
      <c r="J43" s="8">
        <f t="shared" si="2"/>
        <v>-0.66666666666666663</v>
      </c>
      <c r="K43" s="9">
        <f t="shared" si="3"/>
        <v>0.63636363636363635</v>
      </c>
    </row>
    <row r="44" spans="1:11" x14ac:dyDescent="0.25">
      <c r="A44" s="7" t="s">
        <v>311</v>
      </c>
      <c r="B44" s="65">
        <v>16</v>
      </c>
      <c r="C44" s="34">
        <f>IF(B48=0, "-", B44/B48)</f>
        <v>6.9565217391304349E-2</v>
      </c>
      <c r="D44" s="65">
        <v>12</v>
      </c>
      <c r="E44" s="9">
        <f>IF(D48=0, "-", D44/D48)</f>
        <v>8.5106382978723402E-2</v>
      </c>
      <c r="F44" s="81">
        <v>60</v>
      </c>
      <c r="G44" s="34">
        <f>IF(F48=0, "-", F44/F48)</f>
        <v>5.2310374891020049E-2</v>
      </c>
      <c r="H44" s="65">
        <v>78</v>
      </c>
      <c r="I44" s="9">
        <f>IF(H48=0, "-", H44/H48)</f>
        <v>6.8003487358326065E-2</v>
      </c>
      <c r="J44" s="8">
        <f t="shared" si="2"/>
        <v>0.33333333333333331</v>
      </c>
      <c r="K44" s="9">
        <f t="shared" si="3"/>
        <v>-0.23076923076923078</v>
      </c>
    </row>
    <row r="45" spans="1:11" x14ac:dyDescent="0.25">
      <c r="A45" s="7" t="s">
        <v>312</v>
      </c>
      <c r="B45" s="65">
        <v>15</v>
      </c>
      <c r="C45" s="34">
        <f>IF(B48=0, "-", B45/B48)</f>
        <v>6.5217391304347824E-2</v>
      </c>
      <c r="D45" s="65">
        <v>0</v>
      </c>
      <c r="E45" s="9">
        <f>IF(D48=0, "-", D45/D48)</f>
        <v>0</v>
      </c>
      <c r="F45" s="81">
        <v>54</v>
      </c>
      <c r="G45" s="34">
        <f>IF(F48=0, "-", F45/F48)</f>
        <v>4.7079337401918046E-2</v>
      </c>
      <c r="H45" s="65">
        <v>0</v>
      </c>
      <c r="I45" s="9">
        <f>IF(H48=0, "-", H45/H48)</f>
        <v>0</v>
      </c>
      <c r="J45" s="8" t="str">
        <f t="shared" si="2"/>
        <v>-</v>
      </c>
      <c r="K45" s="9" t="str">
        <f t="shared" si="3"/>
        <v>-</v>
      </c>
    </row>
    <row r="46" spans="1:11" x14ac:dyDescent="0.25">
      <c r="A46" s="7" t="s">
        <v>313</v>
      </c>
      <c r="B46" s="65">
        <v>29</v>
      </c>
      <c r="C46" s="34">
        <f>IF(B48=0, "-", B46/B48)</f>
        <v>0.12608695652173912</v>
      </c>
      <c r="D46" s="65">
        <v>0</v>
      </c>
      <c r="E46" s="9">
        <f>IF(D48=0, "-", D46/D48)</f>
        <v>0</v>
      </c>
      <c r="F46" s="81">
        <v>90</v>
      </c>
      <c r="G46" s="34">
        <f>IF(F48=0, "-", F46/F48)</f>
        <v>7.8465562336530084E-2</v>
      </c>
      <c r="H46" s="65">
        <v>24</v>
      </c>
      <c r="I46" s="9">
        <f>IF(H48=0, "-", H46/H48)</f>
        <v>2.0924149956408022E-2</v>
      </c>
      <c r="J46" s="8" t="str">
        <f t="shared" si="2"/>
        <v>-</v>
      </c>
      <c r="K46" s="9">
        <f t="shared" si="3"/>
        <v>2.75</v>
      </c>
    </row>
    <row r="47" spans="1:11" x14ac:dyDescent="0.25">
      <c r="A47" s="2"/>
      <c r="B47" s="68"/>
      <c r="C47" s="33"/>
      <c r="D47" s="68"/>
      <c r="E47" s="6"/>
      <c r="F47" s="82"/>
      <c r="G47" s="33"/>
      <c r="H47" s="68"/>
      <c r="I47" s="6"/>
      <c r="J47" s="5"/>
      <c r="K47" s="6"/>
    </row>
    <row r="48" spans="1:11" s="43" customFormat="1" ht="13" x14ac:dyDescent="0.3">
      <c r="A48" s="162" t="s">
        <v>516</v>
      </c>
      <c r="B48" s="71">
        <f>SUM(B25:B47)</f>
        <v>230</v>
      </c>
      <c r="C48" s="40">
        <f>B48/1923</f>
        <v>0.11960478419136765</v>
      </c>
      <c r="D48" s="71">
        <f>SUM(D25:D47)</f>
        <v>141</v>
      </c>
      <c r="E48" s="41">
        <f>D48/1572</f>
        <v>8.9694656488549615E-2</v>
      </c>
      <c r="F48" s="77">
        <f>SUM(F25:F47)</f>
        <v>1147</v>
      </c>
      <c r="G48" s="42">
        <f>F48/9435</f>
        <v>0.12156862745098039</v>
      </c>
      <c r="H48" s="71">
        <f>SUM(H25:H47)</f>
        <v>1147</v>
      </c>
      <c r="I48" s="41">
        <f>H48/9486</f>
        <v>0.12091503267973856</v>
      </c>
      <c r="J48" s="37">
        <f>IF(D48=0, "-", IF((B48-D48)/D48&lt;10, (B48-D48)/D48, "&gt;999%"))</f>
        <v>0.63120567375886527</v>
      </c>
      <c r="K48" s="38">
        <f>IF(H48=0, "-", IF((F48-H48)/H48&lt;10, (F48-H48)/H48, "&gt;999%"))</f>
        <v>0</v>
      </c>
    </row>
    <row r="49" spans="1:11" x14ac:dyDescent="0.25">
      <c r="B49" s="83"/>
      <c r="D49" s="83"/>
      <c r="F49" s="83"/>
      <c r="H49" s="83"/>
    </row>
    <row r="50" spans="1:11" ht="13" x14ac:dyDescent="0.3">
      <c r="A50" s="163" t="s">
        <v>139</v>
      </c>
      <c r="B50" s="61" t="s">
        <v>12</v>
      </c>
      <c r="C50" s="62" t="s">
        <v>13</v>
      </c>
      <c r="D50" s="61" t="s">
        <v>12</v>
      </c>
      <c r="E50" s="63" t="s">
        <v>13</v>
      </c>
      <c r="F50" s="62" t="s">
        <v>12</v>
      </c>
      <c r="G50" s="62" t="s">
        <v>13</v>
      </c>
      <c r="H50" s="61" t="s">
        <v>12</v>
      </c>
      <c r="I50" s="63" t="s">
        <v>13</v>
      </c>
      <c r="J50" s="61"/>
      <c r="K50" s="63"/>
    </row>
    <row r="51" spans="1:11" x14ac:dyDescent="0.25">
      <c r="A51" s="7" t="s">
        <v>314</v>
      </c>
      <c r="B51" s="65">
        <v>2</v>
      </c>
      <c r="C51" s="34">
        <f>IF(B65=0, "-", B51/B65)</f>
        <v>3.7735849056603772E-2</v>
      </c>
      <c r="D51" s="65">
        <v>2</v>
      </c>
      <c r="E51" s="9">
        <f>IF(D65=0, "-", D51/D65)</f>
        <v>4.5454545454545456E-2</v>
      </c>
      <c r="F51" s="81">
        <v>4</v>
      </c>
      <c r="G51" s="34">
        <f>IF(F65=0, "-", F51/F65)</f>
        <v>1.5936254980079681E-2</v>
      </c>
      <c r="H51" s="65">
        <v>3</v>
      </c>
      <c r="I51" s="9">
        <f>IF(H65=0, "-", H51/H65)</f>
        <v>1.6759776536312849E-2</v>
      </c>
      <c r="J51" s="8">
        <f t="shared" ref="J51:J63" si="4">IF(D51=0, "-", IF((B51-D51)/D51&lt;10, (B51-D51)/D51, "&gt;999%"))</f>
        <v>0</v>
      </c>
      <c r="K51" s="9">
        <f t="shared" ref="K51:K63" si="5">IF(H51=0, "-", IF((F51-H51)/H51&lt;10, (F51-H51)/H51, "&gt;999%"))</f>
        <v>0.33333333333333331</v>
      </c>
    </row>
    <row r="52" spans="1:11" x14ac:dyDescent="0.25">
      <c r="A52" s="7" t="s">
        <v>315</v>
      </c>
      <c r="B52" s="65">
        <v>7</v>
      </c>
      <c r="C52" s="34">
        <f>IF(B65=0, "-", B52/B65)</f>
        <v>0.13207547169811321</v>
      </c>
      <c r="D52" s="65">
        <v>11</v>
      </c>
      <c r="E52" s="9">
        <f>IF(D65=0, "-", D52/D65)</f>
        <v>0.25</v>
      </c>
      <c r="F52" s="81">
        <v>27</v>
      </c>
      <c r="G52" s="34">
        <f>IF(F65=0, "-", F52/F65)</f>
        <v>0.10756972111553785</v>
      </c>
      <c r="H52" s="65">
        <v>29</v>
      </c>
      <c r="I52" s="9">
        <f>IF(H65=0, "-", H52/H65)</f>
        <v>0.16201117318435754</v>
      </c>
      <c r="J52" s="8">
        <f t="shared" si="4"/>
        <v>-0.36363636363636365</v>
      </c>
      <c r="K52" s="9">
        <f t="shared" si="5"/>
        <v>-6.8965517241379309E-2</v>
      </c>
    </row>
    <row r="53" spans="1:11" x14ac:dyDescent="0.25">
      <c r="A53" s="7" t="s">
        <v>316</v>
      </c>
      <c r="B53" s="65">
        <v>4</v>
      </c>
      <c r="C53" s="34">
        <f>IF(B65=0, "-", B53/B65)</f>
        <v>7.5471698113207544E-2</v>
      </c>
      <c r="D53" s="65">
        <v>4</v>
      </c>
      <c r="E53" s="9">
        <f>IF(D65=0, "-", D53/D65)</f>
        <v>9.0909090909090912E-2</v>
      </c>
      <c r="F53" s="81">
        <v>9</v>
      </c>
      <c r="G53" s="34">
        <f>IF(F65=0, "-", F53/F65)</f>
        <v>3.5856573705179286E-2</v>
      </c>
      <c r="H53" s="65">
        <v>16</v>
      </c>
      <c r="I53" s="9">
        <f>IF(H65=0, "-", H53/H65)</f>
        <v>8.9385474860335198E-2</v>
      </c>
      <c r="J53" s="8">
        <f t="shared" si="4"/>
        <v>0</v>
      </c>
      <c r="K53" s="9">
        <f t="shared" si="5"/>
        <v>-0.4375</v>
      </c>
    </row>
    <row r="54" spans="1:11" x14ac:dyDescent="0.25">
      <c r="A54" s="7" t="s">
        <v>317</v>
      </c>
      <c r="B54" s="65">
        <v>0</v>
      </c>
      <c r="C54" s="34">
        <f>IF(B65=0, "-", B54/B65)</f>
        <v>0</v>
      </c>
      <c r="D54" s="65">
        <v>0</v>
      </c>
      <c r="E54" s="9">
        <f>IF(D65=0, "-", D54/D65)</f>
        <v>0</v>
      </c>
      <c r="F54" s="81">
        <v>0</v>
      </c>
      <c r="G54" s="34">
        <f>IF(F65=0, "-", F54/F65)</f>
        <v>0</v>
      </c>
      <c r="H54" s="65">
        <v>1</v>
      </c>
      <c r="I54" s="9">
        <f>IF(H65=0, "-", H54/H65)</f>
        <v>5.5865921787709499E-3</v>
      </c>
      <c r="J54" s="8" t="str">
        <f t="shared" si="4"/>
        <v>-</v>
      </c>
      <c r="K54" s="9">
        <f t="shared" si="5"/>
        <v>-1</v>
      </c>
    </row>
    <row r="55" spans="1:11" x14ac:dyDescent="0.25">
      <c r="A55" s="7" t="s">
        <v>318</v>
      </c>
      <c r="B55" s="65">
        <v>1</v>
      </c>
      <c r="C55" s="34">
        <f>IF(B65=0, "-", B55/B65)</f>
        <v>1.8867924528301886E-2</v>
      </c>
      <c r="D55" s="65">
        <v>0</v>
      </c>
      <c r="E55" s="9">
        <f>IF(D65=0, "-", D55/D65)</f>
        <v>0</v>
      </c>
      <c r="F55" s="81">
        <v>1</v>
      </c>
      <c r="G55" s="34">
        <f>IF(F65=0, "-", F55/F65)</f>
        <v>3.9840637450199202E-3</v>
      </c>
      <c r="H55" s="65">
        <v>0</v>
      </c>
      <c r="I55" s="9">
        <f>IF(H65=0, "-", H55/H65)</f>
        <v>0</v>
      </c>
      <c r="J55" s="8" t="str">
        <f t="shared" si="4"/>
        <v>-</v>
      </c>
      <c r="K55" s="9" t="str">
        <f t="shared" si="5"/>
        <v>-</v>
      </c>
    </row>
    <row r="56" spans="1:11" x14ac:dyDescent="0.25">
      <c r="A56" s="7" t="s">
        <v>319</v>
      </c>
      <c r="B56" s="65">
        <v>0</v>
      </c>
      <c r="C56" s="34">
        <f>IF(B65=0, "-", B56/B65)</f>
        <v>0</v>
      </c>
      <c r="D56" s="65">
        <v>0</v>
      </c>
      <c r="E56" s="9">
        <f>IF(D65=0, "-", D56/D65)</f>
        <v>0</v>
      </c>
      <c r="F56" s="81">
        <v>0</v>
      </c>
      <c r="G56" s="34">
        <f>IF(F65=0, "-", F56/F65)</f>
        <v>0</v>
      </c>
      <c r="H56" s="65">
        <v>2</v>
      </c>
      <c r="I56" s="9">
        <f>IF(H65=0, "-", H56/H65)</f>
        <v>1.11731843575419E-2</v>
      </c>
      <c r="J56" s="8" t="str">
        <f t="shared" si="4"/>
        <v>-</v>
      </c>
      <c r="K56" s="9">
        <f t="shared" si="5"/>
        <v>-1</v>
      </c>
    </row>
    <row r="57" spans="1:11" x14ac:dyDescent="0.25">
      <c r="A57" s="7" t="s">
        <v>320</v>
      </c>
      <c r="B57" s="65">
        <v>2</v>
      </c>
      <c r="C57" s="34">
        <f>IF(B65=0, "-", B57/B65)</f>
        <v>3.7735849056603772E-2</v>
      </c>
      <c r="D57" s="65">
        <v>1</v>
      </c>
      <c r="E57" s="9">
        <f>IF(D65=0, "-", D57/D65)</f>
        <v>2.2727272727272728E-2</v>
      </c>
      <c r="F57" s="81">
        <v>16</v>
      </c>
      <c r="G57" s="34">
        <f>IF(F65=0, "-", F57/F65)</f>
        <v>6.3745019920318724E-2</v>
      </c>
      <c r="H57" s="65">
        <v>14</v>
      </c>
      <c r="I57" s="9">
        <f>IF(H65=0, "-", H57/H65)</f>
        <v>7.8212290502793297E-2</v>
      </c>
      <c r="J57" s="8">
        <f t="shared" si="4"/>
        <v>1</v>
      </c>
      <c r="K57" s="9">
        <f t="shared" si="5"/>
        <v>0.14285714285714285</v>
      </c>
    </row>
    <row r="58" spans="1:11" x14ac:dyDescent="0.25">
      <c r="A58" s="7" t="s">
        <v>321</v>
      </c>
      <c r="B58" s="65">
        <v>7</v>
      </c>
      <c r="C58" s="34">
        <f>IF(B65=0, "-", B58/B65)</f>
        <v>0.13207547169811321</v>
      </c>
      <c r="D58" s="65">
        <v>1</v>
      </c>
      <c r="E58" s="9">
        <f>IF(D65=0, "-", D58/D65)</f>
        <v>2.2727272727272728E-2</v>
      </c>
      <c r="F58" s="81">
        <v>17</v>
      </c>
      <c r="G58" s="34">
        <f>IF(F65=0, "-", F58/F65)</f>
        <v>6.7729083665338641E-2</v>
      </c>
      <c r="H58" s="65">
        <v>4</v>
      </c>
      <c r="I58" s="9">
        <f>IF(H65=0, "-", H58/H65)</f>
        <v>2.23463687150838E-2</v>
      </c>
      <c r="J58" s="8">
        <f t="shared" si="4"/>
        <v>6</v>
      </c>
      <c r="K58" s="9">
        <f t="shared" si="5"/>
        <v>3.25</v>
      </c>
    </row>
    <row r="59" spans="1:11" x14ac:dyDescent="0.25">
      <c r="A59" s="7" t="s">
        <v>322</v>
      </c>
      <c r="B59" s="65">
        <v>2</v>
      </c>
      <c r="C59" s="34">
        <f>IF(B65=0, "-", B59/B65)</f>
        <v>3.7735849056603772E-2</v>
      </c>
      <c r="D59" s="65">
        <v>1</v>
      </c>
      <c r="E59" s="9">
        <f>IF(D65=0, "-", D59/D65)</f>
        <v>2.2727272727272728E-2</v>
      </c>
      <c r="F59" s="81">
        <v>7</v>
      </c>
      <c r="G59" s="34">
        <f>IF(F65=0, "-", F59/F65)</f>
        <v>2.7888446215139442E-2</v>
      </c>
      <c r="H59" s="65">
        <v>8</v>
      </c>
      <c r="I59" s="9">
        <f>IF(H65=0, "-", H59/H65)</f>
        <v>4.4692737430167599E-2</v>
      </c>
      <c r="J59" s="8">
        <f t="shared" si="4"/>
        <v>1</v>
      </c>
      <c r="K59" s="9">
        <f t="shared" si="5"/>
        <v>-0.125</v>
      </c>
    </row>
    <row r="60" spans="1:11" x14ac:dyDescent="0.25">
      <c r="A60" s="7" t="s">
        <v>323</v>
      </c>
      <c r="B60" s="65">
        <v>3</v>
      </c>
      <c r="C60" s="34">
        <f>IF(B65=0, "-", B60/B65)</f>
        <v>5.6603773584905662E-2</v>
      </c>
      <c r="D60" s="65">
        <v>3</v>
      </c>
      <c r="E60" s="9">
        <f>IF(D65=0, "-", D60/D65)</f>
        <v>6.8181818181818177E-2</v>
      </c>
      <c r="F60" s="81">
        <v>11</v>
      </c>
      <c r="G60" s="34">
        <f>IF(F65=0, "-", F60/F65)</f>
        <v>4.3824701195219126E-2</v>
      </c>
      <c r="H60" s="65">
        <v>16</v>
      </c>
      <c r="I60" s="9">
        <f>IF(H65=0, "-", H60/H65)</f>
        <v>8.9385474860335198E-2</v>
      </c>
      <c r="J60" s="8">
        <f t="shared" si="4"/>
        <v>0</v>
      </c>
      <c r="K60" s="9">
        <f t="shared" si="5"/>
        <v>-0.3125</v>
      </c>
    </row>
    <row r="61" spans="1:11" x14ac:dyDescent="0.25">
      <c r="A61" s="7" t="s">
        <v>324</v>
      </c>
      <c r="B61" s="65">
        <v>1</v>
      </c>
      <c r="C61" s="34">
        <f>IF(B65=0, "-", B61/B65)</f>
        <v>1.8867924528301886E-2</v>
      </c>
      <c r="D61" s="65">
        <v>0</v>
      </c>
      <c r="E61" s="9">
        <f>IF(D65=0, "-", D61/D65)</f>
        <v>0</v>
      </c>
      <c r="F61" s="81">
        <v>6</v>
      </c>
      <c r="G61" s="34">
        <f>IF(F65=0, "-", F61/F65)</f>
        <v>2.3904382470119521E-2</v>
      </c>
      <c r="H61" s="65">
        <v>8</v>
      </c>
      <c r="I61" s="9">
        <f>IF(H65=0, "-", H61/H65)</f>
        <v>4.4692737430167599E-2</v>
      </c>
      <c r="J61" s="8" t="str">
        <f t="shared" si="4"/>
        <v>-</v>
      </c>
      <c r="K61" s="9">
        <f t="shared" si="5"/>
        <v>-0.25</v>
      </c>
    </row>
    <row r="62" spans="1:11" x14ac:dyDescent="0.25">
      <c r="A62" s="7" t="s">
        <v>325</v>
      </c>
      <c r="B62" s="65">
        <v>6</v>
      </c>
      <c r="C62" s="34">
        <f>IF(B65=0, "-", B62/B65)</f>
        <v>0.11320754716981132</v>
      </c>
      <c r="D62" s="65">
        <v>0</v>
      </c>
      <c r="E62" s="9">
        <f>IF(D65=0, "-", D62/D65)</f>
        <v>0</v>
      </c>
      <c r="F62" s="81">
        <v>25</v>
      </c>
      <c r="G62" s="34">
        <f>IF(F65=0, "-", F62/F65)</f>
        <v>9.9601593625498003E-2</v>
      </c>
      <c r="H62" s="65">
        <v>0</v>
      </c>
      <c r="I62" s="9">
        <f>IF(H65=0, "-", H62/H65)</f>
        <v>0</v>
      </c>
      <c r="J62" s="8" t="str">
        <f t="shared" si="4"/>
        <v>-</v>
      </c>
      <c r="K62" s="9" t="str">
        <f t="shared" si="5"/>
        <v>-</v>
      </c>
    </row>
    <row r="63" spans="1:11" x14ac:dyDescent="0.25">
      <c r="A63" s="7" t="s">
        <v>326</v>
      </c>
      <c r="B63" s="65">
        <v>18</v>
      </c>
      <c r="C63" s="34">
        <f>IF(B65=0, "-", B63/B65)</f>
        <v>0.33962264150943394</v>
      </c>
      <c r="D63" s="65">
        <v>21</v>
      </c>
      <c r="E63" s="9">
        <f>IF(D65=0, "-", D63/D65)</f>
        <v>0.47727272727272729</v>
      </c>
      <c r="F63" s="81">
        <v>128</v>
      </c>
      <c r="G63" s="34">
        <f>IF(F65=0, "-", F63/F65)</f>
        <v>0.50996015936254979</v>
      </c>
      <c r="H63" s="65">
        <v>78</v>
      </c>
      <c r="I63" s="9">
        <f>IF(H65=0, "-", H63/H65)</f>
        <v>0.43575418994413406</v>
      </c>
      <c r="J63" s="8">
        <f t="shared" si="4"/>
        <v>-0.14285714285714285</v>
      </c>
      <c r="K63" s="9">
        <f t="shared" si="5"/>
        <v>0.64102564102564108</v>
      </c>
    </row>
    <row r="64" spans="1:11" x14ac:dyDescent="0.25">
      <c r="A64" s="2"/>
      <c r="B64" s="68"/>
      <c r="C64" s="33"/>
      <c r="D64" s="68"/>
      <c r="E64" s="6"/>
      <c r="F64" s="82"/>
      <c r="G64" s="33"/>
      <c r="H64" s="68"/>
      <c r="I64" s="6"/>
      <c r="J64" s="5"/>
      <c r="K64" s="6"/>
    </row>
    <row r="65" spans="1:11" s="43" customFormat="1" ht="13" x14ac:dyDescent="0.3">
      <c r="A65" s="162" t="s">
        <v>515</v>
      </c>
      <c r="B65" s="71">
        <f>SUM(B51:B64)</f>
        <v>53</v>
      </c>
      <c r="C65" s="40">
        <f>B65/1923</f>
        <v>2.7561102444097763E-2</v>
      </c>
      <c r="D65" s="71">
        <f>SUM(D51:D64)</f>
        <v>44</v>
      </c>
      <c r="E65" s="41">
        <f>D65/1572</f>
        <v>2.7989821882951654E-2</v>
      </c>
      <c r="F65" s="77">
        <f>SUM(F51:F64)</f>
        <v>251</v>
      </c>
      <c r="G65" s="42">
        <f>F65/9435</f>
        <v>2.6603073661897191E-2</v>
      </c>
      <c r="H65" s="71">
        <f>SUM(H51:H64)</f>
        <v>179</v>
      </c>
      <c r="I65" s="41">
        <f>H65/9486</f>
        <v>1.8869913556820578E-2</v>
      </c>
      <c r="J65" s="37">
        <f>IF(D65=0, "-", IF((B65-D65)/D65&lt;10, (B65-D65)/D65, "&gt;999%"))</f>
        <v>0.20454545454545456</v>
      </c>
      <c r="K65" s="38">
        <f>IF(H65=0, "-", IF((F65-H65)/H65&lt;10, (F65-H65)/H65, "&gt;999%"))</f>
        <v>0.4022346368715084</v>
      </c>
    </row>
    <row r="66" spans="1:11" x14ac:dyDescent="0.25">
      <c r="B66" s="83"/>
      <c r="D66" s="83"/>
      <c r="F66" s="83"/>
      <c r="H66" s="83"/>
    </row>
    <row r="67" spans="1:11" s="43" customFormat="1" ht="13" x14ac:dyDescent="0.3">
      <c r="A67" s="162" t="s">
        <v>514</v>
      </c>
      <c r="B67" s="71">
        <v>283</v>
      </c>
      <c r="C67" s="40">
        <f>B67/1923</f>
        <v>0.14716588663546543</v>
      </c>
      <c r="D67" s="71">
        <v>185</v>
      </c>
      <c r="E67" s="41">
        <f>D67/1572</f>
        <v>0.11768447837150127</v>
      </c>
      <c r="F67" s="77">
        <v>1398</v>
      </c>
      <c r="G67" s="42">
        <f>F67/9435</f>
        <v>0.14817170111287759</v>
      </c>
      <c r="H67" s="71">
        <v>1326</v>
      </c>
      <c r="I67" s="41">
        <f>H67/9486</f>
        <v>0.13978494623655913</v>
      </c>
      <c r="J67" s="37">
        <f>IF(D67=0, "-", IF((B67-D67)/D67&lt;10, (B67-D67)/D67, "&gt;999%"))</f>
        <v>0.52972972972972976</v>
      </c>
      <c r="K67" s="38">
        <f>IF(H67=0, "-", IF((F67-H67)/H67&lt;10, (F67-H67)/H67, "&gt;999%"))</f>
        <v>5.4298642533936653E-2</v>
      </c>
    </row>
    <row r="68" spans="1:11" x14ac:dyDescent="0.25">
      <c r="B68" s="83"/>
      <c r="D68" s="83"/>
      <c r="F68" s="83"/>
      <c r="H68" s="83"/>
    </row>
    <row r="69" spans="1:11" ht="15.5" x14ac:dyDescent="0.35">
      <c r="A69" s="164" t="s">
        <v>110</v>
      </c>
      <c r="B69" s="196" t="s">
        <v>1</v>
      </c>
      <c r="C69" s="200"/>
      <c r="D69" s="200"/>
      <c r="E69" s="197"/>
      <c r="F69" s="196" t="s">
        <v>14</v>
      </c>
      <c r="G69" s="200"/>
      <c r="H69" s="200"/>
      <c r="I69" s="197"/>
      <c r="J69" s="196" t="s">
        <v>15</v>
      </c>
      <c r="K69" s="197"/>
    </row>
    <row r="70" spans="1:11" ht="13" x14ac:dyDescent="0.3">
      <c r="A70" s="22"/>
      <c r="B70" s="196">
        <f>VALUE(RIGHT($B$2, 4))</f>
        <v>2023</v>
      </c>
      <c r="C70" s="197"/>
      <c r="D70" s="196">
        <f>B70-1</f>
        <v>2022</v>
      </c>
      <c r="E70" s="204"/>
      <c r="F70" s="196">
        <f>B70</f>
        <v>2023</v>
      </c>
      <c r="G70" s="204"/>
      <c r="H70" s="196">
        <f>D70</f>
        <v>2022</v>
      </c>
      <c r="I70" s="204"/>
      <c r="J70" s="140" t="s">
        <v>4</v>
      </c>
      <c r="K70" s="141" t="s">
        <v>2</v>
      </c>
    </row>
    <row r="71" spans="1:11" ht="13" x14ac:dyDescent="0.3">
      <c r="A71" s="163" t="s">
        <v>140</v>
      </c>
      <c r="B71" s="61" t="s">
        <v>12</v>
      </c>
      <c r="C71" s="62" t="s">
        <v>13</v>
      </c>
      <c r="D71" s="61" t="s">
        <v>12</v>
      </c>
      <c r="E71" s="63" t="s">
        <v>13</v>
      </c>
      <c r="F71" s="62" t="s">
        <v>12</v>
      </c>
      <c r="G71" s="62" t="s">
        <v>13</v>
      </c>
      <c r="H71" s="61" t="s">
        <v>12</v>
      </c>
      <c r="I71" s="63" t="s">
        <v>13</v>
      </c>
      <c r="J71" s="61"/>
      <c r="K71" s="63"/>
    </row>
    <row r="72" spans="1:11" x14ac:dyDescent="0.25">
      <c r="A72" s="7" t="s">
        <v>327</v>
      </c>
      <c r="B72" s="65">
        <v>27</v>
      </c>
      <c r="C72" s="34">
        <f>IF(B93=0, "-", B72/B93)</f>
        <v>7.9646017699115043E-2</v>
      </c>
      <c r="D72" s="65">
        <v>0</v>
      </c>
      <c r="E72" s="9">
        <f>IF(D93=0, "-", D72/D93)</f>
        <v>0</v>
      </c>
      <c r="F72" s="81">
        <v>156</v>
      </c>
      <c r="G72" s="34">
        <f>IF(F93=0, "-", F72/F93)</f>
        <v>8.9965397923875437E-2</v>
      </c>
      <c r="H72" s="65">
        <v>0</v>
      </c>
      <c r="I72" s="9">
        <f>IF(H93=0, "-", H72/H93)</f>
        <v>0</v>
      </c>
      <c r="J72" s="8" t="str">
        <f t="shared" ref="J72:J91" si="6">IF(D72=0, "-", IF((B72-D72)/D72&lt;10, (B72-D72)/D72, "&gt;999%"))</f>
        <v>-</v>
      </c>
      <c r="K72" s="9" t="str">
        <f t="shared" ref="K72:K91" si="7">IF(H72=0, "-", IF((F72-H72)/H72&lt;10, (F72-H72)/H72, "&gt;999%"))</f>
        <v>-</v>
      </c>
    </row>
    <row r="73" spans="1:11" x14ac:dyDescent="0.25">
      <c r="A73" s="7" t="s">
        <v>328</v>
      </c>
      <c r="B73" s="65">
        <v>1</v>
      </c>
      <c r="C73" s="34">
        <f>IF(B93=0, "-", B73/B93)</f>
        <v>2.9498525073746312E-3</v>
      </c>
      <c r="D73" s="65">
        <v>0</v>
      </c>
      <c r="E73" s="9">
        <f>IF(D93=0, "-", D73/D93)</f>
        <v>0</v>
      </c>
      <c r="F73" s="81">
        <v>1</v>
      </c>
      <c r="G73" s="34">
        <f>IF(F93=0, "-", F73/F93)</f>
        <v>5.7670126874279125E-4</v>
      </c>
      <c r="H73" s="65">
        <v>0</v>
      </c>
      <c r="I73" s="9">
        <f>IF(H93=0, "-", H73/H93)</f>
        <v>0</v>
      </c>
      <c r="J73" s="8" t="str">
        <f t="shared" si="6"/>
        <v>-</v>
      </c>
      <c r="K73" s="9" t="str">
        <f t="shared" si="7"/>
        <v>-</v>
      </c>
    </row>
    <row r="74" spans="1:11" x14ac:dyDescent="0.25">
      <c r="A74" s="7" t="s">
        <v>329</v>
      </c>
      <c r="B74" s="65">
        <v>1</v>
      </c>
      <c r="C74" s="34">
        <f>IF(B93=0, "-", B74/B93)</f>
        <v>2.9498525073746312E-3</v>
      </c>
      <c r="D74" s="65">
        <v>4</v>
      </c>
      <c r="E74" s="9">
        <f>IF(D93=0, "-", D74/D93)</f>
        <v>1.7241379310344827E-2</v>
      </c>
      <c r="F74" s="81">
        <v>20</v>
      </c>
      <c r="G74" s="34">
        <f>IF(F93=0, "-", F74/F93)</f>
        <v>1.1534025374855825E-2</v>
      </c>
      <c r="H74" s="65">
        <v>18</v>
      </c>
      <c r="I74" s="9">
        <f>IF(H93=0, "-", H74/H93)</f>
        <v>1.1984021304926764E-2</v>
      </c>
      <c r="J74" s="8">
        <f t="shared" si="6"/>
        <v>-0.75</v>
      </c>
      <c r="K74" s="9">
        <f t="shared" si="7"/>
        <v>0.1111111111111111</v>
      </c>
    </row>
    <row r="75" spans="1:11" x14ac:dyDescent="0.25">
      <c r="A75" s="7" t="s">
        <v>330</v>
      </c>
      <c r="B75" s="65">
        <v>11</v>
      </c>
      <c r="C75" s="34">
        <f>IF(B93=0, "-", B75/B93)</f>
        <v>3.2448377581120944E-2</v>
      </c>
      <c r="D75" s="65">
        <v>1</v>
      </c>
      <c r="E75" s="9">
        <f>IF(D93=0, "-", D75/D93)</f>
        <v>4.3103448275862068E-3</v>
      </c>
      <c r="F75" s="81">
        <v>39</v>
      </c>
      <c r="G75" s="34">
        <f>IF(F93=0, "-", F75/F93)</f>
        <v>2.2491349480968859E-2</v>
      </c>
      <c r="H75" s="65">
        <v>11</v>
      </c>
      <c r="I75" s="9">
        <f>IF(H93=0, "-", H75/H93)</f>
        <v>7.3235685752330226E-3</v>
      </c>
      <c r="J75" s="8" t="str">
        <f t="shared" si="6"/>
        <v>&gt;999%</v>
      </c>
      <c r="K75" s="9">
        <f t="shared" si="7"/>
        <v>2.5454545454545454</v>
      </c>
    </row>
    <row r="76" spans="1:11" x14ac:dyDescent="0.25">
      <c r="A76" s="7" t="s">
        <v>331</v>
      </c>
      <c r="B76" s="65">
        <v>17</v>
      </c>
      <c r="C76" s="34">
        <f>IF(B93=0, "-", B76/B93)</f>
        <v>5.0147492625368731E-2</v>
      </c>
      <c r="D76" s="65">
        <v>13</v>
      </c>
      <c r="E76" s="9">
        <f>IF(D93=0, "-", D76/D93)</f>
        <v>5.6034482758620691E-2</v>
      </c>
      <c r="F76" s="81">
        <v>71</v>
      </c>
      <c r="G76" s="34">
        <f>IF(F93=0, "-", F76/F93)</f>
        <v>4.0945790080738176E-2</v>
      </c>
      <c r="H76" s="65">
        <v>69</v>
      </c>
      <c r="I76" s="9">
        <f>IF(H93=0, "-", H76/H93)</f>
        <v>4.5938748335552594E-2</v>
      </c>
      <c r="J76" s="8">
        <f t="shared" si="6"/>
        <v>0.30769230769230771</v>
      </c>
      <c r="K76" s="9">
        <f t="shared" si="7"/>
        <v>2.8985507246376812E-2</v>
      </c>
    </row>
    <row r="77" spans="1:11" x14ac:dyDescent="0.25">
      <c r="A77" s="7" t="s">
        <v>332</v>
      </c>
      <c r="B77" s="65">
        <v>61</v>
      </c>
      <c r="C77" s="34">
        <f>IF(B93=0, "-", B77/B93)</f>
        <v>0.17994100294985252</v>
      </c>
      <c r="D77" s="65">
        <v>43</v>
      </c>
      <c r="E77" s="9">
        <f>IF(D93=0, "-", D77/D93)</f>
        <v>0.18534482758620691</v>
      </c>
      <c r="F77" s="81">
        <v>185</v>
      </c>
      <c r="G77" s="34">
        <f>IF(F93=0, "-", F77/F93)</f>
        <v>0.10668973471741638</v>
      </c>
      <c r="H77" s="65">
        <v>115</v>
      </c>
      <c r="I77" s="9">
        <f>IF(H93=0, "-", H77/H93)</f>
        <v>7.656458055925433E-2</v>
      </c>
      <c r="J77" s="8">
        <f t="shared" si="6"/>
        <v>0.41860465116279072</v>
      </c>
      <c r="K77" s="9">
        <f t="shared" si="7"/>
        <v>0.60869565217391308</v>
      </c>
    </row>
    <row r="78" spans="1:11" x14ac:dyDescent="0.25">
      <c r="A78" s="7" t="s">
        <v>333</v>
      </c>
      <c r="B78" s="65">
        <v>0</v>
      </c>
      <c r="C78" s="34">
        <f>IF(B93=0, "-", B78/B93)</f>
        <v>0</v>
      </c>
      <c r="D78" s="65">
        <v>1</v>
      </c>
      <c r="E78" s="9">
        <f>IF(D93=0, "-", D78/D93)</f>
        <v>4.3103448275862068E-3</v>
      </c>
      <c r="F78" s="81">
        <v>0</v>
      </c>
      <c r="G78" s="34">
        <f>IF(F93=0, "-", F78/F93)</f>
        <v>0</v>
      </c>
      <c r="H78" s="65">
        <v>2</v>
      </c>
      <c r="I78" s="9">
        <f>IF(H93=0, "-", H78/H93)</f>
        <v>1.3315579227696406E-3</v>
      </c>
      <c r="J78" s="8">
        <f t="shared" si="6"/>
        <v>-1</v>
      </c>
      <c r="K78" s="9">
        <f t="shared" si="7"/>
        <v>-1</v>
      </c>
    </row>
    <row r="79" spans="1:11" x14ac:dyDescent="0.25">
      <c r="A79" s="7" t="s">
        <v>334</v>
      </c>
      <c r="B79" s="65">
        <v>8</v>
      </c>
      <c r="C79" s="34">
        <f>IF(B93=0, "-", B79/B93)</f>
        <v>2.359882005899705E-2</v>
      </c>
      <c r="D79" s="65">
        <v>18</v>
      </c>
      <c r="E79" s="9">
        <f>IF(D93=0, "-", D79/D93)</f>
        <v>7.7586206896551727E-2</v>
      </c>
      <c r="F79" s="81">
        <v>86</v>
      </c>
      <c r="G79" s="34">
        <f>IF(F93=0, "-", F79/F93)</f>
        <v>4.9596309111880045E-2</v>
      </c>
      <c r="H79" s="65">
        <v>94</v>
      </c>
      <c r="I79" s="9">
        <f>IF(H93=0, "-", H79/H93)</f>
        <v>6.2583222370173108E-2</v>
      </c>
      <c r="J79" s="8">
        <f t="shared" si="6"/>
        <v>-0.55555555555555558</v>
      </c>
      <c r="K79" s="9">
        <f t="shared" si="7"/>
        <v>-8.5106382978723402E-2</v>
      </c>
    </row>
    <row r="80" spans="1:11" x14ac:dyDescent="0.25">
      <c r="A80" s="7" t="s">
        <v>335</v>
      </c>
      <c r="B80" s="65">
        <v>27</v>
      </c>
      <c r="C80" s="34">
        <f>IF(B93=0, "-", B80/B93)</f>
        <v>7.9646017699115043E-2</v>
      </c>
      <c r="D80" s="65">
        <v>5</v>
      </c>
      <c r="E80" s="9">
        <f>IF(D93=0, "-", D80/D93)</f>
        <v>2.1551724137931036E-2</v>
      </c>
      <c r="F80" s="81">
        <v>168</v>
      </c>
      <c r="G80" s="34">
        <f>IF(F93=0, "-", F80/F93)</f>
        <v>9.6885813148788927E-2</v>
      </c>
      <c r="H80" s="65">
        <v>157</v>
      </c>
      <c r="I80" s="9">
        <f>IF(H93=0, "-", H80/H93)</f>
        <v>0.10452729693741677</v>
      </c>
      <c r="J80" s="8">
        <f t="shared" si="6"/>
        <v>4.4000000000000004</v>
      </c>
      <c r="K80" s="9">
        <f t="shared" si="7"/>
        <v>7.0063694267515922E-2</v>
      </c>
    </row>
    <row r="81" spans="1:11" x14ac:dyDescent="0.25">
      <c r="A81" s="7" t="s">
        <v>336</v>
      </c>
      <c r="B81" s="65">
        <v>15</v>
      </c>
      <c r="C81" s="34">
        <f>IF(B93=0, "-", B81/B93)</f>
        <v>4.4247787610619468E-2</v>
      </c>
      <c r="D81" s="65">
        <v>12</v>
      </c>
      <c r="E81" s="9">
        <f>IF(D93=0, "-", D81/D93)</f>
        <v>5.1724137931034482E-2</v>
      </c>
      <c r="F81" s="81">
        <v>108</v>
      </c>
      <c r="G81" s="34">
        <f>IF(F93=0, "-", F81/F93)</f>
        <v>6.228373702422145E-2</v>
      </c>
      <c r="H81" s="65">
        <v>140</v>
      </c>
      <c r="I81" s="9">
        <f>IF(H93=0, "-", H81/H93)</f>
        <v>9.3209054593874838E-2</v>
      </c>
      <c r="J81" s="8">
        <f t="shared" si="6"/>
        <v>0.25</v>
      </c>
      <c r="K81" s="9">
        <f t="shared" si="7"/>
        <v>-0.22857142857142856</v>
      </c>
    </row>
    <row r="82" spans="1:11" x14ac:dyDescent="0.25">
      <c r="A82" s="7" t="s">
        <v>337</v>
      </c>
      <c r="B82" s="65">
        <v>10</v>
      </c>
      <c r="C82" s="34">
        <f>IF(B93=0, "-", B82/B93)</f>
        <v>2.9498525073746312E-2</v>
      </c>
      <c r="D82" s="65">
        <v>33</v>
      </c>
      <c r="E82" s="9">
        <f>IF(D93=0, "-", D82/D93)</f>
        <v>0.14224137931034483</v>
      </c>
      <c r="F82" s="81">
        <v>206</v>
      </c>
      <c r="G82" s="34">
        <f>IF(F93=0, "-", F82/F93)</f>
        <v>0.11880046136101499</v>
      </c>
      <c r="H82" s="65">
        <v>158</v>
      </c>
      <c r="I82" s="9">
        <f>IF(H93=0, "-", H82/H93)</f>
        <v>0.1051930758988016</v>
      </c>
      <c r="J82" s="8">
        <f t="shared" si="6"/>
        <v>-0.69696969696969702</v>
      </c>
      <c r="K82" s="9">
        <f t="shared" si="7"/>
        <v>0.30379746835443039</v>
      </c>
    </row>
    <row r="83" spans="1:11" x14ac:dyDescent="0.25">
      <c r="A83" s="7" t="s">
        <v>338</v>
      </c>
      <c r="B83" s="65">
        <v>7</v>
      </c>
      <c r="C83" s="34">
        <f>IF(B93=0, "-", B83/B93)</f>
        <v>2.0648967551622419E-2</v>
      </c>
      <c r="D83" s="65">
        <v>6</v>
      </c>
      <c r="E83" s="9">
        <f>IF(D93=0, "-", D83/D93)</f>
        <v>2.5862068965517241E-2</v>
      </c>
      <c r="F83" s="81">
        <v>72</v>
      </c>
      <c r="G83" s="34">
        <f>IF(F93=0, "-", F83/F93)</f>
        <v>4.1522491349480967E-2</v>
      </c>
      <c r="H83" s="65">
        <v>60</v>
      </c>
      <c r="I83" s="9">
        <f>IF(H93=0, "-", H83/H93)</f>
        <v>3.9946737683089213E-2</v>
      </c>
      <c r="J83" s="8">
        <f t="shared" si="6"/>
        <v>0.16666666666666666</v>
      </c>
      <c r="K83" s="9">
        <f t="shared" si="7"/>
        <v>0.2</v>
      </c>
    </row>
    <row r="84" spans="1:11" x14ac:dyDescent="0.25">
      <c r="A84" s="7" t="s">
        <v>339</v>
      </c>
      <c r="B84" s="65">
        <v>0</v>
      </c>
      <c r="C84" s="34">
        <f>IF(B93=0, "-", B84/B93)</f>
        <v>0</v>
      </c>
      <c r="D84" s="65">
        <v>0</v>
      </c>
      <c r="E84" s="9">
        <f>IF(D93=0, "-", D84/D93)</f>
        <v>0</v>
      </c>
      <c r="F84" s="81">
        <v>4</v>
      </c>
      <c r="G84" s="34">
        <f>IF(F93=0, "-", F84/F93)</f>
        <v>2.306805074971165E-3</v>
      </c>
      <c r="H84" s="65">
        <v>5</v>
      </c>
      <c r="I84" s="9">
        <f>IF(H93=0, "-", H84/H93)</f>
        <v>3.3288948069241011E-3</v>
      </c>
      <c r="J84" s="8" t="str">
        <f t="shared" si="6"/>
        <v>-</v>
      </c>
      <c r="K84" s="9">
        <f t="shared" si="7"/>
        <v>-0.2</v>
      </c>
    </row>
    <row r="85" spans="1:11" x14ac:dyDescent="0.25">
      <c r="A85" s="7" t="s">
        <v>340</v>
      </c>
      <c r="B85" s="65">
        <v>0</v>
      </c>
      <c r="C85" s="34">
        <f>IF(B93=0, "-", B85/B93)</f>
        <v>0</v>
      </c>
      <c r="D85" s="65">
        <v>0</v>
      </c>
      <c r="E85" s="9">
        <f>IF(D93=0, "-", D85/D93)</f>
        <v>0</v>
      </c>
      <c r="F85" s="81">
        <v>3</v>
      </c>
      <c r="G85" s="34">
        <f>IF(F93=0, "-", F85/F93)</f>
        <v>1.7301038062283738E-3</v>
      </c>
      <c r="H85" s="65">
        <v>1</v>
      </c>
      <c r="I85" s="9">
        <f>IF(H93=0, "-", H85/H93)</f>
        <v>6.6577896138482028E-4</v>
      </c>
      <c r="J85" s="8" t="str">
        <f t="shared" si="6"/>
        <v>-</v>
      </c>
      <c r="K85" s="9">
        <f t="shared" si="7"/>
        <v>2</v>
      </c>
    </row>
    <row r="86" spans="1:11" x14ac:dyDescent="0.25">
      <c r="A86" s="7" t="s">
        <v>341</v>
      </c>
      <c r="B86" s="65">
        <v>1</v>
      </c>
      <c r="C86" s="34">
        <f>IF(B93=0, "-", B86/B93)</f>
        <v>2.9498525073746312E-3</v>
      </c>
      <c r="D86" s="65">
        <v>8</v>
      </c>
      <c r="E86" s="9">
        <f>IF(D93=0, "-", D86/D93)</f>
        <v>3.4482758620689655E-2</v>
      </c>
      <c r="F86" s="81">
        <v>19</v>
      </c>
      <c r="G86" s="34">
        <f>IF(F93=0, "-", F86/F93)</f>
        <v>1.0957324106113034E-2</v>
      </c>
      <c r="H86" s="65">
        <v>22</v>
      </c>
      <c r="I86" s="9">
        <f>IF(H93=0, "-", H86/H93)</f>
        <v>1.4647137150466045E-2</v>
      </c>
      <c r="J86" s="8">
        <f t="shared" si="6"/>
        <v>-0.875</v>
      </c>
      <c r="K86" s="9">
        <f t="shared" si="7"/>
        <v>-0.13636363636363635</v>
      </c>
    </row>
    <row r="87" spans="1:11" x14ac:dyDescent="0.25">
      <c r="A87" s="7" t="s">
        <v>342</v>
      </c>
      <c r="B87" s="65">
        <v>8</v>
      </c>
      <c r="C87" s="34">
        <f>IF(B93=0, "-", B87/B93)</f>
        <v>2.359882005899705E-2</v>
      </c>
      <c r="D87" s="65">
        <v>1</v>
      </c>
      <c r="E87" s="9">
        <f>IF(D93=0, "-", D87/D93)</f>
        <v>4.3103448275862068E-3</v>
      </c>
      <c r="F87" s="81">
        <v>24</v>
      </c>
      <c r="G87" s="34">
        <f>IF(F93=0, "-", F87/F93)</f>
        <v>1.384083044982699E-2</v>
      </c>
      <c r="H87" s="65">
        <v>13</v>
      </c>
      <c r="I87" s="9">
        <f>IF(H93=0, "-", H87/H93)</f>
        <v>8.6551264980026625E-3</v>
      </c>
      <c r="J87" s="8">
        <f t="shared" si="6"/>
        <v>7</v>
      </c>
      <c r="K87" s="9">
        <f t="shared" si="7"/>
        <v>0.84615384615384615</v>
      </c>
    </row>
    <row r="88" spans="1:11" x14ac:dyDescent="0.25">
      <c r="A88" s="7" t="s">
        <v>343</v>
      </c>
      <c r="B88" s="65">
        <v>6</v>
      </c>
      <c r="C88" s="34">
        <f>IF(B93=0, "-", B88/B93)</f>
        <v>1.7699115044247787E-2</v>
      </c>
      <c r="D88" s="65">
        <v>1</v>
      </c>
      <c r="E88" s="9">
        <f>IF(D93=0, "-", D88/D93)</f>
        <v>4.3103448275862068E-3</v>
      </c>
      <c r="F88" s="81">
        <v>29</v>
      </c>
      <c r="G88" s="34">
        <f>IF(F93=0, "-", F88/F93)</f>
        <v>1.6724336793540944E-2</v>
      </c>
      <c r="H88" s="65">
        <v>4</v>
      </c>
      <c r="I88" s="9">
        <f>IF(H93=0, "-", H88/H93)</f>
        <v>2.6631158455392811E-3</v>
      </c>
      <c r="J88" s="8">
        <f t="shared" si="6"/>
        <v>5</v>
      </c>
      <c r="K88" s="9">
        <f t="shared" si="7"/>
        <v>6.25</v>
      </c>
    </row>
    <row r="89" spans="1:11" x14ac:dyDescent="0.25">
      <c r="A89" s="7" t="s">
        <v>344</v>
      </c>
      <c r="B89" s="65">
        <v>45</v>
      </c>
      <c r="C89" s="34">
        <f>IF(B93=0, "-", B89/B93)</f>
        <v>0.13274336283185842</v>
      </c>
      <c r="D89" s="65">
        <v>32</v>
      </c>
      <c r="E89" s="9">
        <f>IF(D93=0, "-", D89/D93)</f>
        <v>0.13793103448275862</v>
      </c>
      <c r="F89" s="81">
        <v>230</v>
      </c>
      <c r="G89" s="34">
        <f>IF(F93=0, "-", F89/F93)</f>
        <v>0.13264129181084197</v>
      </c>
      <c r="H89" s="65">
        <v>206</v>
      </c>
      <c r="I89" s="9">
        <f>IF(H93=0, "-", H89/H93)</f>
        <v>0.13715046604527298</v>
      </c>
      <c r="J89" s="8">
        <f t="shared" si="6"/>
        <v>0.40625</v>
      </c>
      <c r="K89" s="9">
        <f t="shared" si="7"/>
        <v>0.11650485436893204</v>
      </c>
    </row>
    <row r="90" spans="1:11" x14ac:dyDescent="0.25">
      <c r="A90" s="7" t="s">
        <v>345</v>
      </c>
      <c r="B90" s="65">
        <v>63</v>
      </c>
      <c r="C90" s="34">
        <f>IF(B93=0, "-", B90/B93)</f>
        <v>0.18584070796460178</v>
      </c>
      <c r="D90" s="65">
        <v>46</v>
      </c>
      <c r="E90" s="9">
        <f>IF(D93=0, "-", D90/D93)</f>
        <v>0.19827586206896552</v>
      </c>
      <c r="F90" s="81">
        <v>238</v>
      </c>
      <c r="G90" s="34">
        <f>IF(F93=0, "-", F90/F93)</f>
        <v>0.13725490196078433</v>
      </c>
      <c r="H90" s="65">
        <v>406</v>
      </c>
      <c r="I90" s="9">
        <f>IF(H93=0, "-", H90/H93)</f>
        <v>0.27030625832223704</v>
      </c>
      <c r="J90" s="8">
        <f t="shared" si="6"/>
        <v>0.36956521739130432</v>
      </c>
      <c r="K90" s="9">
        <f t="shared" si="7"/>
        <v>-0.41379310344827586</v>
      </c>
    </row>
    <row r="91" spans="1:11" x14ac:dyDescent="0.25">
      <c r="A91" s="7" t="s">
        <v>346</v>
      </c>
      <c r="B91" s="65">
        <v>31</v>
      </c>
      <c r="C91" s="34">
        <f>IF(B93=0, "-", B91/B93)</f>
        <v>9.1445427728613568E-2</v>
      </c>
      <c r="D91" s="65">
        <v>8</v>
      </c>
      <c r="E91" s="9">
        <f>IF(D93=0, "-", D91/D93)</f>
        <v>3.4482758620689655E-2</v>
      </c>
      <c r="F91" s="81">
        <v>75</v>
      </c>
      <c r="G91" s="34">
        <f>IF(F93=0, "-", F91/F93)</f>
        <v>4.3252595155709339E-2</v>
      </c>
      <c r="H91" s="65">
        <v>21</v>
      </c>
      <c r="I91" s="9">
        <f>IF(H93=0, "-", H91/H93)</f>
        <v>1.3981358189081226E-2</v>
      </c>
      <c r="J91" s="8">
        <f t="shared" si="6"/>
        <v>2.875</v>
      </c>
      <c r="K91" s="9">
        <f t="shared" si="7"/>
        <v>2.5714285714285716</v>
      </c>
    </row>
    <row r="92" spans="1:11" x14ac:dyDescent="0.25">
      <c r="A92" s="2"/>
      <c r="B92" s="68"/>
      <c r="C92" s="33"/>
      <c r="D92" s="68"/>
      <c r="E92" s="6"/>
      <c r="F92" s="82"/>
      <c r="G92" s="33"/>
      <c r="H92" s="68"/>
      <c r="I92" s="6"/>
      <c r="J92" s="5"/>
      <c r="K92" s="6"/>
    </row>
    <row r="93" spans="1:11" s="43" customFormat="1" ht="13" x14ac:dyDescent="0.3">
      <c r="A93" s="162" t="s">
        <v>513</v>
      </c>
      <c r="B93" s="71">
        <f>SUM(B72:B92)</f>
        <v>339</v>
      </c>
      <c r="C93" s="40">
        <f>B93/1923</f>
        <v>0.17628705148205928</v>
      </c>
      <c r="D93" s="71">
        <f>SUM(D72:D92)</f>
        <v>232</v>
      </c>
      <c r="E93" s="41">
        <f>D93/1572</f>
        <v>0.1475826972010178</v>
      </c>
      <c r="F93" s="77">
        <f>SUM(F72:F92)</f>
        <v>1734</v>
      </c>
      <c r="G93" s="42">
        <f>F93/9435</f>
        <v>0.18378378378378379</v>
      </c>
      <c r="H93" s="71">
        <f>SUM(H72:H92)</f>
        <v>1502</v>
      </c>
      <c r="I93" s="41">
        <f>H93/9486</f>
        <v>0.15833860425890786</v>
      </c>
      <c r="J93" s="37">
        <f>IF(D93=0, "-", IF((B93-D93)/D93&lt;10, (B93-D93)/D93, "&gt;999%"))</f>
        <v>0.46120689655172414</v>
      </c>
      <c r="K93" s="38">
        <f>IF(H93=0, "-", IF((F93-H93)/H93&lt;10, (F93-H93)/H93, "&gt;999%"))</f>
        <v>0.15446071904127828</v>
      </c>
    </row>
    <row r="94" spans="1:11" x14ac:dyDescent="0.25">
      <c r="B94" s="83"/>
      <c r="D94" s="83"/>
      <c r="F94" s="83"/>
      <c r="H94" s="83"/>
    </row>
    <row r="95" spans="1:11" ht="13" x14ac:dyDescent="0.3">
      <c r="A95" s="163" t="s">
        <v>141</v>
      </c>
      <c r="B95" s="61" t="s">
        <v>12</v>
      </c>
      <c r="C95" s="62" t="s">
        <v>13</v>
      </c>
      <c r="D95" s="61" t="s">
        <v>12</v>
      </c>
      <c r="E95" s="63" t="s">
        <v>13</v>
      </c>
      <c r="F95" s="62" t="s">
        <v>12</v>
      </c>
      <c r="G95" s="62" t="s">
        <v>13</v>
      </c>
      <c r="H95" s="61" t="s">
        <v>12</v>
      </c>
      <c r="I95" s="63" t="s">
        <v>13</v>
      </c>
      <c r="J95" s="61"/>
      <c r="K95" s="63"/>
    </row>
    <row r="96" spans="1:11" x14ac:dyDescent="0.25">
      <c r="A96" s="7" t="s">
        <v>347</v>
      </c>
      <c r="B96" s="65">
        <v>0</v>
      </c>
      <c r="C96" s="34">
        <f>IF(B114=0, "-", B96/B114)</f>
        <v>0</v>
      </c>
      <c r="D96" s="65">
        <v>0</v>
      </c>
      <c r="E96" s="9">
        <f>IF(D114=0, "-", D96/D114)</f>
        <v>0</v>
      </c>
      <c r="F96" s="81">
        <v>1</v>
      </c>
      <c r="G96" s="34">
        <f>IF(F114=0, "-", F96/F114)</f>
        <v>2.9498525073746312E-3</v>
      </c>
      <c r="H96" s="65">
        <v>0</v>
      </c>
      <c r="I96" s="9">
        <f>IF(H114=0, "-", H96/H114)</f>
        <v>0</v>
      </c>
      <c r="J96" s="8" t="str">
        <f t="shared" ref="J96:J112" si="8">IF(D96=0, "-", IF((B96-D96)/D96&lt;10, (B96-D96)/D96, "&gt;999%"))</f>
        <v>-</v>
      </c>
      <c r="K96" s="9" t="str">
        <f t="shared" ref="K96:K112" si="9">IF(H96=0, "-", IF((F96-H96)/H96&lt;10, (F96-H96)/H96, "&gt;999%"))</f>
        <v>-</v>
      </c>
    </row>
    <row r="97" spans="1:11" x14ac:dyDescent="0.25">
      <c r="A97" s="7" t="s">
        <v>348</v>
      </c>
      <c r="B97" s="65">
        <v>3</v>
      </c>
      <c r="C97" s="34">
        <f>IF(B114=0, "-", B97/B114)</f>
        <v>3.1914893617021274E-2</v>
      </c>
      <c r="D97" s="65">
        <v>5</v>
      </c>
      <c r="E97" s="9">
        <f>IF(D114=0, "-", D97/D114)</f>
        <v>0.14285714285714285</v>
      </c>
      <c r="F97" s="81">
        <v>33</v>
      </c>
      <c r="G97" s="34">
        <f>IF(F114=0, "-", F97/F114)</f>
        <v>9.7345132743362831E-2</v>
      </c>
      <c r="H97" s="65">
        <v>18</v>
      </c>
      <c r="I97" s="9">
        <f>IF(H114=0, "-", H97/H114)</f>
        <v>0.11764705882352941</v>
      </c>
      <c r="J97" s="8">
        <f t="shared" si="8"/>
        <v>-0.4</v>
      </c>
      <c r="K97" s="9">
        <f t="shared" si="9"/>
        <v>0.83333333333333337</v>
      </c>
    </row>
    <row r="98" spans="1:11" x14ac:dyDescent="0.25">
      <c r="A98" s="7" t="s">
        <v>349</v>
      </c>
      <c r="B98" s="65">
        <v>3</v>
      </c>
      <c r="C98" s="34">
        <f>IF(B114=0, "-", B98/B114)</f>
        <v>3.1914893617021274E-2</v>
      </c>
      <c r="D98" s="65">
        <v>4</v>
      </c>
      <c r="E98" s="9">
        <f>IF(D114=0, "-", D98/D114)</f>
        <v>0.11428571428571428</v>
      </c>
      <c r="F98" s="81">
        <v>14</v>
      </c>
      <c r="G98" s="34">
        <f>IF(F114=0, "-", F98/F114)</f>
        <v>4.1297935103244837E-2</v>
      </c>
      <c r="H98" s="65">
        <v>17</v>
      </c>
      <c r="I98" s="9">
        <f>IF(H114=0, "-", H98/H114)</f>
        <v>0.1111111111111111</v>
      </c>
      <c r="J98" s="8">
        <f t="shared" si="8"/>
        <v>-0.25</v>
      </c>
      <c r="K98" s="9">
        <f t="shared" si="9"/>
        <v>-0.17647058823529413</v>
      </c>
    </row>
    <row r="99" spans="1:11" x14ac:dyDescent="0.25">
      <c r="A99" s="7" t="s">
        <v>350</v>
      </c>
      <c r="B99" s="65">
        <v>0</v>
      </c>
      <c r="C99" s="34">
        <f>IF(B114=0, "-", B99/B114)</f>
        <v>0</v>
      </c>
      <c r="D99" s="65">
        <v>1</v>
      </c>
      <c r="E99" s="9">
        <f>IF(D114=0, "-", D99/D114)</f>
        <v>2.8571428571428571E-2</v>
      </c>
      <c r="F99" s="81">
        <v>4</v>
      </c>
      <c r="G99" s="34">
        <f>IF(F114=0, "-", F99/F114)</f>
        <v>1.1799410029498525E-2</v>
      </c>
      <c r="H99" s="65">
        <v>3</v>
      </c>
      <c r="I99" s="9">
        <f>IF(H114=0, "-", H99/H114)</f>
        <v>1.9607843137254902E-2</v>
      </c>
      <c r="J99" s="8">
        <f t="shared" si="8"/>
        <v>-1</v>
      </c>
      <c r="K99" s="9">
        <f t="shared" si="9"/>
        <v>0.33333333333333331</v>
      </c>
    </row>
    <row r="100" spans="1:11" x14ac:dyDescent="0.25">
      <c r="A100" s="7" t="s">
        <v>351</v>
      </c>
      <c r="B100" s="65">
        <v>1</v>
      </c>
      <c r="C100" s="34">
        <f>IF(B114=0, "-", B100/B114)</f>
        <v>1.0638297872340425E-2</v>
      </c>
      <c r="D100" s="65">
        <v>2</v>
      </c>
      <c r="E100" s="9">
        <f>IF(D114=0, "-", D100/D114)</f>
        <v>5.7142857142857141E-2</v>
      </c>
      <c r="F100" s="81">
        <v>1</v>
      </c>
      <c r="G100" s="34">
        <f>IF(F114=0, "-", F100/F114)</f>
        <v>2.9498525073746312E-3</v>
      </c>
      <c r="H100" s="65">
        <v>5</v>
      </c>
      <c r="I100" s="9">
        <f>IF(H114=0, "-", H100/H114)</f>
        <v>3.2679738562091505E-2</v>
      </c>
      <c r="J100" s="8">
        <f t="shared" si="8"/>
        <v>-0.5</v>
      </c>
      <c r="K100" s="9">
        <f t="shared" si="9"/>
        <v>-0.8</v>
      </c>
    </row>
    <row r="101" spans="1:11" x14ac:dyDescent="0.25">
      <c r="A101" s="7" t="s">
        <v>352</v>
      </c>
      <c r="B101" s="65">
        <v>1</v>
      </c>
      <c r="C101" s="34">
        <f>IF(B114=0, "-", B101/B114)</f>
        <v>1.0638297872340425E-2</v>
      </c>
      <c r="D101" s="65">
        <v>3</v>
      </c>
      <c r="E101" s="9">
        <f>IF(D114=0, "-", D101/D114)</f>
        <v>8.5714285714285715E-2</v>
      </c>
      <c r="F101" s="81">
        <v>20</v>
      </c>
      <c r="G101" s="34">
        <f>IF(F114=0, "-", F101/F114)</f>
        <v>5.8997050147492625E-2</v>
      </c>
      <c r="H101" s="65">
        <v>7</v>
      </c>
      <c r="I101" s="9">
        <f>IF(H114=0, "-", H101/H114)</f>
        <v>4.5751633986928102E-2</v>
      </c>
      <c r="J101" s="8">
        <f t="shared" si="8"/>
        <v>-0.66666666666666663</v>
      </c>
      <c r="K101" s="9">
        <f t="shared" si="9"/>
        <v>1.8571428571428572</v>
      </c>
    </row>
    <row r="102" spans="1:11" x14ac:dyDescent="0.25">
      <c r="A102" s="7" t="s">
        <v>353</v>
      </c>
      <c r="B102" s="65">
        <v>0</v>
      </c>
      <c r="C102" s="34">
        <f>IF(B114=0, "-", B102/B114)</f>
        <v>0</v>
      </c>
      <c r="D102" s="65">
        <v>0</v>
      </c>
      <c r="E102" s="9">
        <f>IF(D114=0, "-", D102/D114)</f>
        <v>0</v>
      </c>
      <c r="F102" s="81">
        <v>3</v>
      </c>
      <c r="G102" s="34">
        <f>IF(F114=0, "-", F102/F114)</f>
        <v>8.8495575221238937E-3</v>
      </c>
      <c r="H102" s="65">
        <v>8</v>
      </c>
      <c r="I102" s="9">
        <f>IF(H114=0, "-", H102/H114)</f>
        <v>5.2287581699346407E-2</v>
      </c>
      <c r="J102" s="8" t="str">
        <f t="shared" si="8"/>
        <v>-</v>
      </c>
      <c r="K102" s="9">
        <f t="shared" si="9"/>
        <v>-0.625</v>
      </c>
    </row>
    <row r="103" spans="1:11" x14ac:dyDescent="0.25">
      <c r="A103" s="7" t="s">
        <v>354</v>
      </c>
      <c r="B103" s="65">
        <v>1</v>
      </c>
      <c r="C103" s="34">
        <f>IF(B114=0, "-", B103/B114)</f>
        <v>1.0638297872340425E-2</v>
      </c>
      <c r="D103" s="65">
        <v>1</v>
      </c>
      <c r="E103" s="9">
        <f>IF(D114=0, "-", D103/D114)</f>
        <v>2.8571428571428571E-2</v>
      </c>
      <c r="F103" s="81">
        <v>5</v>
      </c>
      <c r="G103" s="34">
        <f>IF(F114=0, "-", F103/F114)</f>
        <v>1.4749262536873156E-2</v>
      </c>
      <c r="H103" s="65">
        <v>5</v>
      </c>
      <c r="I103" s="9">
        <f>IF(H114=0, "-", H103/H114)</f>
        <v>3.2679738562091505E-2</v>
      </c>
      <c r="J103" s="8">
        <f t="shared" si="8"/>
        <v>0</v>
      </c>
      <c r="K103" s="9">
        <f t="shared" si="9"/>
        <v>0</v>
      </c>
    </row>
    <row r="104" spans="1:11" x14ac:dyDescent="0.25">
      <c r="A104" s="7" t="s">
        <v>355</v>
      </c>
      <c r="B104" s="65">
        <v>6</v>
      </c>
      <c r="C104" s="34">
        <f>IF(B114=0, "-", B104/B114)</f>
        <v>6.3829787234042548E-2</v>
      </c>
      <c r="D104" s="65">
        <v>0</v>
      </c>
      <c r="E104" s="9">
        <f>IF(D114=0, "-", D104/D114)</f>
        <v>0</v>
      </c>
      <c r="F104" s="81">
        <v>22</v>
      </c>
      <c r="G104" s="34">
        <f>IF(F114=0, "-", F104/F114)</f>
        <v>6.4896755162241887E-2</v>
      </c>
      <c r="H104" s="65">
        <v>7</v>
      </c>
      <c r="I104" s="9">
        <f>IF(H114=0, "-", H104/H114)</f>
        <v>4.5751633986928102E-2</v>
      </c>
      <c r="J104" s="8" t="str">
        <f t="shared" si="8"/>
        <v>-</v>
      </c>
      <c r="K104" s="9">
        <f t="shared" si="9"/>
        <v>2.1428571428571428</v>
      </c>
    </row>
    <row r="105" spans="1:11" x14ac:dyDescent="0.25">
      <c r="A105" s="7" t="s">
        <v>356</v>
      </c>
      <c r="B105" s="65">
        <v>0</v>
      </c>
      <c r="C105" s="34">
        <f>IF(B114=0, "-", B105/B114)</f>
        <v>0</v>
      </c>
      <c r="D105" s="65">
        <v>0</v>
      </c>
      <c r="E105" s="9">
        <f>IF(D114=0, "-", D105/D114)</f>
        <v>0</v>
      </c>
      <c r="F105" s="81">
        <v>1</v>
      </c>
      <c r="G105" s="34">
        <f>IF(F114=0, "-", F105/F114)</f>
        <v>2.9498525073746312E-3</v>
      </c>
      <c r="H105" s="65">
        <v>0</v>
      </c>
      <c r="I105" s="9">
        <f>IF(H114=0, "-", H105/H114)</f>
        <v>0</v>
      </c>
      <c r="J105" s="8" t="str">
        <f t="shared" si="8"/>
        <v>-</v>
      </c>
      <c r="K105" s="9" t="str">
        <f t="shared" si="9"/>
        <v>-</v>
      </c>
    </row>
    <row r="106" spans="1:11" x14ac:dyDescent="0.25">
      <c r="A106" s="7" t="s">
        <v>357</v>
      </c>
      <c r="B106" s="65">
        <v>1</v>
      </c>
      <c r="C106" s="34">
        <f>IF(B114=0, "-", B106/B114)</f>
        <v>1.0638297872340425E-2</v>
      </c>
      <c r="D106" s="65">
        <v>1</v>
      </c>
      <c r="E106" s="9">
        <f>IF(D114=0, "-", D106/D114)</f>
        <v>2.8571428571428571E-2</v>
      </c>
      <c r="F106" s="81">
        <v>5</v>
      </c>
      <c r="G106" s="34">
        <f>IF(F114=0, "-", F106/F114)</f>
        <v>1.4749262536873156E-2</v>
      </c>
      <c r="H106" s="65">
        <v>4</v>
      </c>
      <c r="I106" s="9">
        <f>IF(H114=0, "-", H106/H114)</f>
        <v>2.6143790849673203E-2</v>
      </c>
      <c r="J106" s="8">
        <f t="shared" si="8"/>
        <v>0</v>
      </c>
      <c r="K106" s="9">
        <f t="shared" si="9"/>
        <v>0.25</v>
      </c>
    </row>
    <row r="107" spans="1:11" x14ac:dyDescent="0.25">
      <c r="A107" s="7" t="s">
        <v>358</v>
      </c>
      <c r="B107" s="65">
        <v>1</v>
      </c>
      <c r="C107" s="34">
        <f>IF(B114=0, "-", B107/B114)</f>
        <v>1.0638297872340425E-2</v>
      </c>
      <c r="D107" s="65">
        <v>0</v>
      </c>
      <c r="E107" s="9">
        <f>IF(D114=0, "-", D107/D114)</f>
        <v>0</v>
      </c>
      <c r="F107" s="81">
        <v>2</v>
      </c>
      <c r="G107" s="34">
        <f>IF(F114=0, "-", F107/F114)</f>
        <v>5.8997050147492625E-3</v>
      </c>
      <c r="H107" s="65">
        <v>5</v>
      </c>
      <c r="I107" s="9">
        <f>IF(H114=0, "-", H107/H114)</f>
        <v>3.2679738562091505E-2</v>
      </c>
      <c r="J107" s="8" t="str">
        <f t="shared" si="8"/>
        <v>-</v>
      </c>
      <c r="K107" s="9">
        <f t="shared" si="9"/>
        <v>-0.6</v>
      </c>
    </row>
    <row r="108" spans="1:11" x14ac:dyDescent="0.25">
      <c r="A108" s="7" t="s">
        <v>359</v>
      </c>
      <c r="B108" s="65">
        <v>0</v>
      </c>
      <c r="C108" s="34">
        <f>IF(B114=0, "-", B108/B114)</f>
        <v>0</v>
      </c>
      <c r="D108" s="65">
        <v>2</v>
      </c>
      <c r="E108" s="9">
        <f>IF(D114=0, "-", D108/D114)</f>
        <v>5.7142857142857141E-2</v>
      </c>
      <c r="F108" s="81">
        <v>0</v>
      </c>
      <c r="G108" s="34">
        <f>IF(F114=0, "-", F108/F114)</f>
        <v>0</v>
      </c>
      <c r="H108" s="65">
        <v>5</v>
      </c>
      <c r="I108" s="9">
        <f>IF(H114=0, "-", H108/H114)</f>
        <v>3.2679738562091505E-2</v>
      </c>
      <c r="J108" s="8">
        <f t="shared" si="8"/>
        <v>-1</v>
      </c>
      <c r="K108" s="9">
        <f t="shared" si="9"/>
        <v>-1</v>
      </c>
    </row>
    <row r="109" spans="1:11" x14ac:dyDescent="0.25">
      <c r="A109" s="7" t="s">
        <v>360</v>
      </c>
      <c r="B109" s="65">
        <v>6</v>
      </c>
      <c r="C109" s="34">
        <f>IF(B114=0, "-", B109/B114)</f>
        <v>6.3829787234042548E-2</v>
      </c>
      <c r="D109" s="65">
        <v>4</v>
      </c>
      <c r="E109" s="9">
        <f>IF(D114=0, "-", D109/D114)</f>
        <v>0.11428571428571428</v>
      </c>
      <c r="F109" s="81">
        <v>11</v>
      </c>
      <c r="G109" s="34">
        <f>IF(F114=0, "-", F109/F114)</f>
        <v>3.2448377581120944E-2</v>
      </c>
      <c r="H109" s="65">
        <v>14</v>
      </c>
      <c r="I109" s="9">
        <f>IF(H114=0, "-", H109/H114)</f>
        <v>9.1503267973856203E-2</v>
      </c>
      <c r="J109" s="8">
        <f t="shared" si="8"/>
        <v>0.5</v>
      </c>
      <c r="K109" s="9">
        <f t="shared" si="9"/>
        <v>-0.21428571428571427</v>
      </c>
    </row>
    <row r="110" spans="1:11" x14ac:dyDescent="0.25">
      <c r="A110" s="7" t="s">
        <v>361</v>
      </c>
      <c r="B110" s="65">
        <v>5</v>
      </c>
      <c r="C110" s="34">
        <f>IF(B114=0, "-", B110/B114)</f>
        <v>5.3191489361702128E-2</v>
      </c>
      <c r="D110" s="65">
        <v>6</v>
      </c>
      <c r="E110" s="9">
        <f>IF(D114=0, "-", D110/D114)</f>
        <v>0.17142857142857143</v>
      </c>
      <c r="F110" s="81">
        <v>22</v>
      </c>
      <c r="G110" s="34">
        <f>IF(F114=0, "-", F110/F114)</f>
        <v>6.4896755162241887E-2</v>
      </c>
      <c r="H110" s="65">
        <v>25</v>
      </c>
      <c r="I110" s="9">
        <f>IF(H114=0, "-", H110/H114)</f>
        <v>0.16339869281045752</v>
      </c>
      <c r="J110" s="8">
        <f t="shared" si="8"/>
        <v>-0.16666666666666666</v>
      </c>
      <c r="K110" s="9">
        <f t="shared" si="9"/>
        <v>-0.12</v>
      </c>
    </row>
    <row r="111" spans="1:11" x14ac:dyDescent="0.25">
      <c r="A111" s="7" t="s">
        <v>362</v>
      </c>
      <c r="B111" s="65">
        <v>65</v>
      </c>
      <c r="C111" s="34">
        <f>IF(B114=0, "-", B111/B114)</f>
        <v>0.69148936170212771</v>
      </c>
      <c r="D111" s="65">
        <v>0</v>
      </c>
      <c r="E111" s="9">
        <f>IF(D114=0, "-", D111/D114)</f>
        <v>0</v>
      </c>
      <c r="F111" s="81">
        <v>170</v>
      </c>
      <c r="G111" s="34">
        <f>IF(F114=0, "-", F111/F114)</f>
        <v>0.50147492625368728</v>
      </c>
      <c r="H111" s="65">
        <v>0</v>
      </c>
      <c r="I111" s="9">
        <f>IF(H114=0, "-", H111/H114)</f>
        <v>0</v>
      </c>
      <c r="J111" s="8" t="str">
        <f t="shared" si="8"/>
        <v>-</v>
      </c>
      <c r="K111" s="9" t="str">
        <f t="shared" si="9"/>
        <v>-</v>
      </c>
    </row>
    <row r="112" spans="1:11" x14ac:dyDescent="0.25">
      <c r="A112" s="7" t="s">
        <v>363</v>
      </c>
      <c r="B112" s="65">
        <v>1</v>
      </c>
      <c r="C112" s="34">
        <f>IF(B114=0, "-", B112/B114)</f>
        <v>1.0638297872340425E-2</v>
      </c>
      <c r="D112" s="65">
        <v>6</v>
      </c>
      <c r="E112" s="9">
        <f>IF(D114=0, "-", D112/D114)</f>
        <v>0.17142857142857143</v>
      </c>
      <c r="F112" s="81">
        <v>25</v>
      </c>
      <c r="G112" s="34">
        <f>IF(F114=0, "-", F112/F114)</f>
        <v>7.3746312684365781E-2</v>
      </c>
      <c r="H112" s="65">
        <v>30</v>
      </c>
      <c r="I112" s="9">
        <f>IF(H114=0, "-", H112/H114)</f>
        <v>0.19607843137254902</v>
      </c>
      <c r="J112" s="8">
        <f t="shared" si="8"/>
        <v>-0.83333333333333337</v>
      </c>
      <c r="K112" s="9">
        <f t="shared" si="9"/>
        <v>-0.16666666666666666</v>
      </c>
    </row>
    <row r="113" spans="1:11" x14ac:dyDescent="0.25">
      <c r="A113" s="2"/>
      <c r="B113" s="68"/>
      <c r="C113" s="33"/>
      <c r="D113" s="68"/>
      <c r="E113" s="6"/>
      <c r="F113" s="82"/>
      <c r="G113" s="33"/>
      <c r="H113" s="68"/>
      <c r="I113" s="6"/>
      <c r="J113" s="5"/>
      <c r="K113" s="6"/>
    </row>
    <row r="114" spans="1:11" s="43" customFormat="1" ht="13" x14ac:dyDescent="0.3">
      <c r="A114" s="162" t="s">
        <v>512</v>
      </c>
      <c r="B114" s="71">
        <f>SUM(B96:B113)</f>
        <v>94</v>
      </c>
      <c r="C114" s="40">
        <f>B114/1923</f>
        <v>4.8881955278211126E-2</v>
      </c>
      <c r="D114" s="71">
        <f>SUM(D96:D113)</f>
        <v>35</v>
      </c>
      <c r="E114" s="41">
        <f>D114/1572</f>
        <v>2.2264631043256999E-2</v>
      </c>
      <c r="F114" s="77">
        <f>SUM(F96:F113)</f>
        <v>339</v>
      </c>
      <c r="G114" s="42">
        <f>F114/9435</f>
        <v>3.5930047694753574E-2</v>
      </c>
      <c r="H114" s="71">
        <f>SUM(H96:H113)</f>
        <v>153</v>
      </c>
      <c r="I114" s="41">
        <f>H114/9486</f>
        <v>1.6129032258064516E-2</v>
      </c>
      <c r="J114" s="37">
        <f>IF(D114=0, "-", IF((B114-D114)/D114&lt;10, (B114-D114)/D114, "&gt;999%"))</f>
        <v>1.6857142857142857</v>
      </c>
      <c r="K114" s="38">
        <f>IF(H114=0, "-", IF((F114-H114)/H114&lt;10, (F114-H114)/H114, "&gt;999%"))</f>
        <v>1.2156862745098038</v>
      </c>
    </row>
    <row r="115" spans="1:11" x14ac:dyDescent="0.25">
      <c r="B115" s="83"/>
      <c r="D115" s="83"/>
      <c r="F115" s="83"/>
      <c r="H115" s="83"/>
    </row>
    <row r="116" spans="1:11" s="43" customFormat="1" ht="13" x14ac:dyDescent="0.3">
      <c r="A116" s="162" t="s">
        <v>511</v>
      </c>
      <c r="B116" s="71">
        <v>433</v>
      </c>
      <c r="C116" s="40">
        <f>B116/1923</f>
        <v>0.22516900676027041</v>
      </c>
      <c r="D116" s="71">
        <v>267</v>
      </c>
      <c r="E116" s="41">
        <f>D116/1572</f>
        <v>0.16984732824427481</v>
      </c>
      <c r="F116" s="77">
        <v>2073</v>
      </c>
      <c r="G116" s="42">
        <f>F116/9435</f>
        <v>0.21971383147853737</v>
      </c>
      <c r="H116" s="71">
        <v>1655</v>
      </c>
      <c r="I116" s="41">
        <f>H116/9486</f>
        <v>0.17446763651697239</v>
      </c>
      <c r="J116" s="37">
        <f>IF(D116=0, "-", IF((B116-D116)/D116&lt;10, (B116-D116)/D116, "&gt;999%"))</f>
        <v>0.62172284644194753</v>
      </c>
      <c r="K116" s="38">
        <f>IF(H116=0, "-", IF((F116-H116)/H116&lt;10, (F116-H116)/H116, "&gt;999%"))</f>
        <v>0.25256797583081569</v>
      </c>
    </row>
    <row r="117" spans="1:11" x14ac:dyDescent="0.25">
      <c r="B117" s="83"/>
      <c r="D117" s="83"/>
      <c r="F117" s="83"/>
      <c r="H117" s="83"/>
    </row>
    <row r="118" spans="1:11" ht="15.5" x14ac:dyDescent="0.35">
      <c r="A118" s="164" t="s">
        <v>111</v>
      </c>
      <c r="B118" s="196" t="s">
        <v>1</v>
      </c>
      <c r="C118" s="200"/>
      <c r="D118" s="200"/>
      <c r="E118" s="197"/>
      <c r="F118" s="196" t="s">
        <v>14</v>
      </c>
      <c r="G118" s="200"/>
      <c r="H118" s="200"/>
      <c r="I118" s="197"/>
      <c r="J118" s="196" t="s">
        <v>15</v>
      </c>
      <c r="K118" s="197"/>
    </row>
    <row r="119" spans="1:11" ht="13" x14ac:dyDescent="0.3">
      <c r="A119" s="22"/>
      <c r="B119" s="196">
        <f>VALUE(RIGHT($B$2, 4))</f>
        <v>2023</v>
      </c>
      <c r="C119" s="197"/>
      <c r="D119" s="196">
        <f>B119-1</f>
        <v>2022</v>
      </c>
      <c r="E119" s="204"/>
      <c r="F119" s="196">
        <f>B119</f>
        <v>2023</v>
      </c>
      <c r="G119" s="204"/>
      <c r="H119" s="196">
        <f>D119</f>
        <v>2022</v>
      </c>
      <c r="I119" s="204"/>
      <c r="J119" s="140" t="s">
        <v>4</v>
      </c>
      <c r="K119" s="141" t="s">
        <v>2</v>
      </c>
    </row>
    <row r="120" spans="1:11" ht="13" x14ac:dyDescent="0.3">
      <c r="A120" s="163" t="s">
        <v>142</v>
      </c>
      <c r="B120" s="61" t="s">
        <v>12</v>
      </c>
      <c r="C120" s="62" t="s">
        <v>13</v>
      </c>
      <c r="D120" s="61" t="s">
        <v>12</v>
      </c>
      <c r="E120" s="63" t="s">
        <v>13</v>
      </c>
      <c r="F120" s="62" t="s">
        <v>12</v>
      </c>
      <c r="G120" s="62" t="s">
        <v>13</v>
      </c>
      <c r="H120" s="61" t="s">
        <v>12</v>
      </c>
      <c r="I120" s="63" t="s">
        <v>13</v>
      </c>
      <c r="J120" s="61"/>
      <c r="K120" s="63"/>
    </row>
    <row r="121" spans="1:11" x14ac:dyDescent="0.25">
      <c r="A121" s="7" t="s">
        <v>364</v>
      </c>
      <c r="B121" s="65">
        <v>15</v>
      </c>
      <c r="C121" s="34">
        <f>IF(B141=0, "-", B121/B141)</f>
        <v>7.3891625615763554E-2</v>
      </c>
      <c r="D121" s="65">
        <v>31</v>
      </c>
      <c r="E121" s="9">
        <f>IF(D141=0, "-", D121/D141)</f>
        <v>0.1297071129707113</v>
      </c>
      <c r="F121" s="81">
        <v>91</v>
      </c>
      <c r="G121" s="34">
        <f>IF(F141=0, "-", F121/F141)</f>
        <v>9.5890410958904104E-2</v>
      </c>
      <c r="H121" s="65">
        <v>96</v>
      </c>
      <c r="I121" s="9">
        <f>IF(H141=0, "-", H121/H141)</f>
        <v>9.3476144109055498E-2</v>
      </c>
      <c r="J121" s="8">
        <f t="shared" ref="J121:J139" si="10">IF(D121=0, "-", IF((B121-D121)/D121&lt;10, (B121-D121)/D121, "&gt;999%"))</f>
        <v>-0.5161290322580645</v>
      </c>
      <c r="K121" s="9">
        <f t="shared" ref="K121:K139" si="11">IF(H121=0, "-", IF((F121-H121)/H121&lt;10, (F121-H121)/H121, "&gt;999%"))</f>
        <v>-5.2083333333333336E-2</v>
      </c>
    </row>
    <row r="122" spans="1:11" x14ac:dyDescent="0.25">
      <c r="A122" s="7" t="s">
        <v>365</v>
      </c>
      <c r="B122" s="65">
        <v>3</v>
      </c>
      <c r="C122" s="34">
        <f>IF(B141=0, "-", B122/B141)</f>
        <v>1.4778325123152709E-2</v>
      </c>
      <c r="D122" s="65">
        <v>0</v>
      </c>
      <c r="E122" s="9">
        <f>IF(D141=0, "-", D122/D141)</f>
        <v>0</v>
      </c>
      <c r="F122" s="81">
        <v>10</v>
      </c>
      <c r="G122" s="34">
        <f>IF(F141=0, "-", F122/F141)</f>
        <v>1.053740779768177E-2</v>
      </c>
      <c r="H122" s="65">
        <v>13</v>
      </c>
      <c r="I122" s="9">
        <f>IF(H141=0, "-", H122/H141)</f>
        <v>1.2658227848101266E-2</v>
      </c>
      <c r="J122" s="8" t="str">
        <f t="shared" si="10"/>
        <v>-</v>
      </c>
      <c r="K122" s="9">
        <f t="shared" si="11"/>
        <v>-0.23076923076923078</v>
      </c>
    </row>
    <row r="123" spans="1:11" x14ac:dyDescent="0.25">
      <c r="A123" s="7" t="s">
        <v>366</v>
      </c>
      <c r="B123" s="65">
        <v>12</v>
      </c>
      <c r="C123" s="34">
        <f>IF(B141=0, "-", B123/B141)</f>
        <v>5.9113300492610835E-2</v>
      </c>
      <c r="D123" s="65">
        <v>11</v>
      </c>
      <c r="E123" s="9">
        <f>IF(D141=0, "-", D123/D141)</f>
        <v>4.6025104602510462E-2</v>
      </c>
      <c r="F123" s="81">
        <v>57</v>
      </c>
      <c r="G123" s="34">
        <f>IF(F141=0, "-", F123/F141)</f>
        <v>6.0063224446786093E-2</v>
      </c>
      <c r="H123" s="65">
        <v>39</v>
      </c>
      <c r="I123" s="9">
        <f>IF(H141=0, "-", H123/H141)</f>
        <v>3.7974683544303799E-2</v>
      </c>
      <c r="J123" s="8">
        <f t="shared" si="10"/>
        <v>9.0909090909090912E-2</v>
      </c>
      <c r="K123" s="9">
        <f t="shared" si="11"/>
        <v>0.46153846153846156</v>
      </c>
    </row>
    <row r="124" spans="1:11" x14ac:dyDescent="0.25">
      <c r="A124" s="7" t="s">
        <v>367</v>
      </c>
      <c r="B124" s="65">
        <v>26</v>
      </c>
      <c r="C124" s="34">
        <f>IF(B141=0, "-", B124/B141)</f>
        <v>0.12807881773399016</v>
      </c>
      <c r="D124" s="65">
        <v>24</v>
      </c>
      <c r="E124" s="9">
        <f>IF(D141=0, "-", D124/D141)</f>
        <v>0.100418410041841</v>
      </c>
      <c r="F124" s="81">
        <v>74</v>
      </c>
      <c r="G124" s="34">
        <f>IF(F141=0, "-", F124/F141)</f>
        <v>7.7976817702845105E-2</v>
      </c>
      <c r="H124" s="65">
        <v>137</v>
      </c>
      <c r="I124" s="9">
        <f>IF(H141=0, "-", H124/H141)</f>
        <v>0.13339824732229796</v>
      </c>
      <c r="J124" s="8">
        <f t="shared" si="10"/>
        <v>8.3333333333333329E-2</v>
      </c>
      <c r="K124" s="9">
        <f t="shared" si="11"/>
        <v>-0.45985401459854014</v>
      </c>
    </row>
    <row r="125" spans="1:11" x14ac:dyDescent="0.25">
      <c r="A125" s="7" t="s">
        <v>368</v>
      </c>
      <c r="B125" s="65">
        <v>3</v>
      </c>
      <c r="C125" s="34">
        <f>IF(B141=0, "-", B125/B141)</f>
        <v>1.4778325123152709E-2</v>
      </c>
      <c r="D125" s="65">
        <v>1</v>
      </c>
      <c r="E125" s="9">
        <f>IF(D141=0, "-", D125/D141)</f>
        <v>4.1841004184100415E-3</v>
      </c>
      <c r="F125" s="81">
        <v>8</v>
      </c>
      <c r="G125" s="34">
        <f>IF(F141=0, "-", F125/F141)</f>
        <v>8.4299262381454156E-3</v>
      </c>
      <c r="H125" s="65">
        <v>4</v>
      </c>
      <c r="I125" s="9">
        <f>IF(H141=0, "-", H125/H141)</f>
        <v>3.8948393378773127E-3</v>
      </c>
      <c r="J125" s="8">
        <f t="shared" si="10"/>
        <v>2</v>
      </c>
      <c r="K125" s="9">
        <f t="shared" si="11"/>
        <v>1</v>
      </c>
    </row>
    <row r="126" spans="1:11" x14ac:dyDescent="0.25">
      <c r="A126" s="7" t="s">
        <v>369</v>
      </c>
      <c r="B126" s="65">
        <v>3</v>
      </c>
      <c r="C126" s="34">
        <f>IF(B141=0, "-", B126/B141)</f>
        <v>1.4778325123152709E-2</v>
      </c>
      <c r="D126" s="65">
        <v>14</v>
      </c>
      <c r="E126" s="9">
        <f>IF(D141=0, "-", D126/D141)</f>
        <v>5.8577405857740586E-2</v>
      </c>
      <c r="F126" s="81">
        <v>62</v>
      </c>
      <c r="G126" s="34">
        <f>IF(F141=0, "-", F126/F141)</f>
        <v>6.5331928345626969E-2</v>
      </c>
      <c r="H126" s="65">
        <v>40</v>
      </c>
      <c r="I126" s="9">
        <f>IF(H141=0, "-", H126/H141)</f>
        <v>3.8948393378773129E-2</v>
      </c>
      <c r="J126" s="8">
        <f t="shared" si="10"/>
        <v>-0.7857142857142857</v>
      </c>
      <c r="K126" s="9">
        <f t="shared" si="11"/>
        <v>0.55000000000000004</v>
      </c>
    </row>
    <row r="127" spans="1:11" x14ac:dyDescent="0.25">
      <c r="A127" s="7" t="s">
        <v>370</v>
      </c>
      <c r="B127" s="65">
        <v>3</v>
      </c>
      <c r="C127" s="34">
        <f>IF(B141=0, "-", B127/B141)</f>
        <v>1.4778325123152709E-2</v>
      </c>
      <c r="D127" s="65">
        <v>10</v>
      </c>
      <c r="E127" s="9">
        <f>IF(D141=0, "-", D127/D141)</f>
        <v>4.1841004184100417E-2</v>
      </c>
      <c r="F127" s="81">
        <v>41</v>
      </c>
      <c r="G127" s="34">
        <f>IF(F141=0, "-", F127/F141)</f>
        <v>4.3203371970495258E-2</v>
      </c>
      <c r="H127" s="65">
        <v>67</v>
      </c>
      <c r="I127" s="9">
        <f>IF(H141=0, "-", H127/H141)</f>
        <v>6.523855890944498E-2</v>
      </c>
      <c r="J127" s="8">
        <f t="shared" si="10"/>
        <v>-0.7</v>
      </c>
      <c r="K127" s="9">
        <f t="shared" si="11"/>
        <v>-0.38805970149253732</v>
      </c>
    </row>
    <row r="128" spans="1:11" x14ac:dyDescent="0.25">
      <c r="A128" s="7" t="s">
        <v>371</v>
      </c>
      <c r="B128" s="65">
        <v>5</v>
      </c>
      <c r="C128" s="34">
        <f>IF(B141=0, "-", B128/B141)</f>
        <v>2.4630541871921183E-2</v>
      </c>
      <c r="D128" s="65">
        <v>5</v>
      </c>
      <c r="E128" s="9">
        <f>IF(D141=0, "-", D128/D141)</f>
        <v>2.0920502092050208E-2</v>
      </c>
      <c r="F128" s="81">
        <v>24</v>
      </c>
      <c r="G128" s="34">
        <f>IF(F141=0, "-", F128/F141)</f>
        <v>2.5289778714436249E-2</v>
      </c>
      <c r="H128" s="65">
        <v>24</v>
      </c>
      <c r="I128" s="9">
        <f>IF(H141=0, "-", H128/H141)</f>
        <v>2.3369036027263874E-2</v>
      </c>
      <c r="J128" s="8">
        <f t="shared" si="10"/>
        <v>0</v>
      </c>
      <c r="K128" s="9">
        <f t="shared" si="11"/>
        <v>0</v>
      </c>
    </row>
    <row r="129" spans="1:11" x14ac:dyDescent="0.25">
      <c r="A129" s="7" t="s">
        <v>372</v>
      </c>
      <c r="B129" s="65">
        <v>11</v>
      </c>
      <c r="C129" s="34">
        <f>IF(B141=0, "-", B129/B141)</f>
        <v>5.4187192118226604E-2</v>
      </c>
      <c r="D129" s="65">
        <v>2</v>
      </c>
      <c r="E129" s="9">
        <f>IF(D141=0, "-", D129/D141)</f>
        <v>8.368200836820083E-3</v>
      </c>
      <c r="F129" s="81">
        <v>37</v>
      </c>
      <c r="G129" s="34">
        <f>IF(F141=0, "-", F129/F141)</f>
        <v>3.8988408851422553E-2</v>
      </c>
      <c r="H129" s="65">
        <v>21</v>
      </c>
      <c r="I129" s="9">
        <f>IF(H141=0, "-", H129/H141)</f>
        <v>2.0447906523855891E-2</v>
      </c>
      <c r="J129" s="8">
        <f t="shared" si="10"/>
        <v>4.5</v>
      </c>
      <c r="K129" s="9">
        <f t="shared" si="11"/>
        <v>0.76190476190476186</v>
      </c>
    </row>
    <row r="130" spans="1:11" x14ac:dyDescent="0.25">
      <c r="A130" s="7" t="s">
        <v>373</v>
      </c>
      <c r="B130" s="65">
        <v>9</v>
      </c>
      <c r="C130" s="34">
        <f>IF(B141=0, "-", B130/B141)</f>
        <v>4.4334975369458129E-2</v>
      </c>
      <c r="D130" s="65">
        <v>12</v>
      </c>
      <c r="E130" s="9">
        <f>IF(D141=0, "-", D130/D141)</f>
        <v>5.0209205020920501E-2</v>
      </c>
      <c r="F130" s="81">
        <v>56</v>
      </c>
      <c r="G130" s="34">
        <f>IF(F141=0, "-", F130/F141)</f>
        <v>5.9009483667017915E-2</v>
      </c>
      <c r="H130" s="65">
        <v>102</v>
      </c>
      <c r="I130" s="9">
        <f>IF(H141=0, "-", H130/H141)</f>
        <v>9.9318403115871465E-2</v>
      </c>
      <c r="J130" s="8">
        <f t="shared" si="10"/>
        <v>-0.25</v>
      </c>
      <c r="K130" s="9">
        <f t="shared" si="11"/>
        <v>-0.45098039215686275</v>
      </c>
    </row>
    <row r="131" spans="1:11" x14ac:dyDescent="0.25">
      <c r="A131" s="7" t="s">
        <v>374</v>
      </c>
      <c r="B131" s="65">
        <v>1</v>
      </c>
      <c r="C131" s="34">
        <f>IF(B141=0, "-", B131/B141)</f>
        <v>4.9261083743842365E-3</v>
      </c>
      <c r="D131" s="65">
        <v>0</v>
      </c>
      <c r="E131" s="9">
        <f>IF(D141=0, "-", D131/D141)</f>
        <v>0</v>
      </c>
      <c r="F131" s="81">
        <v>12</v>
      </c>
      <c r="G131" s="34">
        <f>IF(F141=0, "-", F131/F141)</f>
        <v>1.2644889357218124E-2</v>
      </c>
      <c r="H131" s="65">
        <v>0</v>
      </c>
      <c r="I131" s="9">
        <f>IF(H141=0, "-", H131/H141)</f>
        <v>0</v>
      </c>
      <c r="J131" s="8" t="str">
        <f t="shared" si="10"/>
        <v>-</v>
      </c>
      <c r="K131" s="9" t="str">
        <f t="shared" si="11"/>
        <v>-</v>
      </c>
    </row>
    <row r="132" spans="1:11" x14ac:dyDescent="0.25">
      <c r="A132" s="7" t="s">
        <v>375</v>
      </c>
      <c r="B132" s="65">
        <v>8</v>
      </c>
      <c r="C132" s="34">
        <f>IF(B141=0, "-", B132/B141)</f>
        <v>3.9408866995073892E-2</v>
      </c>
      <c r="D132" s="65">
        <v>6</v>
      </c>
      <c r="E132" s="9">
        <f>IF(D141=0, "-", D132/D141)</f>
        <v>2.5104602510460251E-2</v>
      </c>
      <c r="F132" s="81">
        <v>31</v>
      </c>
      <c r="G132" s="34">
        <f>IF(F141=0, "-", F132/F141)</f>
        <v>3.2665964172813484E-2</v>
      </c>
      <c r="H132" s="65">
        <v>19</v>
      </c>
      <c r="I132" s="9">
        <f>IF(H141=0, "-", H132/H141)</f>
        <v>1.8500486854917234E-2</v>
      </c>
      <c r="J132" s="8">
        <f t="shared" si="10"/>
        <v>0.33333333333333331</v>
      </c>
      <c r="K132" s="9">
        <f t="shared" si="11"/>
        <v>0.63157894736842102</v>
      </c>
    </row>
    <row r="133" spans="1:11" x14ac:dyDescent="0.25">
      <c r="A133" s="7" t="s">
        <v>376</v>
      </c>
      <c r="B133" s="65">
        <v>8</v>
      </c>
      <c r="C133" s="34">
        <f>IF(B141=0, "-", B133/B141)</f>
        <v>3.9408866995073892E-2</v>
      </c>
      <c r="D133" s="65">
        <v>3</v>
      </c>
      <c r="E133" s="9">
        <f>IF(D141=0, "-", D133/D141)</f>
        <v>1.2552301255230125E-2</v>
      </c>
      <c r="F133" s="81">
        <v>19</v>
      </c>
      <c r="G133" s="34">
        <f>IF(F141=0, "-", F133/F141)</f>
        <v>2.0021074815595362E-2</v>
      </c>
      <c r="H133" s="65">
        <v>7</v>
      </c>
      <c r="I133" s="9">
        <f>IF(H141=0, "-", H133/H141)</f>
        <v>6.815968841285297E-3</v>
      </c>
      <c r="J133" s="8">
        <f t="shared" si="10"/>
        <v>1.6666666666666667</v>
      </c>
      <c r="K133" s="9">
        <f t="shared" si="11"/>
        <v>1.7142857142857142</v>
      </c>
    </row>
    <row r="134" spans="1:11" x14ac:dyDescent="0.25">
      <c r="A134" s="7" t="s">
        <v>377</v>
      </c>
      <c r="B134" s="65">
        <v>50</v>
      </c>
      <c r="C134" s="34">
        <f>IF(B141=0, "-", B134/B141)</f>
        <v>0.24630541871921183</v>
      </c>
      <c r="D134" s="65">
        <v>59</v>
      </c>
      <c r="E134" s="9">
        <f>IF(D141=0, "-", D134/D141)</f>
        <v>0.24686192468619247</v>
      </c>
      <c r="F134" s="81">
        <v>226</v>
      </c>
      <c r="G134" s="34">
        <f>IF(F141=0, "-", F134/F141)</f>
        <v>0.23814541622760801</v>
      </c>
      <c r="H134" s="65">
        <v>171</v>
      </c>
      <c r="I134" s="9">
        <f>IF(H141=0, "-", H134/H141)</f>
        <v>0.1665043816942551</v>
      </c>
      <c r="J134" s="8">
        <f t="shared" si="10"/>
        <v>-0.15254237288135594</v>
      </c>
      <c r="K134" s="9">
        <f t="shared" si="11"/>
        <v>0.32163742690058478</v>
      </c>
    </row>
    <row r="135" spans="1:11" x14ac:dyDescent="0.25">
      <c r="A135" s="7" t="s">
        <v>378</v>
      </c>
      <c r="B135" s="65">
        <v>3</v>
      </c>
      <c r="C135" s="34">
        <f>IF(B141=0, "-", B135/B141)</f>
        <v>1.4778325123152709E-2</v>
      </c>
      <c r="D135" s="65">
        <v>4</v>
      </c>
      <c r="E135" s="9">
        <f>IF(D141=0, "-", D135/D141)</f>
        <v>1.6736401673640166E-2</v>
      </c>
      <c r="F135" s="81">
        <v>15</v>
      </c>
      <c r="G135" s="34">
        <f>IF(F141=0, "-", F135/F141)</f>
        <v>1.5806111696522657E-2</v>
      </c>
      <c r="H135" s="65">
        <v>41</v>
      </c>
      <c r="I135" s="9">
        <f>IF(H141=0, "-", H135/H141)</f>
        <v>3.9922103213242452E-2</v>
      </c>
      <c r="J135" s="8">
        <f t="shared" si="10"/>
        <v>-0.25</v>
      </c>
      <c r="K135" s="9">
        <f t="shared" si="11"/>
        <v>-0.63414634146341464</v>
      </c>
    </row>
    <row r="136" spans="1:11" x14ac:dyDescent="0.25">
      <c r="A136" s="7" t="s">
        <v>379</v>
      </c>
      <c r="B136" s="65">
        <v>25</v>
      </c>
      <c r="C136" s="34">
        <f>IF(B141=0, "-", B136/B141)</f>
        <v>0.12315270935960591</v>
      </c>
      <c r="D136" s="65">
        <v>27</v>
      </c>
      <c r="E136" s="9">
        <f>IF(D141=0, "-", D136/D141)</f>
        <v>0.11297071129707113</v>
      </c>
      <c r="F136" s="81">
        <v>82</v>
      </c>
      <c r="G136" s="34">
        <f>IF(F141=0, "-", F136/F141)</f>
        <v>8.6406743940990516E-2</v>
      </c>
      <c r="H136" s="65">
        <v>71</v>
      </c>
      <c r="I136" s="9">
        <f>IF(H141=0, "-", H136/H141)</f>
        <v>6.91333982473223E-2</v>
      </c>
      <c r="J136" s="8">
        <f t="shared" si="10"/>
        <v>-7.407407407407407E-2</v>
      </c>
      <c r="K136" s="9">
        <f t="shared" si="11"/>
        <v>0.15492957746478872</v>
      </c>
    </row>
    <row r="137" spans="1:11" x14ac:dyDescent="0.25">
      <c r="A137" s="7" t="s">
        <v>380</v>
      </c>
      <c r="B137" s="65">
        <v>14</v>
      </c>
      <c r="C137" s="34">
        <f>IF(B141=0, "-", B137/B141)</f>
        <v>6.8965517241379309E-2</v>
      </c>
      <c r="D137" s="65">
        <v>23</v>
      </c>
      <c r="E137" s="9">
        <f>IF(D141=0, "-", D137/D141)</f>
        <v>9.6234309623430964E-2</v>
      </c>
      <c r="F137" s="81">
        <v>65</v>
      </c>
      <c r="G137" s="34">
        <f>IF(F141=0, "-", F137/F141)</f>
        <v>6.8493150684931503E-2</v>
      </c>
      <c r="H137" s="65">
        <v>160</v>
      </c>
      <c r="I137" s="9">
        <f>IF(H141=0, "-", H137/H141)</f>
        <v>0.15579357351509251</v>
      </c>
      <c r="J137" s="8">
        <f t="shared" si="10"/>
        <v>-0.39130434782608697</v>
      </c>
      <c r="K137" s="9">
        <f t="shared" si="11"/>
        <v>-0.59375</v>
      </c>
    </row>
    <row r="138" spans="1:11" x14ac:dyDescent="0.25">
      <c r="A138" s="7" t="s">
        <v>381</v>
      </c>
      <c r="B138" s="65">
        <v>0</v>
      </c>
      <c r="C138" s="34">
        <f>IF(B141=0, "-", B138/B141)</f>
        <v>0</v>
      </c>
      <c r="D138" s="65">
        <v>0</v>
      </c>
      <c r="E138" s="9">
        <f>IF(D141=0, "-", D138/D141)</f>
        <v>0</v>
      </c>
      <c r="F138" s="81">
        <v>2</v>
      </c>
      <c r="G138" s="34">
        <f>IF(F141=0, "-", F138/F141)</f>
        <v>2.1074815595363539E-3</v>
      </c>
      <c r="H138" s="65">
        <v>1</v>
      </c>
      <c r="I138" s="9">
        <f>IF(H141=0, "-", H138/H141)</f>
        <v>9.7370983446932818E-4</v>
      </c>
      <c r="J138" s="8" t="str">
        <f t="shared" si="10"/>
        <v>-</v>
      </c>
      <c r="K138" s="9">
        <f t="shared" si="11"/>
        <v>1</v>
      </c>
    </row>
    <row r="139" spans="1:11" x14ac:dyDescent="0.25">
      <c r="A139" s="7" t="s">
        <v>382</v>
      </c>
      <c r="B139" s="65">
        <v>4</v>
      </c>
      <c r="C139" s="34">
        <f>IF(B141=0, "-", B139/B141)</f>
        <v>1.9704433497536946E-2</v>
      </c>
      <c r="D139" s="65">
        <v>7</v>
      </c>
      <c r="E139" s="9">
        <f>IF(D141=0, "-", D139/D141)</f>
        <v>2.9288702928870293E-2</v>
      </c>
      <c r="F139" s="81">
        <v>37</v>
      </c>
      <c r="G139" s="34">
        <f>IF(F141=0, "-", F139/F141)</f>
        <v>3.8988408851422553E-2</v>
      </c>
      <c r="H139" s="65">
        <v>14</v>
      </c>
      <c r="I139" s="9">
        <f>IF(H141=0, "-", H139/H141)</f>
        <v>1.3631937682570594E-2</v>
      </c>
      <c r="J139" s="8">
        <f t="shared" si="10"/>
        <v>-0.42857142857142855</v>
      </c>
      <c r="K139" s="9">
        <f t="shared" si="11"/>
        <v>1.6428571428571428</v>
      </c>
    </row>
    <row r="140" spans="1:11" x14ac:dyDescent="0.25">
      <c r="A140" s="2"/>
      <c r="B140" s="68"/>
      <c r="C140" s="33"/>
      <c r="D140" s="68"/>
      <c r="E140" s="6"/>
      <c r="F140" s="82"/>
      <c r="G140" s="33"/>
      <c r="H140" s="68"/>
      <c r="I140" s="6"/>
      <c r="J140" s="5"/>
      <c r="K140" s="6"/>
    </row>
    <row r="141" spans="1:11" s="43" customFormat="1" ht="13" x14ac:dyDescent="0.3">
      <c r="A141" s="162" t="s">
        <v>510</v>
      </c>
      <c r="B141" s="71">
        <f>SUM(B121:B140)</f>
        <v>203</v>
      </c>
      <c r="C141" s="40">
        <f>B141/1923</f>
        <v>0.10556422256890276</v>
      </c>
      <c r="D141" s="71">
        <f>SUM(D121:D140)</f>
        <v>239</v>
      </c>
      <c r="E141" s="41">
        <f>D141/1572</f>
        <v>0.15203562340966922</v>
      </c>
      <c r="F141" s="77">
        <f>SUM(F121:F140)</f>
        <v>949</v>
      </c>
      <c r="G141" s="42">
        <f>F141/9435</f>
        <v>0.10058293587705353</v>
      </c>
      <c r="H141" s="71">
        <f>SUM(H121:H140)</f>
        <v>1027</v>
      </c>
      <c r="I141" s="41">
        <f>H141/9486</f>
        <v>0.10826481130086443</v>
      </c>
      <c r="J141" s="37">
        <f>IF(D141=0, "-", IF((B141-D141)/D141&lt;10, (B141-D141)/D141, "&gt;999%"))</f>
        <v>-0.15062761506276151</v>
      </c>
      <c r="K141" s="38">
        <f>IF(H141=0, "-", IF((F141-H141)/H141&lt;10, (F141-H141)/H141, "&gt;999%"))</f>
        <v>-7.5949367088607597E-2</v>
      </c>
    </row>
    <row r="142" spans="1:11" x14ac:dyDescent="0.25">
      <c r="B142" s="83"/>
      <c r="D142" s="83"/>
      <c r="F142" s="83"/>
      <c r="H142" s="83"/>
    </row>
    <row r="143" spans="1:11" ht="13" x14ac:dyDescent="0.3">
      <c r="A143" s="163" t="s">
        <v>143</v>
      </c>
      <c r="B143" s="61" t="s">
        <v>12</v>
      </c>
      <c r="C143" s="62" t="s">
        <v>13</v>
      </c>
      <c r="D143" s="61" t="s">
        <v>12</v>
      </c>
      <c r="E143" s="63" t="s">
        <v>13</v>
      </c>
      <c r="F143" s="62" t="s">
        <v>12</v>
      </c>
      <c r="G143" s="62" t="s">
        <v>13</v>
      </c>
      <c r="H143" s="61" t="s">
        <v>12</v>
      </c>
      <c r="I143" s="63" t="s">
        <v>13</v>
      </c>
      <c r="J143" s="61"/>
      <c r="K143" s="63"/>
    </row>
    <row r="144" spans="1:11" x14ac:dyDescent="0.25">
      <c r="A144" s="7" t="s">
        <v>383</v>
      </c>
      <c r="B144" s="65">
        <v>1</v>
      </c>
      <c r="C144" s="34">
        <f>IF(B164=0, "-", B144/B164)</f>
        <v>3.5714285714285712E-2</v>
      </c>
      <c r="D144" s="65">
        <v>0</v>
      </c>
      <c r="E144" s="9">
        <f>IF(D164=0, "-", D144/D164)</f>
        <v>0</v>
      </c>
      <c r="F144" s="81">
        <v>2</v>
      </c>
      <c r="G144" s="34">
        <f>IF(F164=0, "-", F144/F164)</f>
        <v>1.3698630136986301E-2</v>
      </c>
      <c r="H144" s="65">
        <v>4</v>
      </c>
      <c r="I144" s="9">
        <f>IF(H164=0, "-", H144/H164)</f>
        <v>3.2520325203252036E-2</v>
      </c>
      <c r="J144" s="8" t="str">
        <f t="shared" ref="J144:J162" si="12">IF(D144=0, "-", IF((B144-D144)/D144&lt;10, (B144-D144)/D144, "&gt;999%"))</f>
        <v>-</v>
      </c>
      <c r="K144" s="9">
        <f t="shared" ref="K144:K162" si="13">IF(H144=0, "-", IF((F144-H144)/H144&lt;10, (F144-H144)/H144, "&gt;999%"))</f>
        <v>-0.5</v>
      </c>
    </row>
    <row r="145" spans="1:11" x14ac:dyDescent="0.25">
      <c r="A145" s="7" t="s">
        <v>384</v>
      </c>
      <c r="B145" s="65">
        <v>2</v>
      </c>
      <c r="C145" s="34">
        <f>IF(B164=0, "-", B145/B164)</f>
        <v>7.1428571428571425E-2</v>
      </c>
      <c r="D145" s="65">
        <v>1</v>
      </c>
      <c r="E145" s="9">
        <f>IF(D164=0, "-", D145/D164)</f>
        <v>3.5714285714285712E-2</v>
      </c>
      <c r="F145" s="81">
        <v>7</v>
      </c>
      <c r="G145" s="34">
        <f>IF(F164=0, "-", F145/F164)</f>
        <v>4.7945205479452052E-2</v>
      </c>
      <c r="H145" s="65">
        <v>3</v>
      </c>
      <c r="I145" s="9">
        <f>IF(H164=0, "-", H145/H164)</f>
        <v>2.4390243902439025E-2</v>
      </c>
      <c r="J145" s="8">
        <f t="shared" si="12"/>
        <v>1</v>
      </c>
      <c r="K145" s="9">
        <f t="shared" si="13"/>
        <v>1.3333333333333333</v>
      </c>
    </row>
    <row r="146" spans="1:11" x14ac:dyDescent="0.25">
      <c r="A146" s="7" t="s">
        <v>385</v>
      </c>
      <c r="B146" s="65">
        <v>1</v>
      </c>
      <c r="C146" s="34">
        <f>IF(B164=0, "-", B146/B164)</f>
        <v>3.5714285714285712E-2</v>
      </c>
      <c r="D146" s="65">
        <v>2</v>
      </c>
      <c r="E146" s="9">
        <f>IF(D164=0, "-", D146/D164)</f>
        <v>7.1428571428571425E-2</v>
      </c>
      <c r="F146" s="81">
        <v>2</v>
      </c>
      <c r="G146" s="34">
        <f>IF(F164=0, "-", F146/F164)</f>
        <v>1.3698630136986301E-2</v>
      </c>
      <c r="H146" s="65">
        <v>3</v>
      </c>
      <c r="I146" s="9">
        <f>IF(H164=0, "-", H146/H164)</f>
        <v>2.4390243902439025E-2</v>
      </c>
      <c r="J146" s="8">
        <f t="shared" si="12"/>
        <v>-0.5</v>
      </c>
      <c r="K146" s="9">
        <f t="shared" si="13"/>
        <v>-0.33333333333333331</v>
      </c>
    </row>
    <row r="147" spans="1:11" x14ac:dyDescent="0.25">
      <c r="A147" s="7" t="s">
        <v>386</v>
      </c>
      <c r="B147" s="65">
        <v>2</v>
      </c>
      <c r="C147" s="34">
        <f>IF(B164=0, "-", B147/B164)</f>
        <v>7.1428571428571425E-2</v>
      </c>
      <c r="D147" s="65">
        <v>0</v>
      </c>
      <c r="E147" s="9">
        <f>IF(D164=0, "-", D147/D164)</f>
        <v>0</v>
      </c>
      <c r="F147" s="81">
        <v>6</v>
      </c>
      <c r="G147" s="34">
        <f>IF(F164=0, "-", F147/F164)</f>
        <v>4.1095890410958902E-2</v>
      </c>
      <c r="H147" s="65">
        <v>3</v>
      </c>
      <c r="I147" s="9">
        <f>IF(H164=0, "-", H147/H164)</f>
        <v>2.4390243902439025E-2</v>
      </c>
      <c r="J147" s="8" t="str">
        <f t="shared" si="12"/>
        <v>-</v>
      </c>
      <c r="K147" s="9">
        <f t="shared" si="13"/>
        <v>1</v>
      </c>
    </row>
    <row r="148" spans="1:11" x14ac:dyDescent="0.25">
      <c r="A148" s="7" t="s">
        <v>387</v>
      </c>
      <c r="B148" s="65">
        <v>0</v>
      </c>
      <c r="C148" s="34">
        <f>IF(B164=0, "-", B148/B164)</f>
        <v>0</v>
      </c>
      <c r="D148" s="65">
        <v>4</v>
      </c>
      <c r="E148" s="9">
        <f>IF(D164=0, "-", D148/D164)</f>
        <v>0.14285714285714285</v>
      </c>
      <c r="F148" s="81">
        <v>8</v>
      </c>
      <c r="G148" s="34">
        <f>IF(F164=0, "-", F148/F164)</f>
        <v>5.4794520547945202E-2</v>
      </c>
      <c r="H148" s="65">
        <v>15</v>
      </c>
      <c r="I148" s="9">
        <f>IF(H164=0, "-", H148/H164)</f>
        <v>0.12195121951219512</v>
      </c>
      <c r="J148" s="8">
        <f t="shared" si="12"/>
        <v>-1</v>
      </c>
      <c r="K148" s="9">
        <f t="shared" si="13"/>
        <v>-0.46666666666666667</v>
      </c>
    </row>
    <row r="149" spans="1:11" x14ac:dyDescent="0.25">
      <c r="A149" s="7" t="s">
        <v>388</v>
      </c>
      <c r="B149" s="65">
        <v>0</v>
      </c>
      <c r="C149" s="34">
        <f>IF(B164=0, "-", B149/B164)</f>
        <v>0</v>
      </c>
      <c r="D149" s="65">
        <v>0</v>
      </c>
      <c r="E149" s="9">
        <f>IF(D164=0, "-", D149/D164)</f>
        <v>0</v>
      </c>
      <c r="F149" s="81">
        <v>1</v>
      </c>
      <c r="G149" s="34">
        <f>IF(F164=0, "-", F149/F164)</f>
        <v>6.8493150684931503E-3</v>
      </c>
      <c r="H149" s="65">
        <v>0</v>
      </c>
      <c r="I149" s="9">
        <f>IF(H164=0, "-", H149/H164)</f>
        <v>0</v>
      </c>
      <c r="J149" s="8" t="str">
        <f t="shared" si="12"/>
        <v>-</v>
      </c>
      <c r="K149" s="9" t="str">
        <f t="shared" si="13"/>
        <v>-</v>
      </c>
    </row>
    <row r="150" spans="1:11" x14ac:dyDescent="0.25">
      <c r="A150" s="7" t="s">
        <v>389</v>
      </c>
      <c r="B150" s="65">
        <v>2</v>
      </c>
      <c r="C150" s="34">
        <f>IF(B164=0, "-", B150/B164)</f>
        <v>7.1428571428571425E-2</v>
      </c>
      <c r="D150" s="65">
        <v>1</v>
      </c>
      <c r="E150" s="9">
        <f>IF(D164=0, "-", D150/D164)</f>
        <v>3.5714285714285712E-2</v>
      </c>
      <c r="F150" s="81">
        <v>3</v>
      </c>
      <c r="G150" s="34">
        <f>IF(F164=0, "-", F150/F164)</f>
        <v>2.0547945205479451E-2</v>
      </c>
      <c r="H150" s="65">
        <v>3</v>
      </c>
      <c r="I150" s="9">
        <f>IF(H164=0, "-", H150/H164)</f>
        <v>2.4390243902439025E-2</v>
      </c>
      <c r="J150" s="8">
        <f t="shared" si="12"/>
        <v>1</v>
      </c>
      <c r="K150" s="9">
        <f t="shared" si="13"/>
        <v>0</v>
      </c>
    </row>
    <row r="151" spans="1:11" x14ac:dyDescent="0.25">
      <c r="A151" s="7" t="s">
        <v>390</v>
      </c>
      <c r="B151" s="65">
        <v>4</v>
      </c>
      <c r="C151" s="34">
        <f>IF(B164=0, "-", B151/B164)</f>
        <v>0.14285714285714285</v>
      </c>
      <c r="D151" s="65">
        <v>0</v>
      </c>
      <c r="E151" s="9">
        <f>IF(D164=0, "-", D151/D164)</f>
        <v>0</v>
      </c>
      <c r="F151" s="81">
        <v>10</v>
      </c>
      <c r="G151" s="34">
        <f>IF(F164=0, "-", F151/F164)</f>
        <v>6.8493150684931503E-2</v>
      </c>
      <c r="H151" s="65">
        <v>18</v>
      </c>
      <c r="I151" s="9">
        <f>IF(H164=0, "-", H151/H164)</f>
        <v>0.14634146341463414</v>
      </c>
      <c r="J151" s="8" t="str">
        <f t="shared" si="12"/>
        <v>-</v>
      </c>
      <c r="K151" s="9">
        <f t="shared" si="13"/>
        <v>-0.44444444444444442</v>
      </c>
    </row>
    <row r="152" spans="1:11" x14ac:dyDescent="0.25">
      <c r="A152" s="7" t="s">
        <v>391</v>
      </c>
      <c r="B152" s="65">
        <v>1</v>
      </c>
      <c r="C152" s="34">
        <f>IF(B164=0, "-", B152/B164)</f>
        <v>3.5714285714285712E-2</v>
      </c>
      <c r="D152" s="65">
        <v>0</v>
      </c>
      <c r="E152" s="9">
        <f>IF(D164=0, "-", D152/D164)</f>
        <v>0</v>
      </c>
      <c r="F152" s="81">
        <v>7</v>
      </c>
      <c r="G152" s="34">
        <f>IF(F164=0, "-", F152/F164)</f>
        <v>4.7945205479452052E-2</v>
      </c>
      <c r="H152" s="65">
        <v>1</v>
      </c>
      <c r="I152" s="9">
        <f>IF(H164=0, "-", H152/H164)</f>
        <v>8.130081300813009E-3</v>
      </c>
      <c r="J152" s="8" t="str">
        <f t="shared" si="12"/>
        <v>-</v>
      </c>
      <c r="K152" s="9">
        <f t="shared" si="13"/>
        <v>6</v>
      </c>
    </row>
    <row r="153" spans="1:11" x14ac:dyDescent="0.25">
      <c r="A153" s="7" t="s">
        <v>392</v>
      </c>
      <c r="B153" s="65">
        <v>1</v>
      </c>
      <c r="C153" s="34">
        <f>IF(B164=0, "-", B153/B164)</f>
        <v>3.5714285714285712E-2</v>
      </c>
      <c r="D153" s="65">
        <v>1</v>
      </c>
      <c r="E153" s="9">
        <f>IF(D164=0, "-", D153/D164)</f>
        <v>3.5714285714285712E-2</v>
      </c>
      <c r="F153" s="81">
        <v>21</v>
      </c>
      <c r="G153" s="34">
        <f>IF(F164=0, "-", F153/F164)</f>
        <v>0.14383561643835616</v>
      </c>
      <c r="H153" s="65">
        <v>14</v>
      </c>
      <c r="I153" s="9">
        <f>IF(H164=0, "-", H153/H164)</f>
        <v>0.11382113821138211</v>
      </c>
      <c r="J153" s="8">
        <f t="shared" si="12"/>
        <v>0</v>
      </c>
      <c r="K153" s="9">
        <f t="shared" si="13"/>
        <v>0.5</v>
      </c>
    </row>
    <row r="154" spans="1:11" x14ac:dyDescent="0.25">
      <c r="A154" s="7" t="s">
        <v>393</v>
      </c>
      <c r="B154" s="65">
        <v>3</v>
      </c>
      <c r="C154" s="34">
        <f>IF(B164=0, "-", B154/B164)</f>
        <v>0.10714285714285714</v>
      </c>
      <c r="D154" s="65">
        <v>1</v>
      </c>
      <c r="E154" s="9">
        <f>IF(D164=0, "-", D154/D164)</f>
        <v>3.5714285714285712E-2</v>
      </c>
      <c r="F154" s="81">
        <v>13</v>
      </c>
      <c r="G154" s="34">
        <f>IF(F164=0, "-", F154/F164)</f>
        <v>8.9041095890410954E-2</v>
      </c>
      <c r="H154" s="65">
        <v>8</v>
      </c>
      <c r="I154" s="9">
        <f>IF(H164=0, "-", H154/H164)</f>
        <v>6.5040650406504072E-2</v>
      </c>
      <c r="J154" s="8">
        <f t="shared" si="12"/>
        <v>2</v>
      </c>
      <c r="K154" s="9">
        <f t="shared" si="13"/>
        <v>0.625</v>
      </c>
    </row>
    <row r="155" spans="1:11" x14ac:dyDescent="0.25">
      <c r="A155" s="7" t="s">
        <v>394</v>
      </c>
      <c r="B155" s="65">
        <v>0</v>
      </c>
      <c r="C155" s="34">
        <f>IF(B164=0, "-", B155/B164)</f>
        <v>0</v>
      </c>
      <c r="D155" s="65">
        <v>1</v>
      </c>
      <c r="E155" s="9">
        <f>IF(D164=0, "-", D155/D164)</f>
        <v>3.5714285714285712E-2</v>
      </c>
      <c r="F155" s="81">
        <v>4</v>
      </c>
      <c r="G155" s="34">
        <f>IF(F164=0, "-", F155/F164)</f>
        <v>2.7397260273972601E-2</v>
      </c>
      <c r="H155" s="65">
        <v>4</v>
      </c>
      <c r="I155" s="9">
        <f>IF(H164=0, "-", H155/H164)</f>
        <v>3.2520325203252036E-2</v>
      </c>
      <c r="J155" s="8">
        <f t="shared" si="12"/>
        <v>-1</v>
      </c>
      <c r="K155" s="9">
        <f t="shared" si="13"/>
        <v>0</v>
      </c>
    </row>
    <row r="156" spans="1:11" x14ac:dyDescent="0.25">
      <c r="A156" s="7" t="s">
        <v>395</v>
      </c>
      <c r="B156" s="65">
        <v>3</v>
      </c>
      <c r="C156" s="34">
        <f>IF(B164=0, "-", B156/B164)</f>
        <v>0.10714285714285714</v>
      </c>
      <c r="D156" s="65">
        <v>1</v>
      </c>
      <c r="E156" s="9">
        <f>IF(D164=0, "-", D156/D164)</f>
        <v>3.5714285714285712E-2</v>
      </c>
      <c r="F156" s="81">
        <v>8</v>
      </c>
      <c r="G156" s="34">
        <f>IF(F164=0, "-", F156/F164)</f>
        <v>5.4794520547945202E-2</v>
      </c>
      <c r="H156" s="65">
        <v>5</v>
      </c>
      <c r="I156" s="9">
        <f>IF(H164=0, "-", H156/H164)</f>
        <v>4.065040650406504E-2</v>
      </c>
      <c r="J156" s="8">
        <f t="shared" si="12"/>
        <v>2</v>
      </c>
      <c r="K156" s="9">
        <f t="shared" si="13"/>
        <v>0.6</v>
      </c>
    </row>
    <row r="157" spans="1:11" x14ac:dyDescent="0.25">
      <c r="A157" s="7" t="s">
        <v>396</v>
      </c>
      <c r="B157" s="65">
        <v>0</v>
      </c>
      <c r="C157" s="34">
        <f>IF(B164=0, "-", B157/B164)</f>
        <v>0</v>
      </c>
      <c r="D157" s="65">
        <v>0</v>
      </c>
      <c r="E157" s="9">
        <f>IF(D164=0, "-", D157/D164)</f>
        <v>0</v>
      </c>
      <c r="F157" s="81">
        <v>1</v>
      </c>
      <c r="G157" s="34">
        <f>IF(F164=0, "-", F157/F164)</f>
        <v>6.8493150684931503E-3</v>
      </c>
      <c r="H157" s="65">
        <v>0</v>
      </c>
      <c r="I157" s="9">
        <f>IF(H164=0, "-", H157/H164)</f>
        <v>0</v>
      </c>
      <c r="J157" s="8" t="str">
        <f t="shared" si="12"/>
        <v>-</v>
      </c>
      <c r="K157" s="9" t="str">
        <f t="shared" si="13"/>
        <v>-</v>
      </c>
    </row>
    <row r="158" spans="1:11" x14ac:dyDescent="0.25">
      <c r="A158" s="7" t="s">
        <v>397</v>
      </c>
      <c r="B158" s="65">
        <v>2</v>
      </c>
      <c r="C158" s="34">
        <f>IF(B164=0, "-", B158/B164)</f>
        <v>7.1428571428571425E-2</v>
      </c>
      <c r="D158" s="65">
        <v>3</v>
      </c>
      <c r="E158" s="9">
        <f>IF(D164=0, "-", D158/D164)</f>
        <v>0.10714285714285714</v>
      </c>
      <c r="F158" s="81">
        <v>12</v>
      </c>
      <c r="G158" s="34">
        <f>IF(F164=0, "-", F158/F164)</f>
        <v>8.2191780821917804E-2</v>
      </c>
      <c r="H158" s="65">
        <v>8</v>
      </c>
      <c r="I158" s="9">
        <f>IF(H164=0, "-", H158/H164)</f>
        <v>6.5040650406504072E-2</v>
      </c>
      <c r="J158" s="8">
        <f t="shared" si="12"/>
        <v>-0.33333333333333331</v>
      </c>
      <c r="K158" s="9">
        <f t="shared" si="13"/>
        <v>0.5</v>
      </c>
    </row>
    <row r="159" spans="1:11" x14ac:dyDescent="0.25">
      <c r="A159" s="7" t="s">
        <v>398</v>
      </c>
      <c r="B159" s="65">
        <v>1</v>
      </c>
      <c r="C159" s="34">
        <f>IF(B164=0, "-", B159/B164)</f>
        <v>3.5714285714285712E-2</v>
      </c>
      <c r="D159" s="65">
        <v>2</v>
      </c>
      <c r="E159" s="9">
        <f>IF(D164=0, "-", D159/D164)</f>
        <v>7.1428571428571425E-2</v>
      </c>
      <c r="F159" s="81">
        <v>4</v>
      </c>
      <c r="G159" s="34">
        <f>IF(F164=0, "-", F159/F164)</f>
        <v>2.7397260273972601E-2</v>
      </c>
      <c r="H159" s="65">
        <v>9</v>
      </c>
      <c r="I159" s="9">
        <f>IF(H164=0, "-", H159/H164)</f>
        <v>7.3170731707317069E-2</v>
      </c>
      <c r="J159" s="8">
        <f t="shared" si="12"/>
        <v>-0.5</v>
      </c>
      <c r="K159" s="9">
        <f t="shared" si="13"/>
        <v>-0.55555555555555558</v>
      </c>
    </row>
    <row r="160" spans="1:11" x14ac:dyDescent="0.25">
      <c r="A160" s="7" t="s">
        <v>399</v>
      </c>
      <c r="B160" s="65">
        <v>2</v>
      </c>
      <c r="C160" s="34">
        <f>IF(B164=0, "-", B160/B164)</f>
        <v>7.1428571428571425E-2</v>
      </c>
      <c r="D160" s="65">
        <v>1</v>
      </c>
      <c r="E160" s="9">
        <f>IF(D164=0, "-", D160/D164)</f>
        <v>3.5714285714285712E-2</v>
      </c>
      <c r="F160" s="81">
        <v>6</v>
      </c>
      <c r="G160" s="34">
        <f>IF(F164=0, "-", F160/F164)</f>
        <v>4.1095890410958902E-2</v>
      </c>
      <c r="H160" s="65">
        <v>8</v>
      </c>
      <c r="I160" s="9">
        <f>IF(H164=0, "-", H160/H164)</f>
        <v>6.5040650406504072E-2</v>
      </c>
      <c r="J160" s="8">
        <f t="shared" si="12"/>
        <v>1</v>
      </c>
      <c r="K160" s="9">
        <f t="shared" si="13"/>
        <v>-0.25</v>
      </c>
    </row>
    <row r="161" spans="1:11" x14ac:dyDescent="0.25">
      <c r="A161" s="7" t="s">
        <v>400</v>
      </c>
      <c r="B161" s="65">
        <v>1</v>
      </c>
      <c r="C161" s="34">
        <f>IF(B164=0, "-", B161/B164)</f>
        <v>3.5714285714285712E-2</v>
      </c>
      <c r="D161" s="65">
        <v>3</v>
      </c>
      <c r="E161" s="9">
        <f>IF(D164=0, "-", D161/D164)</f>
        <v>0.10714285714285714</v>
      </c>
      <c r="F161" s="81">
        <v>23</v>
      </c>
      <c r="G161" s="34">
        <f>IF(F164=0, "-", F161/F164)</f>
        <v>0.15753424657534246</v>
      </c>
      <c r="H161" s="65">
        <v>8</v>
      </c>
      <c r="I161" s="9">
        <f>IF(H164=0, "-", H161/H164)</f>
        <v>6.5040650406504072E-2</v>
      </c>
      <c r="J161" s="8">
        <f t="shared" si="12"/>
        <v>-0.66666666666666663</v>
      </c>
      <c r="K161" s="9">
        <f t="shared" si="13"/>
        <v>1.875</v>
      </c>
    </row>
    <row r="162" spans="1:11" x14ac:dyDescent="0.25">
      <c r="A162" s="7" t="s">
        <v>401</v>
      </c>
      <c r="B162" s="65">
        <v>2</v>
      </c>
      <c r="C162" s="34">
        <f>IF(B164=0, "-", B162/B164)</f>
        <v>7.1428571428571425E-2</v>
      </c>
      <c r="D162" s="65">
        <v>7</v>
      </c>
      <c r="E162" s="9">
        <f>IF(D164=0, "-", D162/D164)</f>
        <v>0.25</v>
      </c>
      <c r="F162" s="81">
        <v>8</v>
      </c>
      <c r="G162" s="34">
        <f>IF(F164=0, "-", F162/F164)</f>
        <v>5.4794520547945202E-2</v>
      </c>
      <c r="H162" s="65">
        <v>9</v>
      </c>
      <c r="I162" s="9">
        <f>IF(H164=0, "-", H162/H164)</f>
        <v>7.3170731707317069E-2</v>
      </c>
      <c r="J162" s="8">
        <f t="shared" si="12"/>
        <v>-0.7142857142857143</v>
      </c>
      <c r="K162" s="9">
        <f t="shared" si="13"/>
        <v>-0.1111111111111111</v>
      </c>
    </row>
    <row r="163" spans="1:11" x14ac:dyDescent="0.25">
      <c r="A163" s="2"/>
      <c r="B163" s="68"/>
      <c r="C163" s="33"/>
      <c r="D163" s="68"/>
      <c r="E163" s="6"/>
      <c r="F163" s="82"/>
      <c r="G163" s="33"/>
      <c r="H163" s="68"/>
      <c r="I163" s="6"/>
      <c r="J163" s="5"/>
      <c r="K163" s="6"/>
    </row>
    <row r="164" spans="1:11" s="43" customFormat="1" ht="13" x14ac:dyDescent="0.3">
      <c r="A164" s="162" t="s">
        <v>509</v>
      </c>
      <c r="B164" s="71">
        <f>SUM(B144:B163)</f>
        <v>28</v>
      </c>
      <c r="C164" s="40">
        <f>B164/1923</f>
        <v>1.4560582423296931E-2</v>
      </c>
      <c r="D164" s="71">
        <f>SUM(D144:D163)</f>
        <v>28</v>
      </c>
      <c r="E164" s="41">
        <f>D164/1572</f>
        <v>1.7811704834605598E-2</v>
      </c>
      <c r="F164" s="77">
        <f>SUM(F144:F163)</f>
        <v>146</v>
      </c>
      <c r="G164" s="42">
        <f>F164/9435</f>
        <v>1.5474297827239004E-2</v>
      </c>
      <c r="H164" s="71">
        <f>SUM(H144:H163)</f>
        <v>123</v>
      </c>
      <c r="I164" s="41">
        <f>H164/9486</f>
        <v>1.2966476913345983E-2</v>
      </c>
      <c r="J164" s="37">
        <f>IF(D164=0, "-", IF((B164-D164)/D164&lt;10, (B164-D164)/D164, "&gt;999%"))</f>
        <v>0</v>
      </c>
      <c r="K164" s="38">
        <f>IF(H164=0, "-", IF((F164-H164)/H164&lt;10, (F164-H164)/H164, "&gt;999%"))</f>
        <v>0.18699186991869918</v>
      </c>
    </row>
    <row r="165" spans="1:11" x14ac:dyDescent="0.25">
      <c r="B165" s="83"/>
      <c r="D165" s="83"/>
      <c r="F165" s="83"/>
      <c r="H165" s="83"/>
    </row>
    <row r="166" spans="1:11" s="43" customFormat="1" ht="13" x14ac:dyDescent="0.3">
      <c r="A166" s="162" t="s">
        <v>508</v>
      </c>
      <c r="B166" s="71">
        <v>231</v>
      </c>
      <c r="C166" s="40">
        <f>B166/1923</f>
        <v>0.12012480499219969</v>
      </c>
      <c r="D166" s="71">
        <v>267</v>
      </c>
      <c r="E166" s="41">
        <f>D166/1572</f>
        <v>0.16984732824427481</v>
      </c>
      <c r="F166" s="77">
        <v>1095</v>
      </c>
      <c r="G166" s="42">
        <f>F166/9435</f>
        <v>0.11605723370429252</v>
      </c>
      <c r="H166" s="71">
        <v>1150</v>
      </c>
      <c r="I166" s="41">
        <f>H166/9486</f>
        <v>0.12123128821421042</v>
      </c>
      <c r="J166" s="37">
        <f>IF(D166=0, "-", IF((B166-D166)/D166&lt;10, (B166-D166)/D166, "&gt;999%"))</f>
        <v>-0.1348314606741573</v>
      </c>
      <c r="K166" s="38">
        <f>IF(H166=0, "-", IF((F166-H166)/H166&lt;10, (F166-H166)/H166, "&gt;999%"))</f>
        <v>-4.7826086956521741E-2</v>
      </c>
    </row>
    <row r="167" spans="1:11" x14ac:dyDescent="0.25">
      <c r="B167" s="83"/>
      <c r="D167" s="83"/>
      <c r="F167" s="83"/>
      <c r="H167" s="83"/>
    </row>
    <row r="168" spans="1:11" ht="15.5" x14ac:dyDescent="0.35">
      <c r="A168" s="164" t="s">
        <v>112</v>
      </c>
      <c r="B168" s="196" t="s">
        <v>1</v>
      </c>
      <c r="C168" s="200"/>
      <c r="D168" s="200"/>
      <c r="E168" s="197"/>
      <c r="F168" s="196" t="s">
        <v>14</v>
      </c>
      <c r="G168" s="200"/>
      <c r="H168" s="200"/>
      <c r="I168" s="197"/>
      <c r="J168" s="196" t="s">
        <v>15</v>
      </c>
      <c r="K168" s="197"/>
    </row>
    <row r="169" spans="1:11" ht="13" x14ac:dyDescent="0.3">
      <c r="A169" s="22"/>
      <c r="B169" s="196">
        <f>VALUE(RIGHT($B$2, 4))</f>
        <v>2023</v>
      </c>
      <c r="C169" s="197"/>
      <c r="D169" s="196">
        <f>B169-1</f>
        <v>2022</v>
      </c>
      <c r="E169" s="204"/>
      <c r="F169" s="196">
        <f>B169</f>
        <v>2023</v>
      </c>
      <c r="G169" s="204"/>
      <c r="H169" s="196">
        <f>D169</f>
        <v>2022</v>
      </c>
      <c r="I169" s="204"/>
      <c r="J169" s="140" t="s">
        <v>4</v>
      </c>
      <c r="K169" s="141" t="s">
        <v>2</v>
      </c>
    </row>
    <row r="170" spans="1:11" ht="13" x14ac:dyDescent="0.3">
      <c r="A170" s="163" t="s">
        <v>144</v>
      </c>
      <c r="B170" s="61" t="s">
        <v>12</v>
      </c>
      <c r="C170" s="62" t="s">
        <v>13</v>
      </c>
      <c r="D170" s="61" t="s">
        <v>12</v>
      </c>
      <c r="E170" s="63" t="s">
        <v>13</v>
      </c>
      <c r="F170" s="62" t="s">
        <v>12</v>
      </c>
      <c r="G170" s="62" t="s">
        <v>13</v>
      </c>
      <c r="H170" s="61" t="s">
        <v>12</v>
      </c>
      <c r="I170" s="63" t="s">
        <v>13</v>
      </c>
      <c r="J170" s="61"/>
      <c r="K170" s="63"/>
    </row>
    <row r="171" spans="1:11" x14ac:dyDescent="0.25">
      <c r="A171" s="7" t="s">
        <v>402</v>
      </c>
      <c r="B171" s="65">
        <v>0</v>
      </c>
      <c r="C171" s="34">
        <f>IF(B175=0, "-", B171/B175)</f>
        <v>0</v>
      </c>
      <c r="D171" s="65">
        <v>0</v>
      </c>
      <c r="E171" s="9">
        <f>IF(D175=0, "-", D171/D175)</f>
        <v>0</v>
      </c>
      <c r="F171" s="81">
        <v>2</v>
      </c>
      <c r="G171" s="34">
        <f>IF(F175=0, "-", F171/F175)</f>
        <v>0.02</v>
      </c>
      <c r="H171" s="65">
        <v>3</v>
      </c>
      <c r="I171" s="9">
        <f>IF(H175=0, "-", H171/H175)</f>
        <v>2.2388059701492536E-2</v>
      </c>
      <c r="J171" s="8" t="str">
        <f>IF(D171=0, "-", IF((B171-D171)/D171&lt;10, (B171-D171)/D171, "&gt;999%"))</f>
        <v>-</v>
      </c>
      <c r="K171" s="9">
        <f>IF(H171=0, "-", IF((F171-H171)/H171&lt;10, (F171-H171)/H171, "&gt;999%"))</f>
        <v>-0.33333333333333331</v>
      </c>
    </row>
    <row r="172" spans="1:11" x14ac:dyDescent="0.25">
      <c r="A172" s="7" t="s">
        <v>403</v>
      </c>
      <c r="B172" s="65">
        <v>0</v>
      </c>
      <c r="C172" s="34">
        <f>IF(B175=0, "-", B172/B175)</f>
        <v>0</v>
      </c>
      <c r="D172" s="65">
        <v>8</v>
      </c>
      <c r="E172" s="9">
        <f>IF(D175=0, "-", D172/D175)</f>
        <v>0.32</v>
      </c>
      <c r="F172" s="81">
        <v>20</v>
      </c>
      <c r="G172" s="34">
        <f>IF(F175=0, "-", F172/F175)</f>
        <v>0.2</v>
      </c>
      <c r="H172" s="65">
        <v>62</v>
      </c>
      <c r="I172" s="9">
        <f>IF(H175=0, "-", H172/H175)</f>
        <v>0.46268656716417911</v>
      </c>
      <c r="J172" s="8">
        <f>IF(D172=0, "-", IF((B172-D172)/D172&lt;10, (B172-D172)/D172, "&gt;999%"))</f>
        <v>-1</v>
      </c>
      <c r="K172" s="9">
        <f>IF(H172=0, "-", IF((F172-H172)/H172&lt;10, (F172-H172)/H172, "&gt;999%"))</f>
        <v>-0.67741935483870963</v>
      </c>
    </row>
    <row r="173" spans="1:11" x14ac:dyDescent="0.25">
      <c r="A173" s="7" t="s">
        <v>404</v>
      </c>
      <c r="B173" s="65">
        <v>15</v>
      </c>
      <c r="C173" s="34">
        <f>IF(B175=0, "-", B173/B175)</f>
        <v>1</v>
      </c>
      <c r="D173" s="65">
        <v>17</v>
      </c>
      <c r="E173" s="9">
        <f>IF(D175=0, "-", D173/D175)</f>
        <v>0.68</v>
      </c>
      <c r="F173" s="81">
        <v>78</v>
      </c>
      <c r="G173" s="34">
        <f>IF(F175=0, "-", F173/F175)</f>
        <v>0.78</v>
      </c>
      <c r="H173" s="65">
        <v>69</v>
      </c>
      <c r="I173" s="9">
        <f>IF(H175=0, "-", H173/H175)</f>
        <v>0.5149253731343284</v>
      </c>
      <c r="J173" s="8">
        <f>IF(D173=0, "-", IF((B173-D173)/D173&lt;10, (B173-D173)/D173, "&gt;999%"))</f>
        <v>-0.11764705882352941</v>
      </c>
      <c r="K173" s="9">
        <f>IF(H173=0, "-", IF((F173-H173)/H173&lt;10, (F173-H173)/H173, "&gt;999%"))</f>
        <v>0.13043478260869565</v>
      </c>
    </row>
    <row r="174" spans="1:11" x14ac:dyDescent="0.25">
      <c r="A174" s="2"/>
      <c r="B174" s="68"/>
      <c r="C174" s="33"/>
      <c r="D174" s="68"/>
      <c r="E174" s="6"/>
      <c r="F174" s="82"/>
      <c r="G174" s="33"/>
      <c r="H174" s="68"/>
      <c r="I174" s="6"/>
      <c r="J174" s="5"/>
      <c r="K174" s="6"/>
    </row>
    <row r="175" spans="1:11" s="43" customFormat="1" ht="13" x14ac:dyDescent="0.3">
      <c r="A175" s="162" t="s">
        <v>507</v>
      </c>
      <c r="B175" s="71">
        <f>SUM(B171:B174)</f>
        <v>15</v>
      </c>
      <c r="C175" s="40">
        <f>B175/1923</f>
        <v>7.8003120124804995E-3</v>
      </c>
      <c r="D175" s="71">
        <f>SUM(D171:D174)</f>
        <v>25</v>
      </c>
      <c r="E175" s="41">
        <f>D175/1572</f>
        <v>1.5903307888040712E-2</v>
      </c>
      <c r="F175" s="77">
        <f>SUM(F171:F174)</f>
        <v>100</v>
      </c>
      <c r="G175" s="42">
        <f>F175/9435</f>
        <v>1.0598834128245893E-2</v>
      </c>
      <c r="H175" s="71">
        <f>SUM(H171:H174)</f>
        <v>134</v>
      </c>
      <c r="I175" s="41">
        <f>H175/9486</f>
        <v>1.4126080539742779E-2</v>
      </c>
      <c r="J175" s="37">
        <f>IF(D175=0, "-", IF((B175-D175)/D175&lt;10, (B175-D175)/D175, "&gt;999%"))</f>
        <v>-0.4</v>
      </c>
      <c r="K175" s="38">
        <f>IF(H175=0, "-", IF((F175-H175)/H175&lt;10, (F175-H175)/H175, "&gt;999%"))</f>
        <v>-0.2537313432835821</v>
      </c>
    </row>
    <row r="176" spans="1:11" x14ac:dyDescent="0.25">
      <c r="B176" s="83"/>
      <c r="D176" s="83"/>
      <c r="F176" s="83"/>
      <c r="H176" s="83"/>
    </row>
    <row r="177" spans="1:11" ht="13" x14ac:dyDescent="0.3">
      <c r="A177" s="163" t="s">
        <v>145</v>
      </c>
      <c r="B177" s="61" t="s">
        <v>12</v>
      </c>
      <c r="C177" s="62" t="s">
        <v>13</v>
      </c>
      <c r="D177" s="61" t="s">
        <v>12</v>
      </c>
      <c r="E177" s="63" t="s">
        <v>13</v>
      </c>
      <c r="F177" s="62" t="s">
        <v>12</v>
      </c>
      <c r="G177" s="62" t="s">
        <v>13</v>
      </c>
      <c r="H177" s="61" t="s">
        <v>12</v>
      </c>
      <c r="I177" s="63" t="s">
        <v>13</v>
      </c>
      <c r="J177" s="61"/>
      <c r="K177" s="63"/>
    </row>
    <row r="178" spans="1:11" x14ac:dyDescent="0.25">
      <c r="A178" s="7" t="s">
        <v>405</v>
      </c>
      <c r="B178" s="65">
        <v>1</v>
      </c>
      <c r="C178" s="34">
        <f>IF(B184=0, "-", B178/B184)</f>
        <v>0.16666666666666666</v>
      </c>
      <c r="D178" s="65">
        <v>0</v>
      </c>
      <c r="E178" s="9">
        <f>IF(D184=0, "-", D178/D184)</f>
        <v>0</v>
      </c>
      <c r="F178" s="81">
        <v>2</v>
      </c>
      <c r="G178" s="34">
        <f>IF(F184=0, "-", F178/F184)</f>
        <v>0.11764705882352941</v>
      </c>
      <c r="H178" s="65">
        <v>2</v>
      </c>
      <c r="I178" s="9">
        <f>IF(H184=0, "-", H178/H184)</f>
        <v>0.2857142857142857</v>
      </c>
      <c r="J178" s="8" t="str">
        <f>IF(D178=0, "-", IF((B178-D178)/D178&lt;10, (B178-D178)/D178, "&gt;999%"))</f>
        <v>-</v>
      </c>
      <c r="K178" s="9">
        <f>IF(H178=0, "-", IF((F178-H178)/H178&lt;10, (F178-H178)/H178, "&gt;999%"))</f>
        <v>0</v>
      </c>
    </row>
    <row r="179" spans="1:11" x14ac:dyDescent="0.25">
      <c r="A179" s="7" t="s">
        <v>406</v>
      </c>
      <c r="B179" s="65">
        <v>0</v>
      </c>
      <c r="C179" s="34">
        <f>IF(B184=0, "-", B179/B184)</f>
        <v>0</v>
      </c>
      <c r="D179" s="65">
        <v>0</v>
      </c>
      <c r="E179" s="9">
        <f>IF(D184=0, "-", D179/D184)</f>
        <v>0</v>
      </c>
      <c r="F179" s="81">
        <v>3</v>
      </c>
      <c r="G179" s="34">
        <f>IF(F184=0, "-", F179/F184)</f>
        <v>0.17647058823529413</v>
      </c>
      <c r="H179" s="65">
        <v>0</v>
      </c>
      <c r="I179" s="9">
        <f>IF(H184=0, "-", H179/H184)</f>
        <v>0</v>
      </c>
      <c r="J179" s="8" t="str">
        <f>IF(D179=0, "-", IF((B179-D179)/D179&lt;10, (B179-D179)/D179, "&gt;999%"))</f>
        <v>-</v>
      </c>
      <c r="K179" s="9" t="str">
        <f>IF(H179=0, "-", IF((F179-H179)/H179&lt;10, (F179-H179)/H179, "&gt;999%"))</f>
        <v>-</v>
      </c>
    </row>
    <row r="180" spans="1:11" x14ac:dyDescent="0.25">
      <c r="A180" s="7" t="s">
        <v>407</v>
      </c>
      <c r="B180" s="65">
        <v>3</v>
      </c>
      <c r="C180" s="34">
        <f>IF(B184=0, "-", B180/B184)</f>
        <v>0.5</v>
      </c>
      <c r="D180" s="65">
        <v>0</v>
      </c>
      <c r="E180" s="9">
        <f>IF(D184=0, "-", D180/D184)</f>
        <v>0</v>
      </c>
      <c r="F180" s="81">
        <v>8</v>
      </c>
      <c r="G180" s="34">
        <f>IF(F184=0, "-", F180/F184)</f>
        <v>0.47058823529411764</v>
      </c>
      <c r="H180" s="65">
        <v>0</v>
      </c>
      <c r="I180" s="9">
        <f>IF(H184=0, "-", H180/H184)</f>
        <v>0</v>
      </c>
      <c r="J180" s="8" t="str">
        <f>IF(D180=0, "-", IF((B180-D180)/D180&lt;10, (B180-D180)/D180, "&gt;999%"))</f>
        <v>-</v>
      </c>
      <c r="K180" s="9" t="str">
        <f>IF(H180=0, "-", IF((F180-H180)/H180&lt;10, (F180-H180)/H180, "&gt;999%"))</f>
        <v>-</v>
      </c>
    </row>
    <row r="181" spans="1:11" x14ac:dyDescent="0.25">
      <c r="A181" s="7" t="s">
        <v>408</v>
      </c>
      <c r="B181" s="65">
        <v>0</v>
      </c>
      <c r="C181" s="34">
        <f>IF(B184=0, "-", B181/B184)</f>
        <v>0</v>
      </c>
      <c r="D181" s="65">
        <v>1</v>
      </c>
      <c r="E181" s="9">
        <f>IF(D184=0, "-", D181/D184)</f>
        <v>0.5</v>
      </c>
      <c r="F181" s="81">
        <v>0</v>
      </c>
      <c r="G181" s="34">
        <f>IF(F184=0, "-", F181/F184)</f>
        <v>0</v>
      </c>
      <c r="H181" s="65">
        <v>3</v>
      </c>
      <c r="I181" s="9">
        <f>IF(H184=0, "-", H181/H184)</f>
        <v>0.42857142857142855</v>
      </c>
      <c r="J181" s="8">
        <f>IF(D181=0, "-", IF((B181-D181)/D181&lt;10, (B181-D181)/D181, "&gt;999%"))</f>
        <v>-1</v>
      </c>
      <c r="K181" s="9">
        <f>IF(H181=0, "-", IF((F181-H181)/H181&lt;10, (F181-H181)/H181, "&gt;999%"))</f>
        <v>-1</v>
      </c>
    </row>
    <row r="182" spans="1:11" x14ac:dyDescent="0.25">
      <c r="A182" s="7" t="s">
        <v>409</v>
      </c>
      <c r="B182" s="65">
        <v>2</v>
      </c>
      <c r="C182" s="34">
        <f>IF(B184=0, "-", B182/B184)</f>
        <v>0.33333333333333331</v>
      </c>
      <c r="D182" s="65">
        <v>1</v>
      </c>
      <c r="E182" s="9">
        <f>IF(D184=0, "-", D182/D184)</f>
        <v>0.5</v>
      </c>
      <c r="F182" s="81">
        <v>4</v>
      </c>
      <c r="G182" s="34">
        <f>IF(F184=0, "-", F182/F184)</f>
        <v>0.23529411764705882</v>
      </c>
      <c r="H182" s="65">
        <v>2</v>
      </c>
      <c r="I182" s="9">
        <f>IF(H184=0, "-", H182/H184)</f>
        <v>0.2857142857142857</v>
      </c>
      <c r="J182" s="8">
        <f>IF(D182=0, "-", IF((B182-D182)/D182&lt;10, (B182-D182)/D182, "&gt;999%"))</f>
        <v>1</v>
      </c>
      <c r="K182" s="9">
        <f>IF(H182=0, "-", IF((F182-H182)/H182&lt;10, (F182-H182)/H182, "&gt;999%"))</f>
        <v>1</v>
      </c>
    </row>
    <row r="183" spans="1:11" x14ac:dyDescent="0.25">
      <c r="A183" s="2"/>
      <c r="B183" s="68"/>
      <c r="C183" s="33"/>
      <c r="D183" s="68"/>
      <c r="E183" s="6"/>
      <c r="F183" s="82"/>
      <c r="G183" s="33"/>
      <c r="H183" s="68"/>
      <c r="I183" s="6"/>
      <c r="J183" s="5"/>
      <c r="K183" s="6"/>
    </row>
    <row r="184" spans="1:11" s="43" customFormat="1" ht="13" x14ac:dyDescent="0.3">
      <c r="A184" s="162" t="s">
        <v>506</v>
      </c>
      <c r="B184" s="71">
        <f>SUM(B178:B183)</f>
        <v>6</v>
      </c>
      <c r="C184" s="40">
        <f>B184/1923</f>
        <v>3.1201248049921998E-3</v>
      </c>
      <c r="D184" s="71">
        <f>SUM(D178:D183)</f>
        <v>2</v>
      </c>
      <c r="E184" s="41">
        <f>D184/1572</f>
        <v>1.2722646310432571E-3</v>
      </c>
      <c r="F184" s="77">
        <f>SUM(F178:F183)</f>
        <v>17</v>
      </c>
      <c r="G184" s="42">
        <f>F184/9435</f>
        <v>1.8018018018018018E-3</v>
      </c>
      <c r="H184" s="71">
        <f>SUM(H178:H183)</f>
        <v>7</v>
      </c>
      <c r="I184" s="41">
        <f>H184/9486</f>
        <v>7.3792958043432432E-4</v>
      </c>
      <c r="J184" s="37">
        <f>IF(D184=0, "-", IF((B184-D184)/D184&lt;10, (B184-D184)/D184, "&gt;999%"))</f>
        <v>2</v>
      </c>
      <c r="K184" s="38">
        <f>IF(H184=0, "-", IF((F184-H184)/H184&lt;10, (F184-H184)/H184, "&gt;999%"))</f>
        <v>1.4285714285714286</v>
      </c>
    </row>
    <row r="185" spans="1:11" x14ac:dyDescent="0.25">
      <c r="B185" s="83"/>
      <c r="D185" s="83"/>
      <c r="F185" s="83"/>
      <c r="H185" s="83"/>
    </row>
    <row r="186" spans="1:11" s="43" customFormat="1" ht="13" x14ac:dyDescent="0.3">
      <c r="A186" s="162" t="s">
        <v>505</v>
      </c>
      <c r="B186" s="71">
        <v>21</v>
      </c>
      <c r="C186" s="40">
        <f>B186/1923</f>
        <v>1.0920436817472699E-2</v>
      </c>
      <c r="D186" s="71">
        <v>27</v>
      </c>
      <c r="E186" s="41">
        <f>D186/1572</f>
        <v>1.717557251908397E-2</v>
      </c>
      <c r="F186" s="77">
        <v>117</v>
      </c>
      <c r="G186" s="42">
        <f>F186/9435</f>
        <v>1.2400635930047695E-2</v>
      </c>
      <c r="H186" s="71">
        <v>141</v>
      </c>
      <c r="I186" s="41">
        <f>H186/9486</f>
        <v>1.4864010120177103E-2</v>
      </c>
      <c r="J186" s="37">
        <f>IF(D186=0, "-", IF((B186-D186)/D186&lt;10, (B186-D186)/D186, "&gt;999%"))</f>
        <v>-0.22222222222222221</v>
      </c>
      <c r="K186" s="38">
        <f>IF(H186=0, "-", IF((F186-H186)/H186&lt;10, (F186-H186)/H186, "&gt;999%"))</f>
        <v>-0.1702127659574468</v>
      </c>
    </row>
    <row r="187" spans="1:11" x14ac:dyDescent="0.25">
      <c r="B187" s="83"/>
      <c r="D187" s="83"/>
      <c r="F187" s="83"/>
      <c r="H187" s="83"/>
    </row>
    <row r="188" spans="1:11" ht="13" x14ac:dyDescent="0.3">
      <c r="A188" s="27" t="s">
        <v>503</v>
      </c>
      <c r="B188" s="71">
        <f>B192-B190</f>
        <v>849</v>
      </c>
      <c r="C188" s="40">
        <f>B188/1923</f>
        <v>0.44149765990639628</v>
      </c>
      <c r="D188" s="71">
        <f>D192-D190</f>
        <v>703</v>
      </c>
      <c r="E188" s="41">
        <f>D188/1572</f>
        <v>0.44720101781170485</v>
      </c>
      <c r="F188" s="77">
        <f>F192-F190</f>
        <v>4442</v>
      </c>
      <c r="G188" s="42">
        <f>F188/9435</f>
        <v>0.47080021197668259</v>
      </c>
      <c r="H188" s="71">
        <f>H192-H190</f>
        <v>4250</v>
      </c>
      <c r="I188" s="41">
        <f>H188/9486</f>
        <v>0.44802867383512546</v>
      </c>
      <c r="J188" s="37">
        <f>IF(D188=0, "-", IF((B188-D188)/D188&lt;10, (B188-D188)/D188, "&gt;999%"))</f>
        <v>0.20768136557610242</v>
      </c>
      <c r="K188" s="38">
        <f>IF(H188=0, "-", IF((F188-H188)/H188&lt;10, (F188-H188)/H188, "&gt;999%"))</f>
        <v>4.5176470588235297E-2</v>
      </c>
    </row>
    <row r="189" spans="1:11" ht="13" x14ac:dyDescent="0.3">
      <c r="A189" s="27"/>
      <c r="B189" s="71"/>
      <c r="C189" s="40"/>
      <c r="D189" s="71"/>
      <c r="E189" s="41"/>
      <c r="F189" s="77"/>
      <c r="G189" s="42"/>
      <c r="H189" s="71"/>
      <c r="I189" s="41"/>
      <c r="J189" s="37"/>
      <c r="K189" s="38"/>
    </row>
    <row r="190" spans="1:11" ht="13" x14ac:dyDescent="0.3">
      <c r="A190" s="27" t="s">
        <v>504</v>
      </c>
      <c r="B190" s="71">
        <v>181</v>
      </c>
      <c r="C190" s="40">
        <f>B190/1923</f>
        <v>9.4123764950598029E-2</v>
      </c>
      <c r="D190" s="71">
        <v>109</v>
      </c>
      <c r="E190" s="41">
        <f>D190/1572</f>
        <v>6.9338422391857502E-2</v>
      </c>
      <c r="F190" s="77">
        <v>753</v>
      </c>
      <c r="G190" s="42">
        <f>F190/9435</f>
        <v>7.980922098569157E-2</v>
      </c>
      <c r="H190" s="71">
        <v>462</v>
      </c>
      <c r="I190" s="41">
        <f>H190/9486</f>
        <v>4.8703352308665404E-2</v>
      </c>
      <c r="J190" s="37">
        <f>IF(D190=0, "-", IF((B190-D190)/D190&lt;10, (B190-D190)/D190, "&gt;999%"))</f>
        <v>0.66055045871559637</v>
      </c>
      <c r="K190" s="38">
        <f>IF(H190=0, "-", IF((F190-H190)/H190&lt;10, (F190-H190)/H190, "&gt;999%"))</f>
        <v>0.62987012987012991</v>
      </c>
    </row>
    <row r="191" spans="1:11" ht="13" x14ac:dyDescent="0.3">
      <c r="A191" s="27"/>
      <c r="B191" s="71"/>
      <c r="C191" s="40"/>
      <c r="D191" s="71"/>
      <c r="E191" s="41"/>
      <c r="F191" s="77"/>
      <c r="G191" s="42"/>
      <c r="H191" s="71"/>
      <c r="I191" s="41"/>
      <c r="J191" s="37"/>
      <c r="K191" s="38"/>
    </row>
    <row r="192" spans="1:11" ht="13" x14ac:dyDescent="0.3">
      <c r="A192" s="27" t="s">
        <v>502</v>
      </c>
      <c r="B192" s="71">
        <v>1030</v>
      </c>
      <c r="C192" s="40">
        <f>B192/1923</f>
        <v>0.53562142485699427</v>
      </c>
      <c r="D192" s="71">
        <v>812</v>
      </c>
      <c r="E192" s="41">
        <f>D192/1572</f>
        <v>0.51653944020356235</v>
      </c>
      <c r="F192" s="77">
        <v>5195</v>
      </c>
      <c r="G192" s="42">
        <f>F192/9435</f>
        <v>0.55060943296237419</v>
      </c>
      <c r="H192" s="71">
        <v>4712</v>
      </c>
      <c r="I192" s="41">
        <f>H192/9486</f>
        <v>0.49673202614379086</v>
      </c>
      <c r="J192" s="37">
        <f>IF(D192=0, "-", IF((B192-D192)/D192&lt;10, (B192-D192)/D192, "&gt;999%"))</f>
        <v>0.26847290640394089</v>
      </c>
      <c r="K192" s="38">
        <f>IF(H192=0, "-", IF((F192-H192)/H192&lt;10, (F192-H192)/H192, "&gt;999%"))</f>
        <v>0.10250424448217317</v>
      </c>
    </row>
  </sheetData>
  <mergeCells count="37">
    <mergeCell ref="B1:K1"/>
    <mergeCell ref="B2:K2"/>
    <mergeCell ref="B168:E168"/>
    <mergeCell ref="F168:I168"/>
    <mergeCell ref="J168:K168"/>
    <mergeCell ref="B169:C169"/>
    <mergeCell ref="D169:E169"/>
    <mergeCell ref="F169:G169"/>
    <mergeCell ref="H169:I169"/>
    <mergeCell ref="B118:E118"/>
    <mergeCell ref="F118:I118"/>
    <mergeCell ref="J118:K118"/>
    <mergeCell ref="B119:C119"/>
    <mergeCell ref="D119:E119"/>
    <mergeCell ref="F119:G119"/>
    <mergeCell ref="H119:I119"/>
    <mergeCell ref="B69:E69"/>
    <mergeCell ref="F69:I69"/>
    <mergeCell ref="J69:K69"/>
    <mergeCell ref="B70:C70"/>
    <mergeCell ref="D70:E70"/>
    <mergeCell ref="F70:G70"/>
    <mergeCell ref="H70:I70"/>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7" max="16383" man="1"/>
    <brk id="117" max="16383" man="1"/>
    <brk id="16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3"/>
  <sheetViews>
    <sheetView tabSelected="1" zoomScaleNormal="100"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531</v>
      </c>
      <c r="C1" s="198"/>
      <c r="D1" s="198"/>
      <c r="E1" s="199"/>
      <c r="F1" s="199"/>
      <c r="G1" s="199"/>
      <c r="H1" s="199"/>
      <c r="I1" s="199"/>
      <c r="J1" s="199"/>
      <c r="K1" s="199"/>
    </row>
    <row r="2" spans="1:11" s="52" customFormat="1" ht="20" x14ac:dyDescent="0.4">
      <c r="A2" s="4" t="s">
        <v>98</v>
      </c>
      <c r="B2" s="202" t="s">
        <v>89</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0</v>
      </c>
      <c r="C7" s="39">
        <f>IF(B43=0, "-", B7/B43)</f>
        <v>0</v>
      </c>
      <c r="D7" s="65">
        <v>0</v>
      </c>
      <c r="E7" s="21">
        <f>IF(D43=0, "-", D7/D43)</f>
        <v>0</v>
      </c>
      <c r="F7" s="81">
        <v>1</v>
      </c>
      <c r="G7" s="39">
        <f>IF(F43=0, "-", F7/F43)</f>
        <v>1.9249278152069297E-4</v>
      </c>
      <c r="H7" s="65">
        <v>0</v>
      </c>
      <c r="I7" s="21">
        <f>IF(H43=0, "-", H7/H43)</f>
        <v>0</v>
      </c>
      <c r="J7" s="20" t="str">
        <f t="shared" ref="J7:J41" si="0">IF(D7=0, "-", IF((B7-D7)/D7&lt;10, (B7-D7)/D7, "&gt;999%"))</f>
        <v>-</v>
      </c>
      <c r="K7" s="21" t="str">
        <f t="shared" ref="K7:K41" si="1">IF(H7=0, "-", IF((F7-H7)/H7&lt;10, (F7-H7)/H7, "&gt;999%"))</f>
        <v>-</v>
      </c>
    </row>
    <row r="8" spans="1:11" x14ac:dyDescent="0.25">
      <c r="A8" s="7" t="s">
        <v>32</v>
      </c>
      <c r="B8" s="65">
        <v>16</v>
      </c>
      <c r="C8" s="39">
        <f>IF(B43=0, "-", B8/B43)</f>
        <v>1.5533980582524271E-2</v>
      </c>
      <c r="D8" s="65">
        <v>21</v>
      </c>
      <c r="E8" s="21">
        <f>IF(D43=0, "-", D8/D43)</f>
        <v>2.5862068965517241E-2</v>
      </c>
      <c r="F8" s="81">
        <v>75</v>
      </c>
      <c r="G8" s="39">
        <f>IF(F43=0, "-", F8/F43)</f>
        <v>1.4436958614051972E-2</v>
      </c>
      <c r="H8" s="65">
        <v>60</v>
      </c>
      <c r="I8" s="21">
        <f>IF(H43=0, "-", H8/H43)</f>
        <v>1.2733446519524618E-2</v>
      </c>
      <c r="J8" s="20">
        <f t="shared" si="0"/>
        <v>-0.23809523809523808</v>
      </c>
      <c r="K8" s="21">
        <f t="shared" si="1"/>
        <v>0.25</v>
      </c>
    </row>
    <row r="9" spans="1:11" x14ac:dyDescent="0.25">
      <c r="A9" s="7" t="s">
        <v>34</v>
      </c>
      <c r="B9" s="65">
        <v>10</v>
      </c>
      <c r="C9" s="39">
        <f>IF(B43=0, "-", B9/B43)</f>
        <v>9.7087378640776691E-3</v>
      </c>
      <c r="D9" s="65">
        <v>13</v>
      </c>
      <c r="E9" s="21">
        <f>IF(D43=0, "-", D9/D43)</f>
        <v>1.600985221674877E-2</v>
      </c>
      <c r="F9" s="81">
        <v>43</v>
      </c>
      <c r="G9" s="39">
        <f>IF(F43=0, "-", F9/F43)</f>
        <v>8.2771896053897981E-3</v>
      </c>
      <c r="H9" s="65">
        <v>57</v>
      </c>
      <c r="I9" s="21">
        <f>IF(H43=0, "-", H9/H43)</f>
        <v>1.2096774193548387E-2</v>
      </c>
      <c r="J9" s="20">
        <f t="shared" si="0"/>
        <v>-0.23076923076923078</v>
      </c>
      <c r="K9" s="21">
        <f t="shared" si="1"/>
        <v>-0.24561403508771928</v>
      </c>
    </row>
    <row r="10" spans="1:11" x14ac:dyDescent="0.25">
      <c r="A10" s="7" t="s">
        <v>35</v>
      </c>
      <c r="B10" s="65">
        <v>27</v>
      </c>
      <c r="C10" s="39">
        <f>IF(B43=0, "-", B10/B43)</f>
        <v>2.621359223300971E-2</v>
      </c>
      <c r="D10" s="65">
        <v>0</v>
      </c>
      <c r="E10" s="21">
        <f>IF(D43=0, "-", D10/D43)</f>
        <v>0</v>
      </c>
      <c r="F10" s="81">
        <v>156</v>
      </c>
      <c r="G10" s="39">
        <f>IF(F43=0, "-", F10/F43)</f>
        <v>3.0028873917228104E-2</v>
      </c>
      <c r="H10" s="65">
        <v>0</v>
      </c>
      <c r="I10" s="21">
        <f>IF(H43=0, "-", H10/H43)</f>
        <v>0</v>
      </c>
      <c r="J10" s="20" t="str">
        <f t="shared" si="0"/>
        <v>-</v>
      </c>
      <c r="K10" s="21" t="str">
        <f t="shared" si="1"/>
        <v>-</v>
      </c>
    </row>
    <row r="11" spans="1:11" x14ac:dyDescent="0.25">
      <c r="A11" s="7" t="s">
        <v>36</v>
      </c>
      <c r="B11" s="65">
        <v>22</v>
      </c>
      <c r="C11" s="39">
        <f>IF(B43=0, "-", B11/B43)</f>
        <v>2.1359223300970873E-2</v>
      </c>
      <c r="D11" s="65">
        <v>0</v>
      </c>
      <c r="E11" s="21">
        <f>IF(D43=0, "-", D11/D43)</f>
        <v>0</v>
      </c>
      <c r="F11" s="81">
        <v>48</v>
      </c>
      <c r="G11" s="39">
        <f>IF(F43=0, "-", F11/F43)</f>
        <v>9.2396535129932629E-3</v>
      </c>
      <c r="H11" s="65">
        <v>0</v>
      </c>
      <c r="I11" s="21">
        <f>IF(H43=0, "-", H11/H43)</f>
        <v>0</v>
      </c>
      <c r="J11" s="20" t="str">
        <f t="shared" si="0"/>
        <v>-</v>
      </c>
      <c r="K11" s="21" t="str">
        <f t="shared" si="1"/>
        <v>-</v>
      </c>
    </row>
    <row r="12" spans="1:11" x14ac:dyDescent="0.25">
      <c r="A12" s="7" t="s">
        <v>38</v>
      </c>
      <c r="B12" s="65">
        <v>1</v>
      </c>
      <c r="C12" s="39">
        <f>IF(B43=0, "-", B12/B43)</f>
        <v>9.7087378640776695E-4</v>
      </c>
      <c r="D12" s="65">
        <v>0</v>
      </c>
      <c r="E12" s="21">
        <f>IF(D43=0, "-", D12/D43)</f>
        <v>0</v>
      </c>
      <c r="F12" s="81">
        <v>1</v>
      </c>
      <c r="G12" s="39">
        <f>IF(F43=0, "-", F12/F43)</f>
        <v>1.9249278152069297E-4</v>
      </c>
      <c r="H12" s="65">
        <v>0</v>
      </c>
      <c r="I12" s="21">
        <f>IF(H43=0, "-", H12/H43)</f>
        <v>0</v>
      </c>
      <c r="J12" s="20" t="str">
        <f t="shared" si="0"/>
        <v>-</v>
      </c>
      <c r="K12" s="21" t="str">
        <f t="shared" si="1"/>
        <v>-</v>
      </c>
    </row>
    <row r="13" spans="1:11" x14ac:dyDescent="0.25">
      <c r="A13" s="7" t="s">
        <v>42</v>
      </c>
      <c r="B13" s="65">
        <v>19</v>
      </c>
      <c r="C13" s="39">
        <f>IF(B43=0, "-", B13/B43)</f>
        <v>1.8446601941747572E-2</v>
      </c>
      <c r="D13" s="65">
        <v>39</v>
      </c>
      <c r="E13" s="21">
        <f>IF(D43=0, "-", D13/D43)</f>
        <v>4.8029556650246302E-2</v>
      </c>
      <c r="F13" s="81">
        <v>139</v>
      </c>
      <c r="G13" s="39">
        <f>IF(F43=0, "-", F13/F43)</f>
        <v>2.6756496631376324E-2</v>
      </c>
      <c r="H13" s="65">
        <v>126</v>
      </c>
      <c r="I13" s="21">
        <f>IF(H43=0, "-", H13/H43)</f>
        <v>2.6740237691001697E-2</v>
      </c>
      <c r="J13" s="20">
        <f t="shared" si="0"/>
        <v>-0.51282051282051277</v>
      </c>
      <c r="K13" s="21">
        <f t="shared" si="1"/>
        <v>0.10317460317460317</v>
      </c>
    </row>
    <row r="14" spans="1:11" x14ac:dyDescent="0.25">
      <c r="A14" s="7" t="s">
        <v>45</v>
      </c>
      <c r="B14" s="65">
        <v>2</v>
      </c>
      <c r="C14" s="39">
        <f>IF(B43=0, "-", B14/B43)</f>
        <v>1.9417475728155339E-3</v>
      </c>
      <c r="D14" s="65">
        <v>2</v>
      </c>
      <c r="E14" s="21">
        <f>IF(D43=0, "-", D14/D43)</f>
        <v>2.4630541871921183E-3</v>
      </c>
      <c r="F14" s="81">
        <v>3</v>
      </c>
      <c r="G14" s="39">
        <f>IF(F43=0, "-", F14/F43)</f>
        <v>5.7747834456207893E-4</v>
      </c>
      <c r="H14" s="65">
        <v>5</v>
      </c>
      <c r="I14" s="21">
        <f>IF(H43=0, "-", H14/H43)</f>
        <v>1.0611205432937182E-3</v>
      </c>
      <c r="J14" s="20">
        <f t="shared" si="0"/>
        <v>0</v>
      </c>
      <c r="K14" s="21">
        <f t="shared" si="1"/>
        <v>-0.4</v>
      </c>
    </row>
    <row r="15" spans="1:11" x14ac:dyDescent="0.25">
      <c r="A15" s="7" t="s">
        <v>46</v>
      </c>
      <c r="B15" s="65">
        <v>17</v>
      </c>
      <c r="C15" s="39">
        <f>IF(B43=0, "-", B15/B43)</f>
        <v>1.6504854368932041E-2</v>
      </c>
      <c r="D15" s="65">
        <v>1</v>
      </c>
      <c r="E15" s="21">
        <f>IF(D43=0, "-", D15/D43)</f>
        <v>1.2315270935960591E-3</v>
      </c>
      <c r="F15" s="81">
        <v>49</v>
      </c>
      <c r="G15" s="39">
        <f>IF(F43=0, "-", F15/F43)</f>
        <v>9.4321462945139555E-3</v>
      </c>
      <c r="H15" s="65">
        <v>20</v>
      </c>
      <c r="I15" s="21">
        <f>IF(H43=0, "-", H15/H43)</f>
        <v>4.2444821731748728E-3</v>
      </c>
      <c r="J15" s="20" t="str">
        <f t="shared" si="0"/>
        <v>&gt;999%</v>
      </c>
      <c r="K15" s="21">
        <f t="shared" si="1"/>
        <v>1.45</v>
      </c>
    </row>
    <row r="16" spans="1:11" x14ac:dyDescent="0.25">
      <c r="A16" s="7" t="s">
        <v>48</v>
      </c>
      <c r="B16" s="65">
        <v>17</v>
      </c>
      <c r="C16" s="39">
        <f>IF(B43=0, "-", B16/B43)</f>
        <v>1.6504854368932041E-2</v>
      </c>
      <c r="D16" s="65">
        <v>19</v>
      </c>
      <c r="E16" s="21">
        <f>IF(D43=0, "-", D16/D43)</f>
        <v>2.3399014778325122E-2</v>
      </c>
      <c r="F16" s="81">
        <v>81</v>
      </c>
      <c r="G16" s="39">
        <f>IF(F43=0, "-", F16/F43)</f>
        <v>1.5591915303176131E-2</v>
      </c>
      <c r="H16" s="65">
        <v>115</v>
      </c>
      <c r="I16" s="21">
        <f>IF(H43=0, "-", H16/H43)</f>
        <v>2.4405772495755519E-2</v>
      </c>
      <c r="J16" s="20">
        <f t="shared" si="0"/>
        <v>-0.10526315789473684</v>
      </c>
      <c r="K16" s="21">
        <f t="shared" si="1"/>
        <v>-0.29565217391304349</v>
      </c>
    </row>
    <row r="17" spans="1:11" x14ac:dyDescent="0.25">
      <c r="A17" s="7" t="s">
        <v>49</v>
      </c>
      <c r="B17" s="65">
        <v>95</v>
      </c>
      <c r="C17" s="39">
        <f>IF(B43=0, "-", B17/B43)</f>
        <v>9.2233009708737865E-2</v>
      </c>
      <c r="D17" s="65">
        <v>85</v>
      </c>
      <c r="E17" s="21">
        <f>IF(D43=0, "-", D17/D43)</f>
        <v>0.10467980295566502</v>
      </c>
      <c r="F17" s="81">
        <v>395</v>
      </c>
      <c r="G17" s="39">
        <f>IF(F43=0, "-", F17/F43)</f>
        <v>7.6034648700673724E-2</v>
      </c>
      <c r="H17" s="65">
        <v>385</v>
      </c>
      <c r="I17" s="21">
        <f>IF(H43=0, "-", H17/H43)</f>
        <v>8.1706281833616293E-2</v>
      </c>
      <c r="J17" s="20">
        <f t="shared" si="0"/>
        <v>0.11764705882352941</v>
      </c>
      <c r="K17" s="21">
        <f t="shared" si="1"/>
        <v>2.5974025974025976E-2</v>
      </c>
    </row>
    <row r="18" spans="1:11" x14ac:dyDescent="0.25">
      <c r="A18" s="7" t="s">
        <v>52</v>
      </c>
      <c r="B18" s="65">
        <v>26</v>
      </c>
      <c r="C18" s="39">
        <f>IF(B43=0, "-", B18/B43)</f>
        <v>2.524271844660194E-2</v>
      </c>
      <c r="D18" s="65">
        <v>24</v>
      </c>
      <c r="E18" s="21">
        <f>IF(D43=0, "-", D18/D43)</f>
        <v>2.9556650246305417E-2</v>
      </c>
      <c r="F18" s="81">
        <v>74</v>
      </c>
      <c r="G18" s="39">
        <f>IF(F43=0, "-", F18/F43)</f>
        <v>1.424446583253128E-2</v>
      </c>
      <c r="H18" s="65">
        <v>137</v>
      </c>
      <c r="I18" s="21">
        <f>IF(H43=0, "-", H18/H43)</f>
        <v>2.9074702886247878E-2</v>
      </c>
      <c r="J18" s="20">
        <f t="shared" si="0"/>
        <v>8.3333333333333329E-2</v>
      </c>
      <c r="K18" s="21">
        <f t="shared" si="1"/>
        <v>-0.45985401459854014</v>
      </c>
    </row>
    <row r="19" spans="1:11" x14ac:dyDescent="0.25">
      <c r="A19" s="7" t="s">
        <v>53</v>
      </c>
      <c r="B19" s="65">
        <v>2</v>
      </c>
      <c r="C19" s="39">
        <f>IF(B43=0, "-", B19/B43)</f>
        <v>1.9417475728155339E-3</v>
      </c>
      <c r="D19" s="65">
        <v>1</v>
      </c>
      <c r="E19" s="21">
        <f>IF(D43=0, "-", D19/D43)</f>
        <v>1.2315270935960591E-3</v>
      </c>
      <c r="F19" s="81">
        <v>3</v>
      </c>
      <c r="G19" s="39">
        <f>IF(F43=0, "-", F19/F43)</f>
        <v>5.7747834456207893E-4</v>
      </c>
      <c r="H19" s="65">
        <v>5</v>
      </c>
      <c r="I19" s="21">
        <f>IF(H43=0, "-", H19/H43)</f>
        <v>1.0611205432937182E-3</v>
      </c>
      <c r="J19" s="20">
        <f t="shared" si="0"/>
        <v>1</v>
      </c>
      <c r="K19" s="21">
        <f t="shared" si="1"/>
        <v>-0.4</v>
      </c>
    </row>
    <row r="20" spans="1:11" x14ac:dyDescent="0.25">
      <c r="A20" s="7" t="s">
        <v>54</v>
      </c>
      <c r="B20" s="65">
        <v>10</v>
      </c>
      <c r="C20" s="39">
        <f>IF(B43=0, "-", B20/B43)</f>
        <v>9.7087378640776691E-3</v>
      </c>
      <c r="D20" s="65">
        <v>6</v>
      </c>
      <c r="E20" s="21">
        <f>IF(D43=0, "-", D20/D43)</f>
        <v>7.3891625615763543E-3</v>
      </c>
      <c r="F20" s="81">
        <v>29</v>
      </c>
      <c r="G20" s="39">
        <f>IF(F43=0, "-", F20/F43)</f>
        <v>5.5822906641000963E-3</v>
      </c>
      <c r="H20" s="65">
        <v>35</v>
      </c>
      <c r="I20" s="21">
        <f>IF(H43=0, "-", H20/H43)</f>
        <v>7.427843803056027E-3</v>
      </c>
      <c r="J20" s="20">
        <f t="shared" si="0"/>
        <v>0.66666666666666663</v>
      </c>
      <c r="K20" s="21">
        <f t="shared" si="1"/>
        <v>-0.17142857142857143</v>
      </c>
    </row>
    <row r="21" spans="1:11" x14ac:dyDescent="0.25">
      <c r="A21" s="7" t="s">
        <v>56</v>
      </c>
      <c r="B21" s="65">
        <v>30</v>
      </c>
      <c r="C21" s="39">
        <f>IF(B43=0, "-", B21/B43)</f>
        <v>2.9126213592233011E-2</v>
      </c>
      <c r="D21" s="65">
        <v>69</v>
      </c>
      <c r="E21" s="21">
        <f>IF(D43=0, "-", D21/D43)</f>
        <v>8.4975369458128072E-2</v>
      </c>
      <c r="F21" s="81">
        <v>286</v>
      </c>
      <c r="G21" s="39">
        <f>IF(F43=0, "-", F21/F43)</f>
        <v>5.5052935514918189E-2</v>
      </c>
      <c r="H21" s="65">
        <v>306</v>
      </c>
      <c r="I21" s="21">
        <f>IF(H43=0, "-", H21/H43)</f>
        <v>6.4940577249575554E-2</v>
      </c>
      <c r="J21" s="20">
        <f t="shared" si="0"/>
        <v>-0.56521739130434778</v>
      </c>
      <c r="K21" s="21">
        <f t="shared" si="1"/>
        <v>-6.535947712418301E-2</v>
      </c>
    </row>
    <row r="22" spans="1:11" x14ac:dyDescent="0.25">
      <c r="A22" s="7" t="s">
        <v>57</v>
      </c>
      <c r="B22" s="65">
        <v>5</v>
      </c>
      <c r="C22" s="39">
        <f>IF(B43=0, "-", B22/B43)</f>
        <v>4.8543689320388345E-3</v>
      </c>
      <c r="D22" s="65">
        <v>4</v>
      </c>
      <c r="E22" s="21">
        <f>IF(D43=0, "-", D22/D43)</f>
        <v>4.9261083743842365E-3</v>
      </c>
      <c r="F22" s="81">
        <v>51</v>
      </c>
      <c r="G22" s="39">
        <f>IF(F43=0, "-", F22/F43)</f>
        <v>9.8171318575553425E-3</v>
      </c>
      <c r="H22" s="65">
        <v>42</v>
      </c>
      <c r="I22" s="21">
        <f>IF(H43=0, "-", H22/H43)</f>
        <v>8.9134125636672334E-3</v>
      </c>
      <c r="J22" s="20">
        <f t="shared" si="0"/>
        <v>0.25</v>
      </c>
      <c r="K22" s="21">
        <f t="shared" si="1"/>
        <v>0.21428571428571427</v>
      </c>
    </row>
    <row r="23" spans="1:11" x14ac:dyDescent="0.25">
      <c r="A23" s="7" t="s">
        <v>58</v>
      </c>
      <c r="B23" s="65">
        <v>3</v>
      </c>
      <c r="C23" s="39">
        <f>IF(B43=0, "-", B23/B43)</f>
        <v>2.9126213592233011E-3</v>
      </c>
      <c r="D23" s="65">
        <v>10</v>
      </c>
      <c r="E23" s="21">
        <f>IF(D43=0, "-", D23/D43)</f>
        <v>1.2315270935960592E-2</v>
      </c>
      <c r="F23" s="81">
        <v>41</v>
      </c>
      <c r="G23" s="39">
        <f>IF(F43=0, "-", F23/F43)</f>
        <v>7.8922040423484111E-3</v>
      </c>
      <c r="H23" s="65">
        <v>67</v>
      </c>
      <c r="I23" s="21">
        <f>IF(H43=0, "-", H23/H43)</f>
        <v>1.4219015280135824E-2</v>
      </c>
      <c r="J23" s="20">
        <f t="shared" si="0"/>
        <v>-0.7</v>
      </c>
      <c r="K23" s="21">
        <f t="shared" si="1"/>
        <v>-0.38805970149253732</v>
      </c>
    </row>
    <row r="24" spans="1:11" x14ac:dyDescent="0.25">
      <c r="A24" s="7" t="s">
        <v>59</v>
      </c>
      <c r="B24" s="65">
        <v>19</v>
      </c>
      <c r="C24" s="39">
        <f>IF(B43=0, "-", B24/B43)</f>
        <v>1.8446601941747572E-2</v>
      </c>
      <c r="D24" s="65">
        <v>2</v>
      </c>
      <c r="E24" s="21">
        <f>IF(D43=0, "-", D24/D43)</f>
        <v>2.4630541871921183E-3</v>
      </c>
      <c r="F24" s="81">
        <v>55</v>
      </c>
      <c r="G24" s="39">
        <f>IF(F43=0, "-", F24/F43)</f>
        <v>1.0587102983638113E-2</v>
      </c>
      <c r="H24" s="65">
        <v>16</v>
      </c>
      <c r="I24" s="21">
        <f>IF(H43=0, "-", H24/H43)</f>
        <v>3.3955857385398981E-3</v>
      </c>
      <c r="J24" s="20">
        <f t="shared" si="0"/>
        <v>8.5</v>
      </c>
      <c r="K24" s="21">
        <f t="shared" si="1"/>
        <v>2.4375</v>
      </c>
    </row>
    <row r="25" spans="1:11" x14ac:dyDescent="0.25">
      <c r="A25" s="7" t="s">
        <v>64</v>
      </c>
      <c r="B25" s="65">
        <v>86</v>
      </c>
      <c r="C25" s="39">
        <f>IF(B43=0, "-", B25/B43)</f>
        <v>8.3495145631067955E-2</v>
      </c>
      <c r="D25" s="65">
        <v>38</v>
      </c>
      <c r="E25" s="21">
        <f>IF(D43=0, "-", D25/D43)</f>
        <v>4.6798029556650245E-2</v>
      </c>
      <c r="F25" s="81">
        <v>480</v>
      </c>
      <c r="G25" s="39">
        <f>IF(F43=0, "-", F25/F43)</f>
        <v>9.2396535129932622E-2</v>
      </c>
      <c r="H25" s="65">
        <v>384</v>
      </c>
      <c r="I25" s="21">
        <f>IF(H43=0, "-", H25/H43)</f>
        <v>8.1494057724957561E-2</v>
      </c>
      <c r="J25" s="20">
        <f t="shared" si="0"/>
        <v>1.263157894736842</v>
      </c>
      <c r="K25" s="21">
        <f t="shared" si="1"/>
        <v>0.25</v>
      </c>
    </row>
    <row r="26" spans="1:11" x14ac:dyDescent="0.25">
      <c r="A26" s="7" t="s">
        <v>65</v>
      </c>
      <c r="B26" s="65">
        <v>17</v>
      </c>
      <c r="C26" s="39">
        <f>IF(B43=0, "-", B26/B43)</f>
        <v>1.6504854368932041E-2</v>
      </c>
      <c r="D26" s="65">
        <v>16</v>
      </c>
      <c r="E26" s="21">
        <f>IF(D43=0, "-", D26/D43)</f>
        <v>1.9704433497536946E-2</v>
      </c>
      <c r="F26" s="81">
        <v>54</v>
      </c>
      <c r="G26" s="39">
        <f>IF(F43=0, "-", F26/F43)</f>
        <v>1.039461020211742E-2</v>
      </c>
      <c r="H26" s="65">
        <v>65</v>
      </c>
      <c r="I26" s="21">
        <f>IF(H43=0, "-", H26/H43)</f>
        <v>1.3794567062818336E-2</v>
      </c>
      <c r="J26" s="20">
        <f t="shared" si="0"/>
        <v>6.25E-2</v>
      </c>
      <c r="K26" s="21">
        <f t="shared" si="1"/>
        <v>-0.16923076923076924</v>
      </c>
    </row>
    <row r="27" spans="1:11" x14ac:dyDescent="0.25">
      <c r="A27" s="7" t="s">
        <v>67</v>
      </c>
      <c r="B27" s="65">
        <v>48</v>
      </c>
      <c r="C27" s="39">
        <f>IF(B43=0, "-", B27/B43)</f>
        <v>4.6601941747572817E-2</v>
      </c>
      <c r="D27" s="65">
        <v>20</v>
      </c>
      <c r="E27" s="21">
        <f>IF(D43=0, "-", D27/D43)</f>
        <v>2.4630541871921183E-2</v>
      </c>
      <c r="F27" s="81">
        <v>336</v>
      </c>
      <c r="G27" s="39">
        <f>IF(F43=0, "-", F27/F43)</f>
        <v>6.4677574590952844E-2</v>
      </c>
      <c r="H27" s="65">
        <v>359</v>
      </c>
      <c r="I27" s="21">
        <f>IF(H43=0, "-", H27/H43)</f>
        <v>7.6188455008488962E-2</v>
      </c>
      <c r="J27" s="20">
        <f t="shared" si="0"/>
        <v>1.4</v>
      </c>
      <c r="K27" s="21">
        <f t="shared" si="1"/>
        <v>-6.4066852367688026E-2</v>
      </c>
    </row>
    <row r="28" spans="1:11" x14ac:dyDescent="0.25">
      <c r="A28" s="7" t="s">
        <v>68</v>
      </c>
      <c r="B28" s="65">
        <v>1</v>
      </c>
      <c r="C28" s="39">
        <f>IF(B43=0, "-", B28/B43)</f>
        <v>9.7087378640776695E-4</v>
      </c>
      <c r="D28" s="65">
        <v>0</v>
      </c>
      <c r="E28" s="21">
        <f>IF(D43=0, "-", D28/D43)</f>
        <v>0</v>
      </c>
      <c r="F28" s="81">
        <v>6</v>
      </c>
      <c r="G28" s="39">
        <f>IF(F43=0, "-", F28/F43)</f>
        <v>1.1549566891241579E-3</v>
      </c>
      <c r="H28" s="65">
        <v>8</v>
      </c>
      <c r="I28" s="21">
        <f>IF(H43=0, "-", H28/H43)</f>
        <v>1.697792869269949E-3</v>
      </c>
      <c r="J28" s="20" t="str">
        <f t="shared" si="0"/>
        <v>-</v>
      </c>
      <c r="K28" s="21">
        <f t="shared" si="1"/>
        <v>-0.25</v>
      </c>
    </row>
    <row r="29" spans="1:11" x14ac:dyDescent="0.25">
      <c r="A29" s="7" t="s">
        <v>69</v>
      </c>
      <c r="B29" s="65">
        <v>22</v>
      </c>
      <c r="C29" s="39">
        <f>IF(B43=0, "-", B29/B43)</f>
        <v>2.1359223300970873E-2</v>
      </c>
      <c r="D29" s="65">
        <v>65</v>
      </c>
      <c r="E29" s="21">
        <f>IF(D43=0, "-", D29/D43)</f>
        <v>8.0049261083743842E-2</v>
      </c>
      <c r="F29" s="81">
        <v>410</v>
      </c>
      <c r="G29" s="39">
        <f>IF(F43=0, "-", F29/F43)</f>
        <v>7.8922040423484122E-2</v>
      </c>
      <c r="H29" s="65">
        <v>481</v>
      </c>
      <c r="I29" s="21">
        <f>IF(H43=0, "-", H29/H43)</f>
        <v>0.10207979626485569</v>
      </c>
      <c r="J29" s="20">
        <f t="shared" si="0"/>
        <v>-0.66153846153846152</v>
      </c>
      <c r="K29" s="21">
        <f t="shared" si="1"/>
        <v>-0.14760914760914762</v>
      </c>
    </row>
    <row r="30" spans="1:11" x14ac:dyDescent="0.25">
      <c r="A30" s="7" t="s">
        <v>70</v>
      </c>
      <c r="B30" s="65">
        <v>17</v>
      </c>
      <c r="C30" s="39">
        <f>IF(B43=0, "-", B30/B43)</f>
        <v>1.6504854368932041E-2</v>
      </c>
      <c r="D30" s="65">
        <v>14</v>
      </c>
      <c r="E30" s="21">
        <f>IF(D43=0, "-", D30/D43)</f>
        <v>1.7241379310344827E-2</v>
      </c>
      <c r="F30" s="81">
        <v>180</v>
      </c>
      <c r="G30" s="39">
        <f>IF(F43=0, "-", F30/F43)</f>
        <v>3.4648700673724733E-2</v>
      </c>
      <c r="H30" s="65">
        <v>136</v>
      </c>
      <c r="I30" s="21">
        <f>IF(H43=0, "-", H30/H43)</f>
        <v>2.8862478777589132E-2</v>
      </c>
      <c r="J30" s="20">
        <f t="shared" si="0"/>
        <v>0.21428571428571427</v>
      </c>
      <c r="K30" s="21">
        <f t="shared" si="1"/>
        <v>0.3235294117647059</v>
      </c>
    </row>
    <row r="31" spans="1:11" x14ac:dyDescent="0.25">
      <c r="A31" s="7" t="s">
        <v>71</v>
      </c>
      <c r="B31" s="65">
        <v>1</v>
      </c>
      <c r="C31" s="39">
        <f>IF(B43=0, "-", B31/B43)</f>
        <v>9.7087378640776695E-4</v>
      </c>
      <c r="D31" s="65">
        <v>0</v>
      </c>
      <c r="E31" s="21">
        <f>IF(D43=0, "-", D31/D43)</f>
        <v>0</v>
      </c>
      <c r="F31" s="81">
        <v>11</v>
      </c>
      <c r="G31" s="39">
        <f>IF(F43=0, "-", F31/F43)</f>
        <v>2.1174205967276227E-3</v>
      </c>
      <c r="H31" s="65">
        <v>10</v>
      </c>
      <c r="I31" s="21">
        <f>IF(H43=0, "-", H31/H43)</f>
        <v>2.1222410865874364E-3</v>
      </c>
      <c r="J31" s="20" t="str">
        <f t="shared" si="0"/>
        <v>-</v>
      </c>
      <c r="K31" s="21">
        <f t="shared" si="1"/>
        <v>0.1</v>
      </c>
    </row>
    <row r="32" spans="1:11" x14ac:dyDescent="0.25">
      <c r="A32" s="7" t="s">
        <v>73</v>
      </c>
      <c r="B32" s="65">
        <v>8</v>
      </c>
      <c r="C32" s="39">
        <f>IF(B43=0, "-", B32/B43)</f>
        <v>7.7669902912621356E-3</v>
      </c>
      <c r="D32" s="65">
        <v>9</v>
      </c>
      <c r="E32" s="21">
        <f>IF(D43=0, "-", D32/D43)</f>
        <v>1.1083743842364532E-2</v>
      </c>
      <c r="F32" s="81">
        <v>32</v>
      </c>
      <c r="G32" s="39">
        <f>IF(F43=0, "-", F32/F43)</f>
        <v>6.159769008662175E-3</v>
      </c>
      <c r="H32" s="65">
        <v>42</v>
      </c>
      <c r="I32" s="21">
        <f>IF(H43=0, "-", H32/H43)</f>
        <v>8.9134125636672334E-3</v>
      </c>
      <c r="J32" s="20">
        <f t="shared" si="0"/>
        <v>-0.1111111111111111</v>
      </c>
      <c r="K32" s="21">
        <f t="shared" si="1"/>
        <v>-0.23809523809523808</v>
      </c>
    </row>
    <row r="33" spans="1:11" x14ac:dyDescent="0.25">
      <c r="A33" s="7" t="s">
        <v>75</v>
      </c>
      <c r="B33" s="65">
        <v>6</v>
      </c>
      <c r="C33" s="39">
        <f>IF(B43=0, "-", B33/B43)</f>
        <v>5.8252427184466021E-3</v>
      </c>
      <c r="D33" s="65">
        <v>12</v>
      </c>
      <c r="E33" s="21">
        <f>IF(D43=0, "-", D33/D43)</f>
        <v>1.4778325123152709E-2</v>
      </c>
      <c r="F33" s="81">
        <v>45</v>
      </c>
      <c r="G33" s="39">
        <f>IF(F43=0, "-", F33/F43)</f>
        <v>8.6621751684311833E-3</v>
      </c>
      <c r="H33" s="65">
        <v>56</v>
      </c>
      <c r="I33" s="21">
        <f>IF(H43=0, "-", H33/H43)</f>
        <v>1.1884550084889643E-2</v>
      </c>
      <c r="J33" s="20">
        <f t="shared" si="0"/>
        <v>-0.5</v>
      </c>
      <c r="K33" s="21">
        <f t="shared" si="1"/>
        <v>-0.19642857142857142</v>
      </c>
    </row>
    <row r="34" spans="1:11" x14ac:dyDescent="0.25">
      <c r="A34" s="7" t="s">
        <v>78</v>
      </c>
      <c r="B34" s="65">
        <v>19</v>
      </c>
      <c r="C34" s="39">
        <f>IF(B43=0, "-", B34/B43)</f>
        <v>1.8446601941747572E-2</v>
      </c>
      <c r="D34" s="65">
        <v>11</v>
      </c>
      <c r="E34" s="21">
        <f>IF(D43=0, "-", D34/D43)</f>
        <v>1.3546798029556651E-2</v>
      </c>
      <c r="F34" s="81">
        <v>80</v>
      </c>
      <c r="G34" s="39">
        <f>IF(F43=0, "-", F34/F43)</f>
        <v>1.5399422521655439E-2</v>
      </c>
      <c r="H34" s="65">
        <v>48</v>
      </c>
      <c r="I34" s="21">
        <f>IF(H43=0, "-", H34/H43)</f>
        <v>1.0186757215619695E-2</v>
      </c>
      <c r="J34" s="20">
        <f t="shared" si="0"/>
        <v>0.72727272727272729</v>
      </c>
      <c r="K34" s="21">
        <f t="shared" si="1"/>
        <v>0.66666666666666663</v>
      </c>
    </row>
    <row r="35" spans="1:11" x14ac:dyDescent="0.25">
      <c r="A35" s="7" t="s">
        <v>79</v>
      </c>
      <c r="B35" s="65">
        <v>14</v>
      </c>
      <c r="C35" s="39">
        <f>IF(B43=0, "-", B35/B43)</f>
        <v>1.3592233009708738E-2</v>
      </c>
      <c r="D35" s="65">
        <v>4</v>
      </c>
      <c r="E35" s="21">
        <f>IF(D43=0, "-", D35/D43)</f>
        <v>4.9261083743842365E-3</v>
      </c>
      <c r="F35" s="81">
        <v>48</v>
      </c>
      <c r="G35" s="39">
        <f>IF(F43=0, "-", F35/F43)</f>
        <v>9.2396535129932629E-3</v>
      </c>
      <c r="H35" s="65">
        <v>11</v>
      </c>
      <c r="I35" s="21">
        <f>IF(H43=0, "-", H35/H43)</f>
        <v>2.3344651952461799E-3</v>
      </c>
      <c r="J35" s="20">
        <f t="shared" si="0"/>
        <v>2.5</v>
      </c>
      <c r="K35" s="21">
        <f t="shared" si="1"/>
        <v>3.3636363636363638</v>
      </c>
    </row>
    <row r="36" spans="1:11" x14ac:dyDescent="0.25">
      <c r="A36" s="7" t="s">
        <v>80</v>
      </c>
      <c r="B36" s="65">
        <v>135</v>
      </c>
      <c r="C36" s="39">
        <f>IF(B43=0, "-", B36/B43)</f>
        <v>0.13106796116504854</v>
      </c>
      <c r="D36" s="65">
        <v>117</v>
      </c>
      <c r="E36" s="21">
        <f>IF(D43=0, "-", D36/D43)</f>
        <v>0.14408866995073891</v>
      </c>
      <c r="F36" s="81">
        <v>586</v>
      </c>
      <c r="G36" s="39">
        <f>IF(F43=0, "-", F36/F43)</f>
        <v>0.11280076997112608</v>
      </c>
      <c r="H36" s="65">
        <v>524</v>
      </c>
      <c r="I36" s="21">
        <f>IF(H43=0, "-", H36/H43)</f>
        <v>0.11120543293718166</v>
      </c>
      <c r="J36" s="20">
        <f t="shared" si="0"/>
        <v>0.15384615384615385</v>
      </c>
      <c r="K36" s="21">
        <f t="shared" si="1"/>
        <v>0.1183206106870229</v>
      </c>
    </row>
    <row r="37" spans="1:11" x14ac:dyDescent="0.25">
      <c r="A37" s="7" t="s">
        <v>81</v>
      </c>
      <c r="B37" s="65">
        <v>15</v>
      </c>
      <c r="C37" s="39">
        <f>IF(B43=0, "-", B37/B43)</f>
        <v>1.4563106796116505E-2</v>
      </c>
      <c r="D37" s="65">
        <v>8</v>
      </c>
      <c r="E37" s="21">
        <f>IF(D43=0, "-", D37/D43)</f>
        <v>9.852216748768473E-3</v>
      </c>
      <c r="F37" s="81">
        <v>109</v>
      </c>
      <c r="G37" s="39">
        <f>IF(F43=0, "-", F37/F43)</f>
        <v>2.0981713185755535E-2</v>
      </c>
      <c r="H37" s="65">
        <v>91</v>
      </c>
      <c r="I37" s="21">
        <f>IF(H43=0, "-", H37/H43)</f>
        <v>1.9312393887945669E-2</v>
      </c>
      <c r="J37" s="20">
        <f t="shared" si="0"/>
        <v>0.875</v>
      </c>
      <c r="K37" s="21">
        <f t="shared" si="1"/>
        <v>0.19780219780219779</v>
      </c>
    </row>
    <row r="38" spans="1:11" x14ac:dyDescent="0.25">
      <c r="A38" s="7" t="s">
        <v>82</v>
      </c>
      <c r="B38" s="65">
        <v>65</v>
      </c>
      <c r="C38" s="39">
        <f>IF(B43=0, "-", B38/B43)</f>
        <v>6.3106796116504854E-2</v>
      </c>
      <c r="D38" s="65">
        <v>0</v>
      </c>
      <c r="E38" s="21">
        <f>IF(D43=0, "-", D38/D43)</f>
        <v>0</v>
      </c>
      <c r="F38" s="81">
        <v>170</v>
      </c>
      <c r="G38" s="39">
        <f>IF(F43=0, "-", F38/F43)</f>
        <v>3.2723772858517804E-2</v>
      </c>
      <c r="H38" s="65">
        <v>0</v>
      </c>
      <c r="I38" s="21">
        <f>IF(H43=0, "-", H38/H43)</f>
        <v>0</v>
      </c>
      <c r="J38" s="20" t="str">
        <f t="shared" si="0"/>
        <v>-</v>
      </c>
      <c r="K38" s="21" t="str">
        <f t="shared" si="1"/>
        <v>-</v>
      </c>
    </row>
    <row r="39" spans="1:11" x14ac:dyDescent="0.25">
      <c r="A39" s="7" t="s">
        <v>83</v>
      </c>
      <c r="B39" s="65">
        <v>155</v>
      </c>
      <c r="C39" s="39">
        <f>IF(B43=0, "-", B39/B43)</f>
        <v>0.15048543689320387</v>
      </c>
      <c r="D39" s="65">
        <v>143</v>
      </c>
      <c r="E39" s="21">
        <f>IF(D43=0, "-", D39/D43)</f>
        <v>0.17610837438423646</v>
      </c>
      <c r="F39" s="81">
        <v>626</v>
      </c>
      <c r="G39" s="39">
        <f>IF(F43=0, "-", F39/F43)</f>
        <v>0.1205004812319538</v>
      </c>
      <c r="H39" s="65">
        <v>894</v>
      </c>
      <c r="I39" s="21">
        <f>IF(H43=0, "-", H39/H43)</f>
        <v>0.18972835314091679</v>
      </c>
      <c r="J39" s="20">
        <f t="shared" si="0"/>
        <v>8.3916083916083919E-2</v>
      </c>
      <c r="K39" s="21">
        <f t="shared" si="1"/>
        <v>-0.29977628635346754</v>
      </c>
    </row>
    <row r="40" spans="1:11" x14ac:dyDescent="0.25">
      <c r="A40" s="7" t="s">
        <v>85</v>
      </c>
      <c r="B40" s="65">
        <v>73</v>
      </c>
      <c r="C40" s="39">
        <f>IF(B43=0, "-", B40/B43)</f>
        <v>7.0873786407766995E-2</v>
      </c>
      <c r="D40" s="65">
        <v>25</v>
      </c>
      <c r="E40" s="21">
        <f>IF(D43=0, "-", D40/D43)</f>
        <v>3.0788177339901478E-2</v>
      </c>
      <c r="F40" s="81">
        <v>306</v>
      </c>
      <c r="G40" s="39">
        <f>IF(F43=0, "-", F40/F43)</f>
        <v>5.8902791145332048E-2</v>
      </c>
      <c r="H40" s="65">
        <v>110</v>
      </c>
      <c r="I40" s="21">
        <f>IF(H43=0, "-", H40/H43)</f>
        <v>2.3344651952461801E-2</v>
      </c>
      <c r="J40" s="20">
        <f t="shared" si="0"/>
        <v>1.92</v>
      </c>
      <c r="K40" s="21">
        <f t="shared" si="1"/>
        <v>1.7818181818181817</v>
      </c>
    </row>
    <row r="41" spans="1:11" x14ac:dyDescent="0.25">
      <c r="A41" s="7" t="s">
        <v>86</v>
      </c>
      <c r="B41" s="65">
        <v>27</v>
      </c>
      <c r="C41" s="39">
        <f>IF(B43=0, "-", B41/B43)</f>
        <v>2.621359223300971E-2</v>
      </c>
      <c r="D41" s="65">
        <v>34</v>
      </c>
      <c r="E41" s="21">
        <f>IF(D43=0, "-", D41/D43)</f>
        <v>4.1871921182266007E-2</v>
      </c>
      <c r="F41" s="81">
        <v>186</v>
      </c>
      <c r="G41" s="39">
        <f>IF(F43=0, "-", F41/F43)</f>
        <v>3.5803657362848892E-2</v>
      </c>
      <c r="H41" s="65">
        <v>117</v>
      </c>
      <c r="I41" s="21">
        <f>IF(H43=0, "-", H41/H43)</f>
        <v>2.4830220713073003E-2</v>
      </c>
      <c r="J41" s="20">
        <f t="shared" si="0"/>
        <v>-0.20588235294117646</v>
      </c>
      <c r="K41" s="21">
        <f t="shared" si="1"/>
        <v>0.58974358974358976</v>
      </c>
    </row>
    <row r="42" spans="1:11" x14ac:dyDescent="0.25">
      <c r="A42" s="2"/>
      <c r="B42" s="68"/>
      <c r="C42" s="33"/>
      <c r="D42" s="68"/>
      <c r="E42" s="6"/>
      <c r="F42" s="82"/>
      <c r="G42" s="33"/>
      <c r="H42" s="68"/>
      <c r="I42" s="6"/>
      <c r="J42" s="5"/>
      <c r="K42" s="6"/>
    </row>
    <row r="43" spans="1:11" s="43" customFormat="1" ht="13" x14ac:dyDescent="0.3">
      <c r="A43" s="162" t="s">
        <v>502</v>
      </c>
      <c r="B43" s="71">
        <f>SUM(B7:B42)</f>
        <v>1030</v>
      </c>
      <c r="C43" s="40">
        <v>1</v>
      </c>
      <c r="D43" s="71">
        <f>SUM(D7:D42)</f>
        <v>812</v>
      </c>
      <c r="E43" s="41">
        <v>1</v>
      </c>
      <c r="F43" s="77">
        <f>SUM(F7:F42)</f>
        <v>5195</v>
      </c>
      <c r="G43" s="42">
        <v>1</v>
      </c>
      <c r="H43" s="71">
        <f>SUM(H7:H42)</f>
        <v>4712</v>
      </c>
      <c r="I43" s="41">
        <v>1</v>
      </c>
      <c r="J43" s="37">
        <f>IF(D43=0, "-", (B43-D43)/D43)</f>
        <v>0.26847290640394089</v>
      </c>
      <c r="K43" s="38">
        <f>IF(H43=0, "-", (F43-H43)/H43)</f>
        <v>0.10250424448217317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6"/>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98</v>
      </c>
      <c r="B2" s="202" t="s">
        <v>89</v>
      </c>
      <c r="C2" s="198"/>
      <c r="D2" s="198"/>
      <c r="E2" s="203"/>
      <c r="F2" s="203"/>
      <c r="G2" s="203"/>
      <c r="H2" s="203"/>
      <c r="I2" s="203"/>
      <c r="J2" s="203"/>
      <c r="K2" s="203"/>
    </row>
    <row r="4" spans="1:11" ht="15.5" x14ac:dyDescent="0.35">
      <c r="A4" s="164" t="s">
        <v>113</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115</v>
      </c>
      <c r="B6" s="61" t="s">
        <v>12</v>
      </c>
      <c r="C6" s="62" t="s">
        <v>13</v>
      </c>
      <c r="D6" s="61" t="s">
        <v>12</v>
      </c>
      <c r="E6" s="63" t="s">
        <v>13</v>
      </c>
      <c r="F6" s="62" t="s">
        <v>12</v>
      </c>
      <c r="G6" s="62" t="s">
        <v>13</v>
      </c>
      <c r="H6" s="61" t="s">
        <v>12</v>
      </c>
      <c r="I6" s="63" t="s">
        <v>13</v>
      </c>
      <c r="J6" s="61"/>
      <c r="K6" s="63"/>
    </row>
    <row r="7" spans="1:11" x14ac:dyDescent="0.25">
      <c r="A7" s="7" t="s">
        <v>410</v>
      </c>
      <c r="B7" s="65">
        <v>0</v>
      </c>
      <c r="C7" s="34">
        <f>IF(B12=0, "-", B7/B12)</f>
        <v>0</v>
      </c>
      <c r="D7" s="65">
        <v>1</v>
      </c>
      <c r="E7" s="9">
        <f>IF(D12=0, "-", D7/D12)</f>
        <v>1</v>
      </c>
      <c r="F7" s="81">
        <v>0</v>
      </c>
      <c r="G7" s="34">
        <f>IF(F12=0, "-", F7/F12)</f>
        <v>0</v>
      </c>
      <c r="H7" s="65">
        <v>1</v>
      </c>
      <c r="I7" s="9">
        <f>IF(H12=0, "-", H7/H12)</f>
        <v>3.0303030303030304E-2</v>
      </c>
      <c r="J7" s="8">
        <f>IF(D7=0, "-", IF((B7-D7)/D7&lt;10, (B7-D7)/D7, "&gt;999%"))</f>
        <v>-1</v>
      </c>
      <c r="K7" s="9">
        <f>IF(H7=0, "-", IF((F7-H7)/H7&lt;10, (F7-H7)/H7, "&gt;999%"))</f>
        <v>-1</v>
      </c>
    </row>
    <row r="8" spans="1:11" x14ac:dyDescent="0.25">
      <c r="A8" s="7" t="s">
        <v>411</v>
      </c>
      <c r="B8" s="65">
        <v>7</v>
      </c>
      <c r="C8" s="34">
        <f>IF(B12=0, "-", B8/B12)</f>
        <v>0.63636363636363635</v>
      </c>
      <c r="D8" s="65">
        <v>0</v>
      </c>
      <c r="E8" s="9">
        <f>IF(D12=0, "-", D8/D12)</f>
        <v>0</v>
      </c>
      <c r="F8" s="81">
        <v>14</v>
      </c>
      <c r="G8" s="34">
        <f>IF(F12=0, "-", F8/F12)</f>
        <v>0.5</v>
      </c>
      <c r="H8" s="65">
        <v>6</v>
      </c>
      <c r="I8" s="9">
        <f>IF(H12=0, "-", H8/H12)</f>
        <v>0.18181818181818182</v>
      </c>
      <c r="J8" s="8" t="str">
        <f>IF(D8=0, "-", IF((B8-D8)/D8&lt;10, (B8-D8)/D8, "&gt;999%"))</f>
        <v>-</v>
      </c>
      <c r="K8" s="9">
        <f>IF(H8=0, "-", IF((F8-H8)/H8&lt;10, (F8-H8)/H8, "&gt;999%"))</f>
        <v>1.3333333333333333</v>
      </c>
    </row>
    <row r="9" spans="1:11" x14ac:dyDescent="0.25">
      <c r="A9" s="7" t="s">
        <v>412</v>
      </c>
      <c r="B9" s="65">
        <v>4</v>
      </c>
      <c r="C9" s="34">
        <f>IF(B12=0, "-", B9/B12)</f>
        <v>0.36363636363636365</v>
      </c>
      <c r="D9" s="65">
        <v>0</v>
      </c>
      <c r="E9" s="9">
        <f>IF(D12=0, "-", D9/D12)</f>
        <v>0</v>
      </c>
      <c r="F9" s="81">
        <v>14</v>
      </c>
      <c r="G9" s="34">
        <f>IF(F12=0, "-", F9/F12)</f>
        <v>0.5</v>
      </c>
      <c r="H9" s="65">
        <v>24</v>
      </c>
      <c r="I9" s="9">
        <f>IF(H12=0, "-", H9/H12)</f>
        <v>0.72727272727272729</v>
      </c>
      <c r="J9" s="8" t="str">
        <f>IF(D9=0, "-", IF((B9-D9)/D9&lt;10, (B9-D9)/D9, "&gt;999%"))</f>
        <v>-</v>
      </c>
      <c r="K9" s="9">
        <f>IF(H9=0, "-", IF((F9-H9)/H9&lt;10, (F9-H9)/H9, "&gt;999%"))</f>
        <v>-0.41666666666666669</v>
      </c>
    </row>
    <row r="10" spans="1:11" x14ac:dyDescent="0.25">
      <c r="A10" s="7" t="s">
        <v>413</v>
      </c>
      <c r="B10" s="65">
        <v>0</v>
      </c>
      <c r="C10" s="34">
        <f>IF(B12=0, "-", B10/B12)</f>
        <v>0</v>
      </c>
      <c r="D10" s="65">
        <v>0</v>
      </c>
      <c r="E10" s="9">
        <f>IF(D12=0, "-", D10/D12)</f>
        <v>0</v>
      </c>
      <c r="F10" s="81">
        <v>0</v>
      </c>
      <c r="G10" s="34">
        <f>IF(F12=0, "-", F10/F12)</f>
        <v>0</v>
      </c>
      <c r="H10" s="65">
        <v>2</v>
      </c>
      <c r="I10" s="9">
        <f>IF(H12=0, "-", H10/H12)</f>
        <v>6.0606060606060608E-2</v>
      </c>
      <c r="J10" s="8" t="str">
        <f>IF(D10=0, "-", IF((B10-D10)/D10&lt;10, (B10-D10)/D10, "&gt;999%"))</f>
        <v>-</v>
      </c>
      <c r="K10" s="9">
        <f>IF(H10=0, "-", IF((F10-H10)/H10&lt;10, (F10-H10)/H10, "&gt;999%"))</f>
        <v>-1</v>
      </c>
    </row>
    <row r="11" spans="1:11" x14ac:dyDescent="0.25">
      <c r="A11" s="2"/>
      <c r="B11" s="68"/>
      <c r="C11" s="33"/>
      <c r="D11" s="68"/>
      <c r="E11" s="6"/>
      <c r="F11" s="82"/>
      <c r="G11" s="33"/>
      <c r="H11" s="68"/>
      <c r="I11" s="6"/>
      <c r="J11" s="5"/>
      <c r="K11" s="6"/>
    </row>
    <row r="12" spans="1:11" s="43" customFormat="1" ht="13" x14ac:dyDescent="0.3">
      <c r="A12" s="162" t="s">
        <v>525</v>
      </c>
      <c r="B12" s="71">
        <f>SUM(B7:B11)</f>
        <v>11</v>
      </c>
      <c r="C12" s="40">
        <f>B12/1923</f>
        <v>5.7202288091523657E-3</v>
      </c>
      <c r="D12" s="71">
        <f>SUM(D7:D11)</f>
        <v>1</v>
      </c>
      <c r="E12" s="41">
        <f>D12/1572</f>
        <v>6.3613231552162855E-4</v>
      </c>
      <c r="F12" s="77">
        <f>SUM(F7:F11)</f>
        <v>28</v>
      </c>
      <c r="G12" s="42">
        <f>F12/9435</f>
        <v>2.9676735559088499E-3</v>
      </c>
      <c r="H12" s="71">
        <f>SUM(H7:H11)</f>
        <v>33</v>
      </c>
      <c r="I12" s="41">
        <f>H12/9486</f>
        <v>3.478810879190386E-3</v>
      </c>
      <c r="J12" s="37" t="str">
        <f>IF(D12=0, "-", IF((B12-D12)/D12&lt;10, (B12-D12)/D12, "&gt;999%"))</f>
        <v>&gt;999%</v>
      </c>
      <c r="K12" s="38">
        <f>IF(H12=0, "-", IF((F12-H12)/H12&lt;10, (F12-H12)/H12, "&gt;999%"))</f>
        <v>-0.15151515151515152</v>
      </c>
    </row>
    <row r="13" spans="1:11" x14ac:dyDescent="0.25">
      <c r="B13" s="83"/>
      <c r="D13" s="83"/>
      <c r="F13" s="83"/>
      <c r="H13" s="83"/>
    </row>
    <row r="14" spans="1:11" ht="13" x14ac:dyDescent="0.3">
      <c r="A14" s="163" t="s">
        <v>116</v>
      </c>
      <c r="B14" s="61" t="s">
        <v>12</v>
      </c>
      <c r="C14" s="62" t="s">
        <v>13</v>
      </c>
      <c r="D14" s="61" t="s">
        <v>12</v>
      </c>
      <c r="E14" s="63" t="s">
        <v>13</v>
      </c>
      <c r="F14" s="62" t="s">
        <v>12</v>
      </c>
      <c r="G14" s="62" t="s">
        <v>13</v>
      </c>
      <c r="H14" s="61" t="s">
        <v>12</v>
      </c>
      <c r="I14" s="63" t="s">
        <v>13</v>
      </c>
      <c r="J14" s="61"/>
      <c r="K14" s="63"/>
    </row>
    <row r="15" spans="1:11" x14ac:dyDescent="0.25">
      <c r="A15" s="7" t="s">
        <v>414</v>
      </c>
      <c r="B15" s="65">
        <v>1</v>
      </c>
      <c r="C15" s="34">
        <f>IF(B17=0, "-", B15/B17)</f>
        <v>1</v>
      </c>
      <c r="D15" s="65">
        <v>1</v>
      </c>
      <c r="E15" s="9">
        <f>IF(D17=0, "-", D15/D17)</f>
        <v>1</v>
      </c>
      <c r="F15" s="81">
        <v>3</v>
      </c>
      <c r="G15" s="34">
        <f>IF(F17=0, "-", F15/F17)</f>
        <v>1</v>
      </c>
      <c r="H15" s="65">
        <v>3</v>
      </c>
      <c r="I15" s="9">
        <f>IF(H17=0, "-", H15/H17)</f>
        <v>1</v>
      </c>
      <c r="J15" s="8">
        <f>IF(D15=0, "-", IF((B15-D15)/D15&lt;10, (B15-D15)/D15, "&gt;999%"))</f>
        <v>0</v>
      </c>
      <c r="K15" s="9">
        <f>IF(H15=0, "-", IF((F15-H15)/H15&lt;10, (F15-H15)/H15, "&gt;999%"))</f>
        <v>0</v>
      </c>
    </row>
    <row r="16" spans="1:11" x14ac:dyDescent="0.25">
      <c r="A16" s="2"/>
      <c r="B16" s="68"/>
      <c r="C16" s="33"/>
      <c r="D16" s="68"/>
      <c r="E16" s="6"/>
      <c r="F16" s="82"/>
      <c r="G16" s="33"/>
      <c r="H16" s="68"/>
      <c r="I16" s="6"/>
      <c r="J16" s="5"/>
      <c r="K16" s="6"/>
    </row>
    <row r="17" spans="1:11" s="43" customFormat="1" ht="13" x14ac:dyDescent="0.3">
      <c r="A17" s="162" t="s">
        <v>524</v>
      </c>
      <c r="B17" s="71">
        <f>SUM(B15:B16)</f>
        <v>1</v>
      </c>
      <c r="C17" s="40">
        <f>B17/1923</f>
        <v>5.2002080083203334E-4</v>
      </c>
      <c r="D17" s="71">
        <f>SUM(D15:D16)</f>
        <v>1</v>
      </c>
      <c r="E17" s="41">
        <f>D17/1572</f>
        <v>6.3613231552162855E-4</v>
      </c>
      <c r="F17" s="77">
        <f>SUM(F15:F16)</f>
        <v>3</v>
      </c>
      <c r="G17" s="42">
        <f>F17/9435</f>
        <v>3.1796502384737679E-4</v>
      </c>
      <c r="H17" s="71">
        <f>SUM(H15:H16)</f>
        <v>3</v>
      </c>
      <c r="I17" s="41">
        <f>H17/9486</f>
        <v>3.1625553447185326E-4</v>
      </c>
      <c r="J17" s="37">
        <f>IF(D17=0, "-", IF((B17-D17)/D17&lt;10, (B17-D17)/D17, "&gt;999%"))</f>
        <v>0</v>
      </c>
      <c r="K17" s="38">
        <f>IF(H17=0, "-", IF((F17-H17)/H17&lt;10, (F17-H17)/H17, "&gt;999%"))</f>
        <v>0</v>
      </c>
    </row>
    <row r="18" spans="1:11" x14ac:dyDescent="0.25">
      <c r="B18" s="83"/>
      <c r="D18" s="83"/>
      <c r="F18" s="83"/>
      <c r="H18" s="83"/>
    </row>
    <row r="19" spans="1:11" ht="13" x14ac:dyDescent="0.3">
      <c r="A19" s="163" t="s">
        <v>117</v>
      </c>
      <c r="B19" s="61" t="s">
        <v>12</v>
      </c>
      <c r="C19" s="62" t="s">
        <v>13</v>
      </c>
      <c r="D19" s="61" t="s">
        <v>12</v>
      </c>
      <c r="E19" s="63" t="s">
        <v>13</v>
      </c>
      <c r="F19" s="62" t="s">
        <v>12</v>
      </c>
      <c r="G19" s="62" t="s">
        <v>13</v>
      </c>
      <c r="H19" s="61" t="s">
        <v>12</v>
      </c>
      <c r="I19" s="63" t="s">
        <v>13</v>
      </c>
      <c r="J19" s="61"/>
      <c r="K19" s="63"/>
    </row>
    <row r="20" spans="1:11" x14ac:dyDescent="0.25">
      <c r="A20" s="7" t="s">
        <v>415</v>
      </c>
      <c r="B20" s="65">
        <v>0</v>
      </c>
      <c r="C20" s="34">
        <f>IF(B24=0, "-", B20/B24)</f>
        <v>0</v>
      </c>
      <c r="D20" s="65">
        <v>0</v>
      </c>
      <c r="E20" s="9">
        <f>IF(D24=0, "-", D20/D24)</f>
        <v>0</v>
      </c>
      <c r="F20" s="81">
        <v>1</v>
      </c>
      <c r="G20" s="34">
        <f>IF(F24=0, "-", F20/F24)</f>
        <v>0.1</v>
      </c>
      <c r="H20" s="65">
        <v>1</v>
      </c>
      <c r="I20" s="9">
        <f>IF(H24=0, "-", H20/H24)</f>
        <v>8.3333333333333329E-2</v>
      </c>
      <c r="J20" s="8" t="str">
        <f>IF(D20=0, "-", IF((B20-D20)/D20&lt;10, (B20-D20)/D20, "&gt;999%"))</f>
        <v>-</v>
      </c>
      <c r="K20" s="9">
        <f>IF(H20=0, "-", IF((F20-H20)/H20&lt;10, (F20-H20)/H20, "&gt;999%"))</f>
        <v>0</v>
      </c>
    </row>
    <row r="21" spans="1:11" x14ac:dyDescent="0.25">
      <c r="A21" s="7" t="s">
        <v>416</v>
      </c>
      <c r="B21" s="65">
        <v>0</v>
      </c>
      <c r="C21" s="34">
        <f>IF(B24=0, "-", B21/B24)</f>
        <v>0</v>
      </c>
      <c r="D21" s="65">
        <v>1</v>
      </c>
      <c r="E21" s="9">
        <f>IF(D24=0, "-", D21/D24)</f>
        <v>1</v>
      </c>
      <c r="F21" s="81">
        <v>0</v>
      </c>
      <c r="G21" s="34">
        <f>IF(F24=0, "-", F21/F24)</f>
        <v>0</v>
      </c>
      <c r="H21" s="65">
        <v>6</v>
      </c>
      <c r="I21" s="9">
        <f>IF(H24=0, "-", H21/H24)</f>
        <v>0.5</v>
      </c>
      <c r="J21" s="8">
        <f>IF(D21=0, "-", IF((B21-D21)/D21&lt;10, (B21-D21)/D21, "&gt;999%"))</f>
        <v>-1</v>
      </c>
      <c r="K21" s="9">
        <f>IF(H21=0, "-", IF((F21-H21)/H21&lt;10, (F21-H21)/H21, "&gt;999%"))</f>
        <v>-1</v>
      </c>
    </row>
    <row r="22" spans="1:11" x14ac:dyDescent="0.25">
      <c r="A22" s="7" t="s">
        <v>417</v>
      </c>
      <c r="B22" s="65">
        <v>1</v>
      </c>
      <c r="C22" s="34">
        <f>IF(B24=0, "-", B22/B24)</f>
        <v>1</v>
      </c>
      <c r="D22" s="65">
        <v>0</v>
      </c>
      <c r="E22" s="9">
        <f>IF(D24=0, "-", D22/D24)</f>
        <v>0</v>
      </c>
      <c r="F22" s="81">
        <v>9</v>
      </c>
      <c r="G22" s="34">
        <f>IF(F24=0, "-", F22/F24)</f>
        <v>0.9</v>
      </c>
      <c r="H22" s="65">
        <v>5</v>
      </c>
      <c r="I22" s="9">
        <f>IF(H24=0, "-", H22/H24)</f>
        <v>0.41666666666666669</v>
      </c>
      <c r="J22" s="8" t="str">
        <f>IF(D22=0, "-", IF((B22-D22)/D22&lt;10, (B22-D22)/D22, "&gt;999%"))</f>
        <v>-</v>
      </c>
      <c r="K22" s="9">
        <f>IF(H22=0, "-", IF((F22-H22)/H22&lt;10, (F22-H22)/H22, "&gt;999%"))</f>
        <v>0.8</v>
      </c>
    </row>
    <row r="23" spans="1:11" x14ac:dyDescent="0.25">
      <c r="A23" s="2"/>
      <c r="B23" s="68"/>
      <c r="C23" s="33"/>
      <c r="D23" s="68"/>
      <c r="E23" s="6"/>
      <c r="F23" s="82"/>
      <c r="G23" s="33"/>
      <c r="H23" s="68"/>
      <c r="I23" s="6"/>
      <c r="J23" s="5"/>
      <c r="K23" s="6"/>
    </row>
    <row r="24" spans="1:11" s="43" customFormat="1" ht="13" x14ac:dyDescent="0.3">
      <c r="A24" s="162" t="s">
        <v>523</v>
      </c>
      <c r="B24" s="71">
        <f>SUM(B20:B23)</f>
        <v>1</v>
      </c>
      <c r="C24" s="40">
        <f>B24/1923</f>
        <v>5.2002080083203334E-4</v>
      </c>
      <c r="D24" s="71">
        <f>SUM(D20:D23)</f>
        <v>1</v>
      </c>
      <c r="E24" s="41">
        <f>D24/1572</f>
        <v>6.3613231552162855E-4</v>
      </c>
      <c r="F24" s="77">
        <f>SUM(F20:F23)</f>
        <v>10</v>
      </c>
      <c r="G24" s="42">
        <f>F24/9435</f>
        <v>1.0598834128245894E-3</v>
      </c>
      <c r="H24" s="71">
        <f>SUM(H20:H23)</f>
        <v>12</v>
      </c>
      <c r="I24" s="41">
        <f>H24/9486</f>
        <v>1.2650221378874131E-3</v>
      </c>
      <c r="J24" s="37">
        <f>IF(D24=0, "-", IF((B24-D24)/D24&lt;10, (B24-D24)/D24, "&gt;999%"))</f>
        <v>0</v>
      </c>
      <c r="K24" s="38">
        <f>IF(H24=0, "-", IF((F24-H24)/H24&lt;10, (F24-H24)/H24, "&gt;999%"))</f>
        <v>-0.16666666666666666</v>
      </c>
    </row>
    <row r="25" spans="1:11" x14ac:dyDescent="0.25">
      <c r="B25" s="83"/>
      <c r="D25" s="83"/>
      <c r="F25" s="83"/>
      <c r="H25" s="83"/>
    </row>
    <row r="26" spans="1:11" ht="13" x14ac:dyDescent="0.3">
      <c r="A26" s="163" t="s">
        <v>118</v>
      </c>
      <c r="B26" s="61" t="s">
        <v>12</v>
      </c>
      <c r="C26" s="62" t="s">
        <v>13</v>
      </c>
      <c r="D26" s="61" t="s">
        <v>12</v>
      </c>
      <c r="E26" s="63" t="s">
        <v>13</v>
      </c>
      <c r="F26" s="62" t="s">
        <v>12</v>
      </c>
      <c r="G26" s="62" t="s">
        <v>13</v>
      </c>
      <c r="H26" s="61" t="s">
        <v>12</v>
      </c>
      <c r="I26" s="63" t="s">
        <v>13</v>
      </c>
      <c r="J26" s="61"/>
      <c r="K26" s="63"/>
    </row>
    <row r="27" spans="1:11" x14ac:dyDescent="0.25">
      <c r="A27" s="7" t="s">
        <v>418</v>
      </c>
      <c r="B27" s="65">
        <v>2</v>
      </c>
      <c r="C27" s="34">
        <f>IF(B38=0, "-", B27/B38)</f>
        <v>6.25E-2</v>
      </c>
      <c r="D27" s="65">
        <v>0</v>
      </c>
      <c r="E27" s="9">
        <f>IF(D38=0, "-", D27/D38)</f>
        <v>0</v>
      </c>
      <c r="F27" s="81">
        <v>41</v>
      </c>
      <c r="G27" s="34">
        <f>IF(F38=0, "-", F27/F38)</f>
        <v>0.24260355029585798</v>
      </c>
      <c r="H27" s="65">
        <v>16</v>
      </c>
      <c r="I27" s="9">
        <f>IF(H38=0, "-", H27/H38)</f>
        <v>9.580838323353294E-2</v>
      </c>
      <c r="J27" s="8" t="str">
        <f t="shared" ref="J27:J36" si="0">IF(D27=0, "-", IF((B27-D27)/D27&lt;10, (B27-D27)/D27, "&gt;999%"))</f>
        <v>-</v>
      </c>
      <c r="K27" s="9">
        <f t="shared" ref="K27:K36" si="1">IF(H27=0, "-", IF((F27-H27)/H27&lt;10, (F27-H27)/H27, "&gt;999%"))</f>
        <v>1.5625</v>
      </c>
    </row>
    <row r="28" spans="1:11" x14ac:dyDescent="0.25">
      <c r="A28" s="7" t="s">
        <v>419</v>
      </c>
      <c r="B28" s="65">
        <v>0</v>
      </c>
      <c r="C28" s="34">
        <f>IF(B38=0, "-", B28/B38)</f>
        <v>0</v>
      </c>
      <c r="D28" s="65">
        <v>5</v>
      </c>
      <c r="E28" s="9">
        <f>IF(D38=0, "-", D28/D38)</f>
        <v>0.16129032258064516</v>
      </c>
      <c r="F28" s="81">
        <v>15</v>
      </c>
      <c r="G28" s="34">
        <f>IF(F38=0, "-", F28/F38)</f>
        <v>8.8757396449704137E-2</v>
      </c>
      <c r="H28" s="65">
        <v>14</v>
      </c>
      <c r="I28" s="9">
        <f>IF(H38=0, "-", H28/H38)</f>
        <v>8.3832335329341312E-2</v>
      </c>
      <c r="J28" s="8">
        <f t="shared" si="0"/>
        <v>-1</v>
      </c>
      <c r="K28" s="9">
        <f t="shared" si="1"/>
        <v>7.1428571428571425E-2</v>
      </c>
    </row>
    <row r="29" spans="1:11" x14ac:dyDescent="0.25">
      <c r="A29" s="7" t="s">
        <v>420</v>
      </c>
      <c r="B29" s="65">
        <v>6</v>
      </c>
      <c r="C29" s="34">
        <f>IF(B38=0, "-", B29/B38)</f>
        <v>0.1875</v>
      </c>
      <c r="D29" s="65">
        <v>2</v>
      </c>
      <c r="E29" s="9">
        <f>IF(D38=0, "-", D29/D38)</f>
        <v>6.4516129032258063E-2</v>
      </c>
      <c r="F29" s="81">
        <v>37</v>
      </c>
      <c r="G29" s="34">
        <f>IF(F38=0, "-", F29/F38)</f>
        <v>0.21893491124260356</v>
      </c>
      <c r="H29" s="65">
        <v>23</v>
      </c>
      <c r="I29" s="9">
        <f>IF(H38=0, "-", H29/H38)</f>
        <v>0.1377245508982036</v>
      </c>
      <c r="J29" s="8">
        <f t="shared" si="0"/>
        <v>2</v>
      </c>
      <c r="K29" s="9">
        <f t="shared" si="1"/>
        <v>0.60869565217391308</v>
      </c>
    </row>
    <row r="30" spans="1:11" x14ac:dyDescent="0.25">
      <c r="A30" s="7" t="s">
        <v>421</v>
      </c>
      <c r="B30" s="65">
        <v>0</v>
      </c>
      <c r="C30" s="34">
        <f>IF(B38=0, "-", B30/B38)</f>
        <v>0</v>
      </c>
      <c r="D30" s="65">
        <v>1</v>
      </c>
      <c r="E30" s="9">
        <f>IF(D38=0, "-", D30/D38)</f>
        <v>3.2258064516129031E-2</v>
      </c>
      <c r="F30" s="81">
        <v>0</v>
      </c>
      <c r="G30" s="34">
        <f>IF(F38=0, "-", F30/F38)</f>
        <v>0</v>
      </c>
      <c r="H30" s="65">
        <v>3</v>
      </c>
      <c r="I30" s="9">
        <f>IF(H38=0, "-", H30/H38)</f>
        <v>1.7964071856287425E-2</v>
      </c>
      <c r="J30" s="8">
        <f t="shared" si="0"/>
        <v>-1</v>
      </c>
      <c r="K30" s="9">
        <f t="shared" si="1"/>
        <v>-1</v>
      </c>
    </row>
    <row r="31" spans="1:11" x14ac:dyDescent="0.25">
      <c r="A31" s="7" t="s">
        <v>422</v>
      </c>
      <c r="B31" s="65">
        <v>0</v>
      </c>
      <c r="C31" s="34">
        <f>IF(B38=0, "-", B31/B38)</f>
        <v>0</v>
      </c>
      <c r="D31" s="65">
        <v>1</v>
      </c>
      <c r="E31" s="9">
        <f>IF(D38=0, "-", D31/D38)</f>
        <v>3.2258064516129031E-2</v>
      </c>
      <c r="F31" s="81">
        <v>7</v>
      </c>
      <c r="G31" s="34">
        <f>IF(F38=0, "-", F31/F38)</f>
        <v>4.142011834319527E-2</v>
      </c>
      <c r="H31" s="65">
        <v>4</v>
      </c>
      <c r="I31" s="9">
        <f>IF(H38=0, "-", H31/H38)</f>
        <v>2.3952095808383235E-2</v>
      </c>
      <c r="J31" s="8">
        <f t="shared" si="0"/>
        <v>-1</v>
      </c>
      <c r="K31" s="9">
        <f t="shared" si="1"/>
        <v>0.75</v>
      </c>
    </row>
    <row r="32" spans="1:11" x14ac:dyDescent="0.25">
      <c r="A32" s="7" t="s">
        <v>423</v>
      </c>
      <c r="B32" s="65">
        <v>0</v>
      </c>
      <c r="C32" s="34">
        <f>IF(B38=0, "-", B32/B38)</f>
        <v>0</v>
      </c>
      <c r="D32" s="65">
        <v>1</v>
      </c>
      <c r="E32" s="9">
        <f>IF(D38=0, "-", D32/D38)</f>
        <v>3.2258064516129031E-2</v>
      </c>
      <c r="F32" s="81">
        <v>0</v>
      </c>
      <c r="G32" s="34">
        <f>IF(F38=0, "-", F32/F38)</f>
        <v>0</v>
      </c>
      <c r="H32" s="65">
        <v>5</v>
      </c>
      <c r="I32" s="9">
        <f>IF(H38=0, "-", H32/H38)</f>
        <v>2.9940119760479042E-2</v>
      </c>
      <c r="J32" s="8">
        <f t="shared" si="0"/>
        <v>-1</v>
      </c>
      <c r="K32" s="9">
        <f t="shared" si="1"/>
        <v>-1</v>
      </c>
    </row>
    <row r="33" spans="1:11" x14ac:dyDescent="0.25">
      <c r="A33" s="7" t="s">
        <v>424</v>
      </c>
      <c r="B33" s="65">
        <v>2</v>
      </c>
      <c r="C33" s="34">
        <f>IF(B38=0, "-", B33/B38)</f>
        <v>6.25E-2</v>
      </c>
      <c r="D33" s="65">
        <v>1</v>
      </c>
      <c r="E33" s="9">
        <f>IF(D38=0, "-", D33/D38)</f>
        <v>3.2258064516129031E-2</v>
      </c>
      <c r="F33" s="81">
        <v>3</v>
      </c>
      <c r="G33" s="34">
        <f>IF(F38=0, "-", F33/F38)</f>
        <v>1.7751479289940829E-2</v>
      </c>
      <c r="H33" s="65">
        <v>2</v>
      </c>
      <c r="I33" s="9">
        <f>IF(H38=0, "-", H33/H38)</f>
        <v>1.1976047904191617E-2</v>
      </c>
      <c r="J33" s="8">
        <f t="shared" si="0"/>
        <v>1</v>
      </c>
      <c r="K33" s="9">
        <f t="shared" si="1"/>
        <v>0.5</v>
      </c>
    </row>
    <row r="34" spans="1:11" x14ac:dyDescent="0.25">
      <c r="A34" s="7" t="s">
        <v>425</v>
      </c>
      <c r="B34" s="65">
        <v>9</v>
      </c>
      <c r="C34" s="34">
        <f>IF(B38=0, "-", B34/B38)</f>
        <v>0.28125</v>
      </c>
      <c r="D34" s="65">
        <v>8</v>
      </c>
      <c r="E34" s="9">
        <f>IF(D38=0, "-", D34/D38)</f>
        <v>0.25806451612903225</v>
      </c>
      <c r="F34" s="81">
        <v>22</v>
      </c>
      <c r="G34" s="34">
        <f>IF(F38=0, "-", F34/F38)</f>
        <v>0.13017751479289941</v>
      </c>
      <c r="H34" s="65">
        <v>25</v>
      </c>
      <c r="I34" s="9">
        <f>IF(H38=0, "-", H34/H38)</f>
        <v>0.1497005988023952</v>
      </c>
      <c r="J34" s="8">
        <f t="shared" si="0"/>
        <v>0.125</v>
      </c>
      <c r="K34" s="9">
        <f t="shared" si="1"/>
        <v>-0.12</v>
      </c>
    </row>
    <row r="35" spans="1:11" x14ac:dyDescent="0.25">
      <c r="A35" s="7" t="s">
        <v>426</v>
      </c>
      <c r="B35" s="65">
        <v>13</v>
      </c>
      <c r="C35" s="34">
        <f>IF(B38=0, "-", B35/B38)</f>
        <v>0.40625</v>
      </c>
      <c r="D35" s="65">
        <v>10</v>
      </c>
      <c r="E35" s="9">
        <f>IF(D38=0, "-", D35/D38)</f>
        <v>0.32258064516129031</v>
      </c>
      <c r="F35" s="81">
        <v>39</v>
      </c>
      <c r="G35" s="34">
        <f>IF(F38=0, "-", F35/F38)</f>
        <v>0.23076923076923078</v>
      </c>
      <c r="H35" s="65">
        <v>66</v>
      </c>
      <c r="I35" s="9">
        <f>IF(H38=0, "-", H35/H38)</f>
        <v>0.39520958083832336</v>
      </c>
      <c r="J35" s="8">
        <f t="shared" si="0"/>
        <v>0.3</v>
      </c>
      <c r="K35" s="9">
        <f t="shared" si="1"/>
        <v>-0.40909090909090912</v>
      </c>
    </row>
    <row r="36" spans="1:11" x14ac:dyDescent="0.25">
      <c r="A36" s="7" t="s">
        <v>427</v>
      </c>
      <c r="B36" s="65">
        <v>0</v>
      </c>
      <c r="C36" s="34">
        <f>IF(B38=0, "-", B36/B38)</f>
        <v>0</v>
      </c>
      <c r="D36" s="65">
        <v>2</v>
      </c>
      <c r="E36" s="9">
        <f>IF(D38=0, "-", D36/D38)</f>
        <v>6.4516129032258063E-2</v>
      </c>
      <c r="F36" s="81">
        <v>5</v>
      </c>
      <c r="G36" s="34">
        <f>IF(F38=0, "-", F36/F38)</f>
        <v>2.9585798816568046E-2</v>
      </c>
      <c r="H36" s="65">
        <v>9</v>
      </c>
      <c r="I36" s="9">
        <f>IF(H38=0, "-", H36/H38)</f>
        <v>5.3892215568862277E-2</v>
      </c>
      <c r="J36" s="8">
        <f t="shared" si="0"/>
        <v>-1</v>
      </c>
      <c r="K36" s="9">
        <f t="shared" si="1"/>
        <v>-0.44444444444444442</v>
      </c>
    </row>
    <row r="37" spans="1:11" x14ac:dyDescent="0.25">
      <c r="A37" s="2"/>
      <c r="B37" s="68"/>
      <c r="C37" s="33"/>
      <c r="D37" s="68"/>
      <c r="E37" s="6"/>
      <c r="F37" s="82"/>
      <c r="G37" s="33"/>
      <c r="H37" s="68"/>
      <c r="I37" s="6"/>
      <c r="J37" s="5"/>
      <c r="K37" s="6"/>
    </row>
    <row r="38" spans="1:11" s="43" customFormat="1" ht="13" x14ac:dyDescent="0.3">
      <c r="A38" s="162" t="s">
        <v>522</v>
      </c>
      <c r="B38" s="71">
        <f>SUM(B27:B37)</f>
        <v>32</v>
      </c>
      <c r="C38" s="40">
        <f>B38/1923</f>
        <v>1.6640665626625067E-2</v>
      </c>
      <c r="D38" s="71">
        <f>SUM(D27:D37)</f>
        <v>31</v>
      </c>
      <c r="E38" s="41">
        <f>D38/1572</f>
        <v>1.9720101781170483E-2</v>
      </c>
      <c r="F38" s="77">
        <f>SUM(F27:F37)</f>
        <v>169</v>
      </c>
      <c r="G38" s="42">
        <f>F38/9435</f>
        <v>1.7912029676735559E-2</v>
      </c>
      <c r="H38" s="71">
        <f>SUM(H27:H37)</f>
        <v>167</v>
      </c>
      <c r="I38" s="41">
        <f>H38/9486</f>
        <v>1.7604891418933163E-2</v>
      </c>
      <c r="J38" s="37">
        <f>IF(D38=0, "-", IF((B38-D38)/D38&lt;10, (B38-D38)/D38, "&gt;999%"))</f>
        <v>3.2258064516129031E-2</v>
      </c>
      <c r="K38" s="38">
        <f>IF(H38=0, "-", IF((F38-H38)/H38&lt;10, (F38-H38)/H38, "&gt;999%"))</f>
        <v>1.1976047904191617E-2</v>
      </c>
    </row>
    <row r="39" spans="1:11" x14ac:dyDescent="0.25">
      <c r="B39" s="83"/>
      <c r="D39" s="83"/>
      <c r="F39" s="83"/>
      <c r="H39" s="83"/>
    </row>
    <row r="40" spans="1:11" ht="13" x14ac:dyDescent="0.3">
      <c r="A40" s="163" t="s">
        <v>119</v>
      </c>
      <c r="B40" s="61" t="s">
        <v>12</v>
      </c>
      <c r="C40" s="62" t="s">
        <v>13</v>
      </c>
      <c r="D40" s="61" t="s">
        <v>12</v>
      </c>
      <c r="E40" s="63" t="s">
        <v>13</v>
      </c>
      <c r="F40" s="62" t="s">
        <v>12</v>
      </c>
      <c r="G40" s="62" t="s">
        <v>13</v>
      </c>
      <c r="H40" s="61" t="s">
        <v>12</v>
      </c>
      <c r="I40" s="63" t="s">
        <v>13</v>
      </c>
      <c r="J40" s="61"/>
      <c r="K40" s="63"/>
    </row>
    <row r="41" spans="1:11" x14ac:dyDescent="0.25">
      <c r="A41" s="7" t="s">
        <v>428</v>
      </c>
      <c r="B41" s="65">
        <v>4</v>
      </c>
      <c r="C41" s="34">
        <f>IF(B49=0, "-", B41/B49)</f>
        <v>7.5471698113207544E-2</v>
      </c>
      <c r="D41" s="65">
        <v>5</v>
      </c>
      <c r="E41" s="9">
        <f>IF(D49=0, "-", D41/D49)</f>
        <v>7.3529411764705885E-2</v>
      </c>
      <c r="F41" s="81">
        <v>66</v>
      </c>
      <c r="G41" s="34">
        <f>IF(F49=0, "-", F41/F49)</f>
        <v>0.26829268292682928</v>
      </c>
      <c r="H41" s="65">
        <v>25</v>
      </c>
      <c r="I41" s="9">
        <f>IF(H49=0, "-", H41/H49)</f>
        <v>6.9252077562326875E-2</v>
      </c>
      <c r="J41" s="8">
        <f t="shared" ref="J41:J47" si="2">IF(D41=0, "-", IF((B41-D41)/D41&lt;10, (B41-D41)/D41, "&gt;999%"))</f>
        <v>-0.2</v>
      </c>
      <c r="K41" s="9">
        <f t="shared" ref="K41:K47" si="3">IF(H41=0, "-", IF((F41-H41)/H41&lt;10, (F41-H41)/H41, "&gt;999%"))</f>
        <v>1.64</v>
      </c>
    </row>
    <row r="42" spans="1:11" x14ac:dyDescent="0.25">
      <c r="A42" s="7" t="s">
        <v>429</v>
      </c>
      <c r="B42" s="65">
        <v>0</v>
      </c>
      <c r="C42" s="34">
        <f>IF(B49=0, "-", B42/B49)</f>
        <v>0</v>
      </c>
      <c r="D42" s="65">
        <v>1</v>
      </c>
      <c r="E42" s="9">
        <f>IF(D49=0, "-", D42/D49)</f>
        <v>1.4705882352941176E-2</v>
      </c>
      <c r="F42" s="81">
        <v>0</v>
      </c>
      <c r="G42" s="34">
        <f>IF(F49=0, "-", F42/F49)</f>
        <v>0</v>
      </c>
      <c r="H42" s="65">
        <v>1</v>
      </c>
      <c r="I42" s="9">
        <f>IF(H49=0, "-", H42/H49)</f>
        <v>2.7700831024930748E-3</v>
      </c>
      <c r="J42" s="8">
        <f t="shared" si="2"/>
        <v>-1</v>
      </c>
      <c r="K42" s="9">
        <f t="shared" si="3"/>
        <v>-1</v>
      </c>
    </row>
    <row r="43" spans="1:11" x14ac:dyDescent="0.25">
      <c r="A43" s="7" t="s">
        <v>430</v>
      </c>
      <c r="B43" s="65">
        <v>6</v>
      </c>
      <c r="C43" s="34">
        <f>IF(B49=0, "-", B43/B49)</f>
        <v>0.11320754716981132</v>
      </c>
      <c r="D43" s="65">
        <v>11</v>
      </c>
      <c r="E43" s="9">
        <f>IF(D49=0, "-", D43/D49)</f>
        <v>0.16176470588235295</v>
      </c>
      <c r="F43" s="81">
        <v>29</v>
      </c>
      <c r="G43" s="34">
        <f>IF(F49=0, "-", F43/F49)</f>
        <v>0.11788617886178862</v>
      </c>
      <c r="H43" s="65">
        <v>66</v>
      </c>
      <c r="I43" s="9">
        <f>IF(H49=0, "-", H43/H49)</f>
        <v>0.18282548476454294</v>
      </c>
      <c r="J43" s="8">
        <f t="shared" si="2"/>
        <v>-0.45454545454545453</v>
      </c>
      <c r="K43" s="9">
        <f t="shared" si="3"/>
        <v>-0.56060606060606055</v>
      </c>
    </row>
    <row r="44" spans="1:11" x14ac:dyDescent="0.25">
      <c r="A44" s="7" t="s">
        <v>431</v>
      </c>
      <c r="B44" s="65">
        <v>7</v>
      </c>
      <c r="C44" s="34">
        <f>IF(B49=0, "-", B44/B49)</f>
        <v>0.13207547169811321</v>
      </c>
      <c r="D44" s="65">
        <v>4</v>
      </c>
      <c r="E44" s="9">
        <f>IF(D49=0, "-", D44/D49)</f>
        <v>5.8823529411764705E-2</v>
      </c>
      <c r="F44" s="81">
        <v>14</v>
      </c>
      <c r="G44" s="34">
        <f>IF(F49=0, "-", F44/F49)</f>
        <v>5.6910569105691054E-2</v>
      </c>
      <c r="H44" s="65">
        <v>33</v>
      </c>
      <c r="I44" s="9">
        <f>IF(H49=0, "-", H44/H49)</f>
        <v>9.141274238227147E-2</v>
      </c>
      <c r="J44" s="8">
        <f t="shared" si="2"/>
        <v>0.75</v>
      </c>
      <c r="K44" s="9">
        <f t="shared" si="3"/>
        <v>-0.5757575757575758</v>
      </c>
    </row>
    <row r="45" spans="1:11" x14ac:dyDescent="0.25">
      <c r="A45" s="7" t="s">
        <v>432</v>
      </c>
      <c r="B45" s="65">
        <v>10</v>
      </c>
      <c r="C45" s="34">
        <f>IF(B49=0, "-", B45/B49)</f>
        <v>0.18867924528301888</v>
      </c>
      <c r="D45" s="65">
        <v>6</v>
      </c>
      <c r="E45" s="9">
        <f>IF(D49=0, "-", D45/D49)</f>
        <v>8.8235294117647065E-2</v>
      </c>
      <c r="F45" s="81">
        <v>19</v>
      </c>
      <c r="G45" s="34">
        <f>IF(F49=0, "-", F45/F49)</f>
        <v>7.7235772357723581E-2</v>
      </c>
      <c r="H45" s="65">
        <v>37</v>
      </c>
      <c r="I45" s="9">
        <f>IF(H49=0, "-", H45/H49)</f>
        <v>0.10249307479224377</v>
      </c>
      <c r="J45" s="8">
        <f t="shared" si="2"/>
        <v>0.66666666666666663</v>
      </c>
      <c r="K45" s="9">
        <f t="shared" si="3"/>
        <v>-0.48648648648648651</v>
      </c>
    </row>
    <row r="46" spans="1:11" x14ac:dyDescent="0.25">
      <c r="A46" s="7" t="s">
        <v>433</v>
      </c>
      <c r="B46" s="65">
        <v>1</v>
      </c>
      <c r="C46" s="34">
        <f>IF(B49=0, "-", B46/B49)</f>
        <v>1.8867924528301886E-2</v>
      </c>
      <c r="D46" s="65">
        <v>4</v>
      </c>
      <c r="E46" s="9">
        <f>IF(D49=0, "-", D46/D49)</f>
        <v>5.8823529411764705E-2</v>
      </c>
      <c r="F46" s="81">
        <v>3</v>
      </c>
      <c r="G46" s="34">
        <f>IF(F49=0, "-", F46/F49)</f>
        <v>1.2195121951219513E-2</v>
      </c>
      <c r="H46" s="65">
        <v>18</v>
      </c>
      <c r="I46" s="9">
        <f>IF(H49=0, "-", H46/H49)</f>
        <v>4.9861495844875349E-2</v>
      </c>
      <c r="J46" s="8">
        <f t="shared" si="2"/>
        <v>-0.75</v>
      </c>
      <c r="K46" s="9">
        <f t="shared" si="3"/>
        <v>-0.83333333333333337</v>
      </c>
    </row>
    <row r="47" spans="1:11" x14ac:dyDescent="0.25">
      <c r="A47" s="7" t="s">
        <v>434</v>
      </c>
      <c r="B47" s="65">
        <v>25</v>
      </c>
      <c r="C47" s="34">
        <f>IF(B49=0, "-", B47/B49)</f>
        <v>0.47169811320754718</v>
      </c>
      <c r="D47" s="65">
        <v>37</v>
      </c>
      <c r="E47" s="9">
        <f>IF(D49=0, "-", D47/D49)</f>
        <v>0.54411764705882348</v>
      </c>
      <c r="F47" s="81">
        <v>115</v>
      </c>
      <c r="G47" s="34">
        <f>IF(F49=0, "-", F47/F49)</f>
        <v>0.46747967479674796</v>
      </c>
      <c r="H47" s="65">
        <v>181</v>
      </c>
      <c r="I47" s="9">
        <f>IF(H49=0, "-", H47/H49)</f>
        <v>0.50138504155124652</v>
      </c>
      <c r="J47" s="8">
        <f t="shared" si="2"/>
        <v>-0.32432432432432434</v>
      </c>
      <c r="K47" s="9">
        <f t="shared" si="3"/>
        <v>-0.36464088397790057</v>
      </c>
    </row>
    <row r="48" spans="1:11" x14ac:dyDescent="0.25">
      <c r="A48" s="2"/>
      <c r="B48" s="68"/>
      <c r="C48" s="33"/>
      <c r="D48" s="68"/>
      <c r="E48" s="6"/>
      <c r="F48" s="82"/>
      <c r="G48" s="33"/>
      <c r="H48" s="68"/>
      <c r="I48" s="6"/>
      <c r="J48" s="5"/>
      <c r="K48" s="6"/>
    </row>
    <row r="49" spans="1:11" s="43" customFormat="1" ht="13" x14ac:dyDescent="0.3">
      <c r="A49" s="162" t="s">
        <v>521</v>
      </c>
      <c r="B49" s="71">
        <f>SUM(B41:B48)</f>
        <v>53</v>
      </c>
      <c r="C49" s="40">
        <f>B49/1923</f>
        <v>2.7561102444097763E-2</v>
      </c>
      <c r="D49" s="71">
        <f>SUM(D41:D48)</f>
        <v>68</v>
      </c>
      <c r="E49" s="41">
        <f>D49/1572</f>
        <v>4.3256997455470736E-2</v>
      </c>
      <c r="F49" s="77">
        <f>SUM(F41:F48)</f>
        <v>246</v>
      </c>
      <c r="G49" s="42">
        <f>F49/9435</f>
        <v>2.6073131955484895E-2</v>
      </c>
      <c r="H49" s="71">
        <f>SUM(H41:H48)</f>
        <v>361</v>
      </c>
      <c r="I49" s="41">
        <f>H49/9486</f>
        <v>3.8056082648113006E-2</v>
      </c>
      <c r="J49" s="37">
        <f>IF(D49=0, "-", IF((B49-D49)/D49&lt;10, (B49-D49)/D49, "&gt;999%"))</f>
        <v>-0.22058823529411764</v>
      </c>
      <c r="K49" s="38">
        <f>IF(H49=0, "-", IF((F49-H49)/H49&lt;10, (F49-H49)/H49, "&gt;999%"))</f>
        <v>-0.31855955678670361</v>
      </c>
    </row>
    <row r="50" spans="1:11" x14ac:dyDescent="0.25">
      <c r="B50" s="83"/>
      <c r="D50" s="83"/>
      <c r="F50" s="83"/>
      <c r="H50" s="83"/>
    </row>
    <row r="51" spans="1:11" ht="13" x14ac:dyDescent="0.3">
      <c r="A51" s="163" t="s">
        <v>120</v>
      </c>
      <c r="B51" s="61" t="s">
        <v>12</v>
      </c>
      <c r="C51" s="62" t="s">
        <v>13</v>
      </c>
      <c r="D51" s="61" t="s">
        <v>12</v>
      </c>
      <c r="E51" s="63" t="s">
        <v>13</v>
      </c>
      <c r="F51" s="62" t="s">
        <v>12</v>
      </c>
      <c r="G51" s="62" t="s">
        <v>13</v>
      </c>
      <c r="H51" s="61" t="s">
        <v>12</v>
      </c>
      <c r="I51" s="63" t="s">
        <v>13</v>
      </c>
      <c r="J51" s="61"/>
      <c r="K51" s="63"/>
    </row>
    <row r="52" spans="1:11" x14ac:dyDescent="0.25">
      <c r="A52" s="7" t="s">
        <v>435</v>
      </c>
      <c r="B52" s="65">
        <v>70</v>
      </c>
      <c r="C52" s="34">
        <f>IF(B65=0, "-", B52/B65)</f>
        <v>0.18518518518518517</v>
      </c>
      <c r="D52" s="65">
        <v>50</v>
      </c>
      <c r="E52" s="9">
        <f>IF(D65=0, "-", D52/D65)</f>
        <v>0.14326647564469913</v>
      </c>
      <c r="F52" s="81">
        <v>476</v>
      </c>
      <c r="G52" s="34">
        <f>IF(F65=0, "-", F52/F65)</f>
        <v>0.25605164066702529</v>
      </c>
      <c r="H52" s="65">
        <v>403</v>
      </c>
      <c r="I52" s="9">
        <f>IF(H65=0, "-", H52/H65)</f>
        <v>0.18946873530794547</v>
      </c>
      <c r="J52" s="8">
        <f t="shared" ref="J52:J63" si="4">IF(D52=0, "-", IF((B52-D52)/D52&lt;10, (B52-D52)/D52, "&gt;999%"))</f>
        <v>0.4</v>
      </c>
      <c r="K52" s="9">
        <f t="shared" ref="K52:K63" si="5">IF(H52=0, "-", IF((F52-H52)/H52&lt;10, (F52-H52)/H52, "&gt;999%"))</f>
        <v>0.18114143920595532</v>
      </c>
    </row>
    <row r="53" spans="1:11" x14ac:dyDescent="0.25">
      <c r="A53" s="7" t="s">
        <v>436</v>
      </c>
      <c r="B53" s="65">
        <v>5</v>
      </c>
      <c r="C53" s="34">
        <f>IF(B65=0, "-", B53/B65)</f>
        <v>1.3227513227513227E-2</v>
      </c>
      <c r="D53" s="65">
        <v>16</v>
      </c>
      <c r="E53" s="9">
        <f>IF(D65=0, "-", D53/D65)</f>
        <v>4.5845272206303724E-2</v>
      </c>
      <c r="F53" s="81">
        <v>21</v>
      </c>
      <c r="G53" s="34">
        <f>IF(F65=0, "-", F53/F65)</f>
        <v>1.1296395911780527E-2</v>
      </c>
      <c r="H53" s="65">
        <v>22</v>
      </c>
      <c r="I53" s="9">
        <f>IF(H65=0, "-", H53/H65)</f>
        <v>1.0343206393982134E-2</v>
      </c>
      <c r="J53" s="8">
        <f t="shared" si="4"/>
        <v>-0.6875</v>
      </c>
      <c r="K53" s="9">
        <f t="shared" si="5"/>
        <v>-4.5454545454545456E-2</v>
      </c>
    </row>
    <row r="54" spans="1:11" x14ac:dyDescent="0.25">
      <c r="A54" s="7" t="s">
        <v>437</v>
      </c>
      <c r="B54" s="65">
        <v>25</v>
      </c>
      <c r="C54" s="34">
        <f>IF(B65=0, "-", B54/B65)</f>
        <v>6.6137566137566134E-2</v>
      </c>
      <c r="D54" s="65">
        <v>53</v>
      </c>
      <c r="E54" s="9">
        <f>IF(D65=0, "-", D54/D65)</f>
        <v>0.15186246418338109</v>
      </c>
      <c r="F54" s="81">
        <v>156</v>
      </c>
      <c r="G54" s="34">
        <f>IF(F65=0, "-", F54/F65)</f>
        <v>8.3916083916083919E-2</v>
      </c>
      <c r="H54" s="65">
        <v>212</v>
      </c>
      <c r="I54" s="9">
        <f>IF(H65=0, "-", H54/H65)</f>
        <v>9.9670897978373293E-2</v>
      </c>
      <c r="J54" s="8">
        <f t="shared" si="4"/>
        <v>-0.52830188679245282</v>
      </c>
      <c r="K54" s="9">
        <f t="shared" si="5"/>
        <v>-0.26415094339622641</v>
      </c>
    </row>
    <row r="55" spans="1:11" x14ac:dyDescent="0.25">
      <c r="A55" s="7" t="s">
        <v>438</v>
      </c>
      <c r="B55" s="65">
        <v>1</v>
      </c>
      <c r="C55" s="34">
        <f>IF(B65=0, "-", B55/B65)</f>
        <v>2.6455026455026454E-3</v>
      </c>
      <c r="D55" s="65">
        <v>6</v>
      </c>
      <c r="E55" s="9">
        <f>IF(D65=0, "-", D55/D65)</f>
        <v>1.7191977077363897E-2</v>
      </c>
      <c r="F55" s="81">
        <v>5</v>
      </c>
      <c r="G55" s="34">
        <f>IF(F65=0, "-", F55/F65)</f>
        <v>2.6896180742334587E-3</v>
      </c>
      <c r="H55" s="65">
        <v>18</v>
      </c>
      <c r="I55" s="9">
        <f>IF(H65=0, "-", H55/H65)</f>
        <v>8.4626234132581107E-3</v>
      </c>
      <c r="J55" s="8">
        <f t="shared" si="4"/>
        <v>-0.83333333333333337</v>
      </c>
      <c r="K55" s="9">
        <f t="shared" si="5"/>
        <v>-0.72222222222222221</v>
      </c>
    </row>
    <row r="56" spans="1:11" x14ac:dyDescent="0.25">
      <c r="A56" s="7" t="s">
        <v>439</v>
      </c>
      <c r="B56" s="65">
        <v>25</v>
      </c>
      <c r="C56" s="34">
        <f>IF(B65=0, "-", B56/B65)</f>
        <v>6.6137566137566134E-2</v>
      </c>
      <c r="D56" s="65">
        <v>2</v>
      </c>
      <c r="E56" s="9">
        <f>IF(D65=0, "-", D56/D65)</f>
        <v>5.7306590257879654E-3</v>
      </c>
      <c r="F56" s="81">
        <v>121</v>
      </c>
      <c r="G56" s="34">
        <f>IF(F65=0, "-", F56/F65)</f>
        <v>6.5088757396449703E-2</v>
      </c>
      <c r="H56" s="65">
        <v>52</v>
      </c>
      <c r="I56" s="9">
        <f>IF(H65=0, "-", H56/H65)</f>
        <v>2.4447578749412318E-2</v>
      </c>
      <c r="J56" s="8" t="str">
        <f t="shared" si="4"/>
        <v>&gt;999%</v>
      </c>
      <c r="K56" s="9">
        <f t="shared" si="5"/>
        <v>1.3269230769230769</v>
      </c>
    </row>
    <row r="57" spans="1:11" x14ac:dyDescent="0.25">
      <c r="A57" s="7" t="s">
        <v>440</v>
      </c>
      <c r="B57" s="65">
        <v>64</v>
      </c>
      <c r="C57" s="34">
        <f>IF(B65=0, "-", B57/B65)</f>
        <v>0.1693121693121693</v>
      </c>
      <c r="D57" s="65">
        <v>15</v>
      </c>
      <c r="E57" s="9">
        <f>IF(D65=0, "-", D57/D65)</f>
        <v>4.2979942693409739E-2</v>
      </c>
      <c r="F57" s="81">
        <v>254</v>
      </c>
      <c r="G57" s="34">
        <f>IF(F65=0, "-", F57/F65)</f>
        <v>0.13663259817105972</v>
      </c>
      <c r="H57" s="65">
        <v>126</v>
      </c>
      <c r="I57" s="9">
        <f>IF(H65=0, "-", H57/H65)</f>
        <v>5.9238363892806768E-2</v>
      </c>
      <c r="J57" s="8">
        <f t="shared" si="4"/>
        <v>3.2666666666666666</v>
      </c>
      <c r="K57" s="9">
        <f t="shared" si="5"/>
        <v>1.0158730158730158</v>
      </c>
    </row>
    <row r="58" spans="1:11" x14ac:dyDescent="0.25">
      <c r="A58" s="7" t="s">
        <v>441</v>
      </c>
      <c r="B58" s="65">
        <v>54</v>
      </c>
      <c r="C58" s="34">
        <f>IF(B65=0, "-", B58/B65)</f>
        <v>0.14285714285714285</v>
      </c>
      <c r="D58" s="65">
        <v>43</v>
      </c>
      <c r="E58" s="9">
        <f>IF(D65=0, "-", D58/D65)</f>
        <v>0.12320916905444126</v>
      </c>
      <c r="F58" s="81">
        <v>193</v>
      </c>
      <c r="G58" s="34">
        <f>IF(F65=0, "-", F58/F65)</f>
        <v>0.10381925766541152</v>
      </c>
      <c r="H58" s="65">
        <v>475</v>
      </c>
      <c r="I58" s="9">
        <f>IF(H65=0, "-", H58/H65)</f>
        <v>0.22331922896097792</v>
      </c>
      <c r="J58" s="8">
        <f t="shared" si="4"/>
        <v>0.2558139534883721</v>
      </c>
      <c r="K58" s="9">
        <f t="shared" si="5"/>
        <v>-0.59368421052631581</v>
      </c>
    </row>
    <row r="59" spans="1:11" x14ac:dyDescent="0.25">
      <c r="A59" s="7" t="s">
        <v>442</v>
      </c>
      <c r="B59" s="65">
        <v>9</v>
      </c>
      <c r="C59" s="34">
        <f>IF(B65=0, "-", B59/B65)</f>
        <v>2.3809523809523808E-2</v>
      </c>
      <c r="D59" s="65">
        <v>19</v>
      </c>
      <c r="E59" s="9">
        <f>IF(D65=0, "-", D59/D65)</f>
        <v>5.4441260744985676E-2</v>
      </c>
      <c r="F59" s="81">
        <v>73</v>
      </c>
      <c r="G59" s="34">
        <f>IF(F65=0, "-", F59/F65)</f>
        <v>3.9268423883808502E-2</v>
      </c>
      <c r="H59" s="65">
        <v>151</v>
      </c>
      <c r="I59" s="9">
        <f>IF(H65=0, "-", H59/H65)</f>
        <v>7.0992007522331924E-2</v>
      </c>
      <c r="J59" s="8">
        <f t="shared" si="4"/>
        <v>-0.52631578947368418</v>
      </c>
      <c r="K59" s="9">
        <f t="shared" si="5"/>
        <v>-0.51655629139072845</v>
      </c>
    </row>
    <row r="60" spans="1:11" x14ac:dyDescent="0.25">
      <c r="A60" s="7" t="s">
        <v>443</v>
      </c>
      <c r="B60" s="65">
        <v>13</v>
      </c>
      <c r="C60" s="34">
        <f>IF(B65=0, "-", B60/B65)</f>
        <v>3.439153439153439E-2</v>
      </c>
      <c r="D60" s="65">
        <v>2</v>
      </c>
      <c r="E60" s="9">
        <f>IF(D65=0, "-", D60/D65)</f>
        <v>5.7306590257879654E-3</v>
      </c>
      <c r="F60" s="81">
        <v>57</v>
      </c>
      <c r="G60" s="34">
        <f>IF(F65=0, "-", F60/F65)</f>
        <v>3.0661646046261429E-2</v>
      </c>
      <c r="H60" s="65">
        <v>20</v>
      </c>
      <c r="I60" s="9">
        <f>IF(H65=0, "-", H60/H65)</f>
        <v>9.4029149036201215E-3</v>
      </c>
      <c r="J60" s="8">
        <f t="shared" si="4"/>
        <v>5.5</v>
      </c>
      <c r="K60" s="9">
        <f t="shared" si="5"/>
        <v>1.85</v>
      </c>
    </row>
    <row r="61" spans="1:11" x14ac:dyDescent="0.25">
      <c r="A61" s="7" t="s">
        <v>444</v>
      </c>
      <c r="B61" s="65">
        <v>89</v>
      </c>
      <c r="C61" s="34">
        <f>IF(B65=0, "-", B61/B65)</f>
        <v>0.23544973544973544</v>
      </c>
      <c r="D61" s="65">
        <v>110</v>
      </c>
      <c r="E61" s="9">
        <f>IF(D65=0, "-", D61/D65)</f>
        <v>0.31518624641833809</v>
      </c>
      <c r="F61" s="81">
        <v>370</v>
      </c>
      <c r="G61" s="34">
        <f>IF(F65=0, "-", F61/F65)</f>
        <v>0.19903173749327596</v>
      </c>
      <c r="H61" s="65">
        <v>481</v>
      </c>
      <c r="I61" s="9">
        <f>IF(H65=0, "-", H61/H65)</f>
        <v>0.22614010343206395</v>
      </c>
      <c r="J61" s="8">
        <f t="shared" si="4"/>
        <v>-0.19090909090909092</v>
      </c>
      <c r="K61" s="9">
        <f t="shared" si="5"/>
        <v>-0.23076923076923078</v>
      </c>
    </row>
    <row r="62" spans="1:11" x14ac:dyDescent="0.25">
      <c r="A62" s="7" t="s">
        <v>445</v>
      </c>
      <c r="B62" s="65">
        <v>12</v>
      </c>
      <c r="C62" s="34">
        <f>IF(B65=0, "-", B62/B65)</f>
        <v>3.1746031746031744E-2</v>
      </c>
      <c r="D62" s="65">
        <v>21</v>
      </c>
      <c r="E62" s="9">
        <f>IF(D65=0, "-", D62/D65)</f>
        <v>6.0171919770773637E-2</v>
      </c>
      <c r="F62" s="81">
        <v>66</v>
      </c>
      <c r="G62" s="34">
        <f>IF(F65=0, "-", F62/F65)</f>
        <v>3.5502958579881658E-2</v>
      </c>
      <c r="H62" s="65">
        <v>109</v>
      </c>
      <c r="I62" s="9">
        <f>IF(H65=0, "-", H62/H65)</f>
        <v>5.1245886224729663E-2</v>
      </c>
      <c r="J62" s="8">
        <f t="shared" si="4"/>
        <v>-0.42857142857142855</v>
      </c>
      <c r="K62" s="9">
        <f t="shared" si="5"/>
        <v>-0.39449541284403672</v>
      </c>
    </row>
    <row r="63" spans="1:11" x14ac:dyDescent="0.25">
      <c r="A63" s="7" t="s">
        <v>446</v>
      </c>
      <c r="B63" s="65">
        <v>11</v>
      </c>
      <c r="C63" s="34">
        <f>IF(B65=0, "-", B63/B65)</f>
        <v>2.9100529100529099E-2</v>
      </c>
      <c r="D63" s="65">
        <v>12</v>
      </c>
      <c r="E63" s="9">
        <f>IF(D65=0, "-", D63/D65)</f>
        <v>3.4383954154727794E-2</v>
      </c>
      <c r="F63" s="81">
        <v>67</v>
      </c>
      <c r="G63" s="34">
        <f>IF(F65=0, "-", F63/F65)</f>
        <v>3.6040882194728348E-2</v>
      </c>
      <c r="H63" s="65">
        <v>58</v>
      </c>
      <c r="I63" s="9">
        <f>IF(H65=0, "-", H63/H65)</f>
        <v>2.7268453220498354E-2</v>
      </c>
      <c r="J63" s="8">
        <f t="shared" si="4"/>
        <v>-8.3333333333333329E-2</v>
      </c>
      <c r="K63" s="9">
        <f t="shared" si="5"/>
        <v>0.15517241379310345</v>
      </c>
    </row>
    <row r="64" spans="1:11" x14ac:dyDescent="0.25">
      <c r="A64" s="2"/>
      <c r="B64" s="68"/>
      <c r="C64" s="33"/>
      <c r="D64" s="68"/>
      <c r="E64" s="6"/>
      <c r="F64" s="82"/>
      <c r="G64" s="33"/>
      <c r="H64" s="68"/>
      <c r="I64" s="6"/>
      <c r="J64" s="5"/>
      <c r="K64" s="6"/>
    </row>
    <row r="65" spans="1:11" s="43" customFormat="1" ht="13" x14ac:dyDescent="0.3">
      <c r="A65" s="162" t="s">
        <v>520</v>
      </c>
      <c r="B65" s="71">
        <f>SUM(B52:B64)</f>
        <v>378</v>
      </c>
      <c r="C65" s="40">
        <f>B65/1923</f>
        <v>0.19656786271450857</v>
      </c>
      <c r="D65" s="71">
        <f>SUM(D52:D64)</f>
        <v>349</v>
      </c>
      <c r="E65" s="41">
        <f>D65/1572</f>
        <v>0.22201017811704835</v>
      </c>
      <c r="F65" s="77">
        <f>SUM(F52:F64)</f>
        <v>1859</v>
      </c>
      <c r="G65" s="42">
        <f>F65/9435</f>
        <v>0.19703232644409116</v>
      </c>
      <c r="H65" s="71">
        <f>SUM(H52:H64)</f>
        <v>2127</v>
      </c>
      <c r="I65" s="41">
        <f>H65/9486</f>
        <v>0.22422517394054395</v>
      </c>
      <c r="J65" s="37">
        <f>IF(D65=0, "-", IF((B65-D65)/D65&lt;10, (B65-D65)/D65, "&gt;999%"))</f>
        <v>8.3094555873925502E-2</v>
      </c>
      <c r="K65" s="38">
        <f>IF(H65=0, "-", IF((F65-H65)/H65&lt;10, (F65-H65)/H65, "&gt;999%"))</f>
        <v>-0.12599905970850964</v>
      </c>
    </row>
    <row r="66" spans="1:11" x14ac:dyDescent="0.25">
      <c r="B66" s="83"/>
      <c r="D66" s="83"/>
      <c r="F66" s="83"/>
      <c r="H66" s="83"/>
    </row>
    <row r="67" spans="1:11" ht="13" x14ac:dyDescent="0.3">
      <c r="A67" s="163" t="s">
        <v>121</v>
      </c>
      <c r="B67" s="61" t="s">
        <v>12</v>
      </c>
      <c r="C67" s="62" t="s">
        <v>13</v>
      </c>
      <c r="D67" s="61" t="s">
        <v>12</v>
      </c>
      <c r="E67" s="63" t="s">
        <v>13</v>
      </c>
      <c r="F67" s="62" t="s">
        <v>12</v>
      </c>
      <c r="G67" s="62" t="s">
        <v>13</v>
      </c>
      <c r="H67" s="61" t="s">
        <v>12</v>
      </c>
      <c r="I67" s="63" t="s">
        <v>13</v>
      </c>
      <c r="J67" s="61"/>
      <c r="K67" s="63"/>
    </row>
    <row r="68" spans="1:11" x14ac:dyDescent="0.25">
      <c r="A68" s="7" t="s">
        <v>447</v>
      </c>
      <c r="B68" s="65">
        <v>10</v>
      </c>
      <c r="C68" s="34">
        <f>IF(B74=0, "-", B68/B74)</f>
        <v>0.29411764705882354</v>
      </c>
      <c r="D68" s="65">
        <v>0</v>
      </c>
      <c r="E68" s="9">
        <f>IF(D74=0, "-", D68/D74)</f>
        <v>0</v>
      </c>
      <c r="F68" s="81">
        <v>24</v>
      </c>
      <c r="G68" s="34">
        <f>IF(F74=0, "-", F68/F74)</f>
        <v>0.22857142857142856</v>
      </c>
      <c r="H68" s="65">
        <v>7</v>
      </c>
      <c r="I68" s="9">
        <f>IF(H74=0, "-", H68/H74)</f>
        <v>8.4337349397590355E-2</v>
      </c>
      <c r="J68" s="8" t="str">
        <f>IF(D68=0, "-", IF((B68-D68)/D68&lt;10, (B68-D68)/D68, "&gt;999%"))</f>
        <v>-</v>
      </c>
      <c r="K68" s="9">
        <f>IF(H68=0, "-", IF((F68-H68)/H68&lt;10, (F68-H68)/H68, "&gt;999%"))</f>
        <v>2.4285714285714284</v>
      </c>
    </row>
    <row r="69" spans="1:11" x14ac:dyDescent="0.25">
      <c r="A69" s="7" t="s">
        <v>448</v>
      </c>
      <c r="B69" s="65">
        <v>3</v>
      </c>
      <c r="C69" s="34">
        <f>IF(B74=0, "-", B69/B74)</f>
        <v>8.8235294117647065E-2</v>
      </c>
      <c r="D69" s="65">
        <v>1</v>
      </c>
      <c r="E69" s="9">
        <f>IF(D74=0, "-", D69/D74)</f>
        <v>5.8823529411764705E-2</v>
      </c>
      <c r="F69" s="81">
        <v>15</v>
      </c>
      <c r="G69" s="34">
        <f>IF(F74=0, "-", F69/F74)</f>
        <v>0.14285714285714285</v>
      </c>
      <c r="H69" s="65">
        <v>8</v>
      </c>
      <c r="I69" s="9">
        <f>IF(H74=0, "-", H69/H74)</f>
        <v>9.6385542168674704E-2</v>
      </c>
      <c r="J69" s="8">
        <f>IF(D69=0, "-", IF((B69-D69)/D69&lt;10, (B69-D69)/D69, "&gt;999%"))</f>
        <v>2</v>
      </c>
      <c r="K69" s="9">
        <f>IF(H69=0, "-", IF((F69-H69)/H69&lt;10, (F69-H69)/H69, "&gt;999%"))</f>
        <v>0.875</v>
      </c>
    </row>
    <row r="70" spans="1:11" x14ac:dyDescent="0.25">
      <c r="A70" s="7" t="s">
        <v>449</v>
      </c>
      <c r="B70" s="65">
        <v>18</v>
      </c>
      <c r="C70" s="34">
        <f>IF(B74=0, "-", B70/B74)</f>
        <v>0.52941176470588236</v>
      </c>
      <c r="D70" s="65">
        <v>14</v>
      </c>
      <c r="E70" s="9">
        <f>IF(D74=0, "-", D70/D74)</f>
        <v>0.82352941176470584</v>
      </c>
      <c r="F70" s="81">
        <v>61</v>
      </c>
      <c r="G70" s="34">
        <f>IF(F74=0, "-", F70/F74)</f>
        <v>0.580952380952381</v>
      </c>
      <c r="H70" s="65">
        <v>63</v>
      </c>
      <c r="I70" s="9">
        <f>IF(H74=0, "-", H70/H74)</f>
        <v>0.75903614457831325</v>
      </c>
      <c r="J70" s="8">
        <f>IF(D70=0, "-", IF((B70-D70)/D70&lt;10, (B70-D70)/D70, "&gt;999%"))</f>
        <v>0.2857142857142857</v>
      </c>
      <c r="K70" s="9">
        <f>IF(H70=0, "-", IF((F70-H70)/H70&lt;10, (F70-H70)/H70, "&gt;999%"))</f>
        <v>-3.1746031746031744E-2</v>
      </c>
    </row>
    <row r="71" spans="1:11" x14ac:dyDescent="0.25">
      <c r="A71" s="7" t="s">
        <v>450</v>
      </c>
      <c r="B71" s="65">
        <v>2</v>
      </c>
      <c r="C71" s="34">
        <f>IF(B74=0, "-", B71/B74)</f>
        <v>5.8823529411764705E-2</v>
      </c>
      <c r="D71" s="65">
        <v>2</v>
      </c>
      <c r="E71" s="9">
        <f>IF(D74=0, "-", D71/D74)</f>
        <v>0.11764705882352941</v>
      </c>
      <c r="F71" s="81">
        <v>4</v>
      </c>
      <c r="G71" s="34">
        <f>IF(F74=0, "-", F71/F74)</f>
        <v>3.8095238095238099E-2</v>
      </c>
      <c r="H71" s="65">
        <v>5</v>
      </c>
      <c r="I71" s="9">
        <f>IF(H74=0, "-", H71/H74)</f>
        <v>6.0240963855421686E-2</v>
      </c>
      <c r="J71" s="8">
        <f>IF(D71=0, "-", IF((B71-D71)/D71&lt;10, (B71-D71)/D71, "&gt;999%"))</f>
        <v>0</v>
      </c>
      <c r="K71" s="9">
        <f>IF(H71=0, "-", IF((F71-H71)/H71&lt;10, (F71-H71)/H71, "&gt;999%"))</f>
        <v>-0.2</v>
      </c>
    </row>
    <row r="72" spans="1:11" x14ac:dyDescent="0.25">
      <c r="A72" s="7" t="s">
        <v>451</v>
      </c>
      <c r="B72" s="65">
        <v>1</v>
      </c>
      <c r="C72" s="34">
        <f>IF(B74=0, "-", B72/B74)</f>
        <v>2.9411764705882353E-2</v>
      </c>
      <c r="D72" s="65">
        <v>0</v>
      </c>
      <c r="E72" s="9">
        <f>IF(D74=0, "-", D72/D74)</f>
        <v>0</v>
      </c>
      <c r="F72" s="81">
        <v>1</v>
      </c>
      <c r="G72" s="34">
        <f>IF(F74=0, "-", F72/F74)</f>
        <v>9.5238095238095247E-3</v>
      </c>
      <c r="H72" s="65">
        <v>0</v>
      </c>
      <c r="I72" s="9">
        <f>IF(H74=0, "-", H72/H74)</f>
        <v>0</v>
      </c>
      <c r="J72" s="8" t="str">
        <f>IF(D72=0, "-", IF((B72-D72)/D72&lt;10, (B72-D72)/D72, "&gt;999%"))</f>
        <v>-</v>
      </c>
      <c r="K72" s="9" t="str">
        <f>IF(H72=0, "-", IF((F72-H72)/H72&lt;10, (F72-H72)/H72, "&gt;999%"))</f>
        <v>-</v>
      </c>
    </row>
    <row r="73" spans="1:11" x14ac:dyDescent="0.25">
      <c r="A73" s="2"/>
      <c r="B73" s="68"/>
      <c r="C73" s="33"/>
      <c r="D73" s="68"/>
      <c r="E73" s="6"/>
      <c r="F73" s="82"/>
      <c r="G73" s="33"/>
      <c r="H73" s="68"/>
      <c r="I73" s="6"/>
      <c r="J73" s="5"/>
      <c r="K73" s="6"/>
    </row>
    <row r="74" spans="1:11" s="43" customFormat="1" ht="13" x14ac:dyDescent="0.3">
      <c r="A74" s="162" t="s">
        <v>519</v>
      </c>
      <c r="B74" s="71">
        <f>SUM(B68:B73)</f>
        <v>34</v>
      </c>
      <c r="C74" s="40">
        <f>B74/1923</f>
        <v>1.7680707228289131E-2</v>
      </c>
      <c r="D74" s="71">
        <f>SUM(D68:D73)</f>
        <v>17</v>
      </c>
      <c r="E74" s="41">
        <f>D74/1572</f>
        <v>1.0814249363867684E-2</v>
      </c>
      <c r="F74" s="77">
        <f>SUM(F68:F73)</f>
        <v>105</v>
      </c>
      <c r="G74" s="42">
        <f>F74/9435</f>
        <v>1.1128775834658187E-2</v>
      </c>
      <c r="H74" s="71">
        <f>SUM(H68:H73)</f>
        <v>83</v>
      </c>
      <c r="I74" s="41">
        <f>H74/9486</f>
        <v>8.7497364537212734E-3</v>
      </c>
      <c r="J74" s="37">
        <f>IF(D74=0, "-", IF((B74-D74)/D74&lt;10, (B74-D74)/D74, "&gt;999%"))</f>
        <v>1</v>
      </c>
      <c r="K74" s="38">
        <f>IF(H74=0, "-", IF((F74-H74)/H74&lt;10, (F74-H74)/H74, "&gt;999%"))</f>
        <v>0.26506024096385544</v>
      </c>
    </row>
    <row r="75" spans="1:11" x14ac:dyDescent="0.25">
      <c r="B75" s="83"/>
      <c r="D75" s="83"/>
      <c r="F75" s="83"/>
      <c r="H75" s="83"/>
    </row>
    <row r="76" spans="1:11" ht="13" x14ac:dyDescent="0.3">
      <c r="A76" s="27" t="s">
        <v>518</v>
      </c>
      <c r="B76" s="71">
        <v>510</v>
      </c>
      <c r="C76" s="40">
        <f>B76/1923</f>
        <v>0.26521060842433697</v>
      </c>
      <c r="D76" s="71">
        <v>468</v>
      </c>
      <c r="E76" s="41">
        <f>D76/1572</f>
        <v>0.29770992366412213</v>
      </c>
      <c r="F76" s="77">
        <v>2420</v>
      </c>
      <c r="G76" s="42">
        <f>F76/9435</f>
        <v>0.2564917859035506</v>
      </c>
      <c r="H76" s="71">
        <v>2786</v>
      </c>
      <c r="I76" s="41">
        <f>H76/9486</f>
        <v>0.29369597301286104</v>
      </c>
      <c r="J76" s="37">
        <f>IF(D76=0, "-", IF((B76-D76)/D76&lt;10, (B76-D76)/D76, "&gt;999%"))</f>
        <v>8.9743589743589744E-2</v>
      </c>
      <c r="K76" s="38">
        <f>IF(H76=0, "-", IF((F76-H76)/H76&lt;10, (F76-H76)/H76, "&gt;999%"))</f>
        <v>-0.13137114142139267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65" max="16383" man="1"/>
    <brk id="76"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zoomScaleNormal="100" workbookViewId="0">
      <selection activeCell="M1" sqref="M1"/>
    </sheetView>
  </sheetViews>
  <sheetFormatPr defaultRowHeight="12.5" x14ac:dyDescent="0.25"/>
  <cols>
    <col min="1" max="1" width="21.6328125" bestFit="1" customWidth="1"/>
    <col min="2" max="11" width="8.453125" customWidth="1"/>
  </cols>
  <sheetData>
    <row r="1" spans="1:11" s="52" customFormat="1" ht="20" x14ac:dyDescent="0.4">
      <c r="A1" s="4" t="s">
        <v>10</v>
      </c>
      <c r="B1" s="198" t="s">
        <v>532</v>
      </c>
      <c r="C1" s="198"/>
      <c r="D1" s="198"/>
      <c r="E1" s="199"/>
      <c r="F1" s="199"/>
      <c r="G1" s="199"/>
      <c r="H1" s="199"/>
      <c r="I1" s="199"/>
      <c r="J1" s="199"/>
      <c r="K1" s="199"/>
    </row>
    <row r="2" spans="1:11" s="52" customFormat="1" ht="20" x14ac:dyDescent="0.4">
      <c r="A2" s="4" t="s">
        <v>98</v>
      </c>
      <c r="B2" s="202" t="s">
        <v>89</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37</v>
      </c>
      <c r="B7" s="65">
        <v>13</v>
      </c>
      <c r="C7" s="39">
        <f>IF(B25=0, "-", B7/B25)</f>
        <v>2.5490196078431372E-2</v>
      </c>
      <c r="D7" s="65">
        <v>1</v>
      </c>
      <c r="E7" s="21">
        <f>IF(D25=0, "-", D7/D25)</f>
        <v>2.136752136752137E-3</v>
      </c>
      <c r="F7" s="81">
        <v>39</v>
      </c>
      <c r="G7" s="39">
        <f>IF(F25=0, "-", F7/F25)</f>
        <v>1.6115702479338842E-2</v>
      </c>
      <c r="H7" s="65">
        <v>15</v>
      </c>
      <c r="I7" s="21">
        <f>IF(H25=0, "-", H7/H25)</f>
        <v>5.3840631730078968E-3</v>
      </c>
      <c r="J7" s="20" t="str">
        <f t="shared" ref="J7:J23" si="0">IF(D7=0, "-", IF((B7-D7)/D7&lt;10, (B7-D7)/D7, "&gt;999%"))</f>
        <v>&gt;999%</v>
      </c>
      <c r="K7" s="21">
        <f t="shared" ref="K7:K23" si="1">IF(H7=0, "-", IF((F7-H7)/H7&lt;10, (F7-H7)/H7, "&gt;999%"))</f>
        <v>1.6</v>
      </c>
    </row>
    <row r="8" spans="1:11" x14ac:dyDescent="0.25">
      <c r="A8" s="7" t="s">
        <v>42</v>
      </c>
      <c r="B8" s="65">
        <v>76</v>
      </c>
      <c r="C8" s="39">
        <f>IF(B25=0, "-", B8/B25)</f>
        <v>0.14901960784313725</v>
      </c>
      <c r="D8" s="65">
        <v>56</v>
      </c>
      <c r="E8" s="21">
        <f>IF(D25=0, "-", D8/D25)</f>
        <v>0.11965811965811966</v>
      </c>
      <c r="F8" s="81">
        <v>583</v>
      </c>
      <c r="G8" s="39">
        <f>IF(F25=0, "-", F8/F25)</f>
        <v>0.24090909090909091</v>
      </c>
      <c r="H8" s="65">
        <v>445</v>
      </c>
      <c r="I8" s="21">
        <f>IF(H25=0, "-", H8/H25)</f>
        <v>0.15972720746590094</v>
      </c>
      <c r="J8" s="20">
        <f t="shared" si="0"/>
        <v>0.35714285714285715</v>
      </c>
      <c r="K8" s="21">
        <f t="shared" si="1"/>
        <v>0.31011235955056182</v>
      </c>
    </row>
    <row r="9" spans="1:11" x14ac:dyDescent="0.25">
      <c r="A9" s="7" t="s">
        <v>46</v>
      </c>
      <c r="B9" s="65">
        <v>5</v>
      </c>
      <c r="C9" s="39">
        <f>IF(B25=0, "-", B9/B25)</f>
        <v>9.8039215686274508E-3</v>
      </c>
      <c r="D9" s="65">
        <v>17</v>
      </c>
      <c r="E9" s="21">
        <f>IF(D25=0, "-", D9/D25)</f>
        <v>3.6324786324786328E-2</v>
      </c>
      <c r="F9" s="81">
        <v>21</v>
      </c>
      <c r="G9" s="39">
        <f>IF(F25=0, "-", F9/F25)</f>
        <v>8.677685950413223E-3</v>
      </c>
      <c r="H9" s="65">
        <v>23</v>
      </c>
      <c r="I9" s="21">
        <f>IF(H25=0, "-", H9/H25)</f>
        <v>8.2555635319454413E-3</v>
      </c>
      <c r="J9" s="20">
        <f t="shared" si="0"/>
        <v>-0.70588235294117652</v>
      </c>
      <c r="K9" s="21">
        <f t="shared" si="1"/>
        <v>-8.6956521739130432E-2</v>
      </c>
    </row>
    <row r="10" spans="1:11" x14ac:dyDescent="0.25">
      <c r="A10" s="7" t="s">
        <v>49</v>
      </c>
      <c r="B10" s="65">
        <v>0</v>
      </c>
      <c r="C10" s="39">
        <f>IF(B25=0, "-", B10/B25)</f>
        <v>0</v>
      </c>
      <c r="D10" s="65">
        <v>5</v>
      </c>
      <c r="E10" s="21">
        <f>IF(D25=0, "-", D10/D25)</f>
        <v>1.0683760683760684E-2</v>
      </c>
      <c r="F10" s="81">
        <v>15</v>
      </c>
      <c r="G10" s="39">
        <f>IF(F25=0, "-", F10/F25)</f>
        <v>6.1983471074380167E-3</v>
      </c>
      <c r="H10" s="65">
        <v>14</v>
      </c>
      <c r="I10" s="21">
        <f>IF(H25=0, "-", H10/H25)</f>
        <v>5.0251256281407036E-3</v>
      </c>
      <c r="J10" s="20">
        <f t="shared" si="0"/>
        <v>-1</v>
      </c>
      <c r="K10" s="21">
        <f t="shared" si="1"/>
        <v>7.1428571428571425E-2</v>
      </c>
    </row>
    <row r="11" spans="1:11" x14ac:dyDescent="0.25">
      <c r="A11" s="7" t="s">
        <v>52</v>
      </c>
      <c r="B11" s="65">
        <v>31</v>
      </c>
      <c r="C11" s="39">
        <f>IF(B25=0, "-", B11/B25)</f>
        <v>6.0784313725490195E-2</v>
      </c>
      <c r="D11" s="65">
        <v>64</v>
      </c>
      <c r="E11" s="21">
        <f>IF(D25=0, "-", D11/D25)</f>
        <v>0.13675213675213677</v>
      </c>
      <c r="F11" s="81">
        <v>185</v>
      </c>
      <c r="G11" s="39">
        <f>IF(F25=0, "-", F11/F25)</f>
        <v>7.6446280991735532E-2</v>
      </c>
      <c r="H11" s="65">
        <v>278</v>
      </c>
      <c r="I11" s="21">
        <f>IF(H25=0, "-", H11/H25)</f>
        <v>9.9784637473079682E-2</v>
      </c>
      <c r="J11" s="20">
        <f t="shared" si="0"/>
        <v>-0.515625</v>
      </c>
      <c r="K11" s="21">
        <f t="shared" si="1"/>
        <v>-0.3345323741007194</v>
      </c>
    </row>
    <row r="12" spans="1:11" x14ac:dyDescent="0.25">
      <c r="A12" s="7" t="s">
        <v>54</v>
      </c>
      <c r="B12" s="65">
        <v>1</v>
      </c>
      <c r="C12" s="39">
        <f>IF(B25=0, "-", B12/B25)</f>
        <v>1.9607843137254902E-3</v>
      </c>
      <c r="D12" s="65">
        <v>6</v>
      </c>
      <c r="E12" s="21">
        <f>IF(D25=0, "-", D12/D25)</f>
        <v>1.282051282051282E-2</v>
      </c>
      <c r="F12" s="81">
        <v>5</v>
      </c>
      <c r="G12" s="39">
        <f>IF(F25=0, "-", F12/F25)</f>
        <v>2.0661157024793389E-3</v>
      </c>
      <c r="H12" s="65">
        <v>18</v>
      </c>
      <c r="I12" s="21">
        <f>IF(H25=0, "-", H12/H25)</f>
        <v>6.4608758076094763E-3</v>
      </c>
      <c r="J12" s="20">
        <f t="shared" si="0"/>
        <v>-0.83333333333333337</v>
      </c>
      <c r="K12" s="21">
        <f t="shared" si="1"/>
        <v>-0.72222222222222221</v>
      </c>
    </row>
    <row r="13" spans="1:11" x14ac:dyDescent="0.25">
      <c r="A13" s="7" t="s">
        <v>58</v>
      </c>
      <c r="B13" s="65">
        <v>38</v>
      </c>
      <c r="C13" s="39">
        <f>IF(B25=0, "-", B13/B25)</f>
        <v>7.4509803921568626E-2</v>
      </c>
      <c r="D13" s="65">
        <v>5</v>
      </c>
      <c r="E13" s="21">
        <f>IF(D25=0, "-", D13/D25)</f>
        <v>1.0683760683760684E-2</v>
      </c>
      <c r="F13" s="81">
        <v>172</v>
      </c>
      <c r="G13" s="39">
        <f>IF(F25=0, "-", F13/F25)</f>
        <v>7.1074380165289261E-2</v>
      </c>
      <c r="H13" s="65">
        <v>84</v>
      </c>
      <c r="I13" s="21">
        <f>IF(H25=0, "-", H13/H25)</f>
        <v>3.015075376884422E-2</v>
      </c>
      <c r="J13" s="20">
        <f t="shared" si="0"/>
        <v>6.6</v>
      </c>
      <c r="K13" s="21">
        <f t="shared" si="1"/>
        <v>1.0476190476190477</v>
      </c>
    </row>
    <row r="14" spans="1:11" x14ac:dyDescent="0.25">
      <c r="A14" s="7" t="s">
        <v>64</v>
      </c>
      <c r="B14" s="65">
        <v>71</v>
      </c>
      <c r="C14" s="39">
        <f>IF(B25=0, "-", B14/B25)</f>
        <v>0.13921568627450981</v>
      </c>
      <c r="D14" s="65">
        <v>19</v>
      </c>
      <c r="E14" s="21">
        <f>IF(D25=0, "-", D14/D25)</f>
        <v>4.05982905982906E-2</v>
      </c>
      <c r="F14" s="81">
        <v>268</v>
      </c>
      <c r="G14" s="39">
        <f>IF(F25=0, "-", F14/F25)</f>
        <v>0.11074380165289256</v>
      </c>
      <c r="H14" s="65">
        <v>159</v>
      </c>
      <c r="I14" s="21">
        <f>IF(H25=0, "-", H14/H25)</f>
        <v>5.7071069633883705E-2</v>
      </c>
      <c r="J14" s="20">
        <f t="shared" si="0"/>
        <v>2.736842105263158</v>
      </c>
      <c r="K14" s="21">
        <f t="shared" si="1"/>
        <v>0.68553459119496851</v>
      </c>
    </row>
    <row r="15" spans="1:11" x14ac:dyDescent="0.25">
      <c r="A15" s="7" t="s">
        <v>66</v>
      </c>
      <c r="B15" s="65">
        <v>0</v>
      </c>
      <c r="C15" s="39">
        <f>IF(B25=0, "-", B15/B25)</f>
        <v>0</v>
      </c>
      <c r="D15" s="65">
        <v>1</v>
      </c>
      <c r="E15" s="21">
        <f>IF(D25=0, "-", D15/D25)</f>
        <v>2.136752136752137E-3</v>
      </c>
      <c r="F15" s="81">
        <v>7</v>
      </c>
      <c r="G15" s="39">
        <f>IF(F25=0, "-", F15/F25)</f>
        <v>2.8925619834710742E-3</v>
      </c>
      <c r="H15" s="65">
        <v>4</v>
      </c>
      <c r="I15" s="21">
        <f>IF(H25=0, "-", H15/H25)</f>
        <v>1.4357501794687725E-3</v>
      </c>
      <c r="J15" s="20">
        <f t="shared" si="0"/>
        <v>-1</v>
      </c>
      <c r="K15" s="21">
        <f t="shared" si="1"/>
        <v>0.75</v>
      </c>
    </row>
    <row r="16" spans="1:11" x14ac:dyDescent="0.25">
      <c r="A16" s="7" t="s">
        <v>69</v>
      </c>
      <c r="B16" s="65">
        <v>64</v>
      </c>
      <c r="C16" s="39">
        <f>IF(B25=0, "-", B16/B25)</f>
        <v>0.12549019607843137</v>
      </c>
      <c r="D16" s="65">
        <v>50</v>
      </c>
      <c r="E16" s="21">
        <f>IF(D25=0, "-", D16/D25)</f>
        <v>0.10683760683760683</v>
      </c>
      <c r="F16" s="81">
        <v>212</v>
      </c>
      <c r="G16" s="39">
        <f>IF(F25=0, "-", F16/F25)</f>
        <v>8.7603305785123972E-2</v>
      </c>
      <c r="H16" s="65">
        <v>517</v>
      </c>
      <c r="I16" s="21">
        <f>IF(H25=0, "-", H16/H25)</f>
        <v>0.18557071069633885</v>
      </c>
      <c r="J16" s="20">
        <f t="shared" si="0"/>
        <v>0.28000000000000003</v>
      </c>
      <c r="K16" s="21">
        <f t="shared" si="1"/>
        <v>-0.58994197292069628</v>
      </c>
    </row>
    <row r="17" spans="1:11" x14ac:dyDescent="0.25">
      <c r="A17" s="7" t="s">
        <v>70</v>
      </c>
      <c r="B17" s="65">
        <v>10</v>
      </c>
      <c r="C17" s="39">
        <f>IF(B25=0, "-", B17/B25)</f>
        <v>1.9607843137254902E-2</v>
      </c>
      <c r="D17" s="65">
        <v>23</v>
      </c>
      <c r="E17" s="21">
        <f>IF(D25=0, "-", D17/D25)</f>
        <v>4.9145299145299144E-2</v>
      </c>
      <c r="F17" s="81">
        <v>76</v>
      </c>
      <c r="G17" s="39">
        <f>IF(F25=0, "-", F17/F25)</f>
        <v>3.1404958677685953E-2</v>
      </c>
      <c r="H17" s="65">
        <v>169</v>
      </c>
      <c r="I17" s="21">
        <f>IF(H25=0, "-", H17/H25)</f>
        <v>6.0660445082555636E-2</v>
      </c>
      <c r="J17" s="20">
        <f t="shared" si="0"/>
        <v>-0.56521739130434778</v>
      </c>
      <c r="K17" s="21">
        <f t="shared" si="1"/>
        <v>-0.55029585798816572</v>
      </c>
    </row>
    <row r="18" spans="1:11" x14ac:dyDescent="0.25">
      <c r="A18" s="7" t="s">
        <v>71</v>
      </c>
      <c r="B18" s="65">
        <v>2</v>
      </c>
      <c r="C18" s="39">
        <f>IF(B25=0, "-", B18/B25)</f>
        <v>3.9215686274509803E-3</v>
      </c>
      <c r="D18" s="65">
        <v>1</v>
      </c>
      <c r="E18" s="21">
        <f>IF(D25=0, "-", D18/D25)</f>
        <v>2.136752136752137E-3</v>
      </c>
      <c r="F18" s="81">
        <v>4</v>
      </c>
      <c r="G18" s="39">
        <f>IF(F25=0, "-", F18/F25)</f>
        <v>1.652892561983471E-3</v>
      </c>
      <c r="H18" s="65">
        <v>3</v>
      </c>
      <c r="I18" s="21">
        <f>IF(H25=0, "-", H18/H25)</f>
        <v>1.0768126346015793E-3</v>
      </c>
      <c r="J18" s="20">
        <f t="shared" si="0"/>
        <v>1</v>
      </c>
      <c r="K18" s="21">
        <f t="shared" si="1"/>
        <v>0.33333333333333331</v>
      </c>
    </row>
    <row r="19" spans="1:11" x14ac:dyDescent="0.25">
      <c r="A19" s="7" t="s">
        <v>74</v>
      </c>
      <c r="B19" s="65">
        <v>21</v>
      </c>
      <c r="C19" s="39">
        <f>IF(B25=0, "-", B19/B25)</f>
        <v>4.1176470588235294E-2</v>
      </c>
      <c r="D19" s="65">
        <v>16</v>
      </c>
      <c r="E19" s="21">
        <f>IF(D25=0, "-", D19/D25)</f>
        <v>3.4188034188034191E-2</v>
      </c>
      <c r="F19" s="81">
        <v>66</v>
      </c>
      <c r="G19" s="39">
        <f>IF(F25=0, "-", F19/F25)</f>
        <v>2.7272727272727271E-2</v>
      </c>
      <c r="H19" s="65">
        <v>68</v>
      </c>
      <c r="I19" s="21">
        <f>IF(H25=0, "-", H19/H25)</f>
        <v>2.4407753050969132E-2</v>
      </c>
      <c r="J19" s="20">
        <f t="shared" si="0"/>
        <v>0.3125</v>
      </c>
      <c r="K19" s="21">
        <f t="shared" si="1"/>
        <v>-2.9411764705882353E-2</v>
      </c>
    </row>
    <row r="20" spans="1:11" x14ac:dyDescent="0.25">
      <c r="A20" s="7" t="s">
        <v>75</v>
      </c>
      <c r="B20" s="65">
        <v>9</v>
      </c>
      <c r="C20" s="39">
        <f>IF(B25=0, "-", B20/B25)</f>
        <v>1.7647058823529412E-2</v>
      </c>
      <c r="D20" s="65">
        <v>9</v>
      </c>
      <c r="E20" s="21">
        <f>IF(D25=0, "-", D20/D25)</f>
        <v>1.9230769230769232E-2</v>
      </c>
      <c r="F20" s="81">
        <v>22</v>
      </c>
      <c r="G20" s="39">
        <f>IF(F25=0, "-", F20/F25)</f>
        <v>9.0909090909090905E-3</v>
      </c>
      <c r="H20" s="65">
        <v>31</v>
      </c>
      <c r="I20" s="21">
        <f>IF(H25=0, "-", H20/H25)</f>
        <v>1.1127063890882987E-2</v>
      </c>
      <c r="J20" s="20">
        <f t="shared" si="0"/>
        <v>0</v>
      </c>
      <c r="K20" s="21">
        <f t="shared" si="1"/>
        <v>-0.29032258064516131</v>
      </c>
    </row>
    <row r="21" spans="1:11" x14ac:dyDescent="0.25">
      <c r="A21" s="7" t="s">
        <v>79</v>
      </c>
      <c r="B21" s="65">
        <v>13</v>
      </c>
      <c r="C21" s="39">
        <f>IF(B25=0, "-", B21/B25)</f>
        <v>2.5490196078431372E-2</v>
      </c>
      <c r="D21" s="65">
        <v>2</v>
      </c>
      <c r="E21" s="21">
        <f>IF(D25=0, "-", D21/D25)</f>
        <v>4.2735042735042739E-3</v>
      </c>
      <c r="F21" s="81">
        <v>57</v>
      </c>
      <c r="G21" s="39">
        <f>IF(F25=0, "-", F21/F25)</f>
        <v>2.3553719008264463E-2</v>
      </c>
      <c r="H21" s="65">
        <v>20</v>
      </c>
      <c r="I21" s="21">
        <f>IF(H25=0, "-", H21/H25)</f>
        <v>7.1787508973438618E-3</v>
      </c>
      <c r="J21" s="20">
        <f t="shared" si="0"/>
        <v>5.5</v>
      </c>
      <c r="K21" s="21">
        <f t="shared" si="1"/>
        <v>1.85</v>
      </c>
    </row>
    <row r="22" spans="1:11" x14ac:dyDescent="0.25">
      <c r="A22" s="7" t="s">
        <v>83</v>
      </c>
      <c r="B22" s="65">
        <v>144</v>
      </c>
      <c r="C22" s="39">
        <f>IF(B25=0, "-", B22/B25)</f>
        <v>0.28235294117647058</v>
      </c>
      <c r="D22" s="65">
        <v>179</v>
      </c>
      <c r="E22" s="21">
        <f>IF(D25=0, "-", D22/D25)</f>
        <v>0.38247863247863245</v>
      </c>
      <c r="F22" s="81">
        <v>607</v>
      </c>
      <c r="G22" s="39">
        <f>IF(F25=0, "-", F22/F25)</f>
        <v>0.25082644628099171</v>
      </c>
      <c r="H22" s="65">
        <v>864</v>
      </c>
      <c r="I22" s="21">
        <f>IF(H25=0, "-", H22/H25)</f>
        <v>0.31012203876525485</v>
      </c>
      <c r="J22" s="20">
        <f t="shared" si="0"/>
        <v>-0.19553072625698323</v>
      </c>
      <c r="K22" s="21">
        <f t="shared" si="1"/>
        <v>-0.29745370370370372</v>
      </c>
    </row>
    <row r="23" spans="1:11" x14ac:dyDescent="0.25">
      <c r="A23" s="7" t="s">
        <v>85</v>
      </c>
      <c r="B23" s="65">
        <v>12</v>
      </c>
      <c r="C23" s="39">
        <f>IF(B25=0, "-", B23/B25)</f>
        <v>2.3529411764705882E-2</v>
      </c>
      <c r="D23" s="65">
        <v>14</v>
      </c>
      <c r="E23" s="21">
        <f>IF(D25=0, "-", D23/D25)</f>
        <v>2.9914529914529916E-2</v>
      </c>
      <c r="F23" s="81">
        <v>81</v>
      </c>
      <c r="G23" s="39">
        <f>IF(F25=0, "-", F23/F25)</f>
        <v>3.3471074380165292E-2</v>
      </c>
      <c r="H23" s="65">
        <v>74</v>
      </c>
      <c r="I23" s="21">
        <f>IF(H25=0, "-", H23/H25)</f>
        <v>2.6561378320172292E-2</v>
      </c>
      <c r="J23" s="20">
        <f t="shared" si="0"/>
        <v>-0.14285714285714285</v>
      </c>
      <c r="K23" s="21">
        <f t="shared" si="1"/>
        <v>9.45945945945946E-2</v>
      </c>
    </row>
    <row r="24" spans="1:11" x14ac:dyDescent="0.25">
      <c r="A24" s="2"/>
      <c r="B24" s="68"/>
      <c r="C24" s="33"/>
      <c r="D24" s="68"/>
      <c r="E24" s="6"/>
      <c r="F24" s="82"/>
      <c r="G24" s="33"/>
      <c r="H24" s="68"/>
      <c r="I24" s="6"/>
      <c r="J24" s="5"/>
      <c r="K24" s="6"/>
    </row>
    <row r="25" spans="1:11" s="43" customFormat="1" ht="13" x14ac:dyDescent="0.3">
      <c r="A25" s="162" t="s">
        <v>518</v>
      </c>
      <c r="B25" s="71">
        <f>SUM(B7:B24)</f>
        <v>510</v>
      </c>
      <c r="C25" s="40">
        <v>1</v>
      </c>
      <c r="D25" s="71">
        <f>SUM(D7:D24)</f>
        <v>468</v>
      </c>
      <c r="E25" s="41">
        <v>1</v>
      </c>
      <c r="F25" s="77">
        <f>SUM(F7:F24)</f>
        <v>2420</v>
      </c>
      <c r="G25" s="42">
        <v>1</v>
      </c>
      <c r="H25" s="71">
        <f>SUM(H7:H24)</f>
        <v>2786</v>
      </c>
      <c r="I25" s="41">
        <v>1</v>
      </c>
      <c r="J25" s="37">
        <f>IF(D25=0, "-", (B25-D25)/D25)</f>
        <v>8.9743589743589744E-2</v>
      </c>
      <c r="K25" s="38">
        <f>IF(H25=0, "-", (F25-H25)/H25)</f>
        <v>-0.13137114142139267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46"/>
  <sheetViews>
    <sheetView tabSelected="1" zoomScaleNormal="100" workbookViewId="0">
      <selection activeCell="M1" sqref="M1"/>
    </sheetView>
  </sheetViews>
  <sheetFormatPr defaultRowHeight="12.5" x14ac:dyDescent="0.25"/>
  <cols>
    <col min="1" max="1" width="34.906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98</v>
      </c>
      <c r="B2" s="202" t="s">
        <v>89</v>
      </c>
      <c r="C2" s="198"/>
      <c r="D2" s="198"/>
      <c r="E2" s="203"/>
      <c r="F2" s="203"/>
      <c r="G2" s="203"/>
      <c r="H2" s="203"/>
      <c r="I2" s="203"/>
      <c r="J2" s="203"/>
      <c r="K2" s="203"/>
    </row>
    <row r="4" spans="1:11" ht="15.5" x14ac:dyDescent="0.35">
      <c r="A4" s="164" t="s">
        <v>114</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122</v>
      </c>
      <c r="B6" s="61" t="s">
        <v>12</v>
      </c>
      <c r="C6" s="62" t="s">
        <v>13</v>
      </c>
      <c r="D6" s="61" t="s">
        <v>12</v>
      </c>
      <c r="E6" s="63" t="s">
        <v>13</v>
      </c>
      <c r="F6" s="62" t="s">
        <v>12</v>
      </c>
      <c r="G6" s="62" t="s">
        <v>13</v>
      </c>
      <c r="H6" s="61" t="s">
        <v>12</v>
      </c>
      <c r="I6" s="63" t="s">
        <v>13</v>
      </c>
      <c r="J6" s="61"/>
      <c r="K6" s="63"/>
    </row>
    <row r="7" spans="1:11" x14ac:dyDescent="0.25">
      <c r="A7" s="7" t="s">
        <v>452</v>
      </c>
      <c r="B7" s="65">
        <v>13</v>
      </c>
      <c r="C7" s="34">
        <f>IF(B20=0, "-", B7/B20)</f>
        <v>0.203125</v>
      </c>
      <c r="D7" s="65">
        <v>1</v>
      </c>
      <c r="E7" s="9">
        <f>IF(D20=0, "-", D7/D20)</f>
        <v>2.0408163265306121E-2</v>
      </c>
      <c r="F7" s="81">
        <v>48</v>
      </c>
      <c r="G7" s="34">
        <f>IF(F20=0, "-", F7/F20)</f>
        <v>0.2</v>
      </c>
      <c r="H7" s="65">
        <v>14</v>
      </c>
      <c r="I7" s="9">
        <f>IF(H20=0, "-", H7/H20)</f>
        <v>6.25E-2</v>
      </c>
      <c r="J7" s="8" t="str">
        <f t="shared" ref="J7:J18" si="0">IF(D7=0, "-", IF((B7-D7)/D7&lt;10, (B7-D7)/D7, "&gt;999%"))</f>
        <v>&gt;999%</v>
      </c>
      <c r="K7" s="9">
        <f t="shared" ref="K7:K18" si="1">IF(H7=0, "-", IF((F7-H7)/H7&lt;10, (F7-H7)/H7, "&gt;999%"))</f>
        <v>2.4285714285714284</v>
      </c>
    </row>
    <row r="8" spans="1:11" x14ac:dyDescent="0.25">
      <c r="A8" s="7" t="s">
        <v>453</v>
      </c>
      <c r="B8" s="65">
        <v>2</v>
      </c>
      <c r="C8" s="34">
        <f>IF(B20=0, "-", B8/B20)</f>
        <v>3.125E-2</v>
      </c>
      <c r="D8" s="65">
        <v>2</v>
      </c>
      <c r="E8" s="9">
        <f>IF(D20=0, "-", D8/D20)</f>
        <v>4.0816326530612242E-2</v>
      </c>
      <c r="F8" s="81">
        <v>6</v>
      </c>
      <c r="G8" s="34">
        <f>IF(F20=0, "-", F8/F20)</f>
        <v>2.5000000000000001E-2</v>
      </c>
      <c r="H8" s="65">
        <v>7</v>
      </c>
      <c r="I8" s="9">
        <f>IF(H20=0, "-", H8/H20)</f>
        <v>3.125E-2</v>
      </c>
      <c r="J8" s="8">
        <f t="shared" si="0"/>
        <v>0</v>
      </c>
      <c r="K8" s="9">
        <f t="shared" si="1"/>
        <v>-0.14285714285714285</v>
      </c>
    </row>
    <row r="9" spans="1:11" x14ac:dyDescent="0.25">
      <c r="A9" s="7" t="s">
        <v>454</v>
      </c>
      <c r="B9" s="65">
        <v>5</v>
      </c>
      <c r="C9" s="34">
        <f>IF(B20=0, "-", B9/B20)</f>
        <v>7.8125E-2</v>
      </c>
      <c r="D9" s="65">
        <v>3</v>
      </c>
      <c r="E9" s="9">
        <f>IF(D20=0, "-", D9/D20)</f>
        <v>6.1224489795918366E-2</v>
      </c>
      <c r="F9" s="81">
        <v>22</v>
      </c>
      <c r="G9" s="34">
        <f>IF(F20=0, "-", F9/F20)</f>
        <v>9.166666666666666E-2</v>
      </c>
      <c r="H9" s="65">
        <v>22</v>
      </c>
      <c r="I9" s="9">
        <f>IF(H20=0, "-", H9/H20)</f>
        <v>9.8214285714285712E-2</v>
      </c>
      <c r="J9" s="8">
        <f t="shared" si="0"/>
        <v>0.66666666666666663</v>
      </c>
      <c r="K9" s="9">
        <f t="shared" si="1"/>
        <v>0</v>
      </c>
    </row>
    <row r="10" spans="1:11" x14ac:dyDescent="0.25">
      <c r="A10" s="7" t="s">
        <v>455</v>
      </c>
      <c r="B10" s="65">
        <v>9</v>
      </c>
      <c r="C10" s="34">
        <f>IF(B20=0, "-", B10/B20)</f>
        <v>0.140625</v>
      </c>
      <c r="D10" s="65">
        <v>7</v>
      </c>
      <c r="E10" s="9">
        <f>IF(D20=0, "-", D10/D20)</f>
        <v>0.14285714285714285</v>
      </c>
      <c r="F10" s="81">
        <v>24</v>
      </c>
      <c r="G10" s="34">
        <f>IF(F20=0, "-", F10/F20)</f>
        <v>0.1</v>
      </c>
      <c r="H10" s="65">
        <v>30</v>
      </c>
      <c r="I10" s="9">
        <f>IF(H20=0, "-", H10/H20)</f>
        <v>0.13392857142857142</v>
      </c>
      <c r="J10" s="8">
        <f t="shared" si="0"/>
        <v>0.2857142857142857</v>
      </c>
      <c r="K10" s="9">
        <f t="shared" si="1"/>
        <v>-0.2</v>
      </c>
    </row>
    <row r="11" spans="1:11" x14ac:dyDescent="0.25">
      <c r="A11" s="7" t="s">
        <v>456</v>
      </c>
      <c r="B11" s="65">
        <v>0</v>
      </c>
      <c r="C11" s="34">
        <f>IF(B20=0, "-", B11/B20)</f>
        <v>0</v>
      </c>
      <c r="D11" s="65">
        <v>0</v>
      </c>
      <c r="E11" s="9">
        <f>IF(D20=0, "-", D11/D20)</f>
        <v>0</v>
      </c>
      <c r="F11" s="81">
        <v>1</v>
      </c>
      <c r="G11" s="34">
        <f>IF(F20=0, "-", F11/F20)</f>
        <v>4.1666666666666666E-3</v>
      </c>
      <c r="H11" s="65">
        <v>0</v>
      </c>
      <c r="I11" s="9">
        <f>IF(H20=0, "-", H11/H20)</f>
        <v>0</v>
      </c>
      <c r="J11" s="8" t="str">
        <f t="shared" si="0"/>
        <v>-</v>
      </c>
      <c r="K11" s="9" t="str">
        <f t="shared" si="1"/>
        <v>-</v>
      </c>
    </row>
    <row r="12" spans="1:11" x14ac:dyDescent="0.25">
      <c r="A12" s="7" t="s">
        <v>457</v>
      </c>
      <c r="B12" s="65">
        <v>0</v>
      </c>
      <c r="C12" s="34">
        <f>IF(B20=0, "-", B12/B20)</f>
        <v>0</v>
      </c>
      <c r="D12" s="65">
        <v>0</v>
      </c>
      <c r="E12" s="9">
        <f>IF(D20=0, "-", D12/D20)</f>
        <v>0</v>
      </c>
      <c r="F12" s="81">
        <v>0</v>
      </c>
      <c r="G12" s="34">
        <f>IF(F20=0, "-", F12/F20)</f>
        <v>0</v>
      </c>
      <c r="H12" s="65">
        <v>1</v>
      </c>
      <c r="I12" s="9">
        <f>IF(H20=0, "-", H12/H20)</f>
        <v>4.464285714285714E-3</v>
      </c>
      <c r="J12" s="8" t="str">
        <f t="shared" si="0"/>
        <v>-</v>
      </c>
      <c r="K12" s="9">
        <f t="shared" si="1"/>
        <v>-1</v>
      </c>
    </row>
    <row r="13" spans="1:11" x14ac:dyDescent="0.25">
      <c r="A13" s="7" t="s">
        <v>458</v>
      </c>
      <c r="B13" s="65">
        <v>19</v>
      </c>
      <c r="C13" s="34">
        <f>IF(B20=0, "-", B13/B20)</f>
        <v>0.296875</v>
      </c>
      <c r="D13" s="65">
        <v>26</v>
      </c>
      <c r="E13" s="9">
        <f>IF(D20=0, "-", D13/D20)</f>
        <v>0.53061224489795922</v>
      </c>
      <c r="F13" s="81">
        <v>64</v>
      </c>
      <c r="G13" s="34">
        <f>IF(F20=0, "-", F13/F20)</f>
        <v>0.26666666666666666</v>
      </c>
      <c r="H13" s="65">
        <v>67</v>
      </c>
      <c r="I13" s="9">
        <f>IF(H20=0, "-", H13/H20)</f>
        <v>0.29910714285714285</v>
      </c>
      <c r="J13" s="8">
        <f t="shared" si="0"/>
        <v>-0.26923076923076922</v>
      </c>
      <c r="K13" s="9">
        <f t="shared" si="1"/>
        <v>-4.4776119402985072E-2</v>
      </c>
    </row>
    <row r="14" spans="1:11" x14ac:dyDescent="0.25">
      <c r="A14" s="7" t="s">
        <v>459</v>
      </c>
      <c r="B14" s="65">
        <v>10</v>
      </c>
      <c r="C14" s="34">
        <f>IF(B20=0, "-", B14/B20)</f>
        <v>0.15625</v>
      </c>
      <c r="D14" s="65">
        <v>2</v>
      </c>
      <c r="E14" s="9">
        <f>IF(D20=0, "-", D14/D20)</f>
        <v>4.0816326530612242E-2</v>
      </c>
      <c r="F14" s="81">
        <v>34</v>
      </c>
      <c r="G14" s="34">
        <f>IF(F20=0, "-", F14/F20)</f>
        <v>0.14166666666666666</v>
      </c>
      <c r="H14" s="65">
        <v>23</v>
      </c>
      <c r="I14" s="9">
        <f>IF(H20=0, "-", H14/H20)</f>
        <v>0.10267857142857142</v>
      </c>
      <c r="J14" s="8">
        <f t="shared" si="0"/>
        <v>4</v>
      </c>
      <c r="K14" s="9">
        <f t="shared" si="1"/>
        <v>0.47826086956521741</v>
      </c>
    </row>
    <row r="15" spans="1:11" x14ac:dyDescent="0.25">
      <c r="A15" s="7" t="s">
        <v>460</v>
      </c>
      <c r="B15" s="65">
        <v>2</v>
      </c>
      <c r="C15" s="34">
        <f>IF(B20=0, "-", B15/B20)</f>
        <v>3.125E-2</v>
      </c>
      <c r="D15" s="65">
        <v>1</v>
      </c>
      <c r="E15" s="9">
        <f>IF(D20=0, "-", D15/D20)</f>
        <v>2.0408163265306121E-2</v>
      </c>
      <c r="F15" s="81">
        <v>20</v>
      </c>
      <c r="G15" s="34">
        <f>IF(F20=0, "-", F15/F20)</f>
        <v>8.3333333333333329E-2</v>
      </c>
      <c r="H15" s="65">
        <v>23</v>
      </c>
      <c r="I15" s="9">
        <f>IF(H20=0, "-", H15/H20)</f>
        <v>0.10267857142857142</v>
      </c>
      <c r="J15" s="8">
        <f t="shared" si="0"/>
        <v>1</v>
      </c>
      <c r="K15" s="9">
        <f t="shared" si="1"/>
        <v>-0.13043478260869565</v>
      </c>
    </row>
    <row r="16" spans="1:11" x14ac:dyDescent="0.25">
      <c r="A16" s="7" t="s">
        <v>461</v>
      </c>
      <c r="B16" s="65">
        <v>0</v>
      </c>
      <c r="C16" s="34">
        <f>IF(B20=0, "-", B16/B20)</f>
        <v>0</v>
      </c>
      <c r="D16" s="65">
        <v>0</v>
      </c>
      <c r="E16" s="9">
        <f>IF(D20=0, "-", D16/D20)</f>
        <v>0</v>
      </c>
      <c r="F16" s="81">
        <v>2</v>
      </c>
      <c r="G16" s="34">
        <f>IF(F20=0, "-", F16/F20)</f>
        <v>8.3333333333333332E-3</v>
      </c>
      <c r="H16" s="65">
        <v>0</v>
      </c>
      <c r="I16" s="9">
        <f>IF(H20=0, "-", H16/H20)</f>
        <v>0</v>
      </c>
      <c r="J16" s="8" t="str">
        <f t="shared" si="0"/>
        <v>-</v>
      </c>
      <c r="K16" s="9" t="str">
        <f t="shared" si="1"/>
        <v>-</v>
      </c>
    </row>
    <row r="17" spans="1:11" x14ac:dyDescent="0.25">
      <c r="A17" s="7" t="s">
        <v>462</v>
      </c>
      <c r="B17" s="65">
        <v>3</v>
      </c>
      <c r="C17" s="34">
        <f>IF(B20=0, "-", B17/B20)</f>
        <v>4.6875E-2</v>
      </c>
      <c r="D17" s="65">
        <v>5</v>
      </c>
      <c r="E17" s="9">
        <f>IF(D20=0, "-", D17/D20)</f>
        <v>0.10204081632653061</v>
      </c>
      <c r="F17" s="81">
        <v>8</v>
      </c>
      <c r="G17" s="34">
        <f>IF(F20=0, "-", F17/F20)</f>
        <v>3.3333333333333333E-2</v>
      </c>
      <c r="H17" s="65">
        <v>27</v>
      </c>
      <c r="I17" s="9">
        <f>IF(H20=0, "-", H17/H20)</f>
        <v>0.12053571428571429</v>
      </c>
      <c r="J17" s="8">
        <f t="shared" si="0"/>
        <v>-0.4</v>
      </c>
      <c r="K17" s="9">
        <f t="shared" si="1"/>
        <v>-0.70370370370370372</v>
      </c>
    </row>
    <row r="18" spans="1:11" x14ac:dyDescent="0.25">
      <c r="A18" s="7" t="s">
        <v>463</v>
      </c>
      <c r="B18" s="65">
        <v>1</v>
      </c>
      <c r="C18" s="34">
        <f>IF(B20=0, "-", B18/B20)</f>
        <v>1.5625E-2</v>
      </c>
      <c r="D18" s="65">
        <v>2</v>
      </c>
      <c r="E18" s="9">
        <f>IF(D20=0, "-", D18/D20)</f>
        <v>4.0816326530612242E-2</v>
      </c>
      <c r="F18" s="81">
        <v>11</v>
      </c>
      <c r="G18" s="34">
        <f>IF(F20=0, "-", F18/F20)</f>
        <v>4.583333333333333E-2</v>
      </c>
      <c r="H18" s="65">
        <v>10</v>
      </c>
      <c r="I18" s="9">
        <f>IF(H20=0, "-", H18/H20)</f>
        <v>4.4642857142857144E-2</v>
      </c>
      <c r="J18" s="8">
        <f t="shared" si="0"/>
        <v>-0.5</v>
      </c>
      <c r="K18" s="9">
        <f t="shared" si="1"/>
        <v>0.1</v>
      </c>
    </row>
    <row r="19" spans="1:11" x14ac:dyDescent="0.25">
      <c r="A19" s="2"/>
      <c r="B19" s="68"/>
      <c r="C19" s="33"/>
      <c r="D19" s="68"/>
      <c r="E19" s="6"/>
      <c r="F19" s="82"/>
      <c r="G19" s="33"/>
      <c r="H19" s="68"/>
      <c r="I19" s="6"/>
      <c r="J19" s="5"/>
      <c r="K19" s="6"/>
    </row>
    <row r="20" spans="1:11" s="43" customFormat="1" ht="13" x14ac:dyDescent="0.3">
      <c r="A20" s="162" t="s">
        <v>529</v>
      </c>
      <c r="B20" s="71">
        <f>SUM(B7:B19)</f>
        <v>64</v>
      </c>
      <c r="C20" s="40">
        <f>B20/1923</f>
        <v>3.3281331253250133E-2</v>
      </c>
      <c r="D20" s="71">
        <f>SUM(D7:D19)</f>
        <v>49</v>
      </c>
      <c r="E20" s="41">
        <f>D20/1572</f>
        <v>3.1170483460559797E-2</v>
      </c>
      <c r="F20" s="77">
        <f>SUM(F7:F19)</f>
        <v>240</v>
      </c>
      <c r="G20" s="42">
        <f>F20/9435</f>
        <v>2.5437201907790145E-2</v>
      </c>
      <c r="H20" s="71">
        <f>SUM(H7:H19)</f>
        <v>224</v>
      </c>
      <c r="I20" s="41">
        <f>H20/9486</f>
        <v>2.3613746573898378E-2</v>
      </c>
      <c r="J20" s="37">
        <f>IF(D20=0, "-", IF((B20-D20)/D20&lt;10, (B20-D20)/D20, "&gt;999%"))</f>
        <v>0.30612244897959184</v>
      </c>
      <c r="K20" s="38">
        <f>IF(H20=0, "-", IF((F20-H20)/H20&lt;10, (F20-H20)/H20, "&gt;999%"))</f>
        <v>7.1428571428571425E-2</v>
      </c>
    </row>
    <row r="21" spans="1:11" x14ac:dyDescent="0.25">
      <c r="B21" s="83"/>
      <c r="D21" s="83"/>
      <c r="F21" s="83"/>
      <c r="H21" s="83"/>
    </row>
    <row r="22" spans="1:11" ht="13" x14ac:dyDescent="0.3">
      <c r="A22" s="163" t="s">
        <v>123</v>
      </c>
      <c r="B22" s="61" t="s">
        <v>12</v>
      </c>
      <c r="C22" s="62" t="s">
        <v>13</v>
      </c>
      <c r="D22" s="61" t="s">
        <v>12</v>
      </c>
      <c r="E22" s="63" t="s">
        <v>13</v>
      </c>
      <c r="F22" s="62" t="s">
        <v>12</v>
      </c>
      <c r="G22" s="62" t="s">
        <v>13</v>
      </c>
      <c r="H22" s="61" t="s">
        <v>12</v>
      </c>
      <c r="I22" s="63" t="s">
        <v>13</v>
      </c>
      <c r="J22" s="61"/>
      <c r="K22" s="63"/>
    </row>
    <row r="23" spans="1:11" x14ac:dyDescent="0.25">
      <c r="A23" s="7" t="s">
        <v>464</v>
      </c>
      <c r="B23" s="65">
        <v>2</v>
      </c>
      <c r="C23" s="34">
        <f>IF(B29=0, "-", B23/B29)</f>
        <v>7.407407407407407E-2</v>
      </c>
      <c r="D23" s="65">
        <v>1</v>
      </c>
      <c r="E23" s="9">
        <f>IF(D29=0, "-", D23/D29)</f>
        <v>5.5555555555555552E-2</v>
      </c>
      <c r="F23" s="81">
        <v>8</v>
      </c>
      <c r="G23" s="34">
        <f>IF(F29=0, "-", F23/F29)</f>
        <v>0.10666666666666667</v>
      </c>
      <c r="H23" s="65">
        <v>9</v>
      </c>
      <c r="I23" s="9">
        <f>IF(H29=0, "-", H23/H29)</f>
        <v>0.13235294117647059</v>
      </c>
      <c r="J23" s="8">
        <f>IF(D23=0, "-", IF((B23-D23)/D23&lt;10, (B23-D23)/D23, "&gt;999%"))</f>
        <v>1</v>
      </c>
      <c r="K23" s="9">
        <f>IF(H23=0, "-", IF((F23-H23)/H23&lt;10, (F23-H23)/H23, "&gt;999%"))</f>
        <v>-0.1111111111111111</v>
      </c>
    </row>
    <row r="24" spans="1:11" x14ac:dyDescent="0.25">
      <c r="A24" s="7" t="s">
        <v>465</v>
      </c>
      <c r="B24" s="65">
        <v>7</v>
      </c>
      <c r="C24" s="34">
        <f>IF(B29=0, "-", B24/B29)</f>
        <v>0.25925925925925924</v>
      </c>
      <c r="D24" s="65">
        <v>7</v>
      </c>
      <c r="E24" s="9">
        <f>IF(D29=0, "-", D24/D29)</f>
        <v>0.3888888888888889</v>
      </c>
      <c r="F24" s="81">
        <v>14</v>
      </c>
      <c r="G24" s="34">
        <f>IF(F29=0, "-", F24/F29)</f>
        <v>0.18666666666666668</v>
      </c>
      <c r="H24" s="65">
        <v>23</v>
      </c>
      <c r="I24" s="9">
        <f>IF(H29=0, "-", H24/H29)</f>
        <v>0.33823529411764708</v>
      </c>
      <c r="J24" s="8">
        <f>IF(D24=0, "-", IF((B24-D24)/D24&lt;10, (B24-D24)/D24, "&gt;999%"))</f>
        <v>0</v>
      </c>
      <c r="K24" s="9">
        <f>IF(H24=0, "-", IF((F24-H24)/H24&lt;10, (F24-H24)/H24, "&gt;999%"))</f>
        <v>-0.39130434782608697</v>
      </c>
    </row>
    <row r="25" spans="1:11" x14ac:dyDescent="0.25">
      <c r="A25" s="7" t="s">
        <v>466</v>
      </c>
      <c r="B25" s="65">
        <v>17</v>
      </c>
      <c r="C25" s="34">
        <f>IF(B29=0, "-", B25/B29)</f>
        <v>0.62962962962962965</v>
      </c>
      <c r="D25" s="65">
        <v>9</v>
      </c>
      <c r="E25" s="9">
        <f>IF(D29=0, "-", D25/D29)</f>
        <v>0.5</v>
      </c>
      <c r="F25" s="81">
        <v>50</v>
      </c>
      <c r="G25" s="34">
        <f>IF(F29=0, "-", F25/F29)</f>
        <v>0.66666666666666663</v>
      </c>
      <c r="H25" s="65">
        <v>34</v>
      </c>
      <c r="I25" s="9">
        <f>IF(H29=0, "-", H25/H29)</f>
        <v>0.5</v>
      </c>
      <c r="J25" s="8">
        <f>IF(D25=0, "-", IF((B25-D25)/D25&lt;10, (B25-D25)/D25, "&gt;999%"))</f>
        <v>0.88888888888888884</v>
      </c>
      <c r="K25" s="9">
        <f>IF(H25=0, "-", IF((F25-H25)/H25&lt;10, (F25-H25)/H25, "&gt;999%"))</f>
        <v>0.47058823529411764</v>
      </c>
    </row>
    <row r="26" spans="1:11" x14ac:dyDescent="0.25">
      <c r="A26" s="7" t="s">
        <v>467</v>
      </c>
      <c r="B26" s="65">
        <v>0</v>
      </c>
      <c r="C26" s="34">
        <f>IF(B29=0, "-", B26/B29)</f>
        <v>0</v>
      </c>
      <c r="D26" s="65">
        <v>0</v>
      </c>
      <c r="E26" s="9">
        <f>IF(D29=0, "-", D26/D29)</f>
        <v>0</v>
      </c>
      <c r="F26" s="81">
        <v>1</v>
      </c>
      <c r="G26" s="34">
        <f>IF(F29=0, "-", F26/F29)</f>
        <v>1.3333333333333334E-2</v>
      </c>
      <c r="H26" s="65">
        <v>0</v>
      </c>
      <c r="I26" s="9">
        <f>IF(H29=0, "-", H26/H29)</f>
        <v>0</v>
      </c>
      <c r="J26" s="8" t="str">
        <f>IF(D26=0, "-", IF((B26-D26)/D26&lt;10, (B26-D26)/D26, "&gt;999%"))</f>
        <v>-</v>
      </c>
      <c r="K26" s="9" t="str">
        <f>IF(H26=0, "-", IF((F26-H26)/H26&lt;10, (F26-H26)/H26, "&gt;999%"))</f>
        <v>-</v>
      </c>
    </row>
    <row r="27" spans="1:11" x14ac:dyDescent="0.25">
      <c r="A27" s="7" t="s">
        <v>468</v>
      </c>
      <c r="B27" s="65">
        <v>1</v>
      </c>
      <c r="C27" s="34">
        <f>IF(B29=0, "-", B27/B29)</f>
        <v>3.7037037037037035E-2</v>
      </c>
      <c r="D27" s="65">
        <v>1</v>
      </c>
      <c r="E27" s="9">
        <f>IF(D29=0, "-", D27/D29)</f>
        <v>5.5555555555555552E-2</v>
      </c>
      <c r="F27" s="81">
        <v>2</v>
      </c>
      <c r="G27" s="34">
        <f>IF(F29=0, "-", F27/F29)</f>
        <v>2.6666666666666668E-2</v>
      </c>
      <c r="H27" s="65">
        <v>2</v>
      </c>
      <c r="I27" s="9">
        <f>IF(H29=0, "-", H27/H29)</f>
        <v>2.9411764705882353E-2</v>
      </c>
      <c r="J27" s="8">
        <f>IF(D27=0, "-", IF((B27-D27)/D27&lt;10, (B27-D27)/D27, "&gt;999%"))</f>
        <v>0</v>
      </c>
      <c r="K27" s="9">
        <f>IF(H27=0, "-", IF((F27-H27)/H27&lt;10, (F27-H27)/H27, "&gt;999%"))</f>
        <v>0</v>
      </c>
    </row>
    <row r="28" spans="1:11" x14ac:dyDescent="0.25">
      <c r="A28" s="2"/>
      <c r="B28" s="68"/>
      <c r="C28" s="33"/>
      <c r="D28" s="68"/>
      <c r="E28" s="6"/>
      <c r="F28" s="82"/>
      <c r="G28" s="33"/>
      <c r="H28" s="68"/>
      <c r="I28" s="6"/>
      <c r="J28" s="5"/>
      <c r="K28" s="6"/>
    </row>
    <row r="29" spans="1:11" s="43" customFormat="1" ht="13" x14ac:dyDescent="0.3">
      <c r="A29" s="162" t="s">
        <v>528</v>
      </c>
      <c r="B29" s="71">
        <f>SUM(B23:B28)</f>
        <v>27</v>
      </c>
      <c r="C29" s="40">
        <f>B29/1923</f>
        <v>1.4040561622464899E-2</v>
      </c>
      <c r="D29" s="71">
        <f>SUM(D23:D28)</f>
        <v>18</v>
      </c>
      <c r="E29" s="41">
        <f>D29/1572</f>
        <v>1.1450381679389313E-2</v>
      </c>
      <c r="F29" s="77">
        <f>SUM(F23:F28)</f>
        <v>75</v>
      </c>
      <c r="G29" s="42">
        <f>F29/9435</f>
        <v>7.9491255961844191E-3</v>
      </c>
      <c r="H29" s="71">
        <f>SUM(H23:H28)</f>
        <v>68</v>
      </c>
      <c r="I29" s="41">
        <f>H29/9486</f>
        <v>7.1684587813620072E-3</v>
      </c>
      <c r="J29" s="37">
        <f>IF(D29=0, "-", IF((B29-D29)/D29&lt;10, (B29-D29)/D29, "&gt;999%"))</f>
        <v>0.5</v>
      </c>
      <c r="K29" s="38">
        <f>IF(H29=0, "-", IF((F29-H29)/H29&lt;10, (F29-H29)/H29, "&gt;999%"))</f>
        <v>0.10294117647058823</v>
      </c>
    </row>
    <row r="30" spans="1:11" x14ac:dyDescent="0.25">
      <c r="B30" s="83"/>
      <c r="D30" s="83"/>
      <c r="F30" s="83"/>
      <c r="H30" s="83"/>
    </row>
    <row r="31" spans="1:11" ht="13" x14ac:dyDescent="0.3">
      <c r="A31" s="163" t="s">
        <v>124</v>
      </c>
      <c r="B31" s="61" t="s">
        <v>12</v>
      </c>
      <c r="C31" s="62" t="s">
        <v>13</v>
      </c>
      <c r="D31" s="61" t="s">
        <v>12</v>
      </c>
      <c r="E31" s="63" t="s">
        <v>13</v>
      </c>
      <c r="F31" s="62" t="s">
        <v>12</v>
      </c>
      <c r="G31" s="62" t="s">
        <v>13</v>
      </c>
      <c r="H31" s="61" t="s">
        <v>12</v>
      </c>
      <c r="I31" s="63" t="s">
        <v>13</v>
      </c>
      <c r="J31" s="61"/>
      <c r="K31" s="63"/>
    </row>
    <row r="32" spans="1:11" x14ac:dyDescent="0.25">
      <c r="A32" s="7" t="s">
        <v>469</v>
      </c>
      <c r="B32" s="65">
        <v>2</v>
      </c>
      <c r="C32" s="34">
        <f>IF(B44=0, "-", B32/B44)</f>
        <v>7.1428571428571425E-2</v>
      </c>
      <c r="D32" s="65">
        <v>1</v>
      </c>
      <c r="E32" s="9">
        <f>IF(D44=0, "-", D32/D44)</f>
        <v>7.1428571428571425E-2</v>
      </c>
      <c r="F32" s="81">
        <v>11</v>
      </c>
      <c r="G32" s="34">
        <f>IF(F44=0, "-", F32/F44)</f>
        <v>0.11578947368421053</v>
      </c>
      <c r="H32" s="65">
        <v>8</v>
      </c>
      <c r="I32" s="9">
        <f>IF(H44=0, "-", H32/H44)</f>
        <v>0.12121212121212122</v>
      </c>
      <c r="J32" s="8">
        <f t="shared" ref="J32:J42" si="2">IF(D32=0, "-", IF((B32-D32)/D32&lt;10, (B32-D32)/D32, "&gt;999%"))</f>
        <v>1</v>
      </c>
      <c r="K32" s="9">
        <f t="shared" ref="K32:K42" si="3">IF(H32=0, "-", IF((F32-H32)/H32&lt;10, (F32-H32)/H32, "&gt;999%"))</f>
        <v>0.375</v>
      </c>
    </row>
    <row r="33" spans="1:11" x14ac:dyDescent="0.25">
      <c r="A33" s="7" t="s">
        <v>470</v>
      </c>
      <c r="B33" s="65">
        <v>0</v>
      </c>
      <c r="C33" s="34">
        <f>IF(B44=0, "-", B33/B44)</f>
        <v>0</v>
      </c>
      <c r="D33" s="65">
        <v>0</v>
      </c>
      <c r="E33" s="9">
        <f>IF(D44=0, "-", D33/D44)</f>
        <v>0</v>
      </c>
      <c r="F33" s="81">
        <v>1</v>
      </c>
      <c r="G33" s="34">
        <f>IF(F44=0, "-", F33/F44)</f>
        <v>1.0526315789473684E-2</v>
      </c>
      <c r="H33" s="65">
        <v>1</v>
      </c>
      <c r="I33" s="9">
        <f>IF(H44=0, "-", H33/H44)</f>
        <v>1.5151515151515152E-2</v>
      </c>
      <c r="J33" s="8" t="str">
        <f t="shared" si="2"/>
        <v>-</v>
      </c>
      <c r="K33" s="9">
        <f t="shared" si="3"/>
        <v>0</v>
      </c>
    </row>
    <row r="34" spans="1:11" x14ac:dyDescent="0.25">
      <c r="A34" s="7" t="s">
        <v>471</v>
      </c>
      <c r="B34" s="65">
        <v>1</v>
      </c>
      <c r="C34" s="34">
        <f>IF(B44=0, "-", B34/B44)</f>
        <v>3.5714285714285712E-2</v>
      </c>
      <c r="D34" s="65">
        <v>1</v>
      </c>
      <c r="E34" s="9">
        <f>IF(D44=0, "-", D34/D44)</f>
        <v>7.1428571428571425E-2</v>
      </c>
      <c r="F34" s="81">
        <v>1</v>
      </c>
      <c r="G34" s="34">
        <f>IF(F44=0, "-", F34/F44)</f>
        <v>1.0526315789473684E-2</v>
      </c>
      <c r="H34" s="65">
        <v>3</v>
      </c>
      <c r="I34" s="9">
        <f>IF(H44=0, "-", H34/H44)</f>
        <v>4.5454545454545456E-2</v>
      </c>
      <c r="J34" s="8">
        <f t="shared" si="2"/>
        <v>0</v>
      </c>
      <c r="K34" s="9">
        <f t="shared" si="3"/>
        <v>-0.66666666666666663</v>
      </c>
    </row>
    <row r="35" spans="1:11" x14ac:dyDescent="0.25">
      <c r="A35" s="7" t="s">
        <v>472</v>
      </c>
      <c r="B35" s="65">
        <v>0</v>
      </c>
      <c r="C35" s="34">
        <f>IF(B44=0, "-", B35/B44)</f>
        <v>0</v>
      </c>
      <c r="D35" s="65">
        <v>1</v>
      </c>
      <c r="E35" s="9">
        <f>IF(D44=0, "-", D35/D44)</f>
        <v>7.1428571428571425E-2</v>
      </c>
      <c r="F35" s="81">
        <v>1</v>
      </c>
      <c r="G35" s="34">
        <f>IF(F44=0, "-", F35/F44)</f>
        <v>1.0526315789473684E-2</v>
      </c>
      <c r="H35" s="65">
        <v>4</v>
      </c>
      <c r="I35" s="9">
        <f>IF(H44=0, "-", H35/H44)</f>
        <v>6.0606060606060608E-2</v>
      </c>
      <c r="J35" s="8">
        <f t="shared" si="2"/>
        <v>-1</v>
      </c>
      <c r="K35" s="9">
        <f t="shared" si="3"/>
        <v>-0.75</v>
      </c>
    </row>
    <row r="36" spans="1:11" x14ac:dyDescent="0.25">
      <c r="A36" s="7" t="s">
        <v>473</v>
      </c>
      <c r="B36" s="65">
        <v>2</v>
      </c>
      <c r="C36" s="34">
        <f>IF(B44=0, "-", B36/B44)</f>
        <v>7.1428571428571425E-2</v>
      </c>
      <c r="D36" s="65">
        <v>3</v>
      </c>
      <c r="E36" s="9">
        <f>IF(D44=0, "-", D36/D44)</f>
        <v>0.21428571428571427</v>
      </c>
      <c r="F36" s="81">
        <v>4</v>
      </c>
      <c r="G36" s="34">
        <f>IF(F44=0, "-", F36/F44)</f>
        <v>4.2105263157894736E-2</v>
      </c>
      <c r="H36" s="65">
        <v>10</v>
      </c>
      <c r="I36" s="9">
        <f>IF(H44=0, "-", H36/H44)</f>
        <v>0.15151515151515152</v>
      </c>
      <c r="J36" s="8">
        <f t="shared" si="2"/>
        <v>-0.33333333333333331</v>
      </c>
      <c r="K36" s="9">
        <f t="shared" si="3"/>
        <v>-0.6</v>
      </c>
    </row>
    <row r="37" spans="1:11" x14ac:dyDescent="0.25">
      <c r="A37" s="7" t="s">
        <v>55</v>
      </c>
      <c r="B37" s="65">
        <v>10</v>
      </c>
      <c r="C37" s="34">
        <f>IF(B44=0, "-", B37/B44)</f>
        <v>0.35714285714285715</v>
      </c>
      <c r="D37" s="65">
        <v>5</v>
      </c>
      <c r="E37" s="9">
        <f>IF(D44=0, "-", D37/D44)</f>
        <v>0.35714285714285715</v>
      </c>
      <c r="F37" s="81">
        <v>24</v>
      </c>
      <c r="G37" s="34">
        <f>IF(F44=0, "-", F37/F44)</f>
        <v>0.25263157894736843</v>
      </c>
      <c r="H37" s="65">
        <v>16</v>
      </c>
      <c r="I37" s="9">
        <f>IF(H44=0, "-", H37/H44)</f>
        <v>0.24242424242424243</v>
      </c>
      <c r="J37" s="8">
        <f t="shared" si="2"/>
        <v>1</v>
      </c>
      <c r="K37" s="9">
        <f t="shared" si="3"/>
        <v>0.5</v>
      </c>
    </row>
    <row r="38" spans="1:11" x14ac:dyDescent="0.25">
      <c r="A38" s="7" t="s">
        <v>474</v>
      </c>
      <c r="B38" s="65">
        <v>3</v>
      </c>
      <c r="C38" s="34">
        <f>IF(B44=0, "-", B38/B44)</f>
        <v>0.10714285714285714</v>
      </c>
      <c r="D38" s="65">
        <v>1</v>
      </c>
      <c r="E38" s="9">
        <f>IF(D44=0, "-", D38/D44)</f>
        <v>7.1428571428571425E-2</v>
      </c>
      <c r="F38" s="81">
        <v>7</v>
      </c>
      <c r="G38" s="34">
        <f>IF(F44=0, "-", F38/F44)</f>
        <v>7.3684210526315783E-2</v>
      </c>
      <c r="H38" s="65">
        <v>4</v>
      </c>
      <c r="I38" s="9">
        <f>IF(H44=0, "-", H38/H44)</f>
        <v>6.0606060606060608E-2</v>
      </c>
      <c r="J38" s="8">
        <f t="shared" si="2"/>
        <v>2</v>
      </c>
      <c r="K38" s="9">
        <f t="shared" si="3"/>
        <v>0.75</v>
      </c>
    </row>
    <row r="39" spans="1:11" x14ac:dyDescent="0.25">
      <c r="A39" s="7" t="s">
        <v>475</v>
      </c>
      <c r="B39" s="65">
        <v>0</v>
      </c>
      <c r="C39" s="34">
        <f>IF(B44=0, "-", B39/B44)</f>
        <v>0</v>
      </c>
      <c r="D39" s="65">
        <v>0</v>
      </c>
      <c r="E39" s="9">
        <f>IF(D44=0, "-", D39/D44)</f>
        <v>0</v>
      </c>
      <c r="F39" s="81">
        <v>0</v>
      </c>
      <c r="G39" s="34">
        <f>IF(F44=0, "-", F39/F44)</f>
        <v>0</v>
      </c>
      <c r="H39" s="65">
        <v>1</v>
      </c>
      <c r="I39" s="9">
        <f>IF(H44=0, "-", H39/H44)</f>
        <v>1.5151515151515152E-2</v>
      </c>
      <c r="J39" s="8" t="str">
        <f t="shared" si="2"/>
        <v>-</v>
      </c>
      <c r="K39" s="9">
        <f t="shared" si="3"/>
        <v>-1</v>
      </c>
    </row>
    <row r="40" spans="1:11" x14ac:dyDescent="0.25">
      <c r="A40" s="7" t="s">
        <v>476</v>
      </c>
      <c r="B40" s="65">
        <v>2</v>
      </c>
      <c r="C40" s="34">
        <f>IF(B44=0, "-", B40/B44)</f>
        <v>7.1428571428571425E-2</v>
      </c>
      <c r="D40" s="65">
        <v>0</v>
      </c>
      <c r="E40" s="9">
        <f>IF(D44=0, "-", D40/D44)</f>
        <v>0</v>
      </c>
      <c r="F40" s="81">
        <v>15</v>
      </c>
      <c r="G40" s="34">
        <f>IF(F44=0, "-", F40/F44)</f>
        <v>0.15789473684210525</v>
      </c>
      <c r="H40" s="65">
        <v>4</v>
      </c>
      <c r="I40" s="9">
        <f>IF(H44=0, "-", H40/H44)</f>
        <v>6.0606060606060608E-2</v>
      </c>
      <c r="J40" s="8" t="str">
        <f t="shared" si="2"/>
        <v>-</v>
      </c>
      <c r="K40" s="9">
        <f t="shared" si="3"/>
        <v>2.75</v>
      </c>
    </row>
    <row r="41" spans="1:11" x14ac:dyDescent="0.25">
      <c r="A41" s="7" t="s">
        <v>477</v>
      </c>
      <c r="B41" s="65">
        <v>1</v>
      </c>
      <c r="C41" s="34">
        <f>IF(B44=0, "-", B41/B44)</f>
        <v>3.5714285714285712E-2</v>
      </c>
      <c r="D41" s="65">
        <v>1</v>
      </c>
      <c r="E41" s="9">
        <f>IF(D44=0, "-", D41/D44)</f>
        <v>7.1428571428571425E-2</v>
      </c>
      <c r="F41" s="81">
        <v>8</v>
      </c>
      <c r="G41" s="34">
        <f>IF(F44=0, "-", F41/F44)</f>
        <v>8.4210526315789472E-2</v>
      </c>
      <c r="H41" s="65">
        <v>5</v>
      </c>
      <c r="I41" s="9">
        <f>IF(H44=0, "-", H41/H44)</f>
        <v>7.575757575757576E-2</v>
      </c>
      <c r="J41" s="8">
        <f t="shared" si="2"/>
        <v>0</v>
      </c>
      <c r="K41" s="9">
        <f t="shared" si="3"/>
        <v>0.6</v>
      </c>
    </row>
    <row r="42" spans="1:11" x14ac:dyDescent="0.25">
      <c r="A42" s="7" t="s">
        <v>478</v>
      </c>
      <c r="B42" s="65">
        <v>7</v>
      </c>
      <c r="C42" s="34">
        <f>IF(B44=0, "-", B42/B44)</f>
        <v>0.25</v>
      </c>
      <c r="D42" s="65">
        <v>1</v>
      </c>
      <c r="E42" s="9">
        <f>IF(D44=0, "-", D42/D44)</f>
        <v>7.1428571428571425E-2</v>
      </c>
      <c r="F42" s="81">
        <v>23</v>
      </c>
      <c r="G42" s="34">
        <f>IF(F44=0, "-", F42/F44)</f>
        <v>0.24210526315789474</v>
      </c>
      <c r="H42" s="65">
        <v>10</v>
      </c>
      <c r="I42" s="9">
        <f>IF(H44=0, "-", H42/H44)</f>
        <v>0.15151515151515152</v>
      </c>
      <c r="J42" s="8">
        <f t="shared" si="2"/>
        <v>6</v>
      </c>
      <c r="K42" s="9">
        <f t="shared" si="3"/>
        <v>1.3</v>
      </c>
    </row>
    <row r="43" spans="1:11" x14ac:dyDescent="0.25">
      <c r="A43" s="2"/>
      <c r="B43" s="68"/>
      <c r="C43" s="33"/>
      <c r="D43" s="68"/>
      <c r="E43" s="6"/>
      <c r="F43" s="82"/>
      <c r="G43" s="33"/>
      <c r="H43" s="68"/>
      <c r="I43" s="6"/>
      <c r="J43" s="5"/>
      <c r="K43" s="6"/>
    </row>
    <row r="44" spans="1:11" s="43" customFormat="1" ht="13" x14ac:dyDescent="0.3">
      <c r="A44" s="162" t="s">
        <v>527</v>
      </c>
      <c r="B44" s="71">
        <f>SUM(B32:B43)</f>
        <v>28</v>
      </c>
      <c r="C44" s="40">
        <f>B44/1923</f>
        <v>1.4560582423296931E-2</v>
      </c>
      <c r="D44" s="71">
        <f>SUM(D32:D43)</f>
        <v>14</v>
      </c>
      <c r="E44" s="41">
        <f>D44/1572</f>
        <v>8.9058524173027988E-3</v>
      </c>
      <c r="F44" s="77">
        <f>SUM(F32:F43)</f>
        <v>95</v>
      </c>
      <c r="G44" s="42">
        <f>F44/9435</f>
        <v>1.0068892421833599E-2</v>
      </c>
      <c r="H44" s="71">
        <f>SUM(H32:H43)</f>
        <v>66</v>
      </c>
      <c r="I44" s="41">
        <f>H44/9486</f>
        <v>6.957621758380772E-3</v>
      </c>
      <c r="J44" s="37">
        <f>IF(D44=0, "-", IF((B44-D44)/D44&lt;10, (B44-D44)/D44, "&gt;999%"))</f>
        <v>1</v>
      </c>
      <c r="K44" s="38">
        <f>IF(H44=0, "-", IF((F44-H44)/H44&lt;10, (F44-H44)/H44, "&gt;999%"))</f>
        <v>0.43939393939393939</v>
      </c>
    </row>
    <row r="45" spans="1:11" x14ac:dyDescent="0.25">
      <c r="B45" s="83"/>
      <c r="D45" s="83"/>
      <c r="F45" s="83"/>
      <c r="H45" s="83"/>
    </row>
    <row r="46" spans="1:11" ht="13" x14ac:dyDescent="0.3">
      <c r="A46" s="27" t="s">
        <v>526</v>
      </c>
      <c r="B46" s="71">
        <v>119</v>
      </c>
      <c r="C46" s="40">
        <f>B46/1923</f>
        <v>6.188247529901196E-2</v>
      </c>
      <c r="D46" s="71">
        <v>81</v>
      </c>
      <c r="E46" s="41">
        <f>D46/1572</f>
        <v>5.1526717557251911E-2</v>
      </c>
      <c r="F46" s="77">
        <v>410</v>
      </c>
      <c r="G46" s="42">
        <f>F46/9435</f>
        <v>4.3455219925808163E-2</v>
      </c>
      <c r="H46" s="71">
        <v>358</v>
      </c>
      <c r="I46" s="41">
        <f>H46/9486</f>
        <v>3.7739827113641156E-2</v>
      </c>
      <c r="J46" s="37">
        <f>IF(D46=0, "-", IF((B46-D46)/D46&lt;10, (B46-D46)/D46, "&gt;999%"))</f>
        <v>0.46913580246913578</v>
      </c>
      <c r="K46" s="38">
        <f>IF(H46=0, "-", IF((F46-H46)/H46&lt;10, (F46-H46)/H46, "&gt;999%"))</f>
        <v>0.14525139664804471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6"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8"/>
  <sheetViews>
    <sheetView tabSelected="1" zoomScaleNormal="100" workbookViewId="0">
      <selection activeCell="M1" sqref="M1"/>
    </sheetView>
  </sheetViews>
  <sheetFormatPr defaultRowHeight="12.5" x14ac:dyDescent="0.25"/>
  <cols>
    <col min="1" max="1" width="25.1796875" bestFit="1" customWidth="1"/>
    <col min="2" max="11" width="8.453125" customWidth="1"/>
  </cols>
  <sheetData>
    <row r="1" spans="1:11" s="52" customFormat="1" ht="20" x14ac:dyDescent="0.4">
      <c r="A1" s="4" t="s">
        <v>10</v>
      </c>
      <c r="B1" s="198" t="s">
        <v>533</v>
      </c>
      <c r="C1" s="198"/>
      <c r="D1" s="198"/>
      <c r="E1" s="199"/>
      <c r="F1" s="199"/>
      <c r="G1" s="199"/>
      <c r="H1" s="199"/>
      <c r="I1" s="199"/>
      <c r="J1" s="199"/>
      <c r="K1" s="199"/>
    </row>
    <row r="2" spans="1:11" s="52" customFormat="1" ht="20" x14ac:dyDescent="0.4">
      <c r="A2" s="4" t="s">
        <v>98</v>
      </c>
      <c r="B2" s="202" t="s">
        <v>89</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39</v>
      </c>
      <c r="B7" s="65">
        <v>2</v>
      </c>
      <c r="C7" s="39">
        <f>IF(B28=0, "-", B7/B28)</f>
        <v>1.680672268907563E-2</v>
      </c>
      <c r="D7" s="65">
        <v>1</v>
      </c>
      <c r="E7" s="21">
        <f>IF(D28=0, "-", D7/D28)</f>
        <v>1.2345679012345678E-2</v>
      </c>
      <c r="F7" s="81">
        <v>11</v>
      </c>
      <c r="G7" s="39">
        <f>IF(F28=0, "-", F7/F28)</f>
        <v>2.6829268292682926E-2</v>
      </c>
      <c r="H7" s="65">
        <v>8</v>
      </c>
      <c r="I7" s="21">
        <f>IF(H28=0, "-", H7/H28)</f>
        <v>2.23463687150838E-2</v>
      </c>
      <c r="J7" s="20">
        <f t="shared" ref="J7:J26" si="0">IF(D7=0, "-", IF((B7-D7)/D7&lt;10, (B7-D7)/D7, "&gt;999%"))</f>
        <v>1</v>
      </c>
      <c r="K7" s="21">
        <f t="shared" ref="K7:K26" si="1">IF(H7=0, "-", IF((F7-H7)/H7&lt;10, (F7-H7)/H7, "&gt;999%"))</f>
        <v>0.375</v>
      </c>
    </row>
    <row r="8" spans="1:11" x14ac:dyDescent="0.25">
      <c r="A8" s="7" t="s">
        <v>41</v>
      </c>
      <c r="B8" s="65">
        <v>13</v>
      </c>
      <c r="C8" s="39">
        <f>IF(B28=0, "-", B8/B28)</f>
        <v>0.1092436974789916</v>
      </c>
      <c r="D8" s="65">
        <v>1</v>
      </c>
      <c r="E8" s="21">
        <f>IF(D28=0, "-", D8/D28)</f>
        <v>1.2345679012345678E-2</v>
      </c>
      <c r="F8" s="81">
        <v>48</v>
      </c>
      <c r="G8" s="39">
        <f>IF(F28=0, "-", F8/F28)</f>
        <v>0.11707317073170732</v>
      </c>
      <c r="H8" s="65">
        <v>14</v>
      </c>
      <c r="I8" s="21">
        <f>IF(H28=0, "-", H8/H28)</f>
        <v>3.9106145251396648E-2</v>
      </c>
      <c r="J8" s="20" t="str">
        <f t="shared" si="0"/>
        <v>&gt;999%</v>
      </c>
      <c r="K8" s="21">
        <f t="shared" si="1"/>
        <v>2.4285714285714284</v>
      </c>
    </row>
    <row r="9" spans="1:11" x14ac:dyDescent="0.25">
      <c r="A9" s="7" t="s">
        <v>42</v>
      </c>
      <c r="B9" s="65">
        <v>2</v>
      </c>
      <c r="C9" s="39">
        <f>IF(B28=0, "-", B9/B28)</f>
        <v>1.680672268907563E-2</v>
      </c>
      <c r="D9" s="65">
        <v>2</v>
      </c>
      <c r="E9" s="21">
        <f>IF(D28=0, "-", D9/D28)</f>
        <v>2.4691358024691357E-2</v>
      </c>
      <c r="F9" s="81">
        <v>6</v>
      </c>
      <c r="G9" s="39">
        <f>IF(F28=0, "-", F9/F28)</f>
        <v>1.4634146341463415E-2</v>
      </c>
      <c r="H9" s="65">
        <v>7</v>
      </c>
      <c r="I9" s="21">
        <f>IF(H28=0, "-", H9/H28)</f>
        <v>1.9553072625698324E-2</v>
      </c>
      <c r="J9" s="20">
        <f t="shared" si="0"/>
        <v>0</v>
      </c>
      <c r="K9" s="21">
        <f t="shared" si="1"/>
        <v>-0.14285714285714285</v>
      </c>
    </row>
    <row r="10" spans="1:11" x14ac:dyDescent="0.25">
      <c r="A10" s="7" t="s">
        <v>43</v>
      </c>
      <c r="B10" s="65">
        <v>0</v>
      </c>
      <c r="C10" s="39">
        <f>IF(B28=0, "-", B10/B28)</f>
        <v>0</v>
      </c>
      <c r="D10" s="65">
        <v>0</v>
      </c>
      <c r="E10" s="21">
        <f>IF(D28=0, "-", D10/D28)</f>
        <v>0</v>
      </c>
      <c r="F10" s="81">
        <v>1</v>
      </c>
      <c r="G10" s="39">
        <f>IF(F28=0, "-", F10/F28)</f>
        <v>2.4390243902439024E-3</v>
      </c>
      <c r="H10" s="65">
        <v>1</v>
      </c>
      <c r="I10" s="21">
        <f>IF(H28=0, "-", H10/H28)</f>
        <v>2.7932960893854749E-3</v>
      </c>
      <c r="J10" s="20" t="str">
        <f t="shared" si="0"/>
        <v>-</v>
      </c>
      <c r="K10" s="21">
        <f t="shared" si="1"/>
        <v>0</v>
      </c>
    </row>
    <row r="11" spans="1:11" x14ac:dyDescent="0.25">
      <c r="A11" s="7" t="s">
        <v>44</v>
      </c>
      <c r="B11" s="65">
        <v>8</v>
      </c>
      <c r="C11" s="39">
        <f>IF(B28=0, "-", B11/B28)</f>
        <v>6.7226890756302518E-2</v>
      </c>
      <c r="D11" s="65">
        <v>5</v>
      </c>
      <c r="E11" s="21">
        <f>IF(D28=0, "-", D11/D28)</f>
        <v>6.1728395061728392E-2</v>
      </c>
      <c r="F11" s="81">
        <v>31</v>
      </c>
      <c r="G11" s="39">
        <f>IF(F28=0, "-", F11/F28)</f>
        <v>7.5609756097560973E-2</v>
      </c>
      <c r="H11" s="65">
        <v>34</v>
      </c>
      <c r="I11" s="21">
        <f>IF(H28=0, "-", H11/H28)</f>
        <v>9.4972067039106142E-2</v>
      </c>
      <c r="J11" s="20">
        <f t="shared" si="0"/>
        <v>0.6</v>
      </c>
      <c r="K11" s="21">
        <f t="shared" si="1"/>
        <v>-8.8235294117647065E-2</v>
      </c>
    </row>
    <row r="12" spans="1:11" x14ac:dyDescent="0.25">
      <c r="A12" s="7" t="s">
        <v>47</v>
      </c>
      <c r="B12" s="65">
        <v>16</v>
      </c>
      <c r="C12" s="39">
        <f>IF(B28=0, "-", B12/B28)</f>
        <v>0.13445378151260504</v>
      </c>
      <c r="D12" s="65">
        <v>15</v>
      </c>
      <c r="E12" s="21">
        <f>IF(D28=0, "-", D12/D28)</f>
        <v>0.18518518518518517</v>
      </c>
      <c r="F12" s="81">
        <v>39</v>
      </c>
      <c r="G12" s="39">
        <f>IF(F28=0, "-", F12/F28)</f>
        <v>9.5121951219512196E-2</v>
      </c>
      <c r="H12" s="65">
        <v>57</v>
      </c>
      <c r="I12" s="21">
        <f>IF(H28=0, "-", H12/H28)</f>
        <v>0.15921787709497207</v>
      </c>
      <c r="J12" s="20">
        <f t="shared" si="0"/>
        <v>6.6666666666666666E-2</v>
      </c>
      <c r="K12" s="21">
        <f t="shared" si="1"/>
        <v>-0.31578947368421051</v>
      </c>
    </row>
    <row r="13" spans="1:11" x14ac:dyDescent="0.25">
      <c r="A13" s="7" t="s">
        <v>50</v>
      </c>
      <c r="B13" s="65">
        <v>0</v>
      </c>
      <c r="C13" s="39">
        <f>IF(B28=0, "-", B13/B28)</f>
        <v>0</v>
      </c>
      <c r="D13" s="65">
        <v>0</v>
      </c>
      <c r="E13" s="21">
        <f>IF(D28=0, "-", D13/D28)</f>
        <v>0</v>
      </c>
      <c r="F13" s="81">
        <v>1</v>
      </c>
      <c r="G13" s="39">
        <f>IF(F28=0, "-", F13/F28)</f>
        <v>2.4390243902439024E-3</v>
      </c>
      <c r="H13" s="65">
        <v>1</v>
      </c>
      <c r="I13" s="21">
        <f>IF(H28=0, "-", H13/H28)</f>
        <v>2.7932960893854749E-3</v>
      </c>
      <c r="J13" s="20" t="str">
        <f t="shared" si="0"/>
        <v>-</v>
      </c>
      <c r="K13" s="21">
        <f t="shared" si="1"/>
        <v>0</v>
      </c>
    </row>
    <row r="14" spans="1:11" x14ac:dyDescent="0.25">
      <c r="A14" s="7" t="s">
        <v>51</v>
      </c>
      <c r="B14" s="65">
        <v>38</v>
      </c>
      <c r="C14" s="39">
        <f>IF(B28=0, "-", B14/B28)</f>
        <v>0.31932773109243695</v>
      </c>
      <c r="D14" s="65">
        <v>38</v>
      </c>
      <c r="E14" s="21">
        <f>IF(D28=0, "-", D14/D28)</f>
        <v>0.46913580246913578</v>
      </c>
      <c r="F14" s="81">
        <v>118</v>
      </c>
      <c r="G14" s="39">
        <f>IF(F28=0, "-", F14/F28)</f>
        <v>0.28780487804878047</v>
      </c>
      <c r="H14" s="65">
        <v>111</v>
      </c>
      <c r="I14" s="21">
        <f>IF(H28=0, "-", H14/H28)</f>
        <v>0.31005586592178769</v>
      </c>
      <c r="J14" s="20">
        <f t="shared" si="0"/>
        <v>0</v>
      </c>
      <c r="K14" s="21">
        <f t="shared" si="1"/>
        <v>6.3063063063063057E-2</v>
      </c>
    </row>
    <row r="15" spans="1:11" x14ac:dyDescent="0.25">
      <c r="A15" s="7" t="s">
        <v>55</v>
      </c>
      <c r="B15" s="65">
        <v>10</v>
      </c>
      <c r="C15" s="39">
        <f>IF(B28=0, "-", B15/B28)</f>
        <v>8.4033613445378158E-2</v>
      </c>
      <c r="D15" s="65">
        <v>5</v>
      </c>
      <c r="E15" s="21">
        <f>IF(D28=0, "-", D15/D28)</f>
        <v>6.1728395061728392E-2</v>
      </c>
      <c r="F15" s="81">
        <v>24</v>
      </c>
      <c r="G15" s="39">
        <f>IF(F28=0, "-", F15/F28)</f>
        <v>5.8536585365853662E-2</v>
      </c>
      <c r="H15" s="65">
        <v>16</v>
      </c>
      <c r="I15" s="21">
        <f>IF(H28=0, "-", H15/H28)</f>
        <v>4.4692737430167599E-2</v>
      </c>
      <c r="J15" s="20">
        <f t="shared" si="0"/>
        <v>1</v>
      </c>
      <c r="K15" s="21">
        <f t="shared" si="1"/>
        <v>0.5</v>
      </c>
    </row>
    <row r="16" spans="1:11" x14ac:dyDescent="0.25">
      <c r="A16" s="7" t="s">
        <v>58</v>
      </c>
      <c r="B16" s="65">
        <v>10</v>
      </c>
      <c r="C16" s="39">
        <f>IF(B28=0, "-", B16/B28)</f>
        <v>8.4033613445378158E-2</v>
      </c>
      <c r="D16" s="65">
        <v>2</v>
      </c>
      <c r="E16" s="21">
        <f>IF(D28=0, "-", D16/D28)</f>
        <v>2.4691358024691357E-2</v>
      </c>
      <c r="F16" s="81">
        <v>34</v>
      </c>
      <c r="G16" s="39">
        <f>IF(F28=0, "-", F16/F28)</f>
        <v>8.2926829268292687E-2</v>
      </c>
      <c r="H16" s="65">
        <v>23</v>
      </c>
      <c r="I16" s="21">
        <f>IF(H28=0, "-", H16/H28)</f>
        <v>6.4245810055865923E-2</v>
      </c>
      <c r="J16" s="20">
        <f t="shared" si="0"/>
        <v>4</v>
      </c>
      <c r="K16" s="21">
        <f t="shared" si="1"/>
        <v>0.47826086956521741</v>
      </c>
    </row>
    <row r="17" spans="1:11" x14ac:dyDescent="0.25">
      <c r="A17" s="7" t="s">
        <v>61</v>
      </c>
      <c r="B17" s="65">
        <v>3</v>
      </c>
      <c r="C17" s="39">
        <f>IF(B28=0, "-", B17/B28)</f>
        <v>2.5210084033613446E-2</v>
      </c>
      <c r="D17" s="65">
        <v>1</v>
      </c>
      <c r="E17" s="21">
        <f>IF(D28=0, "-", D17/D28)</f>
        <v>1.2345679012345678E-2</v>
      </c>
      <c r="F17" s="81">
        <v>7</v>
      </c>
      <c r="G17" s="39">
        <f>IF(F28=0, "-", F17/F28)</f>
        <v>1.7073170731707318E-2</v>
      </c>
      <c r="H17" s="65">
        <v>4</v>
      </c>
      <c r="I17" s="21">
        <f>IF(H28=0, "-", H17/H28)</f>
        <v>1.11731843575419E-2</v>
      </c>
      <c r="J17" s="20">
        <f t="shared" si="0"/>
        <v>2</v>
      </c>
      <c r="K17" s="21">
        <f t="shared" si="1"/>
        <v>0.75</v>
      </c>
    </row>
    <row r="18" spans="1:11" x14ac:dyDescent="0.25">
      <c r="A18" s="7" t="s">
        <v>62</v>
      </c>
      <c r="B18" s="65">
        <v>0</v>
      </c>
      <c r="C18" s="39">
        <f>IF(B28=0, "-", B18/B28)</f>
        <v>0</v>
      </c>
      <c r="D18" s="65">
        <v>0</v>
      </c>
      <c r="E18" s="21">
        <f>IF(D28=0, "-", D18/D28)</f>
        <v>0</v>
      </c>
      <c r="F18" s="81">
        <v>0</v>
      </c>
      <c r="G18" s="39">
        <f>IF(F28=0, "-", F18/F28)</f>
        <v>0</v>
      </c>
      <c r="H18" s="65">
        <v>1</v>
      </c>
      <c r="I18" s="21">
        <f>IF(H28=0, "-", H18/H28)</f>
        <v>2.7932960893854749E-3</v>
      </c>
      <c r="J18" s="20" t="str">
        <f t="shared" si="0"/>
        <v>-</v>
      </c>
      <c r="K18" s="21">
        <f t="shared" si="1"/>
        <v>-1</v>
      </c>
    </row>
    <row r="19" spans="1:11" x14ac:dyDescent="0.25">
      <c r="A19" s="7" t="s">
        <v>66</v>
      </c>
      <c r="B19" s="65">
        <v>2</v>
      </c>
      <c r="C19" s="39">
        <f>IF(B28=0, "-", B19/B28)</f>
        <v>1.680672268907563E-2</v>
      </c>
      <c r="D19" s="65">
        <v>1</v>
      </c>
      <c r="E19" s="21">
        <f>IF(D28=0, "-", D19/D28)</f>
        <v>1.2345679012345678E-2</v>
      </c>
      <c r="F19" s="81">
        <v>20</v>
      </c>
      <c r="G19" s="39">
        <f>IF(F28=0, "-", F19/F28)</f>
        <v>4.878048780487805E-2</v>
      </c>
      <c r="H19" s="65">
        <v>23</v>
      </c>
      <c r="I19" s="21">
        <f>IF(H28=0, "-", H19/H28)</f>
        <v>6.4245810055865923E-2</v>
      </c>
      <c r="J19" s="20">
        <f t="shared" si="0"/>
        <v>1</v>
      </c>
      <c r="K19" s="21">
        <f t="shared" si="1"/>
        <v>-0.13043478260869565</v>
      </c>
    </row>
    <row r="20" spans="1:11" x14ac:dyDescent="0.25">
      <c r="A20" s="7" t="s">
        <v>71</v>
      </c>
      <c r="B20" s="65">
        <v>0</v>
      </c>
      <c r="C20" s="39">
        <f>IF(B28=0, "-", B20/B28)</f>
        <v>0</v>
      </c>
      <c r="D20" s="65">
        <v>0</v>
      </c>
      <c r="E20" s="21">
        <f>IF(D28=0, "-", D20/D28)</f>
        <v>0</v>
      </c>
      <c r="F20" s="81">
        <v>2</v>
      </c>
      <c r="G20" s="39">
        <f>IF(F28=0, "-", F20/F28)</f>
        <v>4.8780487804878049E-3</v>
      </c>
      <c r="H20" s="65">
        <v>0</v>
      </c>
      <c r="I20" s="21">
        <f>IF(H28=0, "-", H20/H28)</f>
        <v>0</v>
      </c>
      <c r="J20" s="20" t="str">
        <f t="shared" si="0"/>
        <v>-</v>
      </c>
      <c r="K20" s="21" t="str">
        <f t="shared" si="1"/>
        <v>-</v>
      </c>
    </row>
    <row r="21" spans="1:11" x14ac:dyDescent="0.25">
      <c r="A21" s="7" t="s">
        <v>75</v>
      </c>
      <c r="B21" s="65">
        <v>3</v>
      </c>
      <c r="C21" s="39">
        <f>IF(B28=0, "-", B21/B28)</f>
        <v>2.5210084033613446E-2</v>
      </c>
      <c r="D21" s="65">
        <v>5</v>
      </c>
      <c r="E21" s="21">
        <f>IF(D28=0, "-", D21/D28)</f>
        <v>6.1728395061728392E-2</v>
      </c>
      <c r="F21" s="81">
        <v>8</v>
      </c>
      <c r="G21" s="39">
        <f>IF(F28=0, "-", F21/F28)</f>
        <v>1.9512195121951219E-2</v>
      </c>
      <c r="H21" s="65">
        <v>27</v>
      </c>
      <c r="I21" s="21">
        <f>IF(H28=0, "-", H21/H28)</f>
        <v>7.5418994413407825E-2</v>
      </c>
      <c r="J21" s="20">
        <f t="shared" si="0"/>
        <v>-0.4</v>
      </c>
      <c r="K21" s="21">
        <f t="shared" si="1"/>
        <v>-0.70370370370370372</v>
      </c>
    </row>
    <row r="22" spans="1:11" x14ac:dyDescent="0.25">
      <c r="A22" s="7" t="s">
        <v>76</v>
      </c>
      <c r="B22" s="65">
        <v>2</v>
      </c>
      <c r="C22" s="39">
        <f>IF(B28=0, "-", B22/B28)</f>
        <v>1.680672268907563E-2</v>
      </c>
      <c r="D22" s="65">
        <v>0</v>
      </c>
      <c r="E22" s="21">
        <f>IF(D28=0, "-", D22/D28)</f>
        <v>0</v>
      </c>
      <c r="F22" s="81">
        <v>15</v>
      </c>
      <c r="G22" s="39">
        <f>IF(F28=0, "-", F22/F28)</f>
        <v>3.6585365853658534E-2</v>
      </c>
      <c r="H22" s="65">
        <v>4</v>
      </c>
      <c r="I22" s="21">
        <f>IF(H28=0, "-", H22/H28)</f>
        <v>1.11731843575419E-2</v>
      </c>
      <c r="J22" s="20" t="str">
        <f t="shared" si="0"/>
        <v>-</v>
      </c>
      <c r="K22" s="21">
        <f t="shared" si="1"/>
        <v>2.75</v>
      </c>
    </row>
    <row r="23" spans="1:11" x14ac:dyDescent="0.25">
      <c r="A23" s="7" t="s">
        <v>77</v>
      </c>
      <c r="B23" s="65">
        <v>0</v>
      </c>
      <c r="C23" s="39">
        <f>IF(B28=0, "-", B23/B28)</f>
        <v>0</v>
      </c>
      <c r="D23" s="65">
        <v>0</v>
      </c>
      <c r="E23" s="21">
        <f>IF(D28=0, "-", D23/D28)</f>
        <v>0</v>
      </c>
      <c r="F23" s="81">
        <v>1</v>
      </c>
      <c r="G23" s="39">
        <f>IF(F28=0, "-", F23/F28)</f>
        <v>2.4390243902439024E-3</v>
      </c>
      <c r="H23" s="65">
        <v>0</v>
      </c>
      <c r="I23" s="21">
        <f>IF(H28=0, "-", H23/H28)</f>
        <v>0</v>
      </c>
      <c r="J23" s="20" t="str">
        <f t="shared" si="0"/>
        <v>-</v>
      </c>
      <c r="K23" s="21" t="str">
        <f t="shared" si="1"/>
        <v>-</v>
      </c>
    </row>
    <row r="24" spans="1:11" x14ac:dyDescent="0.25">
      <c r="A24" s="7" t="s">
        <v>84</v>
      </c>
      <c r="B24" s="65">
        <v>2</v>
      </c>
      <c r="C24" s="39">
        <f>IF(B28=0, "-", B24/B28)</f>
        <v>1.680672268907563E-2</v>
      </c>
      <c r="D24" s="65">
        <v>2</v>
      </c>
      <c r="E24" s="21">
        <f>IF(D28=0, "-", D24/D28)</f>
        <v>2.4691358024691357E-2</v>
      </c>
      <c r="F24" s="81">
        <v>10</v>
      </c>
      <c r="G24" s="39">
        <f>IF(F28=0, "-", F24/F28)</f>
        <v>2.4390243902439025E-2</v>
      </c>
      <c r="H24" s="65">
        <v>7</v>
      </c>
      <c r="I24" s="21">
        <f>IF(H28=0, "-", H24/H28)</f>
        <v>1.9553072625698324E-2</v>
      </c>
      <c r="J24" s="20">
        <f t="shared" si="0"/>
        <v>0</v>
      </c>
      <c r="K24" s="21">
        <f t="shared" si="1"/>
        <v>0.42857142857142855</v>
      </c>
    </row>
    <row r="25" spans="1:11" x14ac:dyDescent="0.25">
      <c r="A25" s="7" t="s">
        <v>85</v>
      </c>
      <c r="B25" s="65">
        <v>1</v>
      </c>
      <c r="C25" s="39">
        <f>IF(B28=0, "-", B25/B28)</f>
        <v>8.4033613445378148E-3</v>
      </c>
      <c r="D25" s="65">
        <v>2</v>
      </c>
      <c r="E25" s="21">
        <f>IF(D28=0, "-", D25/D28)</f>
        <v>2.4691358024691357E-2</v>
      </c>
      <c r="F25" s="81">
        <v>11</v>
      </c>
      <c r="G25" s="39">
        <f>IF(F28=0, "-", F25/F28)</f>
        <v>2.6829268292682926E-2</v>
      </c>
      <c r="H25" s="65">
        <v>10</v>
      </c>
      <c r="I25" s="21">
        <f>IF(H28=0, "-", H25/H28)</f>
        <v>2.7932960893854747E-2</v>
      </c>
      <c r="J25" s="20">
        <f t="shared" si="0"/>
        <v>-0.5</v>
      </c>
      <c r="K25" s="21">
        <f t="shared" si="1"/>
        <v>0.1</v>
      </c>
    </row>
    <row r="26" spans="1:11" x14ac:dyDescent="0.25">
      <c r="A26" s="7" t="s">
        <v>87</v>
      </c>
      <c r="B26" s="65">
        <v>7</v>
      </c>
      <c r="C26" s="39">
        <f>IF(B28=0, "-", B26/B28)</f>
        <v>5.8823529411764705E-2</v>
      </c>
      <c r="D26" s="65">
        <v>1</v>
      </c>
      <c r="E26" s="21">
        <f>IF(D28=0, "-", D26/D28)</f>
        <v>1.2345679012345678E-2</v>
      </c>
      <c r="F26" s="81">
        <v>23</v>
      </c>
      <c r="G26" s="39">
        <f>IF(F28=0, "-", F26/F28)</f>
        <v>5.6097560975609757E-2</v>
      </c>
      <c r="H26" s="65">
        <v>10</v>
      </c>
      <c r="I26" s="21">
        <f>IF(H28=0, "-", H26/H28)</f>
        <v>2.7932960893854747E-2</v>
      </c>
      <c r="J26" s="20">
        <f t="shared" si="0"/>
        <v>6</v>
      </c>
      <c r="K26" s="21">
        <f t="shared" si="1"/>
        <v>1.3</v>
      </c>
    </row>
    <row r="27" spans="1:11" x14ac:dyDescent="0.25">
      <c r="A27" s="2"/>
      <c r="B27" s="68"/>
      <c r="C27" s="33"/>
      <c r="D27" s="68"/>
      <c r="E27" s="6"/>
      <c r="F27" s="82"/>
      <c r="G27" s="33"/>
      <c r="H27" s="68"/>
      <c r="I27" s="6"/>
      <c r="J27" s="5"/>
      <c r="K27" s="6"/>
    </row>
    <row r="28" spans="1:11" s="43" customFormat="1" ht="13" x14ac:dyDescent="0.3">
      <c r="A28" s="162" t="s">
        <v>526</v>
      </c>
      <c r="B28" s="71">
        <f>SUM(B7:B27)</f>
        <v>119</v>
      </c>
      <c r="C28" s="40">
        <v>1</v>
      </c>
      <c r="D28" s="71">
        <f>SUM(D7:D27)</f>
        <v>81</v>
      </c>
      <c r="E28" s="41">
        <v>1</v>
      </c>
      <c r="F28" s="77">
        <f>SUM(F7:F27)</f>
        <v>410</v>
      </c>
      <c r="G28" s="42">
        <v>1</v>
      </c>
      <c r="H28" s="71">
        <f>SUM(H7:H27)</f>
        <v>358</v>
      </c>
      <c r="I28" s="41">
        <v>1</v>
      </c>
      <c r="J28" s="37">
        <f>IF(D28=0, "-", (B28-D28)/D28)</f>
        <v>0.46913580246913578</v>
      </c>
      <c r="K28" s="38">
        <f>IF(H28=0, "-", (F28-H28)/H28)</f>
        <v>0.14525139664804471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75"/>
  <sheetViews>
    <sheetView tabSelected="1" zoomScaleNormal="100" workbookViewId="0">
      <selection activeCell="M1" sqref="M1"/>
    </sheetView>
  </sheetViews>
  <sheetFormatPr defaultRowHeight="12.5" x14ac:dyDescent="0.25"/>
  <cols>
    <col min="1" max="1" width="34.36328125" bestFit="1" customWidth="1"/>
    <col min="6" max="6" width="1.7265625" customWidth="1"/>
  </cols>
  <sheetData>
    <row r="1" spans="1:10" s="52" customFormat="1" ht="20" x14ac:dyDescent="0.4">
      <c r="A1" s="4" t="s">
        <v>10</v>
      </c>
      <c r="B1" s="198" t="s">
        <v>21</v>
      </c>
      <c r="C1" s="199"/>
      <c r="D1" s="199"/>
      <c r="E1" s="199"/>
      <c r="F1" s="199"/>
      <c r="G1" s="199"/>
      <c r="H1" s="199"/>
      <c r="I1" s="199"/>
      <c r="J1" s="199"/>
    </row>
    <row r="2" spans="1:10" s="52" customFormat="1" ht="20" x14ac:dyDescent="0.4">
      <c r="A2" s="4" t="s">
        <v>98</v>
      </c>
      <c r="B2" s="202" t="s">
        <v>89</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ht="13" x14ac:dyDescent="0.3">
      <c r="A7" s="159" t="s">
        <v>31</v>
      </c>
      <c r="B7" s="65"/>
      <c r="C7" s="66"/>
      <c r="D7" s="65"/>
      <c r="E7" s="66"/>
      <c r="F7" s="67"/>
      <c r="G7" s="65"/>
      <c r="H7" s="66"/>
      <c r="I7" s="20"/>
      <c r="J7" s="21"/>
    </row>
    <row r="8" spans="1:10" x14ac:dyDescent="0.25">
      <c r="A8" s="177" t="s">
        <v>225</v>
      </c>
      <c r="B8" s="143">
        <v>0</v>
      </c>
      <c r="C8" s="144">
        <v>0</v>
      </c>
      <c r="D8" s="143">
        <v>1</v>
      </c>
      <c r="E8" s="144">
        <v>3</v>
      </c>
      <c r="F8" s="145"/>
      <c r="G8" s="143">
        <f>B8-C8</f>
        <v>0</v>
      </c>
      <c r="H8" s="144">
        <f>D8-E8</f>
        <v>-2</v>
      </c>
      <c r="I8" s="151" t="str">
        <f>IF(C8=0, "-", IF(G8/C8&lt;10, G8/C8, "&gt;999%"))</f>
        <v>-</v>
      </c>
      <c r="J8" s="152">
        <f>IF(E8=0, "-", IF(H8/E8&lt;10, H8/E8, "&gt;999%"))</f>
        <v>-0.66666666666666663</v>
      </c>
    </row>
    <row r="9" spans="1:10" x14ac:dyDescent="0.25">
      <c r="A9" s="158" t="s">
        <v>347</v>
      </c>
      <c r="B9" s="65">
        <v>0</v>
      </c>
      <c r="C9" s="66">
        <v>0</v>
      </c>
      <c r="D9" s="65">
        <v>1</v>
      </c>
      <c r="E9" s="66">
        <v>0</v>
      </c>
      <c r="F9" s="67"/>
      <c r="G9" s="65">
        <f>B9-C9</f>
        <v>0</v>
      </c>
      <c r="H9" s="66">
        <f>D9-E9</f>
        <v>1</v>
      </c>
      <c r="I9" s="20" t="str">
        <f>IF(C9=0, "-", IF(G9/C9&lt;10, G9/C9, "&gt;999%"))</f>
        <v>-</v>
      </c>
      <c r="J9" s="21" t="str">
        <f>IF(E9=0, "-", IF(H9/E9&lt;10, H9/E9, "&gt;999%"))</f>
        <v>-</v>
      </c>
    </row>
    <row r="10" spans="1:10" s="160" customFormat="1" ht="13" x14ac:dyDescent="0.3">
      <c r="A10" s="178" t="s">
        <v>534</v>
      </c>
      <c r="B10" s="71">
        <v>0</v>
      </c>
      <c r="C10" s="72">
        <v>0</v>
      </c>
      <c r="D10" s="71">
        <v>2</v>
      </c>
      <c r="E10" s="72">
        <v>3</v>
      </c>
      <c r="F10" s="73"/>
      <c r="G10" s="71">
        <f>B10-C10</f>
        <v>0</v>
      </c>
      <c r="H10" s="72">
        <f>D10-E10</f>
        <v>-1</v>
      </c>
      <c r="I10" s="37" t="str">
        <f>IF(C10=0, "-", IF(G10/C10&lt;10, G10/C10, "&gt;999%"))</f>
        <v>-</v>
      </c>
      <c r="J10" s="38">
        <f>IF(E10=0, "-", IF(H10/E10&lt;10, H10/E10, "&gt;999%"))</f>
        <v>-0.33333333333333331</v>
      </c>
    </row>
    <row r="11" spans="1:10" x14ac:dyDescent="0.25">
      <c r="A11" s="177"/>
      <c r="B11" s="143"/>
      <c r="C11" s="144"/>
      <c r="D11" s="143"/>
      <c r="E11" s="144"/>
      <c r="F11" s="145"/>
      <c r="G11" s="143"/>
      <c r="H11" s="144"/>
      <c r="I11" s="151"/>
      <c r="J11" s="152"/>
    </row>
    <row r="12" spans="1:10" s="139" customFormat="1" ht="13" x14ac:dyDescent="0.3">
      <c r="A12" s="159" t="s">
        <v>32</v>
      </c>
      <c r="B12" s="65"/>
      <c r="C12" s="66"/>
      <c r="D12" s="65"/>
      <c r="E12" s="66"/>
      <c r="F12" s="67"/>
      <c r="G12" s="65"/>
      <c r="H12" s="66"/>
      <c r="I12" s="20"/>
      <c r="J12" s="21"/>
    </row>
    <row r="13" spans="1:10" x14ac:dyDescent="0.25">
      <c r="A13" s="158" t="s">
        <v>195</v>
      </c>
      <c r="B13" s="65">
        <v>0</v>
      </c>
      <c r="C13" s="66">
        <v>0</v>
      </c>
      <c r="D13" s="65">
        <v>4</v>
      </c>
      <c r="E13" s="66">
        <v>1</v>
      </c>
      <c r="F13" s="67"/>
      <c r="G13" s="65">
        <f t="shared" ref="G13:G27" si="0">B13-C13</f>
        <v>0</v>
      </c>
      <c r="H13" s="66">
        <f t="shared" ref="H13:H27" si="1">D13-E13</f>
        <v>3</v>
      </c>
      <c r="I13" s="20" t="str">
        <f t="shared" ref="I13:I27" si="2">IF(C13=0, "-", IF(G13/C13&lt;10, G13/C13, "&gt;999%"))</f>
        <v>-</v>
      </c>
      <c r="J13" s="21">
        <f t="shared" ref="J13:J27" si="3">IF(E13=0, "-", IF(H13/E13&lt;10, H13/E13, "&gt;999%"))</f>
        <v>3</v>
      </c>
    </row>
    <row r="14" spans="1:10" x14ac:dyDescent="0.25">
      <c r="A14" s="158" t="s">
        <v>206</v>
      </c>
      <c r="B14" s="65">
        <v>1</v>
      </c>
      <c r="C14" s="66">
        <v>1</v>
      </c>
      <c r="D14" s="65">
        <v>11</v>
      </c>
      <c r="E14" s="66">
        <v>6</v>
      </c>
      <c r="F14" s="67"/>
      <c r="G14" s="65">
        <f t="shared" si="0"/>
        <v>0</v>
      </c>
      <c r="H14" s="66">
        <f t="shared" si="1"/>
        <v>5</v>
      </c>
      <c r="I14" s="20">
        <f t="shared" si="2"/>
        <v>0</v>
      </c>
      <c r="J14" s="21">
        <f t="shared" si="3"/>
        <v>0.83333333333333337</v>
      </c>
    </row>
    <row r="15" spans="1:10" x14ac:dyDescent="0.25">
      <c r="A15" s="158" t="s">
        <v>226</v>
      </c>
      <c r="B15" s="65">
        <v>0</v>
      </c>
      <c r="C15" s="66">
        <v>0</v>
      </c>
      <c r="D15" s="65">
        <v>7</v>
      </c>
      <c r="E15" s="66">
        <v>1</v>
      </c>
      <c r="F15" s="67"/>
      <c r="G15" s="65">
        <f t="shared" si="0"/>
        <v>0</v>
      </c>
      <c r="H15" s="66">
        <f t="shared" si="1"/>
        <v>6</v>
      </c>
      <c r="I15" s="20" t="str">
        <f t="shared" si="2"/>
        <v>-</v>
      </c>
      <c r="J15" s="21">
        <f t="shared" si="3"/>
        <v>6</v>
      </c>
    </row>
    <row r="16" spans="1:10" x14ac:dyDescent="0.25">
      <c r="A16" s="158" t="s">
        <v>269</v>
      </c>
      <c r="B16" s="65">
        <v>0</v>
      </c>
      <c r="C16" s="66">
        <v>1</v>
      </c>
      <c r="D16" s="65">
        <v>1</v>
      </c>
      <c r="E16" s="66">
        <v>1</v>
      </c>
      <c r="F16" s="67"/>
      <c r="G16" s="65">
        <f t="shared" si="0"/>
        <v>-1</v>
      </c>
      <c r="H16" s="66">
        <f t="shared" si="1"/>
        <v>0</v>
      </c>
      <c r="I16" s="20">
        <f t="shared" si="2"/>
        <v>-1</v>
      </c>
      <c r="J16" s="21">
        <f t="shared" si="3"/>
        <v>0</v>
      </c>
    </row>
    <row r="17" spans="1:10" x14ac:dyDescent="0.25">
      <c r="A17" s="158" t="s">
        <v>227</v>
      </c>
      <c r="B17" s="65">
        <v>2</v>
      </c>
      <c r="C17" s="66">
        <v>0</v>
      </c>
      <c r="D17" s="65">
        <v>5</v>
      </c>
      <c r="E17" s="66">
        <v>1</v>
      </c>
      <c r="F17" s="67"/>
      <c r="G17" s="65">
        <f t="shared" si="0"/>
        <v>2</v>
      </c>
      <c r="H17" s="66">
        <f t="shared" si="1"/>
        <v>4</v>
      </c>
      <c r="I17" s="20" t="str">
        <f t="shared" si="2"/>
        <v>-</v>
      </c>
      <c r="J17" s="21">
        <f t="shared" si="3"/>
        <v>4</v>
      </c>
    </row>
    <row r="18" spans="1:10" x14ac:dyDescent="0.25">
      <c r="A18" s="158" t="s">
        <v>243</v>
      </c>
      <c r="B18" s="65">
        <v>0</v>
      </c>
      <c r="C18" s="66">
        <v>0</v>
      </c>
      <c r="D18" s="65">
        <v>0</v>
      </c>
      <c r="E18" s="66">
        <v>1</v>
      </c>
      <c r="F18" s="67"/>
      <c r="G18" s="65">
        <f t="shared" si="0"/>
        <v>0</v>
      </c>
      <c r="H18" s="66">
        <f t="shared" si="1"/>
        <v>-1</v>
      </c>
      <c r="I18" s="20" t="str">
        <f t="shared" si="2"/>
        <v>-</v>
      </c>
      <c r="J18" s="21">
        <f t="shared" si="3"/>
        <v>-1</v>
      </c>
    </row>
    <row r="19" spans="1:10" x14ac:dyDescent="0.25">
      <c r="A19" s="158" t="s">
        <v>383</v>
      </c>
      <c r="B19" s="65">
        <v>1</v>
      </c>
      <c r="C19" s="66">
        <v>0</v>
      </c>
      <c r="D19" s="65">
        <v>2</v>
      </c>
      <c r="E19" s="66">
        <v>4</v>
      </c>
      <c r="F19" s="67"/>
      <c r="G19" s="65">
        <f t="shared" si="0"/>
        <v>1</v>
      </c>
      <c r="H19" s="66">
        <f t="shared" si="1"/>
        <v>-2</v>
      </c>
      <c r="I19" s="20" t="str">
        <f t="shared" si="2"/>
        <v>-</v>
      </c>
      <c r="J19" s="21">
        <f t="shared" si="3"/>
        <v>-0.5</v>
      </c>
    </row>
    <row r="20" spans="1:10" x14ac:dyDescent="0.25">
      <c r="A20" s="158" t="s">
        <v>244</v>
      </c>
      <c r="B20" s="65">
        <v>0</v>
      </c>
      <c r="C20" s="66">
        <v>0</v>
      </c>
      <c r="D20" s="65">
        <v>5</v>
      </c>
      <c r="E20" s="66">
        <v>0</v>
      </c>
      <c r="F20" s="67"/>
      <c r="G20" s="65">
        <f t="shared" si="0"/>
        <v>0</v>
      </c>
      <c r="H20" s="66">
        <f t="shared" si="1"/>
        <v>5</v>
      </c>
      <c r="I20" s="20" t="str">
        <f t="shared" si="2"/>
        <v>-</v>
      </c>
      <c r="J20" s="21" t="str">
        <f t="shared" si="3"/>
        <v>-</v>
      </c>
    </row>
    <row r="21" spans="1:10" x14ac:dyDescent="0.25">
      <c r="A21" s="158" t="s">
        <v>314</v>
      </c>
      <c r="B21" s="65">
        <v>2</v>
      </c>
      <c r="C21" s="66">
        <v>2</v>
      </c>
      <c r="D21" s="65">
        <v>4</v>
      </c>
      <c r="E21" s="66">
        <v>3</v>
      </c>
      <c r="F21" s="67"/>
      <c r="G21" s="65">
        <f t="shared" si="0"/>
        <v>0</v>
      </c>
      <c r="H21" s="66">
        <f t="shared" si="1"/>
        <v>1</v>
      </c>
      <c r="I21" s="20">
        <f t="shared" si="2"/>
        <v>0</v>
      </c>
      <c r="J21" s="21">
        <f t="shared" si="3"/>
        <v>0.33333333333333331</v>
      </c>
    </row>
    <row r="22" spans="1:10" x14ac:dyDescent="0.25">
      <c r="A22" s="158" t="s">
        <v>315</v>
      </c>
      <c r="B22" s="65">
        <v>7</v>
      </c>
      <c r="C22" s="66">
        <v>11</v>
      </c>
      <c r="D22" s="65">
        <v>27</v>
      </c>
      <c r="E22" s="66">
        <v>29</v>
      </c>
      <c r="F22" s="67"/>
      <c r="G22" s="65">
        <f t="shared" si="0"/>
        <v>-4</v>
      </c>
      <c r="H22" s="66">
        <f t="shared" si="1"/>
        <v>-2</v>
      </c>
      <c r="I22" s="20">
        <f t="shared" si="2"/>
        <v>-0.36363636363636365</v>
      </c>
      <c r="J22" s="21">
        <f t="shared" si="3"/>
        <v>-6.8965517241379309E-2</v>
      </c>
    </row>
    <row r="23" spans="1:10" x14ac:dyDescent="0.25">
      <c r="A23" s="158" t="s">
        <v>348</v>
      </c>
      <c r="B23" s="65">
        <v>3</v>
      </c>
      <c r="C23" s="66">
        <v>5</v>
      </c>
      <c r="D23" s="65">
        <v>33</v>
      </c>
      <c r="E23" s="66">
        <v>18</v>
      </c>
      <c r="F23" s="67"/>
      <c r="G23" s="65">
        <f t="shared" si="0"/>
        <v>-2</v>
      </c>
      <c r="H23" s="66">
        <f t="shared" si="1"/>
        <v>15</v>
      </c>
      <c r="I23" s="20">
        <f t="shared" si="2"/>
        <v>-0.4</v>
      </c>
      <c r="J23" s="21">
        <f t="shared" si="3"/>
        <v>0.83333333333333337</v>
      </c>
    </row>
    <row r="24" spans="1:10" x14ac:dyDescent="0.25">
      <c r="A24" s="158" t="s">
        <v>384</v>
      </c>
      <c r="B24" s="65">
        <v>2</v>
      </c>
      <c r="C24" s="66">
        <v>1</v>
      </c>
      <c r="D24" s="65">
        <v>7</v>
      </c>
      <c r="E24" s="66">
        <v>3</v>
      </c>
      <c r="F24" s="67"/>
      <c r="G24" s="65">
        <f t="shared" si="0"/>
        <v>1</v>
      </c>
      <c r="H24" s="66">
        <f t="shared" si="1"/>
        <v>4</v>
      </c>
      <c r="I24" s="20">
        <f t="shared" si="2"/>
        <v>1</v>
      </c>
      <c r="J24" s="21">
        <f t="shared" si="3"/>
        <v>1.3333333333333333</v>
      </c>
    </row>
    <row r="25" spans="1:10" x14ac:dyDescent="0.25">
      <c r="A25" s="158" t="s">
        <v>385</v>
      </c>
      <c r="B25" s="65">
        <v>1</v>
      </c>
      <c r="C25" s="66">
        <v>2</v>
      </c>
      <c r="D25" s="65">
        <v>2</v>
      </c>
      <c r="E25" s="66">
        <v>3</v>
      </c>
      <c r="F25" s="67"/>
      <c r="G25" s="65">
        <f t="shared" si="0"/>
        <v>-1</v>
      </c>
      <c r="H25" s="66">
        <f t="shared" si="1"/>
        <v>-1</v>
      </c>
      <c r="I25" s="20">
        <f t="shared" si="2"/>
        <v>-0.5</v>
      </c>
      <c r="J25" s="21">
        <f t="shared" si="3"/>
        <v>-0.33333333333333331</v>
      </c>
    </row>
    <row r="26" spans="1:10" x14ac:dyDescent="0.25">
      <c r="A26" s="158" t="s">
        <v>270</v>
      </c>
      <c r="B26" s="65">
        <v>0</v>
      </c>
      <c r="C26" s="66">
        <v>0</v>
      </c>
      <c r="D26" s="65">
        <v>0</v>
      </c>
      <c r="E26" s="66">
        <v>1</v>
      </c>
      <c r="F26" s="67"/>
      <c r="G26" s="65">
        <f t="shared" si="0"/>
        <v>0</v>
      </c>
      <c r="H26" s="66">
        <f t="shared" si="1"/>
        <v>-1</v>
      </c>
      <c r="I26" s="20" t="str">
        <f t="shared" si="2"/>
        <v>-</v>
      </c>
      <c r="J26" s="21">
        <f t="shared" si="3"/>
        <v>-1</v>
      </c>
    </row>
    <row r="27" spans="1:10" s="160" customFormat="1" ht="13" x14ac:dyDescent="0.3">
      <c r="A27" s="178" t="s">
        <v>535</v>
      </c>
      <c r="B27" s="71">
        <v>19</v>
      </c>
      <c r="C27" s="72">
        <v>23</v>
      </c>
      <c r="D27" s="71">
        <v>108</v>
      </c>
      <c r="E27" s="72">
        <v>72</v>
      </c>
      <c r="F27" s="73"/>
      <c r="G27" s="71">
        <f t="shared" si="0"/>
        <v>-4</v>
      </c>
      <c r="H27" s="72">
        <f t="shared" si="1"/>
        <v>36</v>
      </c>
      <c r="I27" s="37">
        <f t="shared" si="2"/>
        <v>-0.17391304347826086</v>
      </c>
      <c r="J27" s="38">
        <f t="shared" si="3"/>
        <v>0.5</v>
      </c>
    </row>
    <row r="28" spans="1:10" x14ac:dyDescent="0.25">
      <c r="A28" s="177"/>
      <c r="B28" s="143"/>
      <c r="C28" s="144"/>
      <c r="D28" s="143"/>
      <c r="E28" s="144"/>
      <c r="F28" s="145"/>
      <c r="G28" s="143"/>
      <c r="H28" s="144"/>
      <c r="I28" s="151"/>
      <c r="J28" s="152"/>
    </row>
    <row r="29" spans="1:10" s="139" customFormat="1" ht="13" x14ac:dyDescent="0.3">
      <c r="A29" s="159" t="s">
        <v>33</v>
      </c>
      <c r="B29" s="65"/>
      <c r="C29" s="66"/>
      <c r="D29" s="65"/>
      <c r="E29" s="66"/>
      <c r="F29" s="67"/>
      <c r="G29" s="65"/>
      <c r="H29" s="66"/>
      <c r="I29" s="20"/>
      <c r="J29" s="21"/>
    </row>
    <row r="30" spans="1:10" x14ac:dyDescent="0.25">
      <c r="A30" s="158" t="s">
        <v>279</v>
      </c>
      <c r="B30" s="65">
        <v>0</v>
      </c>
      <c r="C30" s="66">
        <v>0</v>
      </c>
      <c r="D30" s="65">
        <v>1</v>
      </c>
      <c r="E30" s="66">
        <v>0</v>
      </c>
      <c r="F30" s="67"/>
      <c r="G30" s="65">
        <f>B30-C30</f>
        <v>0</v>
      </c>
      <c r="H30" s="66">
        <f>D30-E30</f>
        <v>1</v>
      </c>
      <c r="I30" s="20" t="str">
        <f>IF(C30=0, "-", IF(G30/C30&lt;10, G30/C30, "&gt;999%"))</f>
        <v>-</v>
      </c>
      <c r="J30" s="21" t="str">
        <f>IF(E30=0, "-", IF(H30/E30&lt;10, H30/E30, "&gt;999%"))</f>
        <v>-</v>
      </c>
    </row>
    <row r="31" spans="1:10" s="160" customFormat="1" ht="13" x14ac:dyDescent="0.3">
      <c r="A31" s="178" t="s">
        <v>536</v>
      </c>
      <c r="B31" s="71">
        <v>0</v>
      </c>
      <c r="C31" s="72">
        <v>0</v>
      </c>
      <c r="D31" s="71">
        <v>1</v>
      </c>
      <c r="E31" s="72">
        <v>0</v>
      </c>
      <c r="F31" s="73"/>
      <c r="G31" s="71">
        <f>B31-C31</f>
        <v>0</v>
      </c>
      <c r="H31" s="72">
        <f>D31-E31</f>
        <v>1</v>
      </c>
      <c r="I31" s="37" t="str">
        <f>IF(C31=0, "-", IF(G31/C31&lt;10, G31/C31, "&gt;999%"))</f>
        <v>-</v>
      </c>
      <c r="J31" s="38" t="str">
        <f>IF(E31=0, "-", IF(H31/E31&lt;10, H31/E31, "&gt;999%"))</f>
        <v>-</v>
      </c>
    </row>
    <row r="32" spans="1:10" x14ac:dyDescent="0.25">
      <c r="A32" s="177"/>
      <c r="B32" s="143"/>
      <c r="C32" s="144"/>
      <c r="D32" s="143"/>
      <c r="E32" s="144"/>
      <c r="F32" s="145"/>
      <c r="G32" s="143"/>
      <c r="H32" s="144"/>
      <c r="I32" s="151"/>
      <c r="J32" s="152"/>
    </row>
    <row r="33" spans="1:10" s="139" customFormat="1" ht="13" x14ac:dyDescent="0.3">
      <c r="A33" s="159" t="s">
        <v>34</v>
      </c>
      <c r="B33" s="65"/>
      <c r="C33" s="66"/>
      <c r="D33" s="65"/>
      <c r="E33" s="66"/>
      <c r="F33" s="67"/>
      <c r="G33" s="65"/>
      <c r="H33" s="66"/>
      <c r="I33" s="20"/>
      <c r="J33" s="21"/>
    </row>
    <row r="34" spans="1:10" x14ac:dyDescent="0.25">
      <c r="A34" s="158" t="s">
        <v>207</v>
      </c>
      <c r="B34" s="65">
        <v>2</v>
      </c>
      <c r="C34" s="66">
        <v>0</v>
      </c>
      <c r="D34" s="65">
        <v>9</v>
      </c>
      <c r="E34" s="66">
        <v>6</v>
      </c>
      <c r="F34" s="67"/>
      <c r="G34" s="65">
        <f t="shared" ref="G34:G49" si="4">B34-C34</f>
        <v>2</v>
      </c>
      <c r="H34" s="66">
        <f t="shared" ref="H34:H49" si="5">D34-E34</f>
        <v>3</v>
      </c>
      <c r="I34" s="20" t="str">
        <f t="shared" ref="I34:I49" si="6">IF(C34=0, "-", IF(G34/C34&lt;10, G34/C34, "&gt;999%"))</f>
        <v>-</v>
      </c>
      <c r="J34" s="21">
        <f t="shared" ref="J34:J49" si="7">IF(E34=0, "-", IF(H34/E34&lt;10, H34/E34, "&gt;999%"))</f>
        <v>0.5</v>
      </c>
    </row>
    <row r="35" spans="1:10" x14ac:dyDescent="0.25">
      <c r="A35" s="158" t="s">
        <v>261</v>
      </c>
      <c r="B35" s="65">
        <v>1</v>
      </c>
      <c r="C35" s="66">
        <v>1</v>
      </c>
      <c r="D35" s="65">
        <v>2</v>
      </c>
      <c r="E35" s="66">
        <v>2</v>
      </c>
      <c r="F35" s="67"/>
      <c r="G35" s="65">
        <f t="shared" si="4"/>
        <v>0</v>
      </c>
      <c r="H35" s="66">
        <f t="shared" si="5"/>
        <v>0</v>
      </c>
      <c r="I35" s="20">
        <f t="shared" si="6"/>
        <v>0</v>
      </c>
      <c r="J35" s="21">
        <f t="shared" si="7"/>
        <v>0</v>
      </c>
    </row>
    <row r="36" spans="1:10" x14ac:dyDescent="0.25">
      <c r="A36" s="158" t="s">
        <v>208</v>
      </c>
      <c r="B36" s="65">
        <v>1</v>
      </c>
      <c r="C36" s="66">
        <v>0</v>
      </c>
      <c r="D36" s="65">
        <v>2</v>
      </c>
      <c r="E36" s="66">
        <v>2</v>
      </c>
      <c r="F36" s="67"/>
      <c r="G36" s="65">
        <f t="shared" si="4"/>
        <v>1</v>
      </c>
      <c r="H36" s="66">
        <f t="shared" si="5"/>
        <v>0</v>
      </c>
      <c r="I36" s="20" t="str">
        <f t="shared" si="6"/>
        <v>-</v>
      </c>
      <c r="J36" s="21">
        <f t="shared" si="7"/>
        <v>0</v>
      </c>
    </row>
    <row r="37" spans="1:10" x14ac:dyDescent="0.25">
      <c r="A37" s="158" t="s">
        <v>228</v>
      </c>
      <c r="B37" s="65">
        <v>3</v>
      </c>
      <c r="C37" s="66">
        <v>2</v>
      </c>
      <c r="D37" s="65">
        <v>12</v>
      </c>
      <c r="E37" s="66">
        <v>9</v>
      </c>
      <c r="F37" s="67"/>
      <c r="G37" s="65">
        <f t="shared" si="4"/>
        <v>1</v>
      </c>
      <c r="H37" s="66">
        <f t="shared" si="5"/>
        <v>3</v>
      </c>
      <c r="I37" s="20">
        <f t="shared" si="6"/>
        <v>0.5</v>
      </c>
      <c r="J37" s="21">
        <f t="shared" si="7"/>
        <v>0.33333333333333331</v>
      </c>
    </row>
    <row r="38" spans="1:10" x14ac:dyDescent="0.25">
      <c r="A38" s="158" t="s">
        <v>271</v>
      </c>
      <c r="B38" s="65">
        <v>2</v>
      </c>
      <c r="C38" s="66">
        <v>0</v>
      </c>
      <c r="D38" s="65">
        <v>2</v>
      </c>
      <c r="E38" s="66">
        <v>1</v>
      </c>
      <c r="F38" s="67"/>
      <c r="G38" s="65">
        <f t="shared" si="4"/>
        <v>2</v>
      </c>
      <c r="H38" s="66">
        <f t="shared" si="5"/>
        <v>1</v>
      </c>
      <c r="I38" s="20" t="str">
        <f t="shared" si="6"/>
        <v>-</v>
      </c>
      <c r="J38" s="21">
        <f t="shared" si="7"/>
        <v>1</v>
      </c>
    </row>
    <row r="39" spans="1:10" x14ac:dyDescent="0.25">
      <c r="A39" s="158" t="s">
        <v>229</v>
      </c>
      <c r="B39" s="65">
        <v>1</v>
      </c>
      <c r="C39" s="66">
        <v>1</v>
      </c>
      <c r="D39" s="65">
        <v>3</v>
      </c>
      <c r="E39" s="66">
        <v>3</v>
      </c>
      <c r="F39" s="67"/>
      <c r="G39" s="65">
        <f t="shared" si="4"/>
        <v>0</v>
      </c>
      <c r="H39" s="66">
        <f t="shared" si="5"/>
        <v>0</v>
      </c>
      <c r="I39" s="20">
        <f t="shared" si="6"/>
        <v>0</v>
      </c>
      <c r="J39" s="21">
        <f t="shared" si="7"/>
        <v>0</v>
      </c>
    </row>
    <row r="40" spans="1:10" x14ac:dyDescent="0.25">
      <c r="A40" s="158" t="s">
        <v>245</v>
      </c>
      <c r="B40" s="65">
        <v>0</v>
      </c>
      <c r="C40" s="66">
        <v>0</v>
      </c>
      <c r="D40" s="65">
        <v>0</v>
      </c>
      <c r="E40" s="66">
        <v>1</v>
      </c>
      <c r="F40" s="67"/>
      <c r="G40" s="65">
        <f t="shared" si="4"/>
        <v>0</v>
      </c>
      <c r="H40" s="66">
        <f t="shared" si="5"/>
        <v>-1</v>
      </c>
      <c r="I40" s="20" t="str">
        <f t="shared" si="6"/>
        <v>-</v>
      </c>
      <c r="J40" s="21">
        <f t="shared" si="7"/>
        <v>-1</v>
      </c>
    </row>
    <row r="41" spans="1:10" x14ac:dyDescent="0.25">
      <c r="A41" s="158" t="s">
        <v>230</v>
      </c>
      <c r="B41" s="65">
        <v>1</v>
      </c>
      <c r="C41" s="66">
        <v>0</v>
      </c>
      <c r="D41" s="65">
        <v>1</v>
      </c>
      <c r="E41" s="66">
        <v>2</v>
      </c>
      <c r="F41" s="67"/>
      <c r="G41" s="65">
        <f t="shared" si="4"/>
        <v>1</v>
      </c>
      <c r="H41" s="66">
        <f t="shared" si="5"/>
        <v>-1</v>
      </c>
      <c r="I41" s="20" t="str">
        <f t="shared" si="6"/>
        <v>-</v>
      </c>
      <c r="J41" s="21">
        <f t="shared" si="7"/>
        <v>-0.5</v>
      </c>
    </row>
    <row r="42" spans="1:10" x14ac:dyDescent="0.25">
      <c r="A42" s="158" t="s">
        <v>386</v>
      </c>
      <c r="B42" s="65">
        <v>2</v>
      </c>
      <c r="C42" s="66">
        <v>0</v>
      </c>
      <c r="D42" s="65">
        <v>6</v>
      </c>
      <c r="E42" s="66">
        <v>3</v>
      </c>
      <c r="F42" s="67"/>
      <c r="G42" s="65">
        <f t="shared" si="4"/>
        <v>2</v>
      </c>
      <c r="H42" s="66">
        <f t="shared" si="5"/>
        <v>3</v>
      </c>
      <c r="I42" s="20" t="str">
        <f t="shared" si="6"/>
        <v>-</v>
      </c>
      <c r="J42" s="21">
        <f t="shared" si="7"/>
        <v>1</v>
      </c>
    </row>
    <row r="43" spans="1:10" x14ac:dyDescent="0.25">
      <c r="A43" s="158" t="s">
        <v>316</v>
      </c>
      <c r="B43" s="65">
        <v>4</v>
      </c>
      <c r="C43" s="66">
        <v>4</v>
      </c>
      <c r="D43" s="65">
        <v>9</v>
      </c>
      <c r="E43" s="66">
        <v>16</v>
      </c>
      <c r="F43" s="67"/>
      <c r="G43" s="65">
        <f t="shared" si="4"/>
        <v>0</v>
      </c>
      <c r="H43" s="66">
        <f t="shared" si="5"/>
        <v>-7</v>
      </c>
      <c r="I43" s="20">
        <f t="shared" si="6"/>
        <v>0</v>
      </c>
      <c r="J43" s="21">
        <f t="shared" si="7"/>
        <v>-0.4375</v>
      </c>
    </row>
    <row r="44" spans="1:10" x14ac:dyDescent="0.25">
      <c r="A44" s="158" t="s">
        <v>317</v>
      </c>
      <c r="B44" s="65">
        <v>0</v>
      </c>
      <c r="C44" s="66">
        <v>0</v>
      </c>
      <c r="D44" s="65">
        <v>0</v>
      </c>
      <c r="E44" s="66">
        <v>1</v>
      </c>
      <c r="F44" s="67"/>
      <c r="G44" s="65">
        <f t="shared" si="4"/>
        <v>0</v>
      </c>
      <c r="H44" s="66">
        <f t="shared" si="5"/>
        <v>-1</v>
      </c>
      <c r="I44" s="20" t="str">
        <f t="shared" si="6"/>
        <v>-</v>
      </c>
      <c r="J44" s="21">
        <f t="shared" si="7"/>
        <v>-1</v>
      </c>
    </row>
    <row r="45" spans="1:10" x14ac:dyDescent="0.25">
      <c r="A45" s="158" t="s">
        <v>349</v>
      </c>
      <c r="B45" s="65">
        <v>3</v>
      </c>
      <c r="C45" s="66">
        <v>4</v>
      </c>
      <c r="D45" s="65">
        <v>14</v>
      </c>
      <c r="E45" s="66">
        <v>17</v>
      </c>
      <c r="F45" s="67"/>
      <c r="G45" s="65">
        <f t="shared" si="4"/>
        <v>-1</v>
      </c>
      <c r="H45" s="66">
        <f t="shared" si="5"/>
        <v>-3</v>
      </c>
      <c r="I45" s="20">
        <f t="shared" si="6"/>
        <v>-0.25</v>
      </c>
      <c r="J45" s="21">
        <f t="shared" si="7"/>
        <v>-0.17647058823529413</v>
      </c>
    </row>
    <row r="46" spans="1:10" x14ac:dyDescent="0.25">
      <c r="A46" s="158" t="s">
        <v>350</v>
      </c>
      <c r="B46" s="65">
        <v>0</v>
      </c>
      <c r="C46" s="66">
        <v>1</v>
      </c>
      <c r="D46" s="65">
        <v>4</v>
      </c>
      <c r="E46" s="66">
        <v>3</v>
      </c>
      <c r="F46" s="67"/>
      <c r="G46" s="65">
        <f t="shared" si="4"/>
        <v>-1</v>
      </c>
      <c r="H46" s="66">
        <f t="shared" si="5"/>
        <v>1</v>
      </c>
      <c r="I46" s="20">
        <f t="shared" si="6"/>
        <v>-1</v>
      </c>
      <c r="J46" s="21">
        <f t="shared" si="7"/>
        <v>0.33333333333333331</v>
      </c>
    </row>
    <row r="47" spans="1:10" x14ac:dyDescent="0.25">
      <c r="A47" s="158" t="s">
        <v>387</v>
      </c>
      <c r="B47" s="65">
        <v>0</v>
      </c>
      <c r="C47" s="66">
        <v>4</v>
      </c>
      <c r="D47" s="65">
        <v>8</v>
      </c>
      <c r="E47" s="66">
        <v>15</v>
      </c>
      <c r="F47" s="67"/>
      <c r="G47" s="65">
        <f t="shared" si="4"/>
        <v>-4</v>
      </c>
      <c r="H47" s="66">
        <f t="shared" si="5"/>
        <v>-7</v>
      </c>
      <c r="I47" s="20">
        <f t="shared" si="6"/>
        <v>-1</v>
      </c>
      <c r="J47" s="21">
        <f t="shared" si="7"/>
        <v>-0.46666666666666667</v>
      </c>
    </row>
    <row r="48" spans="1:10" x14ac:dyDescent="0.25">
      <c r="A48" s="158" t="s">
        <v>405</v>
      </c>
      <c r="B48" s="65">
        <v>1</v>
      </c>
      <c r="C48" s="66">
        <v>0</v>
      </c>
      <c r="D48" s="65">
        <v>2</v>
      </c>
      <c r="E48" s="66">
        <v>2</v>
      </c>
      <c r="F48" s="67"/>
      <c r="G48" s="65">
        <f t="shared" si="4"/>
        <v>1</v>
      </c>
      <c r="H48" s="66">
        <f t="shared" si="5"/>
        <v>0</v>
      </c>
      <c r="I48" s="20" t="str">
        <f t="shared" si="6"/>
        <v>-</v>
      </c>
      <c r="J48" s="21">
        <f t="shared" si="7"/>
        <v>0</v>
      </c>
    </row>
    <row r="49" spans="1:10" s="160" customFormat="1" ht="13" x14ac:dyDescent="0.3">
      <c r="A49" s="178" t="s">
        <v>537</v>
      </c>
      <c r="B49" s="71">
        <v>21</v>
      </c>
      <c r="C49" s="72">
        <v>17</v>
      </c>
      <c r="D49" s="71">
        <v>74</v>
      </c>
      <c r="E49" s="72">
        <v>83</v>
      </c>
      <c r="F49" s="73"/>
      <c r="G49" s="71">
        <f t="shared" si="4"/>
        <v>4</v>
      </c>
      <c r="H49" s="72">
        <f t="shared" si="5"/>
        <v>-9</v>
      </c>
      <c r="I49" s="37">
        <f t="shared" si="6"/>
        <v>0.23529411764705882</v>
      </c>
      <c r="J49" s="38">
        <f t="shared" si="7"/>
        <v>-0.10843373493975904</v>
      </c>
    </row>
    <row r="50" spans="1:10" x14ac:dyDescent="0.25">
      <c r="A50" s="177"/>
      <c r="B50" s="143"/>
      <c r="C50" s="144"/>
      <c r="D50" s="143"/>
      <c r="E50" s="144"/>
      <c r="F50" s="145"/>
      <c r="G50" s="143"/>
      <c r="H50" s="144"/>
      <c r="I50" s="151"/>
      <c r="J50" s="152"/>
    </row>
    <row r="51" spans="1:10" s="139" customFormat="1" ht="13" x14ac:dyDescent="0.3">
      <c r="A51" s="159" t="s">
        <v>35</v>
      </c>
      <c r="B51" s="65"/>
      <c r="C51" s="66"/>
      <c r="D51" s="65"/>
      <c r="E51" s="66"/>
      <c r="F51" s="67"/>
      <c r="G51" s="65"/>
      <c r="H51" s="66"/>
      <c r="I51" s="20"/>
      <c r="J51" s="21"/>
    </row>
    <row r="52" spans="1:10" x14ac:dyDescent="0.25">
      <c r="A52" s="158" t="s">
        <v>327</v>
      </c>
      <c r="B52" s="65">
        <v>27</v>
      </c>
      <c r="C52" s="66">
        <v>0</v>
      </c>
      <c r="D52" s="65">
        <v>156</v>
      </c>
      <c r="E52" s="66">
        <v>0</v>
      </c>
      <c r="F52" s="67"/>
      <c r="G52" s="65">
        <f>B52-C52</f>
        <v>27</v>
      </c>
      <c r="H52" s="66">
        <f>D52-E52</f>
        <v>156</v>
      </c>
      <c r="I52" s="20" t="str">
        <f>IF(C52=0, "-", IF(G52/C52&lt;10, G52/C52, "&gt;999%"))</f>
        <v>-</v>
      </c>
      <c r="J52" s="21" t="str">
        <f>IF(E52=0, "-", IF(H52/E52&lt;10, H52/E52, "&gt;999%"))</f>
        <v>-</v>
      </c>
    </row>
    <row r="53" spans="1:10" s="160" customFormat="1" ht="13" x14ac:dyDescent="0.3">
      <c r="A53" s="178" t="s">
        <v>538</v>
      </c>
      <c r="B53" s="71">
        <v>27</v>
      </c>
      <c r="C53" s="72">
        <v>0</v>
      </c>
      <c r="D53" s="71">
        <v>156</v>
      </c>
      <c r="E53" s="72">
        <v>0</v>
      </c>
      <c r="F53" s="73"/>
      <c r="G53" s="71">
        <f>B53-C53</f>
        <v>27</v>
      </c>
      <c r="H53" s="72">
        <f>D53-E53</f>
        <v>156</v>
      </c>
      <c r="I53" s="37" t="str">
        <f>IF(C53=0, "-", IF(G53/C53&lt;10, G53/C53, "&gt;999%"))</f>
        <v>-</v>
      </c>
      <c r="J53" s="38" t="str">
        <f>IF(E53=0, "-", IF(H53/E53&lt;10, H53/E53, "&gt;999%"))</f>
        <v>-</v>
      </c>
    </row>
    <row r="54" spans="1:10" x14ac:dyDescent="0.25">
      <c r="A54" s="177"/>
      <c r="B54" s="143"/>
      <c r="C54" s="144"/>
      <c r="D54" s="143"/>
      <c r="E54" s="144"/>
      <c r="F54" s="145"/>
      <c r="G54" s="143"/>
      <c r="H54" s="144"/>
      <c r="I54" s="151"/>
      <c r="J54" s="152"/>
    </row>
    <row r="55" spans="1:10" s="139" customFormat="1" ht="13" x14ac:dyDescent="0.3">
      <c r="A55" s="159" t="s">
        <v>36</v>
      </c>
      <c r="B55" s="65"/>
      <c r="C55" s="66"/>
      <c r="D55" s="65"/>
      <c r="E55" s="66"/>
      <c r="F55" s="67"/>
      <c r="G55" s="65"/>
      <c r="H55" s="66"/>
      <c r="I55" s="20"/>
      <c r="J55" s="21"/>
    </row>
    <row r="56" spans="1:10" x14ac:dyDescent="0.25">
      <c r="A56" s="158" t="s">
        <v>292</v>
      </c>
      <c r="B56" s="65">
        <v>22</v>
      </c>
      <c r="C56" s="66">
        <v>0</v>
      </c>
      <c r="D56" s="65">
        <v>48</v>
      </c>
      <c r="E56" s="66">
        <v>0</v>
      </c>
      <c r="F56" s="67"/>
      <c r="G56" s="65">
        <f>B56-C56</f>
        <v>22</v>
      </c>
      <c r="H56" s="66">
        <f>D56-E56</f>
        <v>48</v>
      </c>
      <c r="I56" s="20" t="str">
        <f>IF(C56=0, "-", IF(G56/C56&lt;10, G56/C56, "&gt;999%"))</f>
        <v>-</v>
      </c>
      <c r="J56" s="21" t="str">
        <f>IF(E56=0, "-", IF(H56/E56&lt;10, H56/E56, "&gt;999%"))</f>
        <v>-</v>
      </c>
    </row>
    <row r="57" spans="1:10" s="160" customFormat="1" ht="13" x14ac:dyDescent="0.3">
      <c r="A57" s="178" t="s">
        <v>539</v>
      </c>
      <c r="B57" s="71">
        <v>22</v>
      </c>
      <c r="C57" s="72">
        <v>0</v>
      </c>
      <c r="D57" s="71">
        <v>48</v>
      </c>
      <c r="E57" s="72">
        <v>0</v>
      </c>
      <c r="F57" s="73"/>
      <c r="G57" s="71">
        <f>B57-C57</f>
        <v>22</v>
      </c>
      <c r="H57" s="72">
        <f>D57-E57</f>
        <v>48</v>
      </c>
      <c r="I57" s="37" t="str">
        <f>IF(C57=0, "-", IF(G57/C57&lt;10, G57/C57, "&gt;999%"))</f>
        <v>-</v>
      </c>
      <c r="J57" s="38" t="str">
        <f>IF(E57=0, "-", IF(H57/E57&lt;10, H57/E57, "&gt;999%"))</f>
        <v>-</v>
      </c>
    </row>
    <row r="58" spans="1:10" x14ac:dyDescent="0.25">
      <c r="A58" s="177"/>
      <c r="B58" s="143"/>
      <c r="C58" s="144"/>
      <c r="D58" s="143"/>
      <c r="E58" s="144"/>
      <c r="F58" s="145"/>
      <c r="G58" s="143"/>
      <c r="H58" s="144"/>
      <c r="I58" s="151"/>
      <c r="J58" s="152"/>
    </row>
    <row r="59" spans="1:10" s="139" customFormat="1" ht="13" x14ac:dyDescent="0.3">
      <c r="A59" s="159" t="s">
        <v>37</v>
      </c>
      <c r="B59" s="65"/>
      <c r="C59" s="66"/>
      <c r="D59" s="65"/>
      <c r="E59" s="66"/>
      <c r="F59" s="67"/>
      <c r="G59" s="65"/>
      <c r="H59" s="66"/>
      <c r="I59" s="20"/>
      <c r="J59" s="21"/>
    </row>
    <row r="60" spans="1:10" x14ac:dyDescent="0.25">
      <c r="A60" s="158" t="s">
        <v>272</v>
      </c>
      <c r="B60" s="65">
        <v>1</v>
      </c>
      <c r="C60" s="66">
        <v>0</v>
      </c>
      <c r="D60" s="65">
        <v>3</v>
      </c>
      <c r="E60" s="66">
        <v>1</v>
      </c>
      <c r="F60" s="67"/>
      <c r="G60" s="65">
        <f>B60-C60</f>
        <v>1</v>
      </c>
      <c r="H60" s="66">
        <f>D60-E60</f>
        <v>2</v>
      </c>
      <c r="I60" s="20" t="str">
        <f>IF(C60=0, "-", IF(G60/C60&lt;10, G60/C60, "&gt;999%"))</f>
        <v>-</v>
      </c>
      <c r="J60" s="21">
        <f>IF(E60=0, "-", IF(H60/E60&lt;10, H60/E60, "&gt;999%"))</f>
        <v>2</v>
      </c>
    </row>
    <row r="61" spans="1:10" x14ac:dyDescent="0.25">
      <c r="A61" s="158" t="s">
        <v>447</v>
      </c>
      <c r="B61" s="65">
        <v>10</v>
      </c>
      <c r="C61" s="66">
        <v>0</v>
      </c>
      <c r="D61" s="65">
        <v>24</v>
      </c>
      <c r="E61" s="66">
        <v>7</v>
      </c>
      <c r="F61" s="67"/>
      <c r="G61" s="65">
        <f>B61-C61</f>
        <v>10</v>
      </c>
      <c r="H61" s="66">
        <f>D61-E61</f>
        <v>17</v>
      </c>
      <c r="I61" s="20" t="str">
        <f>IF(C61=0, "-", IF(G61/C61&lt;10, G61/C61, "&gt;999%"))</f>
        <v>-</v>
      </c>
      <c r="J61" s="21">
        <f>IF(E61=0, "-", IF(H61/E61&lt;10, H61/E61, "&gt;999%"))</f>
        <v>2.4285714285714284</v>
      </c>
    </row>
    <row r="62" spans="1:10" x14ac:dyDescent="0.25">
      <c r="A62" s="158" t="s">
        <v>448</v>
      </c>
      <c r="B62" s="65">
        <v>3</v>
      </c>
      <c r="C62" s="66">
        <v>1</v>
      </c>
      <c r="D62" s="65">
        <v>15</v>
      </c>
      <c r="E62" s="66">
        <v>8</v>
      </c>
      <c r="F62" s="67"/>
      <c r="G62" s="65">
        <f>B62-C62</f>
        <v>2</v>
      </c>
      <c r="H62" s="66">
        <f>D62-E62</f>
        <v>7</v>
      </c>
      <c r="I62" s="20">
        <f>IF(C62=0, "-", IF(G62/C62&lt;10, G62/C62, "&gt;999%"))</f>
        <v>2</v>
      </c>
      <c r="J62" s="21">
        <f>IF(E62=0, "-", IF(H62/E62&lt;10, H62/E62, "&gt;999%"))</f>
        <v>0.875</v>
      </c>
    </row>
    <row r="63" spans="1:10" s="160" customFormat="1" ht="13" x14ac:dyDescent="0.3">
      <c r="A63" s="178" t="s">
        <v>540</v>
      </c>
      <c r="B63" s="71">
        <v>14</v>
      </c>
      <c r="C63" s="72">
        <v>1</v>
      </c>
      <c r="D63" s="71">
        <v>42</v>
      </c>
      <c r="E63" s="72">
        <v>16</v>
      </c>
      <c r="F63" s="73"/>
      <c r="G63" s="71">
        <f>B63-C63</f>
        <v>13</v>
      </c>
      <c r="H63" s="72">
        <f>D63-E63</f>
        <v>26</v>
      </c>
      <c r="I63" s="37" t="str">
        <f>IF(C63=0, "-", IF(G63/C63&lt;10, G63/C63, "&gt;999%"))</f>
        <v>&gt;999%</v>
      </c>
      <c r="J63" s="38">
        <f>IF(E63=0, "-", IF(H63/E63&lt;10, H63/E63, "&gt;999%"))</f>
        <v>1.625</v>
      </c>
    </row>
    <row r="64" spans="1:10" x14ac:dyDescent="0.25">
      <c r="A64" s="177"/>
      <c r="B64" s="143"/>
      <c r="C64" s="144"/>
      <c r="D64" s="143"/>
      <c r="E64" s="144"/>
      <c r="F64" s="145"/>
      <c r="G64" s="143"/>
      <c r="H64" s="144"/>
      <c r="I64" s="151"/>
      <c r="J64" s="152"/>
    </row>
    <row r="65" spans="1:10" s="139" customFormat="1" ht="13" x14ac:dyDescent="0.3">
      <c r="A65" s="159" t="s">
        <v>38</v>
      </c>
      <c r="B65" s="65"/>
      <c r="C65" s="66"/>
      <c r="D65" s="65"/>
      <c r="E65" s="66"/>
      <c r="F65" s="67"/>
      <c r="G65" s="65"/>
      <c r="H65" s="66"/>
      <c r="I65" s="20"/>
      <c r="J65" s="21"/>
    </row>
    <row r="66" spans="1:10" x14ac:dyDescent="0.25">
      <c r="A66" s="158" t="s">
        <v>209</v>
      </c>
      <c r="B66" s="65">
        <v>1</v>
      </c>
      <c r="C66" s="66">
        <v>0</v>
      </c>
      <c r="D66" s="65">
        <v>1</v>
      </c>
      <c r="E66" s="66">
        <v>0</v>
      </c>
      <c r="F66" s="67"/>
      <c r="G66" s="65">
        <f>B66-C66</f>
        <v>1</v>
      </c>
      <c r="H66" s="66">
        <f>D66-E66</f>
        <v>1</v>
      </c>
      <c r="I66" s="20" t="str">
        <f>IF(C66=0, "-", IF(G66/C66&lt;10, G66/C66, "&gt;999%"))</f>
        <v>-</v>
      </c>
      <c r="J66" s="21" t="str">
        <f>IF(E66=0, "-", IF(H66/E66&lt;10, H66/E66, "&gt;999%"))</f>
        <v>-</v>
      </c>
    </row>
    <row r="67" spans="1:10" x14ac:dyDescent="0.25">
      <c r="A67" s="158" t="s">
        <v>328</v>
      </c>
      <c r="B67" s="65">
        <v>1</v>
      </c>
      <c r="C67" s="66">
        <v>0</v>
      </c>
      <c r="D67" s="65">
        <v>1</v>
      </c>
      <c r="E67" s="66">
        <v>0</v>
      </c>
      <c r="F67" s="67"/>
      <c r="G67" s="65">
        <f>B67-C67</f>
        <v>1</v>
      </c>
      <c r="H67" s="66">
        <f>D67-E67</f>
        <v>1</v>
      </c>
      <c r="I67" s="20" t="str">
        <f>IF(C67=0, "-", IF(G67/C67&lt;10, G67/C67, "&gt;999%"))</f>
        <v>-</v>
      </c>
      <c r="J67" s="21" t="str">
        <f>IF(E67=0, "-", IF(H67/E67&lt;10, H67/E67, "&gt;999%"))</f>
        <v>-</v>
      </c>
    </row>
    <row r="68" spans="1:10" s="160" customFormat="1" ht="13" x14ac:dyDescent="0.3">
      <c r="A68" s="178" t="s">
        <v>541</v>
      </c>
      <c r="B68" s="71">
        <v>2</v>
      </c>
      <c r="C68" s="72">
        <v>0</v>
      </c>
      <c r="D68" s="71">
        <v>2</v>
      </c>
      <c r="E68" s="72">
        <v>0</v>
      </c>
      <c r="F68" s="73"/>
      <c r="G68" s="71">
        <f>B68-C68</f>
        <v>2</v>
      </c>
      <c r="H68" s="72">
        <f>D68-E68</f>
        <v>2</v>
      </c>
      <c r="I68" s="37" t="str">
        <f>IF(C68=0, "-", IF(G68/C68&lt;10, G68/C68, "&gt;999%"))</f>
        <v>-</v>
      </c>
      <c r="J68" s="38" t="str">
        <f>IF(E68=0, "-", IF(H68/E68&lt;10, H68/E68, "&gt;999%"))</f>
        <v>-</v>
      </c>
    </row>
    <row r="69" spans="1:10" x14ac:dyDescent="0.25">
      <c r="A69" s="177"/>
      <c r="B69" s="143"/>
      <c r="C69" s="144"/>
      <c r="D69" s="143"/>
      <c r="E69" s="144"/>
      <c r="F69" s="145"/>
      <c r="G69" s="143"/>
      <c r="H69" s="144"/>
      <c r="I69" s="151"/>
      <c r="J69" s="152"/>
    </row>
    <row r="70" spans="1:10" s="139" customFormat="1" ht="13" x14ac:dyDescent="0.3">
      <c r="A70" s="159" t="s">
        <v>39</v>
      </c>
      <c r="B70" s="65"/>
      <c r="C70" s="66"/>
      <c r="D70" s="65"/>
      <c r="E70" s="66"/>
      <c r="F70" s="67"/>
      <c r="G70" s="65"/>
      <c r="H70" s="66"/>
      <c r="I70" s="20"/>
      <c r="J70" s="21"/>
    </row>
    <row r="71" spans="1:10" x14ac:dyDescent="0.25">
      <c r="A71" s="158" t="s">
        <v>469</v>
      </c>
      <c r="B71" s="65">
        <v>2</v>
      </c>
      <c r="C71" s="66">
        <v>1</v>
      </c>
      <c r="D71" s="65">
        <v>11</v>
      </c>
      <c r="E71" s="66">
        <v>8</v>
      </c>
      <c r="F71" s="67"/>
      <c r="G71" s="65">
        <f>B71-C71</f>
        <v>1</v>
      </c>
      <c r="H71" s="66">
        <f>D71-E71</f>
        <v>3</v>
      </c>
      <c r="I71" s="20">
        <f>IF(C71=0, "-", IF(G71/C71&lt;10, G71/C71, "&gt;999%"))</f>
        <v>1</v>
      </c>
      <c r="J71" s="21">
        <f>IF(E71=0, "-", IF(H71/E71&lt;10, H71/E71, "&gt;999%"))</f>
        <v>0.375</v>
      </c>
    </row>
    <row r="72" spans="1:10" s="160" customFormat="1" ht="13" x14ac:dyDescent="0.3">
      <c r="A72" s="178" t="s">
        <v>542</v>
      </c>
      <c r="B72" s="71">
        <v>2</v>
      </c>
      <c r="C72" s="72">
        <v>1</v>
      </c>
      <c r="D72" s="71">
        <v>11</v>
      </c>
      <c r="E72" s="72">
        <v>8</v>
      </c>
      <c r="F72" s="73"/>
      <c r="G72" s="71">
        <f>B72-C72</f>
        <v>1</v>
      </c>
      <c r="H72" s="72">
        <f>D72-E72</f>
        <v>3</v>
      </c>
      <c r="I72" s="37">
        <f>IF(C72=0, "-", IF(G72/C72&lt;10, G72/C72, "&gt;999%"))</f>
        <v>1</v>
      </c>
      <c r="J72" s="38">
        <f>IF(E72=0, "-", IF(H72/E72&lt;10, H72/E72, "&gt;999%"))</f>
        <v>0.375</v>
      </c>
    </row>
    <row r="73" spans="1:10" x14ac:dyDescent="0.25">
      <c r="A73" s="177"/>
      <c r="B73" s="143"/>
      <c r="C73" s="144"/>
      <c r="D73" s="143"/>
      <c r="E73" s="144"/>
      <c r="F73" s="145"/>
      <c r="G73" s="143"/>
      <c r="H73" s="144"/>
      <c r="I73" s="151"/>
      <c r="J73" s="152"/>
    </row>
    <row r="74" spans="1:10" s="139" customFormat="1" ht="13" x14ac:dyDescent="0.3">
      <c r="A74" s="159" t="s">
        <v>40</v>
      </c>
      <c r="B74" s="65"/>
      <c r="C74" s="66"/>
      <c r="D74" s="65"/>
      <c r="E74" s="66"/>
      <c r="F74" s="67"/>
      <c r="G74" s="65"/>
      <c r="H74" s="66"/>
      <c r="I74" s="20"/>
      <c r="J74" s="21"/>
    </row>
    <row r="75" spans="1:10" x14ac:dyDescent="0.25">
      <c r="A75" s="158" t="s">
        <v>183</v>
      </c>
      <c r="B75" s="65">
        <v>2</v>
      </c>
      <c r="C75" s="66">
        <v>2</v>
      </c>
      <c r="D75" s="65">
        <v>7</v>
      </c>
      <c r="E75" s="66">
        <v>2</v>
      </c>
      <c r="F75" s="67"/>
      <c r="G75" s="65">
        <f>B75-C75</f>
        <v>0</v>
      </c>
      <c r="H75" s="66">
        <f>D75-E75</f>
        <v>5</v>
      </c>
      <c r="I75" s="20">
        <f>IF(C75=0, "-", IF(G75/C75&lt;10, G75/C75, "&gt;999%"))</f>
        <v>0</v>
      </c>
      <c r="J75" s="21">
        <f>IF(E75=0, "-", IF(H75/E75&lt;10, H75/E75, "&gt;999%"))</f>
        <v>2.5</v>
      </c>
    </row>
    <row r="76" spans="1:10" s="160" customFormat="1" ht="13" x14ac:dyDescent="0.3">
      <c r="A76" s="178" t="s">
        <v>543</v>
      </c>
      <c r="B76" s="71">
        <v>2</v>
      </c>
      <c r="C76" s="72">
        <v>2</v>
      </c>
      <c r="D76" s="71">
        <v>7</v>
      </c>
      <c r="E76" s="72">
        <v>2</v>
      </c>
      <c r="F76" s="73"/>
      <c r="G76" s="71">
        <f>B76-C76</f>
        <v>0</v>
      </c>
      <c r="H76" s="72">
        <f>D76-E76</f>
        <v>5</v>
      </c>
      <c r="I76" s="37">
        <f>IF(C76=0, "-", IF(G76/C76&lt;10, G76/C76, "&gt;999%"))</f>
        <v>0</v>
      </c>
      <c r="J76" s="38">
        <f>IF(E76=0, "-", IF(H76/E76&lt;10, H76/E76, "&gt;999%"))</f>
        <v>2.5</v>
      </c>
    </row>
    <row r="77" spans="1:10" x14ac:dyDescent="0.25">
      <c r="A77" s="177"/>
      <c r="B77" s="143"/>
      <c r="C77" s="144"/>
      <c r="D77" s="143"/>
      <c r="E77" s="144"/>
      <c r="F77" s="145"/>
      <c r="G77" s="143"/>
      <c r="H77" s="144"/>
      <c r="I77" s="151"/>
      <c r="J77" s="152"/>
    </row>
    <row r="78" spans="1:10" s="139" customFormat="1" ht="13" x14ac:dyDescent="0.3">
      <c r="A78" s="159" t="s">
        <v>41</v>
      </c>
      <c r="B78" s="65"/>
      <c r="C78" s="66"/>
      <c r="D78" s="65"/>
      <c r="E78" s="66"/>
      <c r="F78" s="67"/>
      <c r="G78" s="65"/>
      <c r="H78" s="66"/>
      <c r="I78" s="20"/>
      <c r="J78" s="21"/>
    </row>
    <row r="79" spans="1:10" x14ac:dyDescent="0.25">
      <c r="A79" s="158" t="s">
        <v>452</v>
      </c>
      <c r="B79" s="65">
        <v>13</v>
      </c>
      <c r="C79" s="66">
        <v>1</v>
      </c>
      <c r="D79" s="65">
        <v>48</v>
      </c>
      <c r="E79" s="66">
        <v>14</v>
      </c>
      <c r="F79" s="67"/>
      <c r="G79" s="65">
        <f>B79-C79</f>
        <v>12</v>
      </c>
      <c r="H79" s="66">
        <f>D79-E79</f>
        <v>34</v>
      </c>
      <c r="I79" s="20" t="str">
        <f>IF(C79=0, "-", IF(G79/C79&lt;10, G79/C79, "&gt;999%"))</f>
        <v>&gt;999%</v>
      </c>
      <c r="J79" s="21">
        <f>IF(E79=0, "-", IF(H79/E79&lt;10, H79/E79, "&gt;999%"))</f>
        <v>2.4285714285714284</v>
      </c>
    </row>
    <row r="80" spans="1:10" s="160" customFormat="1" ht="13" x14ac:dyDescent="0.3">
      <c r="A80" s="178" t="s">
        <v>544</v>
      </c>
      <c r="B80" s="71">
        <v>13</v>
      </c>
      <c r="C80" s="72">
        <v>1</v>
      </c>
      <c r="D80" s="71">
        <v>48</v>
      </c>
      <c r="E80" s="72">
        <v>14</v>
      </c>
      <c r="F80" s="73"/>
      <c r="G80" s="71">
        <f>B80-C80</f>
        <v>12</v>
      </c>
      <c r="H80" s="72">
        <f>D80-E80</f>
        <v>34</v>
      </c>
      <c r="I80" s="37" t="str">
        <f>IF(C80=0, "-", IF(G80/C80&lt;10, G80/C80, "&gt;999%"))</f>
        <v>&gt;999%</v>
      </c>
      <c r="J80" s="38">
        <f>IF(E80=0, "-", IF(H80/E80&lt;10, H80/E80, "&gt;999%"))</f>
        <v>2.4285714285714284</v>
      </c>
    </row>
    <row r="81" spans="1:10" x14ac:dyDescent="0.25">
      <c r="A81" s="177"/>
      <c r="B81" s="143"/>
      <c r="C81" s="144"/>
      <c r="D81" s="143"/>
      <c r="E81" s="144"/>
      <c r="F81" s="145"/>
      <c r="G81" s="143"/>
      <c r="H81" s="144"/>
      <c r="I81" s="151"/>
      <c r="J81" s="152"/>
    </row>
    <row r="82" spans="1:10" s="139" customFormat="1" ht="13" x14ac:dyDescent="0.3">
      <c r="A82" s="159" t="s">
        <v>42</v>
      </c>
      <c r="B82" s="65"/>
      <c r="C82" s="66"/>
      <c r="D82" s="65"/>
      <c r="E82" s="66"/>
      <c r="F82" s="67"/>
      <c r="G82" s="65"/>
      <c r="H82" s="66"/>
      <c r="I82" s="20"/>
      <c r="J82" s="21"/>
    </row>
    <row r="83" spans="1:10" x14ac:dyDescent="0.25">
      <c r="A83" s="158" t="s">
        <v>329</v>
      </c>
      <c r="B83" s="65">
        <v>1</v>
      </c>
      <c r="C83" s="66">
        <v>4</v>
      </c>
      <c r="D83" s="65">
        <v>20</v>
      </c>
      <c r="E83" s="66">
        <v>18</v>
      </c>
      <c r="F83" s="67"/>
      <c r="G83" s="65">
        <f t="shared" ref="G83:G94" si="8">B83-C83</f>
        <v>-3</v>
      </c>
      <c r="H83" s="66">
        <f t="shared" ref="H83:H94" si="9">D83-E83</f>
        <v>2</v>
      </c>
      <c r="I83" s="20">
        <f t="shared" ref="I83:I94" si="10">IF(C83=0, "-", IF(G83/C83&lt;10, G83/C83, "&gt;999%"))</f>
        <v>-0.75</v>
      </c>
      <c r="J83" s="21">
        <f t="shared" ref="J83:J94" si="11">IF(E83=0, "-", IF(H83/E83&lt;10, H83/E83, "&gt;999%"))</f>
        <v>0.1111111111111111</v>
      </c>
    </row>
    <row r="84" spans="1:10" x14ac:dyDescent="0.25">
      <c r="A84" s="158" t="s">
        <v>364</v>
      </c>
      <c r="B84" s="65">
        <v>15</v>
      </c>
      <c r="C84" s="66">
        <v>31</v>
      </c>
      <c r="D84" s="65">
        <v>91</v>
      </c>
      <c r="E84" s="66">
        <v>96</v>
      </c>
      <c r="F84" s="67"/>
      <c r="G84" s="65">
        <f t="shared" si="8"/>
        <v>-16</v>
      </c>
      <c r="H84" s="66">
        <f t="shared" si="9"/>
        <v>-5</v>
      </c>
      <c r="I84" s="20">
        <f t="shared" si="10"/>
        <v>-0.5161290322580645</v>
      </c>
      <c r="J84" s="21">
        <f t="shared" si="11"/>
        <v>-5.2083333333333336E-2</v>
      </c>
    </row>
    <row r="85" spans="1:10" x14ac:dyDescent="0.25">
      <c r="A85" s="158" t="s">
        <v>186</v>
      </c>
      <c r="B85" s="65">
        <v>0</v>
      </c>
      <c r="C85" s="66">
        <v>0</v>
      </c>
      <c r="D85" s="65">
        <v>2</v>
      </c>
      <c r="E85" s="66">
        <v>0</v>
      </c>
      <c r="F85" s="67"/>
      <c r="G85" s="65">
        <f t="shared" si="8"/>
        <v>0</v>
      </c>
      <c r="H85" s="66">
        <f t="shared" si="9"/>
        <v>2</v>
      </c>
      <c r="I85" s="20" t="str">
        <f t="shared" si="10"/>
        <v>-</v>
      </c>
      <c r="J85" s="21" t="str">
        <f t="shared" si="11"/>
        <v>-</v>
      </c>
    </row>
    <row r="86" spans="1:10" x14ac:dyDescent="0.25">
      <c r="A86" s="158" t="s">
        <v>210</v>
      </c>
      <c r="B86" s="65">
        <v>0</v>
      </c>
      <c r="C86" s="66">
        <v>0</v>
      </c>
      <c r="D86" s="65">
        <v>0</v>
      </c>
      <c r="E86" s="66">
        <v>1</v>
      </c>
      <c r="F86" s="67"/>
      <c r="G86" s="65">
        <f t="shared" si="8"/>
        <v>0</v>
      </c>
      <c r="H86" s="66">
        <f t="shared" si="9"/>
        <v>-1</v>
      </c>
      <c r="I86" s="20" t="str">
        <f t="shared" si="10"/>
        <v>-</v>
      </c>
      <c r="J86" s="21">
        <f t="shared" si="11"/>
        <v>-1</v>
      </c>
    </row>
    <row r="87" spans="1:10" x14ac:dyDescent="0.25">
      <c r="A87" s="158" t="s">
        <v>262</v>
      </c>
      <c r="B87" s="65">
        <v>5</v>
      </c>
      <c r="C87" s="66">
        <v>0</v>
      </c>
      <c r="D87" s="65">
        <v>20</v>
      </c>
      <c r="E87" s="66">
        <v>5</v>
      </c>
      <c r="F87" s="67"/>
      <c r="G87" s="65">
        <f t="shared" si="8"/>
        <v>5</v>
      </c>
      <c r="H87" s="66">
        <f t="shared" si="9"/>
        <v>15</v>
      </c>
      <c r="I87" s="20" t="str">
        <f t="shared" si="10"/>
        <v>-</v>
      </c>
      <c r="J87" s="21">
        <f t="shared" si="11"/>
        <v>3</v>
      </c>
    </row>
    <row r="88" spans="1:10" x14ac:dyDescent="0.25">
      <c r="A88" s="158" t="s">
        <v>282</v>
      </c>
      <c r="B88" s="65">
        <v>3</v>
      </c>
      <c r="C88" s="66">
        <v>4</v>
      </c>
      <c r="D88" s="65">
        <v>28</v>
      </c>
      <c r="E88" s="66">
        <v>12</v>
      </c>
      <c r="F88" s="67"/>
      <c r="G88" s="65">
        <f t="shared" si="8"/>
        <v>-1</v>
      </c>
      <c r="H88" s="66">
        <f t="shared" si="9"/>
        <v>16</v>
      </c>
      <c r="I88" s="20">
        <f t="shared" si="10"/>
        <v>-0.25</v>
      </c>
      <c r="J88" s="21">
        <f t="shared" si="11"/>
        <v>1.3333333333333333</v>
      </c>
    </row>
    <row r="89" spans="1:10" x14ac:dyDescent="0.25">
      <c r="A89" s="158" t="s">
        <v>428</v>
      </c>
      <c r="B89" s="65">
        <v>4</v>
      </c>
      <c r="C89" s="66">
        <v>5</v>
      </c>
      <c r="D89" s="65">
        <v>66</v>
      </c>
      <c r="E89" s="66">
        <v>25</v>
      </c>
      <c r="F89" s="67"/>
      <c r="G89" s="65">
        <f t="shared" si="8"/>
        <v>-1</v>
      </c>
      <c r="H89" s="66">
        <f t="shared" si="9"/>
        <v>41</v>
      </c>
      <c r="I89" s="20">
        <f t="shared" si="10"/>
        <v>-0.2</v>
      </c>
      <c r="J89" s="21">
        <f t="shared" si="11"/>
        <v>1.64</v>
      </c>
    </row>
    <row r="90" spans="1:10" x14ac:dyDescent="0.25">
      <c r="A90" s="158" t="s">
        <v>435</v>
      </c>
      <c r="B90" s="65">
        <v>70</v>
      </c>
      <c r="C90" s="66">
        <v>50</v>
      </c>
      <c r="D90" s="65">
        <v>476</v>
      </c>
      <c r="E90" s="66">
        <v>403</v>
      </c>
      <c r="F90" s="67"/>
      <c r="G90" s="65">
        <f t="shared" si="8"/>
        <v>20</v>
      </c>
      <c r="H90" s="66">
        <f t="shared" si="9"/>
        <v>73</v>
      </c>
      <c r="I90" s="20">
        <f t="shared" si="10"/>
        <v>0.4</v>
      </c>
      <c r="J90" s="21">
        <f t="shared" si="11"/>
        <v>0.18114143920595532</v>
      </c>
    </row>
    <row r="91" spans="1:10" x14ac:dyDescent="0.25">
      <c r="A91" s="158" t="s">
        <v>410</v>
      </c>
      <c r="B91" s="65">
        <v>0</v>
      </c>
      <c r="C91" s="66">
        <v>1</v>
      </c>
      <c r="D91" s="65">
        <v>0</v>
      </c>
      <c r="E91" s="66">
        <v>1</v>
      </c>
      <c r="F91" s="67"/>
      <c r="G91" s="65">
        <f t="shared" si="8"/>
        <v>-1</v>
      </c>
      <c r="H91" s="66">
        <f t="shared" si="9"/>
        <v>-1</v>
      </c>
      <c r="I91" s="20">
        <f t="shared" si="10"/>
        <v>-1</v>
      </c>
      <c r="J91" s="21">
        <f t="shared" si="11"/>
        <v>-1</v>
      </c>
    </row>
    <row r="92" spans="1:10" x14ac:dyDescent="0.25">
      <c r="A92" s="158" t="s">
        <v>418</v>
      </c>
      <c r="B92" s="65">
        <v>2</v>
      </c>
      <c r="C92" s="66">
        <v>0</v>
      </c>
      <c r="D92" s="65">
        <v>41</v>
      </c>
      <c r="E92" s="66">
        <v>16</v>
      </c>
      <c r="F92" s="67"/>
      <c r="G92" s="65">
        <f t="shared" si="8"/>
        <v>2</v>
      </c>
      <c r="H92" s="66">
        <f t="shared" si="9"/>
        <v>25</v>
      </c>
      <c r="I92" s="20" t="str">
        <f t="shared" si="10"/>
        <v>-</v>
      </c>
      <c r="J92" s="21">
        <f t="shared" si="11"/>
        <v>1.5625</v>
      </c>
    </row>
    <row r="93" spans="1:10" x14ac:dyDescent="0.25">
      <c r="A93" s="158" t="s">
        <v>453</v>
      </c>
      <c r="B93" s="65">
        <v>2</v>
      </c>
      <c r="C93" s="66">
        <v>2</v>
      </c>
      <c r="D93" s="65">
        <v>6</v>
      </c>
      <c r="E93" s="66">
        <v>7</v>
      </c>
      <c r="F93" s="67"/>
      <c r="G93" s="65">
        <f t="shared" si="8"/>
        <v>0</v>
      </c>
      <c r="H93" s="66">
        <f t="shared" si="9"/>
        <v>-1</v>
      </c>
      <c r="I93" s="20">
        <f t="shared" si="10"/>
        <v>0</v>
      </c>
      <c r="J93" s="21">
        <f t="shared" si="11"/>
        <v>-0.14285714285714285</v>
      </c>
    </row>
    <row r="94" spans="1:10" s="160" customFormat="1" ht="13" x14ac:dyDescent="0.3">
      <c r="A94" s="178" t="s">
        <v>545</v>
      </c>
      <c r="B94" s="71">
        <v>102</v>
      </c>
      <c r="C94" s="72">
        <v>97</v>
      </c>
      <c r="D94" s="71">
        <v>750</v>
      </c>
      <c r="E94" s="72">
        <v>584</v>
      </c>
      <c r="F94" s="73"/>
      <c r="G94" s="71">
        <f t="shared" si="8"/>
        <v>5</v>
      </c>
      <c r="H94" s="72">
        <f t="shared" si="9"/>
        <v>166</v>
      </c>
      <c r="I94" s="37">
        <f t="shared" si="10"/>
        <v>5.1546391752577317E-2</v>
      </c>
      <c r="J94" s="38">
        <f t="shared" si="11"/>
        <v>0.28424657534246578</v>
      </c>
    </row>
    <row r="95" spans="1:10" x14ac:dyDescent="0.25">
      <c r="A95" s="177"/>
      <c r="B95" s="143"/>
      <c r="C95" s="144"/>
      <c r="D95" s="143"/>
      <c r="E95" s="144"/>
      <c r="F95" s="145"/>
      <c r="G95" s="143"/>
      <c r="H95" s="144"/>
      <c r="I95" s="151"/>
      <c r="J95" s="152"/>
    </row>
    <row r="96" spans="1:10" s="139" customFormat="1" ht="13" x14ac:dyDescent="0.3">
      <c r="A96" s="159" t="s">
        <v>43</v>
      </c>
      <c r="B96" s="65"/>
      <c r="C96" s="66"/>
      <c r="D96" s="65"/>
      <c r="E96" s="66"/>
      <c r="F96" s="67"/>
      <c r="G96" s="65"/>
      <c r="H96" s="66"/>
      <c r="I96" s="20"/>
      <c r="J96" s="21"/>
    </row>
    <row r="97" spans="1:10" x14ac:dyDescent="0.25">
      <c r="A97" s="158" t="s">
        <v>470</v>
      </c>
      <c r="B97" s="65">
        <v>0</v>
      </c>
      <c r="C97" s="66">
        <v>0</v>
      </c>
      <c r="D97" s="65">
        <v>1</v>
      </c>
      <c r="E97" s="66">
        <v>1</v>
      </c>
      <c r="F97" s="67"/>
      <c r="G97" s="65">
        <f>B97-C97</f>
        <v>0</v>
      </c>
      <c r="H97" s="66">
        <f>D97-E97</f>
        <v>0</v>
      </c>
      <c r="I97" s="20" t="str">
        <f>IF(C97=0, "-", IF(G97/C97&lt;10, G97/C97, "&gt;999%"))</f>
        <v>-</v>
      </c>
      <c r="J97" s="21">
        <f>IF(E97=0, "-", IF(H97/E97&lt;10, H97/E97, "&gt;999%"))</f>
        <v>0</v>
      </c>
    </row>
    <row r="98" spans="1:10" s="160" customFormat="1" ht="13" x14ac:dyDescent="0.3">
      <c r="A98" s="178" t="s">
        <v>546</v>
      </c>
      <c r="B98" s="71">
        <v>0</v>
      </c>
      <c r="C98" s="72">
        <v>0</v>
      </c>
      <c r="D98" s="71">
        <v>1</v>
      </c>
      <c r="E98" s="72">
        <v>1</v>
      </c>
      <c r="F98" s="73"/>
      <c r="G98" s="71">
        <f>B98-C98</f>
        <v>0</v>
      </c>
      <c r="H98" s="72">
        <f>D98-E98</f>
        <v>0</v>
      </c>
      <c r="I98" s="37" t="str">
        <f>IF(C98=0, "-", IF(G98/C98&lt;10, G98/C98, "&gt;999%"))</f>
        <v>-</v>
      </c>
      <c r="J98" s="38">
        <f>IF(E98=0, "-", IF(H98/E98&lt;10, H98/E98, "&gt;999%"))</f>
        <v>0</v>
      </c>
    </row>
    <row r="99" spans="1:10" x14ac:dyDescent="0.25">
      <c r="A99" s="177"/>
      <c r="B99" s="143"/>
      <c r="C99" s="144"/>
      <c r="D99" s="143"/>
      <c r="E99" s="144"/>
      <c r="F99" s="145"/>
      <c r="G99" s="143"/>
      <c r="H99" s="144"/>
      <c r="I99" s="151"/>
      <c r="J99" s="152"/>
    </row>
    <row r="100" spans="1:10" s="139" customFormat="1" ht="13" x14ac:dyDescent="0.3">
      <c r="A100" s="159" t="s">
        <v>44</v>
      </c>
      <c r="B100" s="65"/>
      <c r="C100" s="66"/>
      <c r="D100" s="65"/>
      <c r="E100" s="66"/>
      <c r="F100" s="67"/>
      <c r="G100" s="65"/>
      <c r="H100" s="66"/>
      <c r="I100" s="20"/>
      <c r="J100" s="21"/>
    </row>
    <row r="101" spans="1:10" x14ac:dyDescent="0.25">
      <c r="A101" s="158" t="s">
        <v>454</v>
      </c>
      <c r="B101" s="65">
        <v>5</v>
      </c>
      <c r="C101" s="66">
        <v>3</v>
      </c>
      <c r="D101" s="65">
        <v>22</v>
      </c>
      <c r="E101" s="66">
        <v>22</v>
      </c>
      <c r="F101" s="67"/>
      <c r="G101" s="65">
        <f>B101-C101</f>
        <v>2</v>
      </c>
      <c r="H101" s="66">
        <f>D101-E101</f>
        <v>0</v>
      </c>
      <c r="I101" s="20">
        <f>IF(C101=0, "-", IF(G101/C101&lt;10, G101/C101, "&gt;999%"))</f>
        <v>0.66666666666666663</v>
      </c>
      <c r="J101" s="21">
        <f>IF(E101=0, "-", IF(H101/E101&lt;10, H101/E101, "&gt;999%"))</f>
        <v>0</v>
      </c>
    </row>
    <row r="102" spans="1:10" x14ac:dyDescent="0.25">
      <c r="A102" s="158" t="s">
        <v>464</v>
      </c>
      <c r="B102" s="65">
        <v>2</v>
      </c>
      <c r="C102" s="66">
        <v>1</v>
      </c>
      <c r="D102" s="65">
        <v>8</v>
      </c>
      <c r="E102" s="66">
        <v>9</v>
      </c>
      <c r="F102" s="67"/>
      <c r="G102" s="65">
        <f>B102-C102</f>
        <v>1</v>
      </c>
      <c r="H102" s="66">
        <f>D102-E102</f>
        <v>-1</v>
      </c>
      <c r="I102" s="20">
        <f>IF(C102=0, "-", IF(G102/C102&lt;10, G102/C102, "&gt;999%"))</f>
        <v>1</v>
      </c>
      <c r="J102" s="21">
        <f>IF(E102=0, "-", IF(H102/E102&lt;10, H102/E102, "&gt;999%"))</f>
        <v>-0.1111111111111111</v>
      </c>
    </row>
    <row r="103" spans="1:10" x14ac:dyDescent="0.25">
      <c r="A103" s="158" t="s">
        <v>471</v>
      </c>
      <c r="B103" s="65">
        <v>1</v>
      </c>
      <c r="C103" s="66">
        <v>1</v>
      </c>
      <c r="D103" s="65">
        <v>1</v>
      </c>
      <c r="E103" s="66">
        <v>3</v>
      </c>
      <c r="F103" s="67"/>
      <c r="G103" s="65">
        <f>B103-C103</f>
        <v>0</v>
      </c>
      <c r="H103" s="66">
        <f>D103-E103</f>
        <v>-2</v>
      </c>
      <c r="I103" s="20">
        <f>IF(C103=0, "-", IF(G103/C103&lt;10, G103/C103, "&gt;999%"))</f>
        <v>0</v>
      </c>
      <c r="J103" s="21">
        <f>IF(E103=0, "-", IF(H103/E103&lt;10, H103/E103, "&gt;999%"))</f>
        <v>-0.66666666666666663</v>
      </c>
    </row>
    <row r="104" spans="1:10" s="160" customFormat="1" ht="13" x14ac:dyDescent="0.3">
      <c r="A104" s="178" t="s">
        <v>547</v>
      </c>
      <c r="B104" s="71">
        <v>8</v>
      </c>
      <c r="C104" s="72">
        <v>5</v>
      </c>
      <c r="D104" s="71">
        <v>31</v>
      </c>
      <c r="E104" s="72">
        <v>34</v>
      </c>
      <c r="F104" s="73"/>
      <c r="G104" s="71">
        <f>B104-C104</f>
        <v>3</v>
      </c>
      <c r="H104" s="72">
        <f>D104-E104</f>
        <v>-3</v>
      </c>
      <c r="I104" s="37">
        <f>IF(C104=0, "-", IF(G104/C104&lt;10, G104/C104, "&gt;999%"))</f>
        <v>0.6</v>
      </c>
      <c r="J104" s="38">
        <f>IF(E104=0, "-", IF(H104/E104&lt;10, H104/E104, "&gt;999%"))</f>
        <v>-8.8235294117647065E-2</v>
      </c>
    </row>
    <row r="105" spans="1:10" x14ac:dyDescent="0.25">
      <c r="A105" s="177"/>
      <c r="B105" s="143"/>
      <c r="C105" s="144"/>
      <c r="D105" s="143"/>
      <c r="E105" s="144"/>
      <c r="F105" s="145"/>
      <c r="G105" s="143"/>
      <c r="H105" s="144"/>
      <c r="I105" s="151"/>
      <c r="J105" s="152"/>
    </row>
    <row r="106" spans="1:10" s="139" customFormat="1" ht="13" x14ac:dyDescent="0.3">
      <c r="A106" s="159" t="s">
        <v>45</v>
      </c>
      <c r="B106" s="65"/>
      <c r="C106" s="66"/>
      <c r="D106" s="65"/>
      <c r="E106" s="66"/>
      <c r="F106" s="67"/>
      <c r="G106" s="65"/>
      <c r="H106" s="66"/>
      <c r="I106" s="20"/>
      <c r="J106" s="21"/>
    </row>
    <row r="107" spans="1:10" x14ac:dyDescent="0.25">
      <c r="A107" s="158" t="s">
        <v>318</v>
      </c>
      <c r="B107" s="65">
        <v>1</v>
      </c>
      <c r="C107" s="66">
        <v>0</v>
      </c>
      <c r="D107" s="65">
        <v>1</v>
      </c>
      <c r="E107" s="66">
        <v>0</v>
      </c>
      <c r="F107" s="67"/>
      <c r="G107" s="65">
        <f>B107-C107</f>
        <v>1</v>
      </c>
      <c r="H107" s="66">
        <f>D107-E107</f>
        <v>1</v>
      </c>
      <c r="I107" s="20" t="str">
        <f>IF(C107=0, "-", IF(G107/C107&lt;10, G107/C107, "&gt;999%"))</f>
        <v>-</v>
      </c>
      <c r="J107" s="21" t="str">
        <f>IF(E107=0, "-", IF(H107/E107&lt;10, H107/E107, "&gt;999%"))</f>
        <v>-</v>
      </c>
    </row>
    <row r="108" spans="1:10" x14ac:dyDescent="0.25">
      <c r="A108" s="158" t="s">
        <v>351</v>
      </c>
      <c r="B108" s="65">
        <v>1</v>
      </c>
      <c r="C108" s="66">
        <v>2</v>
      </c>
      <c r="D108" s="65">
        <v>1</v>
      </c>
      <c r="E108" s="66">
        <v>5</v>
      </c>
      <c r="F108" s="67"/>
      <c r="G108" s="65">
        <f>B108-C108</f>
        <v>-1</v>
      </c>
      <c r="H108" s="66">
        <f>D108-E108</f>
        <v>-4</v>
      </c>
      <c r="I108" s="20">
        <f>IF(C108=0, "-", IF(G108/C108&lt;10, G108/C108, "&gt;999%"))</f>
        <v>-0.5</v>
      </c>
      <c r="J108" s="21">
        <f>IF(E108=0, "-", IF(H108/E108&lt;10, H108/E108, "&gt;999%"))</f>
        <v>-0.8</v>
      </c>
    </row>
    <row r="109" spans="1:10" x14ac:dyDescent="0.25">
      <c r="A109" s="158" t="s">
        <v>388</v>
      </c>
      <c r="B109" s="65">
        <v>0</v>
      </c>
      <c r="C109" s="66">
        <v>0</v>
      </c>
      <c r="D109" s="65">
        <v>1</v>
      </c>
      <c r="E109" s="66">
        <v>0</v>
      </c>
      <c r="F109" s="67"/>
      <c r="G109" s="65">
        <f>B109-C109</f>
        <v>0</v>
      </c>
      <c r="H109" s="66">
        <f>D109-E109</f>
        <v>1</v>
      </c>
      <c r="I109" s="20" t="str">
        <f>IF(C109=0, "-", IF(G109/C109&lt;10, G109/C109, "&gt;999%"))</f>
        <v>-</v>
      </c>
      <c r="J109" s="21" t="str">
        <f>IF(E109=0, "-", IF(H109/E109&lt;10, H109/E109, "&gt;999%"))</f>
        <v>-</v>
      </c>
    </row>
    <row r="110" spans="1:10" s="160" customFormat="1" ht="13" x14ac:dyDescent="0.3">
      <c r="A110" s="178" t="s">
        <v>548</v>
      </c>
      <c r="B110" s="71">
        <v>2</v>
      </c>
      <c r="C110" s="72">
        <v>2</v>
      </c>
      <c r="D110" s="71">
        <v>3</v>
      </c>
      <c r="E110" s="72">
        <v>5</v>
      </c>
      <c r="F110" s="73"/>
      <c r="G110" s="71">
        <f>B110-C110</f>
        <v>0</v>
      </c>
      <c r="H110" s="72">
        <f>D110-E110</f>
        <v>-2</v>
      </c>
      <c r="I110" s="37">
        <f>IF(C110=0, "-", IF(G110/C110&lt;10, G110/C110, "&gt;999%"))</f>
        <v>0</v>
      </c>
      <c r="J110" s="38">
        <f>IF(E110=0, "-", IF(H110/E110&lt;10, H110/E110, "&gt;999%"))</f>
        <v>-0.4</v>
      </c>
    </row>
    <row r="111" spans="1:10" x14ac:dyDescent="0.25">
      <c r="A111" s="177"/>
      <c r="B111" s="143"/>
      <c r="C111" s="144"/>
      <c r="D111" s="143"/>
      <c r="E111" s="144"/>
      <c r="F111" s="145"/>
      <c r="G111" s="143"/>
      <c r="H111" s="144"/>
      <c r="I111" s="151"/>
      <c r="J111" s="152"/>
    </row>
    <row r="112" spans="1:10" s="139" customFormat="1" ht="13" x14ac:dyDescent="0.3">
      <c r="A112" s="159" t="s">
        <v>46</v>
      </c>
      <c r="B112" s="65"/>
      <c r="C112" s="66"/>
      <c r="D112" s="65"/>
      <c r="E112" s="66"/>
      <c r="F112" s="67"/>
      <c r="G112" s="65"/>
      <c r="H112" s="66"/>
      <c r="I112" s="20"/>
      <c r="J112" s="21"/>
    </row>
    <row r="113" spans="1:10" x14ac:dyDescent="0.25">
      <c r="A113" s="158" t="s">
        <v>330</v>
      </c>
      <c r="B113" s="65">
        <v>11</v>
      </c>
      <c r="C113" s="66">
        <v>1</v>
      </c>
      <c r="D113" s="65">
        <v>39</v>
      </c>
      <c r="E113" s="66">
        <v>11</v>
      </c>
      <c r="F113" s="67"/>
      <c r="G113" s="65">
        <f>B113-C113</f>
        <v>10</v>
      </c>
      <c r="H113" s="66">
        <f>D113-E113</f>
        <v>28</v>
      </c>
      <c r="I113" s="20" t="str">
        <f>IF(C113=0, "-", IF(G113/C113&lt;10, G113/C113, "&gt;999%"))</f>
        <v>&gt;999%</v>
      </c>
      <c r="J113" s="21">
        <f>IF(E113=0, "-", IF(H113/E113&lt;10, H113/E113, "&gt;999%"))</f>
        <v>2.5454545454545454</v>
      </c>
    </row>
    <row r="114" spans="1:10" x14ac:dyDescent="0.25">
      <c r="A114" s="158" t="s">
        <v>293</v>
      </c>
      <c r="B114" s="65">
        <v>6</v>
      </c>
      <c r="C114" s="66">
        <v>0</v>
      </c>
      <c r="D114" s="65">
        <v>10</v>
      </c>
      <c r="E114" s="66">
        <v>9</v>
      </c>
      <c r="F114" s="67"/>
      <c r="G114" s="65">
        <f>B114-C114</f>
        <v>6</v>
      </c>
      <c r="H114" s="66">
        <f>D114-E114</f>
        <v>1</v>
      </c>
      <c r="I114" s="20" t="str">
        <f>IF(C114=0, "-", IF(G114/C114&lt;10, G114/C114, "&gt;999%"))</f>
        <v>-</v>
      </c>
      <c r="J114" s="21">
        <f>IF(E114=0, "-", IF(H114/E114&lt;10, H114/E114, "&gt;999%"))</f>
        <v>0.1111111111111111</v>
      </c>
    </row>
    <row r="115" spans="1:10" x14ac:dyDescent="0.25">
      <c r="A115" s="158" t="s">
        <v>429</v>
      </c>
      <c r="B115" s="65">
        <v>0</v>
      </c>
      <c r="C115" s="66">
        <v>1</v>
      </c>
      <c r="D115" s="65">
        <v>0</v>
      </c>
      <c r="E115" s="66">
        <v>1</v>
      </c>
      <c r="F115" s="67"/>
      <c r="G115" s="65">
        <f>B115-C115</f>
        <v>-1</v>
      </c>
      <c r="H115" s="66">
        <f>D115-E115</f>
        <v>-1</v>
      </c>
      <c r="I115" s="20">
        <f>IF(C115=0, "-", IF(G115/C115&lt;10, G115/C115, "&gt;999%"))</f>
        <v>-1</v>
      </c>
      <c r="J115" s="21">
        <f>IF(E115=0, "-", IF(H115/E115&lt;10, H115/E115, "&gt;999%"))</f>
        <v>-1</v>
      </c>
    </row>
    <row r="116" spans="1:10" x14ac:dyDescent="0.25">
      <c r="A116" s="158" t="s">
        <v>436</v>
      </c>
      <c r="B116" s="65">
        <v>5</v>
      </c>
      <c r="C116" s="66">
        <v>16</v>
      </c>
      <c r="D116" s="65">
        <v>21</v>
      </c>
      <c r="E116" s="66">
        <v>22</v>
      </c>
      <c r="F116" s="67"/>
      <c r="G116" s="65">
        <f>B116-C116</f>
        <v>-11</v>
      </c>
      <c r="H116" s="66">
        <f>D116-E116</f>
        <v>-1</v>
      </c>
      <c r="I116" s="20">
        <f>IF(C116=0, "-", IF(G116/C116&lt;10, G116/C116, "&gt;999%"))</f>
        <v>-0.6875</v>
      </c>
      <c r="J116" s="21">
        <f>IF(E116=0, "-", IF(H116/E116&lt;10, H116/E116, "&gt;999%"))</f>
        <v>-4.5454545454545456E-2</v>
      </c>
    </row>
    <row r="117" spans="1:10" s="160" customFormat="1" ht="13" x14ac:dyDescent="0.3">
      <c r="A117" s="178" t="s">
        <v>549</v>
      </c>
      <c r="B117" s="71">
        <v>22</v>
      </c>
      <c r="C117" s="72">
        <v>18</v>
      </c>
      <c r="D117" s="71">
        <v>70</v>
      </c>
      <c r="E117" s="72">
        <v>43</v>
      </c>
      <c r="F117" s="73"/>
      <c r="G117" s="71">
        <f>B117-C117</f>
        <v>4</v>
      </c>
      <c r="H117" s="72">
        <f>D117-E117</f>
        <v>27</v>
      </c>
      <c r="I117" s="37">
        <f>IF(C117=0, "-", IF(G117/C117&lt;10, G117/C117, "&gt;999%"))</f>
        <v>0.22222222222222221</v>
      </c>
      <c r="J117" s="38">
        <f>IF(E117=0, "-", IF(H117/E117&lt;10, H117/E117, "&gt;999%"))</f>
        <v>0.62790697674418605</v>
      </c>
    </row>
    <row r="118" spans="1:10" x14ac:dyDescent="0.25">
      <c r="A118" s="177"/>
      <c r="B118" s="143"/>
      <c r="C118" s="144"/>
      <c r="D118" s="143"/>
      <c r="E118" s="144"/>
      <c r="F118" s="145"/>
      <c r="G118" s="143"/>
      <c r="H118" s="144"/>
      <c r="I118" s="151"/>
      <c r="J118" s="152"/>
    </row>
    <row r="119" spans="1:10" s="139" customFormat="1" ht="13" x14ac:dyDescent="0.3">
      <c r="A119" s="159" t="s">
        <v>47</v>
      </c>
      <c r="B119" s="65"/>
      <c r="C119" s="66"/>
      <c r="D119" s="65"/>
      <c r="E119" s="66"/>
      <c r="F119" s="67"/>
      <c r="G119" s="65"/>
      <c r="H119" s="66"/>
      <c r="I119" s="20"/>
      <c r="J119" s="21"/>
    </row>
    <row r="120" spans="1:10" x14ac:dyDescent="0.25">
      <c r="A120" s="158" t="s">
        <v>472</v>
      </c>
      <c r="B120" s="65">
        <v>0</v>
      </c>
      <c r="C120" s="66">
        <v>1</v>
      </c>
      <c r="D120" s="65">
        <v>1</v>
      </c>
      <c r="E120" s="66">
        <v>4</v>
      </c>
      <c r="F120" s="67"/>
      <c r="G120" s="65">
        <f>B120-C120</f>
        <v>-1</v>
      </c>
      <c r="H120" s="66">
        <f>D120-E120</f>
        <v>-3</v>
      </c>
      <c r="I120" s="20">
        <f>IF(C120=0, "-", IF(G120/C120&lt;10, G120/C120, "&gt;999%"))</f>
        <v>-1</v>
      </c>
      <c r="J120" s="21">
        <f>IF(E120=0, "-", IF(H120/E120&lt;10, H120/E120, "&gt;999%"))</f>
        <v>-0.75</v>
      </c>
    </row>
    <row r="121" spans="1:10" x14ac:dyDescent="0.25">
      <c r="A121" s="158" t="s">
        <v>455</v>
      </c>
      <c r="B121" s="65">
        <v>9</v>
      </c>
      <c r="C121" s="66">
        <v>7</v>
      </c>
      <c r="D121" s="65">
        <v>24</v>
      </c>
      <c r="E121" s="66">
        <v>30</v>
      </c>
      <c r="F121" s="67"/>
      <c r="G121" s="65">
        <f>B121-C121</f>
        <v>2</v>
      </c>
      <c r="H121" s="66">
        <f>D121-E121</f>
        <v>-6</v>
      </c>
      <c r="I121" s="20">
        <f>IF(C121=0, "-", IF(G121/C121&lt;10, G121/C121, "&gt;999%"))</f>
        <v>0.2857142857142857</v>
      </c>
      <c r="J121" s="21">
        <f>IF(E121=0, "-", IF(H121/E121&lt;10, H121/E121, "&gt;999%"))</f>
        <v>-0.2</v>
      </c>
    </row>
    <row r="122" spans="1:10" x14ac:dyDescent="0.25">
      <c r="A122" s="158" t="s">
        <v>465</v>
      </c>
      <c r="B122" s="65">
        <v>7</v>
      </c>
      <c r="C122" s="66">
        <v>7</v>
      </c>
      <c r="D122" s="65">
        <v>14</v>
      </c>
      <c r="E122" s="66">
        <v>23</v>
      </c>
      <c r="F122" s="67"/>
      <c r="G122" s="65">
        <f>B122-C122</f>
        <v>0</v>
      </c>
      <c r="H122" s="66">
        <f>D122-E122</f>
        <v>-9</v>
      </c>
      <c r="I122" s="20">
        <f>IF(C122=0, "-", IF(G122/C122&lt;10, G122/C122, "&gt;999%"))</f>
        <v>0</v>
      </c>
      <c r="J122" s="21">
        <f>IF(E122=0, "-", IF(H122/E122&lt;10, H122/E122, "&gt;999%"))</f>
        <v>-0.39130434782608697</v>
      </c>
    </row>
    <row r="123" spans="1:10" s="160" customFormat="1" ht="13" x14ac:dyDescent="0.3">
      <c r="A123" s="178" t="s">
        <v>550</v>
      </c>
      <c r="B123" s="71">
        <v>16</v>
      </c>
      <c r="C123" s="72">
        <v>15</v>
      </c>
      <c r="D123" s="71">
        <v>39</v>
      </c>
      <c r="E123" s="72">
        <v>57</v>
      </c>
      <c r="F123" s="73"/>
      <c r="G123" s="71">
        <f>B123-C123</f>
        <v>1</v>
      </c>
      <c r="H123" s="72">
        <f>D123-E123</f>
        <v>-18</v>
      </c>
      <c r="I123" s="37">
        <f>IF(C123=0, "-", IF(G123/C123&lt;10, G123/C123, "&gt;999%"))</f>
        <v>6.6666666666666666E-2</v>
      </c>
      <c r="J123" s="38">
        <f>IF(E123=0, "-", IF(H123/E123&lt;10, H123/E123, "&gt;999%"))</f>
        <v>-0.31578947368421051</v>
      </c>
    </row>
    <row r="124" spans="1:10" x14ac:dyDescent="0.25">
      <c r="A124" s="177"/>
      <c r="B124" s="143"/>
      <c r="C124" s="144"/>
      <c r="D124" s="143"/>
      <c r="E124" s="144"/>
      <c r="F124" s="145"/>
      <c r="G124" s="143"/>
      <c r="H124" s="144"/>
      <c r="I124" s="151"/>
      <c r="J124" s="152"/>
    </row>
    <row r="125" spans="1:10" s="139" customFormat="1" ht="13" x14ac:dyDescent="0.3">
      <c r="A125" s="159" t="s">
        <v>48</v>
      </c>
      <c r="B125" s="65"/>
      <c r="C125" s="66"/>
      <c r="D125" s="65"/>
      <c r="E125" s="66"/>
      <c r="F125" s="67"/>
      <c r="G125" s="65"/>
      <c r="H125" s="66"/>
      <c r="I125" s="20"/>
      <c r="J125" s="21"/>
    </row>
    <row r="126" spans="1:10" x14ac:dyDescent="0.25">
      <c r="A126" s="158" t="s">
        <v>211</v>
      </c>
      <c r="B126" s="65">
        <v>0</v>
      </c>
      <c r="C126" s="66">
        <v>4</v>
      </c>
      <c r="D126" s="65">
        <v>5</v>
      </c>
      <c r="E126" s="66">
        <v>4</v>
      </c>
      <c r="F126" s="67"/>
      <c r="G126" s="65">
        <f>B126-C126</f>
        <v>-4</v>
      </c>
      <c r="H126" s="66">
        <f>D126-E126</f>
        <v>1</v>
      </c>
      <c r="I126" s="20">
        <f>IF(C126=0, "-", IF(G126/C126&lt;10, G126/C126, "&gt;999%"))</f>
        <v>-1</v>
      </c>
      <c r="J126" s="21">
        <f>IF(E126=0, "-", IF(H126/E126&lt;10, H126/E126, "&gt;999%"))</f>
        <v>0.25</v>
      </c>
    </row>
    <row r="127" spans="1:10" x14ac:dyDescent="0.25">
      <c r="A127" s="158" t="s">
        <v>331</v>
      </c>
      <c r="B127" s="65">
        <v>17</v>
      </c>
      <c r="C127" s="66">
        <v>13</v>
      </c>
      <c r="D127" s="65">
        <v>71</v>
      </c>
      <c r="E127" s="66">
        <v>69</v>
      </c>
      <c r="F127" s="67"/>
      <c r="G127" s="65">
        <f>B127-C127</f>
        <v>4</v>
      </c>
      <c r="H127" s="66">
        <f>D127-E127</f>
        <v>2</v>
      </c>
      <c r="I127" s="20">
        <f>IF(C127=0, "-", IF(G127/C127&lt;10, G127/C127, "&gt;999%"))</f>
        <v>0.30769230769230771</v>
      </c>
      <c r="J127" s="21">
        <f>IF(E127=0, "-", IF(H127/E127&lt;10, H127/E127, "&gt;999%"))</f>
        <v>2.8985507246376812E-2</v>
      </c>
    </row>
    <row r="128" spans="1:10" x14ac:dyDescent="0.25">
      <c r="A128" s="158" t="s">
        <v>294</v>
      </c>
      <c r="B128" s="65">
        <v>0</v>
      </c>
      <c r="C128" s="66">
        <v>6</v>
      </c>
      <c r="D128" s="65">
        <v>10</v>
      </c>
      <c r="E128" s="66">
        <v>46</v>
      </c>
      <c r="F128" s="67"/>
      <c r="G128" s="65">
        <f>B128-C128</f>
        <v>-6</v>
      </c>
      <c r="H128" s="66">
        <f>D128-E128</f>
        <v>-36</v>
      </c>
      <c r="I128" s="20">
        <f>IF(C128=0, "-", IF(G128/C128&lt;10, G128/C128, "&gt;999%"))</f>
        <v>-1</v>
      </c>
      <c r="J128" s="21">
        <f>IF(E128=0, "-", IF(H128/E128&lt;10, H128/E128, "&gt;999%"))</f>
        <v>-0.78260869565217395</v>
      </c>
    </row>
    <row r="129" spans="1:10" x14ac:dyDescent="0.25">
      <c r="A129" s="158" t="s">
        <v>249</v>
      </c>
      <c r="B129" s="65">
        <v>0</v>
      </c>
      <c r="C129" s="66">
        <v>0</v>
      </c>
      <c r="D129" s="65">
        <v>0</v>
      </c>
      <c r="E129" s="66">
        <v>2</v>
      </c>
      <c r="F129" s="67"/>
      <c r="G129" s="65">
        <f>B129-C129</f>
        <v>0</v>
      </c>
      <c r="H129" s="66">
        <f>D129-E129</f>
        <v>-2</v>
      </c>
      <c r="I129" s="20" t="str">
        <f>IF(C129=0, "-", IF(G129/C129&lt;10, G129/C129, "&gt;999%"))</f>
        <v>-</v>
      </c>
      <c r="J129" s="21">
        <f>IF(E129=0, "-", IF(H129/E129&lt;10, H129/E129, "&gt;999%"))</f>
        <v>-1</v>
      </c>
    </row>
    <row r="130" spans="1:10" s="160" customFormat="1" ht="13" x14ac:dyDescent="0.3">
      <c r="A130" s="178" t="s">
        <v>551</v>
      </c>
      <c r="B130" s="71">
        <v>17</v>
      </c>
      <c r="C130" s="72">
        <v>23</v>
      </c>
      <c r="D130" s="71">
        <v>86</v>
      </c>
      <c r="E130" s="72">
        <v>121</v>
      </c>
      <c r="F130" s="73"/>
      <c r="G130" s="71">
        <f>B130-C130</f>
        <v>-6</v>
      </c>
      <c r="H130" s="72">
        <f>D130-E130</f>
        <v>-35</v>
      </c>
      <c r="I130" s="37">
        <f>IF(C130=0, "-", IF(G130/C130&lt;10, G130/C130, "&gt;999%"))</f>
        <v>-0.2608695652173913</v>
      </c>
      <c r="J130" s="38">
        <f>IF(E130=0, "-", IF(H130/E130&lt;10, H130/E130, "&gt;999%"))</f>
        <v>-0.28925619834710742</v>
      </c>
    </row>
    <row r="131" spans="1:10" x14ac:dyDescent="0.25">
      <c r="A131" s="177"/>
      <c r="B131" s="143"/>
      <c r="C131" s="144"/>
      <c r="D131" s="143"/>
      <c r="E131" s="144"/>
      <c r="F131" s="145"/>
      <c r="G131" s="143"/>
      <c r="H131" s="144"/>
      <c r="I131" s="151"/>
      <c r="J131" s="152"/>
    </row>
    <row r="132" spans="1:10" s="139" customFormat="1" ht="13" x14ac:dyDescent="0.3">
      <c r="A132" s="159" t="s">
        <v>49</v>
      </c>
      <c r="B132" s="65"/>
      <c r="C132" s="66"/>
      <c r="D132" s="65"/>
      <c r="E132" s="66"/>
      <c r="F132" s="67"/>
      <c r="G132" s="65"/>
      <c r="H132" s="66"/>
      <c r="I132" s="20"/>
      <c r="J132" s="21"/>
    </row>
    <row r="133" spans="1:10" x14ac:dyDescent="0.25">
      <c r="A133" s="158" t="s">
        <v>187</v>
      </c>
      <c r="B133" s="65">
        <v>1</v>
      </c>
      <c r="C133" s="66">
        <v>0</v>
      </c>
      <c r="D133" s="65">
        <v>4</v>
      </c>
      <c r="E133" s="66">
        <v>6</v>
      </c>
      <c r="F133" s="67"/>
      <c r="G133" s="65">
        <f t="shared" ref="G133:G146" si="12">B133-C133</f>
        <v>1</v>
      </c>
      <c r="H133" s="66">
        <f t="shared" ref="H133:H146" si="13">D133-E133</f>
        <v>-2</v>
      </c>
      <c r="I133" s="20" t="str">
        <f t="shared" ref="I133:I146" si="14">IF(C133=0, "-", IF(G133/C133&lt;10, G133/C133, "&gt;999%"))</f>
        <v>-</v>
      </c>
      <c r="J133" s="21">
        <f t="shared" ref="J133:J146" si="15">IF(E133=0, "-", IF(H133/E133&lt;10, H133/E133, "&gt;999%"))</f>
        <v>-0.33333333333333331</v>
      </c>
    </row>
    <row r="134" spans="1:10" x14ac:dyDescent="0.25">
      <c r="A134" s="158" t="s">
        <v>198</v>
      </c>
      <c r="B134" s="65">
        <v>23</v>
      </c>
      <c r="C134" s="66">
        <v>19</v>
      </c>
      <c r="D134" s="65">
        <v>92</v>
      </c>
      <c r="E134" s="66">
        <v>141</v>
      </c>
      <c r="F134" s="67"/>
      <c r="G134" s="65">
        <f t="shared" si="12"/>
        <v>4</v>
      </c>
      <c r="H134" s="66">
        <f t="shared" si="13"/>
        <v>-49</v>
      </c>
      <c r="I134" s="20">
        <f t="shared" si="14"/>
        <v>0.21052631578947367</v>
      </c>
      <c r="J134" s="21">
        <f t="shared" si="15"/>
        <v>-0.3475177304964539</v>
      </c>
    </row>
    <row r="135" spans="1:10" x14ac:dyDescent="0.25">
      <c r="A135" s="158" t="s">
        <v>199</v>
      </c>
      <c r="B135" s="65">
        <v>0</v>
      </c>
      <c r="C135" s="66">
        <v>1</v>
      </c>
      <c r="D135" s="65">
        <v>0</v>
      </c>
      <c r="E135" s="66">
        <v>19</v>
      </c>
      <c r="F135" s="67"/>
      <c r="G135" s="65">
        <f t="shared" si="12"/>
        <v>-1</v>
      </c>
      <c r="H135" s="66">
        <f t="shared" si="13"/>
        <v>-19</v>
      </c>
      <c r="I135" s="20">
        <f t="shared" si="14"/>
        <v>-1</v>
      </c>
      <c r="J135" s="21">
        <f t="shared" si="15"/>
        <v>-1</v>
      </c>
    </row>
    <row r="136" spans="1:10" x14ac:dyDescent="0.25">
      <c r="A136" s="158" t="s">
        <v>352</v>
      </c>
      <c r="B136" s="65">
        <v>1</v>
      </c>
      <c r="C136" s="66">
        <v>3</v>
      </c>
      <c r="D136" s="65">
        <v>20</v>
      </c>
      <c r="E136" s="66">
        <v>7</v>
      </c>
      <c r="F136" s="67"/>
      <c r="G136" s="65">
        <f t="shared" si="12"/>
        <v>-2</v>
      </c>
      <c r="H136" s="66">
        <f t="shared" si="13"/>
        <v>13</v>
      </c>
      <c r="I136" s="20">
        <f t="shared" si="14"/>
        <v>-0.66666666666666663</v>
      </c>
      <c r="J136" s="21">
        <f t="shared" si="15"/>
        <v>1.8571428571428572</v>
      </c>
    </row>
    <row r="137" spans="1:10" x14ac:dyDescent="0.25">
      <c r="A137" s="158" t="s">
        <v>231</v>
      </c>
      <c r="B137" s="65">
        <v>0</v>
      </c>
      <c r="C137" s="66">
        <v>0</v>
      </c>
      <c r="D137" s="65">
        <v>4</v>
      </c>
      <c r="E137" s="66">
        <v>0</v>
      </c>
      <c r="F137" s="67"/>
      <c r="G137" s="65">
        <f t="shared" si="12"/>
        <v>0</v>
      </c>
      <c r="H137" s="66">
        <f t="shared" si="13"/>
        <v>4</v>
      </c>
      <c r="I137" s="20" t="str">
        <f t="shared" si="14"/>
        <v>-</v>
      </c>
      <c r="J137" s="21" t="str">
        <f t="shared" si="15"/>
        <v>-</v>
      </c>
    </row>
    <row r="138" spans="1:10" x14ac:dyDescent="0.25">
      <c r="A138" s="158" t="s">
        <v>295</v>
      </c>
      <c r="B138" s="65">
        <v>13</v>
      </c>
      <c r="C138" s="66">
        <v>17</v>
      </c>
      <c r="D138" s="65">
        <v>63</v>
      </c>
      <c r="E138" s="66">
        <v>143</v>
      </c>
      <c r="F138" s="67"/>
      <c r="G138" s="65">
        <f t="shared" si="12"/>
        <v>-4</v>
      </c>
      <c r="H138" s="66">
        <f t="shared" si="13"/>
        <v>-80</v>
      </c>
      <c r="I138" s="20">
        <f t="shared" si="14"/>
        <v>-0.23529411764705882</v>
      </c>
      <c r="J138" s="21">
        <f t="shared" si="15"/>
        <v>-0.55944055944055948</v>
      </c>
    </row>
    <row r="139" spans="1:10" x14ac:dyDescent="0.25">
      <c r="A139" s="158" t="s">
        <v>365</v>
      </c>
      <c r="B139" s="65">
        <v>3</v>
      </c>
      <c r="C139" s="66">
        <v>0</v>
      </c>
      <c r="D139" s="65">
        <v>10</v>
      </c>
      <c r="E139" s="66">
        <v>13</v>
      </c>
      <c r="F139" s="67"/>
      <c r="G139" s="65">
        <f t="shared" si="12"/>
        <v>3</v>
      </c>
      <c r="H139" s="66">
        <f t="shared" si="13"/>
        <v>-3</v>
      </c>
      <c r="I139" s="20" t="str">
        <f t="shared" si="14"/>
        <v>-</v>
      </c>
      <c r="J139" s="21">
        <f t="shared" si="15"/>
        <v>-0.23076923076923078</v>
      </c>
    </row>
    <row r="140" spans="1:10" x14ac:dyDescent="0.25">
      <c r="A140" s="158" t="s">
        <v>366</v>
      </c>
      <c r="B140" s="65">
        <v>12</v>
      </c>
      <c r="C140" s="66">
        <v>11</v>
      </c>
      <c r="D140" s="65">
        <v>57</v>
      </c>
      <c r="E140" s="66">
        <v>39</v>
      </c>
      <c r="F140" s="67"/>
      <c r="G140" s="65">
        <f t="shared" si="12"/>
        <v>1</v>
      </c>
      <c r="H140" s="66">
        <f t="shared" si="13"/>
        <v>18</v>
      </c>
      <c r="I140" s="20">
        <f t="shared" si="14"/>
        <v>9.0909090909090912E-2</v>
      </c>
      <c r="J140" s="21">
        <f t="shared" si="15"/>
        <v>0.46153846153846156</v>
      </c>
    </row>
    <row r="141" spans="1:10" x14ac:dyDescent="0.25">
      <c r="A141" s="158" t="s">
        <v>220</v>
      </c>
      <c r="B141" s="65">
        <v>0</v>
      </c>
      <c r="C141" s="66">
        <v>0</v>
      </c>
      <c r="D141" s="65">
        <v>0</v>
      </c>
      <c r="E141" s="66">
        <v>5</v>
      </c>
      <c r="F141" s="67"/>
      <c r="G141" s="65">
        <f t="shared" si="12"/>
        <v>0</v>
      </c>
      <c r="H141" s="66">
        <f t="shared" si="13"/>
        <v>-5</v>
      </c>
      <c r="I141" s="20" t="str">
        <f t="shared" si="14"/>
        <v>-</v>
      </c>
      <c r="J141" s="21">
        <f t="shared" si="15"/>
        <v>-1</v>
      </c>
    </row>
    <row r="142" spans="1:10" x14ac:dyDescent="0.25">
      <c r="A142" s="158" t="s">
        <v>250</v>
      </c>
      <c r="B142" s="65">
        <v>3</v>
      </c>
      <c r="C142" s="66">
        <v>2</v>
      </c>
      <c r="D142" s="65">
        <v>38</v>
      </c>
      <c r="E142" s="66">
        <v>26</v>
      </c>
      <c r="F142" s="67"/>
      <c r="G142" s="65">
        <f t="shared" si="12"/>
        <v>1</v>
      </c>
      <c r="H142" s="66">
        <f t="shared" si="13"/>
        <v>12</v>
      </c>
      <c r="I142" s="20">
        <f t="shared" si="14"/>
        <v>0.5</v>
      </c>
      <c r="J142" s="21">
        <f t="shared" si="15"/>
        <v>0.46153846153846156</v>
      </c>
    </row>
    <row r="143" spans="1:10" x14ac:dyDescent="0.25">
      <c r="A143" s="158" t="s">
        <v>419</v>
      </c>
      <c r="B143" s="65">
        <v>0</v>
      </c>
      <c r="C143" s="66">
        <v>5</v>
      </c>
      <c r="D143" s="65">
        <v>15</v>
      </c>
      <c r="E143" s="66">
        <v>14</v>
      </c>
      <c r="F143" s="67"/>
      <c r="G143" s="65">
        <f t="shared" si="12"/>
        <v>-5</v>
      </c>
      <c r="H143" s="66">
        <f t="shared" si="13"/>
        <v>1</v>
      </c>
      <c r="I143" s="20">
        <f t="shared" si="14"/>
        <v>-1</v>
      </c>
      <c r="J143" s="21">
        <f t="shared" si="15"/>
        <v>7.1428571428571425E-2</v>
      </c>
    </row>
    <row r="144" spans="1:10" x14ac:dyDescent="0.25">
      <c r="A144" s="158" t="s">
        <v>332</v>
      </c>
      <c r="B144" s="65">
        <v>61</v>
      </c>
      <c r="C144" s="66">
        <v>43</v>
      </c>
      <c r="D144" s="65">
        <v>185</v>
      </c>
      <c r="E144" s="66">
        <v>115</v>
      </c>
      <c r="F144" s="67"/>
      <c r="G144" s="65">
        <f t="shared" si="12"/>
        <v>18</v>
      </c>
      <c r="H144" s="66">
        <f t="shared" si="13"/>
        <v>70</v>
      </c>
      <c r="I144" s="20">
        <f t="shared" si="14"/>
        <v>0.41860465116279072</v>
      </c>
      <c r="J144" s="21">
        <f t="shared" si="15"/>
        <v>0.60869565217391308</v>
      </c>
    </row>
    <row r="145" spans="1:10" x14ac:dyDescent="0.25">
      <c r="A145" s="158" t="s">
        <v>283</v>
      </c>
      <c r="B145" s="65">
        <v>5</v>
      </c>
      <c r="C145" s="66">
        <v>11</v>
      </c>
      <c r="D145" s="65">
        <v>60</v>
      </c>
      <c r="E145" s="66">
        <v>68</v>
      </c>
      <c r="F145" s="67"/>
      <c r="G145" s="65">
        <f t="shared" si="12"/>
        <v>-6</v>
      </c>
      <c r="H145" s="66">
        <f t="shared" si="13"/>
        <v>-8</v>
      </c>
      <c r="I145" s="20">
        <f t="shared" si="14"/>
        <v>-0.54545454545454541</v>
      </c>
      <c r="J145" s="21">
        <f t="shared" si="15"/>
        <v>-0.11764705882352941</v>
      </c>
    </row>
    <row r="146" spans="1:10" s="160" customFormat="1" ht="13" x14ac:dyDescent="0.3">
      <c r="A146" s="178" t="s">
        <v>552</v>
      </c>
      <c r="B146" s="71">
        <v>122</v>
      </c>
      <c r="C146" s="72">
        <v>112</v>
      </c>
      <c r="D146" s="71">
        <v>548</v>
      </c>
      <c r="E146" s="72">
        <v>596</v>
      </c>
      <c r="F146" s="73"/>
      <c r="G146" s="71">
        <f t="shared" si="12"/>
        <v>10</v>
      </c>
      <c r="H146" s="72">
        <f t="shared" si="13"/>
        <v>-48</v>
      </c>
      <c r="I146" s="37">
        <f t="shared" si="14"/>
        <v>8.9285714285714288E-2</v>
      </c>
      <c r="J146" s="38">
        <f t="shared" si="15"/>
        <v>-8.0536912751677847E-2</v>
      </c>
    </row>
    <row r="147" spans="1:10" x14ac:dyDescent="0.25">
      <c r="A147" s="177"/>
      <c r="B147" s="143"/>
      <c r="C147" s="144"/>
      <c r="D147" s="143"/>
      <c r="E147" s="144"/>
      <c r="F147" s="145"/>
      <c r="G147" s="143"/>
      <c r="H147" s="144"/>
      <c r="I147" s="151"/>
      <c r="J147" s="152"/>
    </row>
    <row r="148" spans="1:10" s="139" customFormat="1" ht="13" x14ac:dyDescent="0.3">
      <c r="A148" s="159" t="s">
        <v>50</v>
      </c>
      <c r="B148" s="65"/>
      <c r="C148" s="66"/>
      <c r="D148" s="65"/>
      <c r="E148" s="66"/>
      <c r="F148" s="67"/>
      <c r="G148" s="65"/>
      <c r="H148" s="66"/>
      <c r="I148" s="20"/>
      <c r="J148" s="21"/>
    </row>
    <row r="149" spans="1:10" x14ac:dyDescent="0.25">
      <c r="A149" s="158" t="s">
        <v>456</v>
      </c>
      <c r="B149" s="65">
        <v>0</v>
      </c>
      <c r="C149" s="66">
        <v>0</v>
      </c>
      <c r="D149" s="65">
        <v>1</v>
      </c>
      <c r="E149" s="66">
        <v>0</v>
      </c>
      <c r="F149" s="67"/>
      <c r="G149" s="65">
        <f>B149-C149</f>
        <v>0</v>
      </c>
      <c r="H149" s="66">
        <f>D149-E149</f>
        <v>1</v>
      </c>
      <c r="I149" s="20" t="str">
        <f>IF(C149=0, "-", IF(G149/C149&lt;10, G149/C149, "&gt;999%"))</f>
        <v>-</v>
      </c>
      <c r="J149" s="21" t="str">
        <f>IF(E149=0, "-", IF(H149/E149&lt;10, H149/E149, "&gt;999%"))</f>
        <v>-</v>
      </c>
    </row>
    <row r="150" spans="1:10" x14ac:dyDescent="0.25">
      <c r="A150" s="158" t="s">
        <v>457</v>
      </c>
      <c r="B150" s="65">
        <v>0</v>
      </c>
      <c r="C150" s="66">
        <v>0</v>
      </c>
      <c r="D150" s="65">
        <v>0</v>
      </c>
      <c r="E150" s="66">
        <v>1</v>
      </c>
      <c r="F150" s="67"/>
      <c r="G150" s="65">
        <f>B150-C150</f>
        <v>0</v>
      </c>
      <c r="H150" s="66">
        <f>D150-E150</f>
        <v>-1</v>
      </c>
      <c r="I150" s="20" t="str">
        <f>IF(C150=0, "-", IF(G150/C150&lt;10, G150/C150, "&gt;999%"))</f>
        <v>-</v>
      </c>
      <c r="J150" s="21">
        <f>IF(E150=0, "-", IF(H150/E150&lt;10, H150/E150, "&gt;999%"))</f>
        <v>-1</v>
      </c>
    </row>
    <row r="151" spans="1:10" s="160" customFormat="1" ht="13" x14ac:dyDescent="0.3">
      <c r="A151" s="178" t="s">
        <v>553</v>
      </c>
      <c r="B151" s="71">
        <v>0</v>
      </c>
      <c r="C151" s="72">
        <v>0</v>
      </c>
      <c r="D151" s="71">
        <v>1</v>
      </c>
      <c r="E151" s="72">
        <v>1</v>
      </c>
      <c r="F151" s="73"/>
      <c r="G151" s="71">
        <f>B151-C151</f>
        <v>0</v>
      </c>
      <c r="H151" s="72">
        <f>D151-E151</f>
        <v>0</v>
      </c>
      <c r="I151" s="37" t="str">
        <f>IF(C151=0, "-", IF(G151/C151&lt;10, G151/C151, "&gt;999%"))</f>
        <v>-</v>
      </c>
      <c r="J151" s="38">
        <f>IF(E151=0, "-", IF(H151/E151&lt;10, H151/E151, "&gt;999%"))</f>
        <v>0</v>
      </c>
    </row>
    <row r="152" spans="1:10" x14ac:dyDescent="0.25">
      <c r="A152" s="177"/>
      <c r="B152" s="143"/>
      <c r="C152" s="144"/>
      <c r="D152" s="143"/>
      <c r="E152" s="144"/>
      <c r="F152" s="145"/>
      <c r="G152" s="143"/>
      <c r="H152" s="144"/>
      <c r="I152" s="151"/>
      <c r="J152" s="152"/>
    </row>
    <row r="153" spans="1:10" s="139" customFormat="1" ht="13" x14ac:dyDescent="0.3">
      <c r="A153" s="159" t="s">
        <v>51</v>
      </c>
      <c r="B153" s="65"/>
      <c r="C153" s="66"/>
      <c r="D153" s="65"/>
      <c r="E153" s="66"/>
      <c r="F153" s="67"/>
      <c r="G153" s="65"/>
      <c r="H153" s="66"/>
      <c r="I153" s="20"/>
      <c r="J153" s="21"/>
    </row>
    <row r="154" spans="1:10" x14ac:dyDescent="0.25">
      <c r="A154" s="158" t="s">
        <v>473</v>
      </c>
      <c r="B154" s="65">
        <v>2</v>
      </c>
      <c r="C154" s="66">
        <v>3</v>
      </c>
      <c r="D154" s="65">
        <v>4</v>
      </c>
      <c r="E154" s="66">
        <v>10</v>
      </c>
      <c r="F154" s="67"/>
      <c r="G154" s="65">
        <f>B154-C154</f>
        <v>-1</v>
      </c>
      <c r="H154" s="66">
        <f>D154-E154</f>
        <v>-6</v>
      </c>
      <c r="I154" s="20">
        <f>IF(C154=0, "-", IF(G154/C154&lt;10, G154/C154, "&gt;999%"))</f>
        <v>-0.33333333333333331</v>
      </c>
      <c r="J154" s="21">
        <f>IF(E154=0, "-", IF(H154/E154&lt;10, H154/E154, "&gt;999%"))</f>
        <v>-0.6</v>
      </c>
    </row>
    <row r="155" spans="1:10" x14ac:dyDescent="0.25">
      <c r="A155" s="158" t="s">
        <v>458</v>
      </c>
      <c r="B155" s="65">
        <v>19</v>
      </c>
      <c r="C155" s="66">
        <v>26</v>
      </c>
      <c r="D155" s="65">
        <v>64</v>
      </c>
      <c r="E155" s="66">
        <v>67</v>
      </c>
      <c r="F155" s="67"/>
      <c r="G155" s="65">
        <f>B155-C155</f>
        <v>-7</v>
      </c>
      <c r="H155" s="66">
        <f>D155-E155</f>
        <v>-3</v>
      </c>
      <c r="I155" s="20">
        <f>IF(C155=0, "-", IF(G155/C155&lt;10, G155/C155, "&gt;999%"))</f>
        <v>-0.26923076923076922</v>
      </c>
      <c r="J155" s="21">
        <f>IF(E155=0, "-", IF(H155/E155&lt;10, H155/E155, "&gt;999%"))</f>
        <v>-4.4776119402985072E-2</v>
      </c>
    </row>
    <row r="156" spans="1:10" x14ac:dyDescent="0.25">
      <c r="A156" s="158" t="s">
        <v>466</v>
      </c>
      <c r="B156" s="65">
        <v>17</v>
      </c>
      <c r="C156" s="66">
        <v>9</v>
      </c>
      <c r="D156" s="65">
        <v>50</v>
      </c>
      <c r="E156" s="66">
        <v>34</v>
      </c>
      <c r="F156" s="67"/>
      <c r="G156" s="65">
        <f>B156-C156</f>
        <v>8</v>
      </c>
      <c r="H156" s="66">
        <f>D156-E156</f>
        <v>16</v>
      </c>
      <c r="I156" s="20">
        <f>IF(C156=0, "-", IF(G156/C156&lt;10, G156/C156, "&gt;999%"))</f>
        <v>0.88888888888888884</v>
      </c>
      <c r="J156" s="21">
        <f>IF(E156=0, "-", IF(H156/E156&lt;10, H156/E156, "&gt;999%"))</f>
        <v>0.47058823529411764</v>
      </c>
    </row>
    <row r="157" spans="1:10" s="160" customFormat="1" ht="13" x14ac:dyDescent="0.3">
      <c r="A157" s="178" t="s">
        <v>554</v>
      </c>
      <c r="B157" s="71">
        <v>38</v>
      </c>
      <c r="C157" s="72">
        <v>38</v>
      </c>
      <c r="D157" s="71">
        <v>118</v>
      </c>
      <c r="E157" s="72">
        <v>111</v>
      </c>
      <c r="F157" s="73"/>
      <c r="G157" s="71">
        <f>B157-C157</f>
        <v>0</v>
      </c>
      <c r="H157" s="72">
        <f>D157-E157</f>
        <v>7</v>
      </c>
      <c r="I157" s="37">
        <f>IF(C157=0, "-", IF(G157/C157&lt;10, G157/C157, "&gt;999%"))</f>
        <v>0</v>
      </c>
      <c r="J157" s="38">
        <f>IF(E157=0, "-", IF(H157/E157&lt;10, H157/E157, "&gt;999%"))</f>
        <v>6.3063063063063057E-2</v>
      </c>
    </row>
    <row r="158" spans="1:10" x14ac:dyDescent="0.25">
      <c r="A158" s="177"/>
      <c r="B158" s="143"/>
      <c r="C158" s="144"/>
      <c r="D158" s="143"/>
      <c r="E158" s="144"/>
      <c r="F158" s="145"/>
      <c r="G158" s="143"/>
      <c r="H158" s="144"/>
      <c r="I158" s="151"/>
      <c r="J158" s="152"/>
    </row>
    <row r="159" spans="1:10" s="139" customFormat="1" ht="13" x14ac:dyDescent="0.3">
      <c r="A159" s="159" t="s">
        <v>52</v>
      </c>
      <c r="B159" s="65"/>
      <c r="C159" s="66"/>
      <c r="D159" s="65"/>
      <c r="E159" s="66"/>
      <c r="F159" s="67"/>
      <c r="G159" s="65"/>
      <c r="H159" s="66"/>
      <c r="I159" s="20"/>
      <c r="J159" s="21"/>
    </row>
    <row r="160" spans="1:10" x14ac:dyDescent="0.25">
      <c r="A160" s="158" t="s">
        <v>430</v>
      </c>
      <c r="B160" s="65">
        <v>6</v>
      </c>
      <c r="C160" s="66">
        <v>11</v>
      </c>
      <c r="D160" s="65">
        <v>29</v>
      </c>
      <c r="E160" s="66">
        <v>66</v>
      </c>
      <c r="F160" s="67"/>
      <c r="G160" s="65">
        <f>B160-C160</f>
        <v>-5</v>
      </c>
      <c r="H160" s="66">
        <f>D160-E160</f>
        <v>-37</v>
      </c>
      <c r="I160" s="20">
        <f>IF(C160=0, "-", IF(G160/C160&lt;10, G160/C160, "&gt;999%"))</f>
        <v>-0.45454545454545453</v>
      </c>
      <c r="J160" s="21">
        <f>IF(E160=0, "-", IF(H160/E160&lt;10, H160/E160, "&gt;999%"))</f>
        <v>-0.56060606060606055</v>
      </c>
    </row>
    <row r="161" spans="1:10" x14ac:dyDescent="0.25">
      <c r="A161" s="158" t="s">
        <v>437</v>
      </c>
      <c r="B161" s="65">
        <v>25</v>
      </c>
      <c r="C161" s="66">
        <v>53</v>
      </c>
      <c r="D161" s="65">
        <v>156</v>
      </c>
      <c r="E161" s="66">
        <v>212</v>
      </c>
      <c r="F161" s="67"/>
      <c r="G161" s="65">
        <f>B161-C161</f>
        <v>-28</v>
      </c>
      <c r="H161" s="66">
        <f>D161-E161</f>
        <v>-56</v>
      </c>
      <c r="I161" s="20">
        <f>IF(C161=0, "-", IF(G161/C161&lt;10, G161/C161, "&gt;999%"))</f>
        <v>-0.52830188679245282</v>
      </c>
      <c r="J161" s="21">
        <f>IF(E161=0, "-", IF(H161/E161&lt;10, H161/E161, "&gt;999%"))</f>
        <v>-0.26415094339622641</v>
      </c>
    </row>
    <row r="162" spans="1:10" x14ac:dyDescent="0.25">
      <c r="A162" s="158" t="s">
        <v>367</v>
      </c>
      <c r="B162" s="65">
        <v>26</v>
      </c>
      <c r="C162" s="66">
        <v>24</v>
      </c>
      <c r="D162" s="65">
        <v>74</v>
      </c>
      <c r="E162" s="66">
        <v>137</v>
      </c>
      <c r="F162" s="67"/>
      <c r="G162" s="65">
        <f>B162-C162</f>
        <v>2</v>
      </c>
      <c r="H162" s="66">
        <f>D162-E162</f>
        <v>-63</v>
      </c>
      <c r="I162" s="20">
        <f>IF(C162=0, "-", IF(G162/C162&lt;10, G162/C162, "&gt;999%"))</f>
        <v>8.3333333333333329E-2</v>
      </c>
      <c r="J162" s="21">
        <f>IF(E162=0, "-", IF(H162/E162&lt;10, H162/E162, "&gt;999%"))</f>
        <v>-0.45985401459854014</v>
      </c>
    </row>
    <row r="163" spans="1:10" s="160" customFormat="1" ht="13" x14ac:dyDescent="0.3">
      <c r="A163" s="178" t="s">
        <v>555</v>
      </c>
      <c r="B163" s="71">
        <v>57</v>
      </c>
      <c r="C163" s="72">
        <v>88</v>
      </c>
      <c r="D163" s="71">
        <v>259</v>
      </c>
      <c r="E163" s="72">
        <v>415</v>
      </c>
      <c r="F163" s="73"/>
      <c r="G163" s="71">
        <f>B163-C163</f>
        <v>-31</v>
      </c>
      <c r="H163" s="72">
        <f>D163-E163</f>
        <v>-156</v>
      </c>
      <c r="I163" s="37">
        <f>IF(C163=0, "-", IF(G163/C163&lt;10, G163/C163, "&gt;999%"))</f>
        <v>-0.35227272727272729</v>
      </c>
      <c r="J163" s="38">
        <f>IF(E163=0, "-", IF(H163/E163&lt;10, H163/E163, "&gt;999%"))</f>
        <v>-0.37590361445783133</v>
      </c>
    </row>
    <row r="164" spans="1:10" x14ac:dyDescent="0.25">
      <c r="A164" s="177"/>
      <c r="B164" s="143"/>
      <c r="C164" s="144"/>
      <c r="D164" s="143"/>
      <c r="E164" s="144"/>
      <c r="F164" s="145"/>
      <c r="G164" s="143"/>
      <c r="H164" s="144"/>
      <c r="I164" s="151"/>
      <c r="J164" s="152"/>
    </row>
    <row r="165" spans="1:10" s="139" customFormat="1" ht="13" x14ac:dyDescent="0.3">
      <c r="A165" s="159" t="s">
        <v>53</v>
      </c>
      <c r="B165" s="65"/>
      <c r="C165" s="66"/>
      <c r="D165" s="65"/>
      <c r="E165" s="66"/>
      <c r="F165" s="67"/>
      <c r="G165" s="65"/>
      <c r="H165" s="66"/>
      <c r="I165" s="20"/>
      <c r="J165" s="21"/>
    </row>
    <row r="166" spans="1:10" x14ac:dyDescent="0.25">
      <c r="A166" s="158" t="s">
        <v>319</v>
      </c>
      <c r="B166" s="65">
        <v>0</v>
      </c>
      <c r="C166" s="66">
        <v>0</v>
      </c>
      <c r="D166" s="65">
        <v>0</v>
      </c>
      <c r="E166" s="66">
        <v>2</v>
      </c>
      <c r="F166" s="67"/>
      <c r="G166" s="65">
        <f>B166-C166</f>
        <v>0</v>
      </c>
      <c r="H166" s="66">
        <f>D166-E166</f>
        <v>-2</v>
      </c>
      <c r="I166" s="20" t="str">
        <f>IF(C166=0, "-", IF(G166/C166&lt;10, G166/C166, "&gt;999%"))</f>
        <v>-</v>
      </c>
      <c r="J166" s="21">
        <f>IF(E166=0, "-", IF(H166/E166&lt;10, H166/E166, "&gt;999%"))</f>
        <v>-1</v>
      </c>
    </row>
    <row r="167" spans="1:10" x14ac:dyDescent="0.25">
      <c r="A167" s="158" t="s">
        <v>389</v>
      </c>
      <c r="B167" s="65">
        <v>2</v>
      </c>
      <c r="C167" s="66">
        <v>1</v>
      </c>
      <c r="D167" s="65">
        <v>3</v>
      </c>
      <c r="E167" s="66">
        <v>3</v>
      </c>
      <c r="F167" s="67"/>
      <c r="G167" s="65">
        <f>B167-C167</f>
        <v>1</v>
      </c>
      <c r="H167" s="66">
        <f>D167-E167</f>
        <v>0</v>
      </c>
      <c r="I167" s="20">
        <f>IF(C167=0, "-", IF(G167/C167&lt;10, G167/C167, "&gt;999%"))</f>
        <v>1</v>
      </c>
      <c r="J167" s="21">
        <f>IF(E167=0, "-", IF(H167/E167&lt;10, H167/E167, "&gt;999%"))</f>
        <v>0</v>
      </c>
    </row>
    <row r="168" spans="1:10" x14ac:dyDescent="0.25">
      <c r="A168" s="158" t="s">
        <v>232</v>
      </c>
      <c r="B168" s="65">
        <v>0</v>
      </c>
      <c r="C168" s="66">
        <v>0</v>
      </c>
      <c r="D168" s="65">
        <v>1</v>
      </c>
      <c r="E168" s="66">
        <v>0</v>
      </c>
      <c r="F168" s="67"/>
      <c r="G168" s="65">
        <f>B168-C168</f>
        <v>0</v>
      </c>
      <c r="H168" s="66">
        <f>D168-E168</f>
        <v>1</v>
      </c>
      <c r="I168" s="20" t="str">
        <f>IF(C168=0, "-", IF(G168/C168&lt;10, G168/C168, "&gt;999%"))</f>
        <v>-</v>
      </c>
      <c r="J168" s="21" t="str">
        <f>IF(E168=0, "-", IF(H168/E168&lt;10, H168/E168, "&gt;999%"))</f>
        <v>-</v>
      </c>
    </row>
    <row r="169" spans="1:10" s="160" customFormat="1" ht="13" x14ac:dyDescent="0.3">
      <c r="A169" s="178" t="s">
        <v>556</v>
      </c>
      <c r="B169" s="71">
        <v>2</v>
      </c>
      <c r="C169" s="72">
        <v>1</v>
      </c>
      <c r="D169" s="71">
        <v>4</v>
      </c>
      <c r="E169" s="72">
        <v>5</v>
      </c>
      <c r="F169" s="73"/>
      <c r="G169" s="71">
        <f>B169-C169</f>
        <v>1</v>
      </c>
      <c r="H169" s="72">
        <f>D169-E169</f>
        <v>-1</v>
      </c>
      <c r="I169" s="37">
        <f>IF(C169=0, "-", IF(G169/C169&lt;10, G169/C169, "&gt;999%"))</f>
        <v>1</v>
      </c>
      <c r="J169" s="38">
        <f>IF(E169=0, "-", IF(H169/E169&lt;10, H169/E169, "&gt;999%"))</f>
        <v>-0.2</v>
      </c>
    </row>
    <row r="170" spans="1:10" x14ac:dyDescent="0.25">
      <c r="A170" s="177"/>
      <c r="B170" s="143"/>
      <c r="C170" s="144"/>
      <c r="D170" s="143"/>
      <c r="E170" s="144"/>
      <c r="F170" s="145"/>
      <c r="G170" s="143"/>
      <c r="H170" s="144"/>
      <c r="I170" s="151"/>
      <c r="J170" s="152"/>
    </row>
    <row r="171" spans="1:10" s="139" customFormat="1" ht="13" x14ac:dyDescent="0.3">
      <c r="A171" s="159" t="s">
        <v>54</v>
      </c>
      <c r="B171" s="65"/>
      <c r="C171" s="66"/>
      <c r="D171" s="65"/>
      <c r="E171" s="66"/>
      <c r="F171" s="67"/>
      <c r="G171" s="65"/>
      <c r="H171" s="66"/>
      <c r="I171" s="20"/>
      <c r="J171" s="21"/>
    </row>
    <row r="172" spans="1:10" x14ac:dyDescent="0.25">
      <c r="A172" s="158" t="s">
        <v>333</v>
      </c>
      <c r="B172" s="65">
        <v>0</v>
      </c>
      <c r="C172" s="66">
        <v>1</v>
      </c>
      <c r="D172" s="65">
        <v>0</v>
      </c>
      <c r="E172" s="66">
        <v>2</v>
      </c>
      <c r="F172" s="67"/>
      <c r="G172" s="65">
        <f t="shared" ref="G172:G177" si="16">B172-C172</f>
        <v>-1</v>
      </c>
      <c r="H172" s="66">
        <f t="shared" ref="H172:H177" si="17">D172-E172</f>
        <v>-2</v>
      </c>
      <c r="I172" s="20">
        <f t="shared" ref="I172:I177" si="18">IF(C172=0, "-", IF(G172/C172&lt;10, G172/C172, "&gt;999%"))</f>
        <v>-1</v>
      </c>
      <c r="J172" s="21">
        <f t="shared" ref="J172:J177" si="19">IF(E172=0, "-", IF(H172/E172&lt;10, H172/E172, "&gt;999%"))</f>
        <v>-1</v>
      </c>
    </row>
    <row r="173" spans="1:10" x14ac:dyDescent="0.25">
      <c r="A173" s="158" t="s">
        <v>296</v>
      </c>
      <c r="B173" s="65">
        <v>3</v>
      </c>
      <c r="C173" s="66">
        <v>4</v>
      </c>
      <c r="D173" s="65">
        <v>11</v>
      </c>
      <c r="E173" s="66">
        <v>11</v>
      </c>
      <c r="F173" s="67"/>
      <c r="G173" s="65">
        <f t="shared" si="16"/>
        <v>-1</v>
      </c>
      <c r="H173" s="66">
        <f t="shared" si="17"/>
        <v>0</v>
      </c>
      <c r="I173" s="20">
        <f t="shared" si="18"/>
        <v>-0.25</v>
      </c>
      <c r="J173" s="21">
        <f t="shared" si="19"/>
        <v>0</v>
      </c>
    </row>
    <row r="174" spans="1:10" x14ac:dyDescent="0.25">
      <c r="A174" s="158" t="s">
        <v>438</v>
      </c>
      <c r="B174" s="65">
        <v>1</v>
      </c>
      <c r="C174" s="66">
        <v>6</v>
      </c>
      <c r="D174" s="65">
        <v>5</v>
      </c>
      <c r="E174" s="66">
        <v>18</v>
      </c>
      <c r="F174" s="67"/>
      <c r="G174" s="65">
        <f t="shared" si="16"/>
        <v>-5</v>
      </c>
      <c r="H174" s="66">
        <f t="shared" si="17"/>
        <v>-13</v>
      </c>
      <c r="I174" s="20">
        <f t="shared" si="18"/>
        <v>-0.83333333333333337</v>
      </c>
      <c r="J174" s="21">
        <f t="shared" si="19"/>
        <v>-0.72222222222222221</v>
      </c>
    </row>
    <row r="175" spans="1:10" x14ac:dyDescent="0.25">
      <c r="A175" s="158" t="s">
        <v>390</v>
      </c>
      <c r="B175" s="65">
        <v>4</v>
      </c>
      <c r="C175" s="66">
        <v>0</v>
      </c>
      <c r="D175" s="65">
        <v>10</v>
      </c>
      <c r="E175" s="66">
        <v>18</v>
      </c>
      <c r="F175" s="67"/>
      <c r="G175" s="65">
        <f t="shared" si="16"/>
        <v>4</v>
      </c>
      <c r="H175" s="66">
        <f t="shared" si="17"/>
        <v>-8</v>
      </c>
      <c r="I175" s="20" t="str">
        <f t="shared" si="18"/>
        <v>-</v>
      </c>
      <c r="J175" s="21">
        <f t="shared" si="19"/>
        <v>-0.44444444444444442</v>
      </c>
    </row>
    <row r="176" spans="1:10" x14ac:dyDescent="0.25">
      <c r="A176" s="158" t="s">
        <v>368</v>
      </c>
      <c r="B176" s="65">
        <v>3</v>
      </c>
      <c r="C176" s="66">
        <v>1</v>
      </c>
      <c r="D176" s="65">
        <v>8</v>
      </c>
      <c r="E176" s="66">
        <v>4</v>
      </c>
      <c r="F176" s="67"/>
      <c r="G176" s="65">
        <f t="shared" si="16"/>
        <v>2</v>
      </c>
      <c r="H176" s="66">
        <f t="shared" si="17"/>
        <v>4</v>
      </c>
      <c r="I176" s="20">
        <f t="shared" si="18"/>
        <v>2</v>
      </c>
      <c r="J176" s="21">
        <f t="shared" si="19"/>
        <v>1</v>
      </c>
    </row>
    <row r="177" spans="1:10" s="160" customFormat="1" ht="13" x14ac:dyDescent="0.3">
      <c r="A177" s="178" t="s">
        <v>557</v>
      </c>
      <c r="B177" s="71">
        <v>11</v>
      </c>
      <c r="C177" s="72">
        <v>12</v>
      </c>
      <c r="D177" s="71">
        <v>34</v>
      </c>
      <c r="E177" s="72">
        <v>53</v>
      </c>
      <c r="F177" s="73"/>
      <c r="G177" s="71">
        <f t="shared" si="16"/>
        <v>-1</v>
      </c>
      <c r="H177" s="72">
        <f t="shared" si="17"/>
        <v>-19</v>
      </c>
      <c r="I177" s="37">
        <f t="shared" si="18"/>
        <v>-8.3333333333333329E-2</v>
      </c>
      <c r="J177" s="38">
        <f t="shared" si="19"/>
        <v>-0.35849056603773582</v>
      </c>
    </row>
    <row r="178" spans="1:10" x14ac:dyDescent="0.25">
      <c r="A178" s="177"/>
      <c r="B178" s="143"/>
      <c r="C178" s="144"/>
      <c r="D178" s="143"/>
      <c r="E178" s="144"/>
      <c r="F178" s="145"/>
      <c r="G178" s="143"/>
      <c r="H178" s="144"/>
      <c r="I178" s="151"/>
      <c r="J178" s="152"/>
    </row>
    <row r="179" spans="1:10" s="139" customFormat="1" ht="13" x14ac:dyDescent="0.3">
      <c r="A179" s="159" t="s">
        <v>55</v>
      </c>
      <c r="B179" s="65"/>
      <c r="C179" s="66"/>
      <c r="D179" s="65"/>
      <c r="E179" s="66"/>
      <c r="F179" s="67"/>
      <c r="G179" s="65"/>
      <c r="H179" s="66"/>
      <c r="I179" s="20"/>
      <c r="J179" s="21"/>
    </row>
    <row r="180" spans="1:10" x14ac:dyDescent="0.25">
      <c r="A180" s="158" t="s">
        <v>55</v>
      </c>
      <c r="B180" s="65">
        <v>10</v>
      </c>
      <c r="C180" s="66">
        <v>5</v>
      </c>
      <c r="D180" s="65">
        <v>24</v>
      </c>
      <c r="E180" s="66">
        <v>16</v>
      </c>
      <c r="F180" s="67"/>
      <c r="G180" s="65">
        <f>B180-C180</f>
        <v>5</v>
      </c>
      <c r="H180" s="66">
        <f>D180-E180</f>
        <v>8</v>
      </c>
      <c r="I180" s="20">
        <f>IF(C180=0, "-", IF(G180/C180&lt;10, G180/C180, "&gt;999%"))</f>
        <v>1</v>
      </c>
      <c r="J180" s="21">
        <f>IF(E180=0, "-", IF(H180/E180&lt;10, H180/E180, "&gt;999%"))</f>
        <v>0.5</v>
      </c>
    </row>
    <row r="181" spans="1:10" s="160" customFormat="1" ht="13" x14ac:dyDescent="0.3">
      <c r="A181" s="178" t="s">
        <v>558</v>
      </c>
      <c r="B181" s="71">
        <v>10</v>
      </c>
      <c r="C181" s="72">
        <v>5</v>
      </c>
      <c r="D181" s="71">
        <v>24</v>
      </c>
      <c r="E181" s="72">
        <v>16</v>
      </c>
      <c r="F181" s="73"/>
      <c r="G181" s="71">
        <f>B181-C181</f>
        <v>5</v>
      </c>
      <c r="H181" s="72">
        <f>D181-E181</f>
        <v>8</v>
      </c>
      <c r="I181" s="37">
        <f>IF(C181=0, "-", IF(G181/C181&lt;10, G181/C181, "&gt;999%"))</f>
        <v>1</v>
      </c>
      <c r="J181" s="38">
        <f>IF(E181=0, "-", IF(H181/E181&lt;10, H181/E181, "&gt;999%"))</f>
        <v>0.5</v>
      </c>
    </row>
    <row r="182" spans="1:10" x14ac:dyDescent="0.25">
      <c r="A182" s="177"/>
      <c r="B182" s="143"/>
      <c r="C182" s="144"/>
      <c r="D182" s="143"/>
      <c r="E182" s="144"/>
      <c r="F182" s="145"/>
      <c r="G182" s="143"/>
      <c r="H182" s="144"/>
      <c r="I182" s="151"/>
      <c r="J182" s="152"/>
    </row>
    <row r="183" spans="1:10" s="139" customFormat="1" ht="13" x14ac:dyDescent="0.3">
      <c r="A183" s="159" t="s">
        <v>56</v>
      </c>
      <c r="B183" s="65"/>
      <c r="C183" s="66"/>
      <c r="D183" s="65"/>
      <c r="E183" s="66"/>
      <c r="F183" s="67"/>
      <c r="G183" s="65"/>
      <c r="H183" s="66"/>
      <c r="I183" s="20"/>
      <c r="J183" s="21"/>
    </row>
    <row r="184" spans="1:10" x14ac:dyDescent="0.25">
      <c r="A184" s="158" t="s">
        <v>251</v>
      </c>
      <c r="B184" s="65">
        <v>5</v>
      </c>
      <c r="C184" s="66">
        <v>11</v>
      </c>
      <c r="D184" s="65">
        <v>52</v>
      </c>
      <c r="E184" s="66">
        <v>33</v>
      </c>
      <c r="F184" s="67"/>
      <c r="G184" s="65">
        <f t="shared" ref="G184:G195" si="20">B184-C184</f>
        <v>-6</v>
      </c>
      <c r="H184" s="66">
        <f t="shared" ref="H184:H195" si="21">D184-E184</f>
        <v>19</v>
      </c>
      <c r="I184" s="20">
        <f t="shared" ref="I184:I195" si="22">IF(C184=0, "-", IF(G184/C184&lt;10, G184/C184, "&gt;999%"))</f>
        <v>-0.54545454545454541</v>
      </c>
      <c r="J184" s="21">
        <f t="shared" ref="J184:J195" si="23">IF(E184=0, "-", IF(H184/E184&lt;10, H184/E184, "&gt;999%"))</f>
        <v>0.5757575757575758</v>
      </c>
    </row>
    <row r="185" spans="1:10" x14ac:dyDescent="0.25">
      <c r="A185" s="158" t="s">
        <v>200</v>
      </c>
      <c r="B185" s="65">
        <v>0</v>
      </c>
      <c r="C185" s="66">
        <v>12</v>
      </c>
      <c r="D185" s="65">
        <v>17</v>
      </c>
      <c r="E185" s="66">
        <v>62</v>
      </c>
      <c r="F185" s="67"/>
      <c r="G185" s="65">
        <f t="shared" si="20"/>
        <v>-12</v>
      </c>
      <c r="H185" s="66">
        <f t="shared" si="21"/>
        <v>-45</v>
      </c>
      <c r="I185" s="20">
        <f t="shared" si="22"/>
        <v>-1</v>
      </c>
      <c r="J185" s="21">
        <f t="shared" si="23"/>
        <v>-0.72580645161290325</v>
      </c>
    </row>
    <row r="186" spans="1:10" x14ac:dyDescent="0.25">
      <c r="A186" s="158" t="s">
        <v>391</v>
      </c>
      <c r="B186" s="65">
        <v>1</v>
      </c>
      <c r="C186" s="66">
        <v>0</v>
      </c>
      <c r="D186" s="65">
        <v>7</v>
      </c>
      <c r="E186" s="66">
        <v>1</v>
      </c>
      <c r="F186" s="67"/>
      <c r="G186" s="65">
        <f t="shared" si="20"/>
        <v>1</v>
      </c>
      <c r="H186" s="66">
        <f t="shared" si="21"/>
        <v>6</v>
      </c>
      <c r="I186" s="20" t="str">
        <f t="shared" si="22"/>
        <v>-</v>
      </c>
      <c r="J186" s="21">
        <f t="shared" si="23"/>
        <v>6</v>
      </c>
    </row>
    <row r="187" spans="1:10" x14ac:dyDescent="0.25">
      <c r="A187" s="158" t="s">
        <v>320</v>
      </c>
      <c r="B187" s="65">
        <v>2</v>
      </c>
      <c r="C187" s="66">
        <v>1</v>
      </c>
      <c r="D187" s="65">
        <v>16</v>
      </c>
      <c r="E187" s="66">
        <v>14</v>
      </c>
      <c r="F187" s="67"/>
      <c r="G187" s="65">
        <f t="shared" si="20"/>
        <v>1</v>
      </c>
      <c r="H187" s="66">
        <f t="shared" si="21"/>
        <v>2</v>
      </c>
      <c r="I187" s="20">
        <f t="shared" si="22"/>
        <v>1</v>
      </c>
      <c r="J187" s="21">
        <f t="shared" si="23"/>
        <v>0.14285714285714285</v>
      </c>
    </row>
    <row r="188" spans="1:10" x14ac:dyDescent="0.25">
      <c r="A188" s="158" t="s">
        <v>184</v>
      </c>
      <c r="B188" s="65">
        <v>11</v>
      </c>
      <c r="C188" s="66">
        <v>0</v>
      </c>
      <c r="D188" s="65">
        <v>42</v>
      </c>
      <c r="E188" s="66">
        <v>15</v>
      </c>
      <c r="F188" s="67"/>
      <c r="G188" s="65">
        <f t="shared" si="20"/>
        <v>11</v>
      </c>
      <c r="H188" s="66">
        <f t="shared" si="21"/>
        <v>27</v>
      </c>
      <c r="I188" s="20" t="str">
        <f t="shared" si="22"/>
        <v>-</v>
      </c>
      <c r="J188" s="21">
        <f t="shared" si="23"/>
        <v>1.8</v>
      </c>
    </row>
    <row r="189" spans="1:10" x14ac:dyDescent="0.25">
      <c r="A189" s="158" t="s">
        <v>188</v>
      </c>
      <c r="B189" s="65">
        <v>11</v>
      </c>
      <c r="C189" s="66">
        <v>15</v>
      </c>
      <c r="D189" s="65">
        <v>36</v>
      </c>
      <c r="E189" s="66">
        <v>57</v>
      </c>
      <c r="F189" s="67"/>
      <c r="G189" s="65">
        <f t="shared" si="20"/>
        <v>-4</v>
      </c>
      <c r="H189" s="66">
        <f t="shared" si="21"/>
        <v>-21</v>
      </c>
      <c r="I189" s="20">
        <f t="shared" si="22"/>
        <v>-0.26666666666666666</v>
      </c>
      <c r="J189" s="21">
        <f t="shared" si="23"/>
        <v>-0.36842105263157893</v>
      </c>
    </row>
    <row r="190" spans="1:10" x14ac:dyDescent="0.25">
      <c r="A190" s="158" t="s">
        <v>297</v>
      </c>
      <c r="B190" s="65">
        <v>10</v>
      </c>
      <c r="C190" s="66">
        <v>22</v>
      </c>
      <c r="D190" s="65">
        <v>73</v>
      </c>
      <c r="E190" s="66">
        <v>90</v>
      </c>
      <c r="F190" s="67"/>
      <c r="G190" s="65">
        <f t="shared" si="20"/>
        <v>-12</v>
      </c>
      <c r="H190" s="66">
        <f t="shared" si="21"/>
        <v>-17</v>
      </c>
      <c r="I190" s="20">
        <f t="shared" si="22"/>
        <v>-0.54545454545454541</v>
      </c>
      <c r="J190" s="21">
        <f t="shared" si="23"/>
        <v>-0.18888888888888888</v>
      </c>
    </row>
    <row r="191" spans="1:10" x14ac:dyDescent="0.25">
      <c r="A191" s="158" t="s">
        <v>369</v>
      </c>
      <c r="B191" s="65">
        <v>3</v>
      </c>
      <c r="C191" s="66">
        <v>14</v>
      </c>
      <c r="D191" s="65">
        <v>62</v>
      </c>
      <c r="E191" s="66">
        <v>40</v>
      </c>
      <c r="F191" s="67"/>
      <c r="G191" s="65">
        <f t="shared" si="20"/>
        <v>-11</v>
      </c>
      <c r="H191" s="66">
        <f t="shared" si="21"/>
        <v>22</v>
      </c>
      <c r="I191" s="20">
        <f t="shared" si="22"/>
        <v>-0.7857142857142857</v>
      </c>
      <c r="J191" s="21">
        <f t="shared" si="23"/>
        <v>0.55000000000000004</v>
      </c>
    </row>
    <row r="192" spans="1:10" x14ac:dyDescent="0.25">
      <c r="A192" s="158" t="s">
        <v>334</v>
      </c>
      <c r="B192" s="65">
        <v>8</v>
      </c>
      <c r="C192" s="66">
        <v>18</v>
      </c>
      <c r="D192" s="65">
        <v>86</v>
      </c>
      <c r="E192" s="66">
        <v>94</v>
      </c>
      <c r="F192" s="67"/>
      <c r="G192" s="65">
        <f t="shared" si="20"/>
        <v>-10</v>
      </c>
      <c r="H192" s="66">
        <f t="shared" si="21"/>
        <v>-8</v>
      </c>
      <c r="I192" s="20">
        <f t="shared" si="22"/>
        <v>-0.55555555555555558</v>
      </c>
      <c r="J192" s="21">
        <f t="shared" si="23"/>
        <v>-8.5106382978723402E-2</v>
      </c>
    </row>
    <row r="193" spans="1:10" x14ac:dyDescent="0.25">
      <c r="A193" s="158" t="s">
        <v>241</v>
      </c>
      <c r="B193" s="65">
        <v>1</v>
      </c>
      <c r="C193" s="66">
        <v>6</v>
      </c>
      <c r="D193" s="65">
        <v>16</v>
      </c>
      <c r="E193" s="66">
        <v>18</v>
      </c>
      <c r="F193" s="67"/>
      <c r="G193" s="65">
        <f t="shared" si="20"/>
        <v>-5</v>
      </c>
      <c r="H193" s="66">
        <f t="shared" si="21"/>
        <v>-2</v>
      </c>
      <c r="I193" s="20">
        <f t="shared" si="22"/>
        <v>-0.83333333333333337</v>
      </c>
      <c r="J193" s="21">
        <f t="shared" si="23"/>
        <v>-0.1111111111111111</v>
      </c>
    </row>
    <row r="194" spans="1:10" x14ac:dyDescent="0.25">
      <c r="A194" s="158" t="s">
        <v>284</v>
      </c>
      <c r="B194" s="65">
        <v>6</v>
      </c>
      <c r="C194" s="66">
        <v>14</v>
      </c>
      <c r="D194" s="65">
        <v>42</v>
      </c>
      <c r="E194" s="66">
        <v>67</v>
      </c>
      <c r="F194" s="67"/>
      <c r="G194" s="65">
        <f t="shared" si="20"/>
        <v>-8</v>
      </c>
      <c r="H194" s="66">
        <f t="shared" si="21"/>
        <v>-25</v>
      </c>
      <c r="I194" s="20">
        <f t="shared" si="22"/>
        <v>-0.5714285714285714</v>
      </c>
      <c r="J194" s="21">
        <f t="shared" si="23"/>
        <v>-0.37313432835820898</v>
      </c>
    </row>
    <row r="195" spans="1:10" s="160" customFormat="1" ht="13" x14ac:dyDescent="0.3">
      <c r="A195" s="178" t="s">
        <v>559</v>
      </c>
      <c r="B195" s="71">
        <v>58</v>
      </c>
      <c r="C195" s="72">
        <v>113</v>
      </c>
      <c r="D195" s="71">
        <v>449</v>
      </c>
      <c r="E195" s="72">
        <v>491</v>
      </c>
      <c r="F195" s="73"/>
      <c r="G195" s="71">
        <f t="shared" si="20"/>
        <v>-55</v>
      </c>
      <c r="H195" s="72">
        <f t="shared" si="21"/>
        <v>-42</v>
      </c>
      <c r="I195" s="37">
        <f t="shared" si="22"/>
        <v>-0.48672566371681414</v>
      </c>
      <c r="J195" s="38">
        <f t="shared" si="23"/>
        <v>-8.5539714867617106E-2</v>
      </c>
    </row>
    <row r="196" spans="1:10" x14ac:dyDescent="0.25">
      <c r="A196" s="177"/>
      <c r="B196" s="143"/>
      <c r="C196" s="144"/>
      <c r="D196" s="143"/>
      <c r="E196" s="144"/>
      <c r="F196" s="145"/>
      <c r="G196" s="143"/>
      <c r="H196" s="144"/>
      <c r="I196" s="151"/>
      <c r="J196" s="152"/>
    </row>
    <row r="197" spans="1:10" s="139" customFormat="1" ht="13" x14ac:dyDescent="0.3">
      <c r="A197" s="159" t="s">
        <v>57</v>
      </c>
      <c r="B197" s="65"/>
      <c r="C197" s="66"/>
      <c r="D197" s="65"/>
      <c r="E197" s="66"/>
      <c r="F197" s="67"/>
      <c r="G197" s="65"/>
      <c r="H197" s="66"/>
      <c r="I197" s="20"/>
      <c r="J197" s="21"/>
    </row>
    <row r="198" spans="1:10" x14ac:dyDescent="0.25">
      <c r="A198" s="158" t="s">
        <v>392</v>
      </c>
      <c r="B198" s="65">
        <v>1</v>
      </c>
      <c r="C198" s="66">
        <v>1</v>
      </c>
      <c r="D198" s="65">
        <v>21</v>
      </c>
      <c r="E198" s="66">
        <v>14</v>
      </c>
      <c r="F198" s="67"/>
      <c r="G198" s="65">
        <f t="shared" ref="G198:G205" si="24">B198-C198</f>
        <v>0</v>
      </c>
      <c r="H198" s="66">
        <f t="shared" ref="H198:H205" si="25">D198-E198</f>
        <v>7</v>
      </c>
      <c r="I198" s="20">
        <f t="shared" ref="I198:I205" si="26">IF(C198=0, "-", IF(G198/C198&lt;10, G198/C198, "&gt;999%"))</f>
        <v>0</v>
      </c>
      <c r="J198" s="21">
        <f t="shared" ref="J198:J205" si="27">IF(E198=0, "-", IF(H198/E198&lt;10, H198/E198, "&gt;999%"))</f>
        <v>0.5</v>
      </c>
    </row>
    <row r="199" spans="1:10" x14ac:dyDescent="0.25">
      <c r="A199" s="158" t="s">
        <v>402</v>
      </c>
      <c r="B199" s="65">
        <v>0</v>
      </c>
      <c r="C199" s="66">
        <v>0</v>
      </c>
      <c r="D199" s="65">
        <v>2</v>
      </c>
      <c r="E199" s="66">
        <v>3</v>
      </c>
      <c r="F199" s="67"/>
      <c r="G199" s="65">
        <f t="shared" si="24"/>
        <v>0</v>
      </c>
      <c r="H199" s="66">
        <f t="shared" si="25"/>
        <v>-1</v>
      </c>
      <c r="I199" s="20" t="str">
        <f t="shared" si="26"/>
        <v>-</v>
      </c>
      <c r="J199" s="21">
        <f t="shared" si="27"/>
        <v>-0.33333333333333331</v>
      </c>
    </row>
    <row r="200" spans="1:10" x14ac:dyDescent="0.25">
      <c r="A200" s="158" t="s">
        <v>353</v>
      </c>
      <c r="B200" s="65">
        <v>0</v>
      </c>
      <c r="C200" s="66">
        <v>0</v>
      </c>
      <c r="D200" s="65">
        <v>3</v>
      </c>
      <c r="E200" s="66">
        <v>8</v>
      </c>
      <c r="F200" s="67"/>
      <c r="G200" s="65">
        <f t="shared" si="24"/>
        <v>0</v>
      </c>
      <c r="H200" s="66">
        <f t="shared" si="25"/>
        <v>-5</v>
      </c>
      <c r="I200" s="20" t="str">
        <f t="shared" si="26"/>
        <v>-</v>
      </c>
      <c r="J200" s="21">
        <f t="shared" si="27"/>
        <v>-0.625</v>
      </c>
    </row>
    <row r="201" spans="1:10" x14ac:dyDescent="0.25">
      <c r="A201" s="158" t="s">
        <v>406</v>
      </c>
      <c r="B201" s="65">
        <v>0</v>
      </c>
      <c r="C201" s="66">
        <v>0</v>
      </c>
      <c r="D201" s="65">
        <v>3</v>
      </c>
      <c r="E201" s="66">
        <v>0</v>
      </c>
      <c r="F201" s="67"/>
      <c r="G201" s="65">
        <f t="shared" si="24"/>
        <v>0</v>
      </c>
      <c r="H201" s="66">
        <f t="shared" si="25"/>
        <v>3</v>
      </c>
      <c r="I201" s="20" t="str">
        <f t="shared" si="26"/>
        <v>-</v>
      </c>
      <c r="J201" s="21" t="str">
        <f t="shared" si="27"/>
        <v>-</v>
      </c>
    </row>
    <row r="202" spans="1:10" x14ac:dyDescent="0.25">
      <c r="A202" s="158" t="s">
        <v>354</v>
      </c>
      <c r="B202" s="65">
        <v>1</v>
      </c>
      <c r="C202" s="66">
        <v>1</v>
      </c>
      <c r="D202" s="65">
        <v>5</v>
      </c>
      <c r="E202" s="66">
        <v>5</v>
      </c>
      <c r="F202" s="67"/>
      <c r="G202" s="65">
        <f t="shared" si="24"/>
        <v>0</v>
      </c>
      <c r="H202" s="66">
        <f t="shared" si="25"/>
        <v>0</v>
      </c>
      <c r="I202" s="20">
        <f t="shared" si="26"/>
        <v>0</v>
      </c>
      <c r="J202" s="21">
        <f t="shared" si="27"/>
        <v>0</v>
      </c>
    </row>
    <row r="203" spans="1:10" x14ac:dyDescent="0.25">
      <c r="A203" s="158" t="s">
        <v>393</v>
      </c>
      <c r="B203" s="65">
        <v>3</v>
      </c>
      <c r="C203" s="66">
        <v>1</v>
      </c>
      <c r="D203" s="65">
        <v>13</v>
      </c>
      <c r="E203" s="66">
        <v>8</v>
      </c>
      <c r="F203" s="67"/>
      <c r="G203" s="65">
        <f t="shared" si="24"/>
        <v>2</v>
      </c>
      <c r="H203" s="66">
        <f t="shared" si="25"/>
        <v>5</v>
      </c>
      <c r="I203" s="20">
        <f t="shared" si="26"/>
        <v>2</v>
      </c>
      <c r="J203" s="21">
        <f t="shared" si="27"/>
        <v>0.625</v>
      </c>
    </row>
    <row r="204" spans="1:10" x14ac:dyDescent="0.25">
      <c r="A204" s="158" t="s">
        <v>394</v>
      </c>
      <c r="B204" s="65">
        <v>0</v>
      </c>
      <c r="C204" s="66">
        <v>1</v>
      </c>
      <c r="D204" s="65">
        <v>4</v>
      </c>
      <c r="E204" s="66">
        <v>4</v>
      </c>
      <c r="F204" s="67"/>
      <c r="G204" s="65">
        <f t="shared" si="24"/>
        <v>-1</v>
      </c>
      <c r="H204" s="66">
        <f t="shared" si="25"/>
        <v>0</v>
      </c>
      <c r="I204" s="20">
        <f t="shared" si="26"/>
        <v>-1</v>
      </c>
      <c r="J204" s="21">
        <f t="shared" si="27"/>
        <v>0</v>
      </c>
    </row>
    <row r="205" spans="1:10" s="160" customFormat="1" ht="13" x14ac:dyDescent="0.3">
      <c r="A205" s="178" t="s">
        <v>560</v>
      </c>
      <c r="B205" s="71">
        <v>5</v>
      </c>
      <c r="C205" s="72">
        <v>4</v>
      </c>
      <c r="D205" s="71">
        <v>51</v>
      </c>
      <c r="E205" s="72">
        <v>42</v>
      </c>
      <c r="F205" s="73"/>
      <c r="G205" s="71">
        <f t="shared" si="24"/>
        <v>1</v>
      </c>
      <c r="H205" s="72">
        <f t="shared" si="25"/>
        <v>9</v>
      </c>
      <c r="I205" s="37">
        <f t="shared" si="26"/>
        <v>0.25</v>
      </c>
      <c r="J205" s="38">
        <f t="shared" si="27"/>
        <v>0.21428571428571427</v>
      </c>
    </row>
    <row r="206" spans="1:10" x14ac:dyDescent="0.25">
      <c r="A206" s="177"/>
      <c r="B206" s="143"/>
      <c r="C206" s="144"/>
      <c r="D206" s="143"/>
      <c r="E206" s="144"/>
      <c r="F206" s="145"/>
      <c r="G206" s="143"/>
      <c r="H206" s="144"/>
      <c r="I206" s="151"/>
      <c r="J206" s="152"/>
    </row>
    <row r="207" spans="1:10" s="139" customFormat="1" ht="13" x14ac:dyDescent="0.3">
      <c r="A207" s="159" t="s">
        <v>58</v>
      </c>
      <c r="B207" s="65"/>
      <c r="C207" s="66"/>
      <c r="D207" s="65"/>
      <c r="E207" s="66"/>
      <c r="F207" s="67"/>
      <c r="G207" s="65"/>
      <c r="H207" s="66"/>
      <c r="I207" s="20"/>
      <c r="J207" s="21"/>
    </row>
    <row r="208" spans="1:10" x14ac:dyDescent="0.25">
      <c r="A208" s="158" t="s">
        <v>370</v>
      </c>
      <c r="B208" s="65">
        <v>3</v>
      </c>
      <c r="C208" s="66">
        <v>10</v>
      </c>
      <c r="D208" s="65">
        <v>41</v>
      </c>
      <c r="E208" s="66">
        <v>67</v>
      </c>
      <c r="F208" s="67"/>
      <c r="G208" s="65">
        <f t="shared" ref="G208:G216" si="28">B208-C208</f>
        <v>-7</v>
      </c>
      <c r="H208" s="66">
        <f t="shared" ref="H208:H216" si="29">D208-E208</f>
        <v>-26</v>
      </c>
      <c r="I208" s="20">
        <f t="shared" ref="I208:I216" si="30">IF(C208=0, "-", IF(G208/C208&lt;10, G208/C208, "&gt;999%"))</f>
        <v>-0.7</v>
      </c>
      <c r="J208" s="21">
        <f t="shared" ref="J208:J216" si="31">IF(E208=0, "-", IF(H208/E208&lt;10, H208/E208, "&gt;999%"))</f>
        <v>-0.38805970149253732</v>
      </c>
    </row>
    <row r="209" spans="1:10" x14ac:dyDescent="0.25">
      <c r="A209" s="158" t="s">
        <v>459</v>
      </c>
      <c r="B209" s="65">
        <v>10</v>
      </c>
      <c r="C209" s="66">
        <v>2</v>
      </c>
      <c r="D209" s="65">
        <v>34</v>
      </c>
      <c r="E209" s="66">
        <v>23</v>
      </c>
      <c r="F209" s="67"/>
      <c r="G209" s="65">
        <f t="shared" si="28"/>
        <v>8</v>
      </c>
      <c r="H209" s="66">
        <f t="shared" si="29"/>
        <v>11</v>
      </c>
      <c r="I209" s="20">
        <f t="shared" si="30"/>
        <v>4</v>
      </c>
      <c r="J209" s="21">
        <f t="shared" si="31"/>
        <v>0.47826086956521741</v>
      </c>
    </row>
    <row r="210" spans="1:10" x14ac:dyDescent="0.25">
      <c r="A210" s="158" t="s">
        <v>411</v>
      </c>
      <c r="B210" s="65">
        <v>7</v>
      </c>
      <c r="C210" s="66">
        <v>0</v>
      </c>
      <c r="D210" s="65">
        <v>14</v>
      </c>
      <c r="E210" s="66">
        <v>6</v>
      </c>
      <c r="F210" s="67"/>
      <c r="G210" s="65">
        <f t="shared" si="28"/>
        <v>7</v>
      </c>
      <c r="H210" s="66">
        <f t="shared" si="29"/>
        <v>8</v>
      </c>
      <c r="I210" s="20" t="str">
        <f t="shared" si="30"/>
        <v>-</v>
      </c>
      <c r="J210" s="21">
        <f t="shared" si="31"/>
        <v>1.3333333333333333</v>
      </c>
    </row>
    <row r="211" spans="1:10" x14ac:dyDescent="0.25">
      <c r="A211" s="158" t="s">
        <v>252</v>
      </c>
      <c r="B211" s="65">
        <v>0</v>
      </c>
      <c r="C211" s="66">
        <v>0</v>
      </c>
      <c r="D211" s="65">
        <v>0</v>
      </c>
      <c r="E211" s="66">
        <v>3</v>
      </c>
      <c r="F211" s="67"/>
      <c r="G211" s="65">
        <f t="shared" si="28"/>
        <v>0</v>
      </c>
      <c r="H211" s="66">
        <f t="shared" si="29"/>
        <v>-3</v>
      </c>
      <c r="I211" s="20" t="str">
        <f t="shared" si="30"/>
        <v>-</v>
      </c>
      <c r="J211" s="21">
        <f t="shared" si="31"/>
        <v>-1</v>
      </c>
    </row>
    <row r="212" spans="1:10" x14ac:dyDescent="0.25">
      <c r="A212" s="158" t="s">
        <v>420</v>
      </c>
      <c r="B212" s="65">
        <v>6</v>
      </c>
      <c r="C212" s="66">
        <v>2</v>
      </c>
      <c r="D212" s="65">
        <v>37</v>
      </c>
      <c r="E212" s="66">
        <v>23</v>
      </c>
      <c r="F212" s="67"/>
      <c r="G212" s="65">
        <f t="shared" si="28"/>
        <v>4</v>
      </c>
      <c r="H212" s="66">
        <f t="shared" si="29"/>
        <v>14</v>
      </c>
      <c r="I212" s="20">
        <f t="shared" si="30"/>
        <v>2</v>
      </c>
      <c r="J212" s="21">
        <f t="shared" si="31"/>
        <v>0.60869565217391308</v>
      </c>
    </row>
    <row r="213" spans="1:10" x14ac:dyDescent="0.25">
      <c r="A213" s="158" t="s">
        <v>253</v>
      </c>
      <c r="B213" s="65">
        <v>0</v>
      </c>
      <c r="C213" s="66">
        <v>0</v>
      </c>
      <c r="D213" s="65">
        <v>2</v>
      </c>
      <c r="E213" s="66">
        <v>0</v>
      </c>
      <c r="F213" s="67"/>
      <c r="G213" s="65">
        <f t="shared" si="28"/>
        <v>0</v>
      </c>
      <c r="H213" s="66">
        <f t="shared" si="29"/>
        <v>2</v>
      </c>
      <c r="I213" s="20" t="str">
        <f t="shared" si="30"/>
        <v>-</v>
      </c>
      <c r="J213" s="21" t="str">
        <f t="shared" si="31"/>
        <v>-</v>
      </c>
    </row>
    <row r="214" spans="1:10" x14ac:dyDescent="0.25">
      <c r="A214" s="158" t="s">
        <v>439</v>
      </c>
      <c r="B214" s="65">
        <v>25</v>
      </c>
      <c r="C214" s="66">
        <v>2</v>
      </c>
      <c r="D214" s="65">
        <v>121</v>
      </c>
      <c r="E214" s="66">
        <v>52</v>
      </c>
      <c r="F214" s="67"/>
      <c r="G214" s="65">
        <f t="shared" si="28"/>
        <v>23</v>
      </c>
      <c r="H214" s="66">
        <f t="shared" si="29"/>
        <v>69</v>
      </c>
      <c r="I214" s="20" t="str">
        <f t="shared" si="30"/>
        <v>&gt;999%</v>
      </c>
      <c r="J214" s="21">
        <f t="shared" si="31"/>
        <v>1.3269230769230769</v>
      </c>
    </row>
    <row r="215" spans="1:10" x14ac:dyDescent="0.25">
      <c r="A215" s="158" t="s">
        <v>421</v>
      </c>
      <c r="B215" s="65">
        <v>0</v>
      </c>
      <c r="C215" s="66">
        <v>1</v>
      </c>
      <c r="D215" s="65">
        <v>0</v>
      </c>
      <c r="E215" s="66">
        <v>3</v>
      </c>
      <c r="F215" s="67"/>
      <c r="G215" s="65">
        <f t="shared" si="28"/>
        <v>-1</v>
      </c>
      <c r="H215" s="66">
        <f t="shared" si="29"/>
        <v>-3</v>
      </c>
      <c r="I215" s="20">
        <f t="shared" si="30"/>
        <v>-1</v>
      </c>
      <c r="J215" s="21">
        <f t="shared" si="31"/>
        <v>-1</v>
      </c>
    </row>
    <row r="216" spans="1:10" s="160" customFormat="1" ht="13" x14ac:dyDescent="0.3">
      <c r="A216" s="178" t="s">
        <v>561</v>
      </c>
      <c r="B216" s="71">
        <v>51</v>
      </c>
      <c r="C216" s="72">
        <v>17</v>
      </c>
      <c r="D216" s="71">
        <v>249</v>
      </c>
      <c r="E216" s="72">
        <v>177</v>
      </c>
      <c r="F216" s="73"/>
      <c r="G216" s="71">
        <f t="shared" si="28"/>
        <v>34</v>
      </c>
      <c r="H216" s="72">
        <f t="shared" si="29"/>
        <v>72</v>
      </c>
      <c r="I216" s="37">
        <f t="shared" si="30"/>
        <v>2</v>
      </c>
      <c r="J216" s="38">
        <f t="shared" si="31"/>
        <v>0.40677966101694918</v>
      </c>
    </row>
    <row r="217" spans="1:10" x14ac:dyDescent="0.25">
      <c r="A217" s="177"/>
      <c r="B217" s="143"/>
      <c r="C217" s="144"/>
      <c r="D217" s="143"/>
      <c r="E217" s="144"/>
      <c r="F217" s="145"/>
      <c r="G217" s="143"/>
      <c r="H217" s="144"/>
      <c r="I217" s="151"/>
      <c r="J217" s="152"/>
    </row>
    <row r="218" spans="1:10" s="139" customFormat="1" ht="13" x14ac:dyDescent="0.3">
      <c r="A218" s="159" t="s">
        <v>59</v>
      </c>
      <c r="B218" s="65"/>
      <c r="C218" s="66"/>
      <c r="D218" s="65"/>
      <c r="E218" s="66"/>
      <c r="F218" s="67"/>
      <c r="G218" s="65"/>
      <c r="H218" s="66"/>
      <c r="I218" s="20"/>
      <c r="J218" s="21"/>
    </row>
    <row r="219" spans="1:10" x14ac:dyDescent="0.25">
      <c r="A219" s="158" t="s">
        <v>233</v>
      </c>
      <c r="B219" s="65">
        <v>0</v>
      </c>
      <c r="C219" s="66">
        <v>0</v>
      </c>
      <c r="D219" s="65">
        <v>6</v>
      </c>
      <c r="E219" s="66">
        <v>2</v>
      </c>
      <c r="F219" s="67"/>
      <c r="G219" s="65">
        <f t="shared" ref="G219:G224" si="32">B219-C219</f>
        <v>0</v>
      </c>
      <c r="H219" s="66">
        <f t="shared" ref="H219:H224" si="33">D219-E219</f>
        <v>4</v>
      </c>
      <c r="I219" s="20" t="str">
        <f t="shared" ref="I219:I224" si="34">IF(C219=0, "-", IF(G219/C219&lt;10, G219/C219, "&gt;999%"))</f>
        <v>-</v>
      </c>
      <c r="J219" s="21">
        <f t="shared" ref="J219:J224" si="35">IF(E219=0, "-", IF(H219/E219&lt;10, H219/E219, "&gt;999%"))</f>
        <v>2</v>
      </c>
    </row>
    <row r="220" spans="1:10" x14ac:dyDescent="0.25">
      <c r="A220" s="158" t="s">
        <v>407</v>
      </c>
      <c r="B220" s="65">
        <v>3</v>
      </c>
      <c r="C220" s="66">
        <v>0</v>
      </c>
      <c r="D220" s="65">
        <v>8</v>
      </c>
      <c r="E220" s="66">
        <v>0</v>
      </c>
      <c r="F220" s="67"/>
      <c r="G220" s="65">
        <f t="shared" si="32"/>
        <v>3</v>
      </c>
      <c r="H220" s="66">
        <f t="shared" si="33"/>
        <v>8</v>
      </c>
      <c r="I220" s="20" t="str">
        <f t="shared" si="34"/>
        <v>-</v>
      </c>
      <c r="J220" s="21" t="str">
        <f t="shared" si="35"/>
        <v>-</v>
      </c>
    </row>
    <row r="221" spans="1:10" x14ac:dyDescent="0.25">
      <c r="A221" s="158" t="s">
        <v>355</v>
      </c>
      <c r="B221" s="65">
        <v>6</v>
      </c>
      <c r="C221" s="66">
        <v>0</v>
      </c>
      <c r="D221" s="65">
        <v>22</v>
      </c>
      <c r="E221" s="66">
        <v>7</v>
      </c>
      <c r="F221" s="67"/>
      <c r="G221" s="65">
        <f t="shared" si="32"/>
        <v>6</v>
      </c>
      <c r="H221" s="66">
        <f t="shared" si="33"/>
        <v>15</v>
      </c>
      <c r="I221" s="20" t="str">
        <f t="shared" si="34"/>
        <v>-</v>
      </c>
      <c r="J221" s="21">
        <f t="shared" si="35"/>
        <v>2.1428571428571428</v>
      </c>
    </row>
    <row r="222" spans="1:10" x14ac:dyDescent="0.25">
      <c r="A222" s="158" t="s">
        <v>395</v>
      </c>
      <c r="B222" s="65">
        <v>3</v>
      </c>
      <c r="C222" s="66">
        <v>1</v>
      </c>
      <c r="D222" s="65">
        <v>8</v>
      </c>
      <c r="E222" s="66">
        <v>5</v>
      </c>
      <c r="F222" s="67"/>
      <c r="G222" s="65">
        <f t="shared" si="32"/>
        <v>2</v>
      </c>
      <c r="H222" s="66">
        <f t="shared" si="33"/>
        <v>3</v>
      </c>
      <c r="I222" s="20">
        <f t="shared" si="34"/>
        <v>2</v>
      </c>
      <c r="J222" s="21">
        <f t="shared" si="35"/>
        <v>0.6</v>
      </c>
    </row>
    <row r="223" spans="1:10" x14ac:dyDescent="0.25">
      <c r="A223" s="158" t="s">
        <v>321</v>
      </c>
      <c r="B223" s="65">
        <v>7</v>
      </c>
      <c r="C223" s="66">
        <v>1</v>
      </c>
      <c r="D223" s="65">
        <v>17</v>
      </c>
      <c r="E223" s="66">
        <v>4</v>
      </c>
      <c r="F223" s="67"/>
      <c r="G223" s="65">
        <f t="shared" si="32"/>
        <v>6</v>
      </c>
      <c r="H223" s="66">
        <f t="shared" si="33"/>
        <v>13</v>
      </c>
      <c r="I223" s="20">
        <f t="shared" si="34"/>
        <v>6</v>
      </c>
      <c r="J223" s="21">
        <f t="shared" si="35"/>
        <v>3.25</v>
      </c>
    </row>
    <row r="224" spans="1:10" s="160" customFormat="1" ht="13" x14ac:dyDescent="0.3">
      <c r="A224" s="178" t="s">
        <v>562</v>
      </c>
      <c r="B224" s="71">
        <v>19</v>
      </c>
      <c r="C224" s="72">
        <v>2</v>
      </c>
      <c r="D224" s="71">
        <v>61</v>
      </c>
      <c r="E224" s="72">
        <v>18</v>
      </c>
      <c r="F224" s="73"/>
      <c r="G224" s="71">
        <f t="shared" si="32"/>
        <v>17</v>
      </c>
      <c r="H224" s="72">
        <f t="shared" si="33"/>
        <v>43</v>
      </c>
      <c r="I224" s="37">
        <f t="shared" si="34"/>
        <v>8.5</v>
      </c>
      <c r="J224" s="38">
        <f t="shared" si="35"/>
        <v>2.3888888888888888</v>
      </c>
    </row>
    <row r="225" spans="1:10" x14ac:dyDescent="0.25">
      <c r="A225" s="177"/>
      <c r="B225" s="143"/>
      <c r="C225" s="144"/>
      <c r="D225" s="143"/>
      <c r="E225" s="144"/>
      <c r="F225" s="145"/>
      <c r="G225" s="143"/>
      <c r="H225" s="144"/>
      <c r="I225" s="151"/>
      <c r="J225" s="152"/>
    </row>
    <row r="226" spans="1:10" s="139" customFormat="1" ht="13" x14ac:dyDescent="0.3">
      <c r="A226" s="159" t="s">
        <v>60</v>
      </c>
      <c r="B226" s="65"/>
      <c r="C226" s="66"/>
      <c r="D226" s="65"/>
      <c r="E226" s="66"/>
      <c r="F226" s="67"/>
      <c r="G226" s="65"/>
      <c r="H226" s="66"/>
      <c r="I226" s="20"/>
      <c r="J226" s="21"/>
    </row>
    <row r="227" spans="1:10" x14ac:dyDescent="0.25">
      <c r="A227" s="158" t="s">
        <v>273</v>
      </c>
      <c r="B227" s="65">
        <v>1</v>
      </c>
      <c r="C227" s="66">
        <v>0</v>
      </c>
      <c r="D227" s="65">
        <v>2</v>
      </c>
      <c r="E227" s="66">
        <v>0</v>
      </c>
      <c r="F227" s="67"/>
      <c r="G227" s="65">
        <f>B227-C227</f>
        <v>1</v>
      </c>
      <c r="H227" s="66">
        <f>D227-E227</f>
        <v>2</v>
      </c>
      <c r="I227" s="20" t="str">
        <f>IF(C227=0, "-", IF(G227/C227&lt;10, G227/C227, "&gt;999%"))</f>
        <v>-</v>
      </c>
      <c r="J227" s="21" t="str">
        <f>IF(E227=0, "-", IF(H227/E227&lt;10, H227/E227, "&gt;999%"))</f>
        <v>-</v>
      </c>
    </row>
    <row r="228" spans="1:10" x14ac:dyDescent="0.25">
      <c r="A228" s="158" t="s">
        <v>274</v>
      </c>
      <c r="B228" s="65">
        <v>0</v>
      </c>
      <c r="C228" s="66">
        <v>0</v>
      </c>
      <c r="D228" s="65">
        <v>0</v>
      </c>
      <c r="E228" s="66">
        <v>1</v>
      </c>
      <c r="F228" s="67"/>
      <c r="G228" s="65">
        <f>B228-C228</f>
        <v>0</v>
      </c>
      <c r="H228" s="66">
        <f>D228-E228</f>
        <v>-1</v>
      </c>
      <c r="I228" s="20" t="str">
        <f>IF(C228=0, "-", IF(G228/C228&lt;10, G228/C228, "&gt;999%"))</f>
        <v>-</v>
      </c>
      <c r="J228" s="21">
        <f>IF(E228=0, "-", IF(H228/E228&lt;10, H228/E228, "&gt;999%"))</f>
        <v>-1</v>
      </c>
    </row>
    <row r="229" spans="1:10" s="160" customFormat="1" ht="13" x14ac:dyDescent="0.3">
      <c r="A229" s="178" t="s">
        <v>563</v>
      </c>
      <c r="B229" s="71">
        <v>1</v>
      </c>
      <c r="C229" s="72">
        <v>0</v>
      </c>
      <c r="D229" s="71">
        <v>2</v>
      </c>
      <c r="E229" s="72">
        <v>1</v>
      </c>
      <c r="F229" s="73"/>
      <c r="G229" s="71">
        <f>B229-C229</f>
        <v>1</v>
      </c>
      <c r="H229" s="72">
        <f>D229-E229</f>
        <v>1</v>
      </c>
      <c r="I229" s="37" t="str">
        <f>IF(C229=0, "-", IF(G229/C229&lt;10, G229/C229, "&gt;999%"))</f>
        <v>-</v>
      </c>
      <c r="J229" s="38">
        <f>IF(E229=0, "-", IF(H229/E229&lt;10, H229/E229, "&gt;999%"))</f>
        <v>1</v>
      </c>
    </row>
    <row r="230" spans="1:10" x14ac:dyDescent="0.25">
      <c r="A230" s="177"/>
      <c r="B230" s="143"/>
      <c r="C230" s="144"/>
      <c r="D230" s="143"/>
      <c r="E230" s="144"/>
      <c r="F230" s="145"/>
      <c r="G230" s="143"/>
      <c r="H230" s="144"/>
      <c r="I230" s="151"/>
      <c r="J230" s="152"/>
    </row>
    <row r="231" spans="1:10" s="139" customFormat="1" ht="13" x14ac:dyDescent="0.3">
      <c r="A231" s="159" t="s">
        <v>61</v>
      </c>
      <c r="B231" s="65"/>
      <c r="C231" s="66"/>
      <c r="D231" s="65"/>
      <c r="E231" s="66"/>
      <c r="F231" s="67"/>
      <c r="G231" s="65"/>
      <c r="H231" s="66"/>
      <c r="I231" s="20"/>
      <c r="J231" s="21"/>
    </row>
    <row r="232" spans="1:10" x14ac:dyDescent="0.25">
      <c r="A232" s="158" t="s">
        <v>474</v>
      </c>
      <c r="B232" s="65">
        <v>3</v>
      </c>
      <c r="C232" s="66">
        <v>1</v>
      </c>
      <c r="D232" s="65">
        <v>7</v>
      </c>
      <c r="E232" s="66">
        <v>4</v>
      </c>
      <c r="F232" s="67"/>
      <c r="G232" s="65">
        <f>B232-C232</f>
        <v>2</v>
      </c>
      <c r="H232" s="66">
        <f>D232-E232</f>
        <v>3</v>
      </c>
      <c r="I232" s="20">
        <f>IF(C232=0, "-", IF(G232/C232&lt;10, G232/C232, "&gt;999%"))</f>
        <v>2</v>
      </c>
      <c r="J232" s="21">
        <f>IF(E232=0, "-", IF(H232/E232&lt;10, H232/E232, "&gt;999%"))</f>
        <v>0.75</v>
      </c>
    </row>
    <row r="233" spans="1:10" s="160" customFormat="1" ht="13" x14ac:dyDescent="0.3">
      <c r="A233" s="178" t="s">
        <v>564</v>
      </c>
      <c r="B233" s="71">
        <v>3</v>
      </c>
      <c r="C233" s="72">
        <v>1</v>
      </c>
      <c r="D233" s="71">
        <v>7</v>
      </c>
      <c r="E233" s="72">
        <v>4</v>
      </c>
      <c r="F233" s="73"/>
      <c r="G233" s="71">
        <f>B233-C233</f>
        <v>2</v>
      </c>
      <c r="H233" s="72">
        <f>D233-E233</f>
        <v>3</v>
      </c>
      <c r="I233" s="37">
        <f>IF(C233=0, "-", IF(G233/C233&lt;10, G233/C233, "&gt;999%"))</f>
        <v>2</v>
      </c>
      <c r="J233" s="38">
        <f>IF(E233=0, "-", IF(H233/E233&lt;10, H233/E233, "&gt;999%"))</f>
        <v>0.75</v>
      </c>
    </row>
    <row r="234" spans="1:10" x14ac:dyDescent="0.25">
      <c r="A234" s="177"/>
      <c r="B234" s="143"/>
      <c r="C234" s="144"/>
      <c r="D234" s="143"/>
      <c r="E234" s="144"/>
      <c r="F234" s="145"/>
      <c r="G234" s="143"/>
      <c r="H234" s="144"/>
      <c r="I234" s="151"/>
      <c r="J234" s="152"/>
    </row>
    <row r="235" spans="1:10" s="139" customFormat="1" ht="13" x14ac:dyDescent="0.3">
      <c r="A235" s="159" t="s">
        <v>62</v>
      </c>
      <c r="B235" s="65"/>
      <c r="C235" s="66"/>
      <c r="D235" s="65"/>
      <c r="E235" s="66"/>
      <c r="F235" s="67"/>
      <c r="G235" s="65"/>
      <c r="H235" s="66"/>
      <c r="I235" s="20"/>
      <c r="J235" s="21"/>
    </row>
    <row r="236" spans="1:10" x14ac:dyDescent="0.25">
      <c r="A236" s="158" t="s">
        <v>475</v>
      </c>
      <c r="B236" s="65">
        <v>0</v>
      </c>
      <c r="C236" s="66">
        <v>0</v>
      </c>
      <c r="D236" s="65">
        <v>0</v>
      </c>
      <c r="E236" s="66">
        <v>1</v>
      </c>
      <c r="F236" s="67"/>
      <c r="G236" s="65">
        <f>B236-C236</f>
        <v>0</v>
      </c>
      <c r="H236" s="66">
        <f>D236-E236</f>
        <v>-1</v>
      </c>
      <c r="I236" s="20" t="str">
        <f>IF(C236=0, "-", IF(G236/C236&lt;10, G236/C236, "&gt;999%"))</f>
        <v>-</v>
      </c>
      <c r="J236" s="21">
        <f>IF(E236=0, "-", IF(H236/E236&lt;10, H236/E236, "&gt;999%"))</f>
        <v>-1</v>
      </c>
    </row>
    <row r="237" spans="1:10" s="160" customFormat="1" ht="13" x14ac:dyDescent="0.3">
      <c r="A237" s="178" t="s">
        <v>565</v>
      </c>
      <c r="B237" s="71">
        <v>0</v>
      </c>
      <c r="C237" s="72">
        <v>0</v>
      </c>
      <c r="D237" s="71">
        <v>0</v>
      </c>
      <c r="E237" s="72">
        <v>1</v>
      </c>
      <c r="F237" s="73"/>
      <c r="G237" s="71">
        <f>B237-C237</f>
        <v>0</v>
      </c>
      <c r="H237" s="72">
        <f>D237-E237</f>
        <v>-1</v>
      </c>
      <c r="I237" s="37" t="str">
        <f>IF(C237=0, "-", IF(G237/C237&lt;10, G237/C237, "&gt;999%"))</f>
        <v>-</v>
      </c>
      <c r="J237" s="38">
        <f>IF(E237=0, "-", IF(H237/E237&lt;10, H237/E237, "&gt;999%"))</f>
        <v>-1</v>
      </c>
    </row>
    <row r="238" spans="1:10" x14ac:dyDescent="0.25">
      <c r="A238" s="177"/>
      <c r="B238" s="143"/>
      <c r="C238" s="144"/>
      <c r="D238" s="143"/>
      <c r="E238" s="144"/>
      <c r="F238" s="145"/>
      <c r="G238" s="143"/>
      <c r="H238" s="144"/>
      <c r="I238" s="151"/>
      <c r="J238" s="152"/>
    </row>
    <row r="239" spans="1:10" s="139" customFormat="1" ht="13" x14ac:dyDescent="0.3">
      <c r="A239" s="159" t="s">
        <v>63</v>
      </c>
      <c r="B239" s="65"/>
      <c r="C239" s="66"/>
      <c r="D239" s="65"/>
      <c r="E239" s="66"/>
      <c r="F239" s="67"/>
      <c r="G239" s="65"/>
      <c r="H239" s="66"/>
      <c r="I239" s="20"/>
      <c r="J239" s="21"/>
    </row>
    <row r="240" spans="1:10" x14ac:dyDescent="0.25">
      <c r="A240" s="158" t="s">
        <v>280</v>
      </c>
      <c r="B240" s="65">
        <v>0</v>
      </c>
      <c r="C240" s="66">
        <v>0</v>
      </c>
      <c r="D240" s="65">
        <v>0</v>
      </c>
      <c r="E240" s="66">
        <v>1</v>
      </c>
      <c r="F240" s="67"/>
      <c r="G240" s="65">
        <f>B240-C240</f>
        <v>0</v>
      </c>
      <c r="H240" s="66">
        <f>D240-E240</f>
        <v>-1</v>
      </c>
      <c r="I240" s="20" t="str">
        <f>IF(C240=0, "-", IF(G240/C240&lt;10, G240/C240, "&gt;999%"))</f>
        <v>-</v>
      </c>
      <c r="J240" s="21">
        <f>IF(E240=0, "-", IF(H240/E240&lt;10, H240/E240, "&gt;999%"))</f>
        <v>-1</v>
      </c>
    </row>
    <row r="241" spans="1:10" s="160" customFormat="1" ht="13" x14ac:dyDescent="0.3">
      <c r="A241" s="178" t="s">
        <v>566</v>
      </c>
      <c r="B241" s="71">
        <v>0</v>
      </c>
      <c r="C241" s="72">
        <v>0</v>
      </c>
      <c r="D241" s="71">
        <v>0</v>
      </c>
      <c r="E241" s="72">
        <v>1</v>
      </c>
      <c r="F241" s="73"/>
      <c r="G241" s="71">
        <f>B241-C241</f>
        <v>0</v>
      </c>
      <c r="H241" s="72">
        <f>D241-E241</f>
        <v>-1</v>
      </c>
      <c r="I241" s="37" t="str">
        <f>IF(C241=0, "-", IF(G241/C241&lt;10, G241/C241, "&gt;999%"))</f>
        <v>-</v>
      </c>
      <c r="J241" s="38">
        <f>IF(E241=0, "-", IF(H241/E241&lt;10, H241/E241, "&gt;999%"))</f>
        <v>-1</v>
      </c>
    </row>
    <row r="242" spans="1:10" x14ac:dyDescent="0.25">
      <c r="A242" s="177"/>
      <c r="B242" s="143"/>
      <c r="C242" s="144"/>
      <c r="D242" s="143"/>
      <c r="E242" s="144"/>
      <c r="F242" s="145"/>
      <c r="G242" s="143"/>
      <c r="H242" s="144"/>
      <c r="I242" s="151"/>
      <c r="J242" s="152"/>
    </row>
    <row r="243" spans="1:10" s="139" customFormat="1" ht="13" x14ac:dyDescent="0.3">
      <c r="A243" s="159" t="s">
        <v>64</v>
      </c>
      <c r="B243" s="65"/>
      <c r="C243" s="66"/>
      <c r="D243" s="65"/>
      <c r="E243" s="66"/>
      <c r="F243" s="67"/>
      <c r="G243" s="65"/>
      <c r="H243" s="66"/>
      <c r="I243" s="20"/>
      <c r="J243" s="21"/>
    </row>
    <row r="244" spans="1:10" x14ac:dyDescent="0.25">
      <c r="A244" s="158" t="s">
        <v>431</v>
      </c>
      <c r="B244" s="65">
        <v>7</v>
      </c>
      <c r="C244" s="66">
        <v>4</v>
      </c>
      <c r="D244" s="65">
        <v>14</v>
      </c>
      <c r="E244" s="66">
        <v>33</v>
      </c>
      <c r="F244" s="67"/>
      <c r="G244" s="65">
        <f t="shared" ref="G244:G256" si="36">B244-C244</f>
        <v>3</v>
      </c>
      <c r="H244" s="66">
        <f t="shared" ref="H244:H256" si="37">D244-E244</f>
        <v>-19</v>
      </c>
      <c r="I244" s="20">
        <f t="shared" ref="I244:I256" si="38">IF(C244=0, "-", IF(G244/C244&lt;10, G244/C244, "&gt;999%"))</f>
        <v>0.75</v>
      </c>
      <c r="J244" s="21">
        <f t="shared" ref="J244:J256" si="39">IF(E244=0, "-", IF(H244/E244&lt;10, H244/E244, "&gt;999%"))</f>
        <v>-0.5757575757575758</v>
      </c>
    </row>
    <row r="245" spans="1:10" x14ac:dyDescent="0.25">
      <c r="A245" s="158" t="s">
        <v>440</v>
      </c>
      <c r="B245" s="65">
        <v>64</v>
      </c>
      <c r="C245" s="66">
        <v>15</v>
      </c>
      <c r="D245" s="65">
        <v>254</v>
      </c>
      <c r="E245" s="66">
        <v>126</v>
      </c>
      <c r="F245" s="67"/>
      <c r="G245" s="65">
        <f t="shared" si="36"/>
        <v>49</v>
      </c>
      <c r="H245" s="66">
        <f t="shared" si="37"/>
        <v>128</v>
      </c>
      <c r="I245" s="20">
        <f t="shared" si="38"/>
        <v>3.2666666666666666</v>
      </c>
      <c r="J245" s="21">
        <f t="shared" si="39"/>
        <v>1.0158730158730158</v>
      </c>
    </row>
    <row r="246" spans="1:10" x14ac:dyDescent="0.25">
      <c r="A246" s="158" t="s">
        <v>285</v>
      </c>
      <c r="B246" s="65">
        <v>25</v>
      </c>
      <c r="C246" s="66">
        <v>9</v>
      </c>
      <c r="D246" s="65">
        <v>164</v>
      </c>
      <c r="E246" s="66">
        <v>73</v>
      </c>
      <c r="F246" s="67"/>
      <c r="G246" s="65">
        <f t="shared" si="36"/>
        <v>16</v>
      </c>
      <c r="H246" s="66">
        <f t="shared" si="37"/>
        <v>91</v>
      </c>
      <c r="I246" s="20">
        <f t="shared" si="38"/>
        <v>1.7777777777777777</v>
      </c>
      <c r="J246" s="21">
        <f t="shared" si="39"/>
        <v>1.2465753424657535</v>
      </c>
    </row>
    <row r="247" spans="1:10" x14ac:dyDescent="0.25">
      <c r="A247" s="158" t="s">
        <v>298</v>
      </c>
      <c r="B247" s="65">
        <v>18</v>
      </c>
      <c r="C247" s="66">
        <v>17</v>
      </c>
      <c r="D247" s="65">
        <v>82</v>
      </c>
      <c r="E247" s="66">
        <v>107</v>
      </c>
      <c r="F247" s="67"/>
      <c r="G247" s="65">
        <f t="shared" si="36"/>
        <v>1</v>
      </c>
      <c r="H247" s="66">
        <f t="shared" si="37"/>
        <v>-25</v>
      </c>
      <c r="I247" s="20">
        <f t="shared" si="38"/>
        <v>5.8823529411764705E-2</v>
      </c>
      <c r="J247" s="21">
        <f t="shared" si="39"/>
        <v>-0.23364485981308411</v>
      </c>
    </row>
    <row r="248" spans="1:10" x14ac:dyDescent="0.25">
      <c r="A248" s="158" t="s">
        <v>335</v>
      </c>
      <c r="B248" s="65">
        <v>27</v>
      </c>
      <c r="C248" s="66">
        <v>5</v>
      </c>
      <c r="D248" s="65">
        <v>168</v>
      </c>
      <c r="E248" s="66">
        <v>157</v>
      </c>
      <c r="F248" s="67"/>
      <c r="G248" s="65">
        <f t="shared" si="36"/>
        <v>22</v>
      </c>
      <c r="H248" s="66">
        <f t="shared" si="37"/>
        <v>11</v>
      </c>
      <c r="I248" s="20">
        <f t="shared" si="38"/>
        <v>4.4000000000000004</v>
      </c>
      <c r="J248" s="21">
        <f t="shared" si="39"/>
        <v>7.0063694267515922E-2</v>
      </c>
    </row>
    <row r="249" spans="1:10" x14ac:dyDescent="0.25">
      <c r="A249" s="158" t="s">
        <v>371</v>
      </c>
      <c r="B249" s="65">
        <v>5</v>
      </c>
      <c r="C249" s="66">
        <v>5</v>
      </c>
      <c r="D249" s="65">
        <v>24</v>
      </c>
      <c r="E249" s="66">
        <v>24</v>
      </c>
      <c r="F249" s="67"/>
      <c r="G249" s="65">
        <f t="shared" si="36"/>
        <v>0</v>
      </c>
      <c r="H249" s="66">
        <f t="shared" si="37"/>
        <v>0</v>
      </c>
      <c r="I249" s="20">
        <f t="shared" si="38"/>
        <v>0</v>
      </c>
      <c r="J249" s="21">
        <f t="shared" si="39"/>
        <v>0</v>
      </c>
    </row>
    <row r="250" spans="1:10" x14ac:dyDescent="0.25">
      <c r="A250" s="158" t="s">
        <v>372</v>
      </c>
      <c r="B250" s="65">
        <v>11</v>
      </c>
      <c r="C250" s="66">
        <v>2</v>
      </c>
      <c r="D250" s="65">
        <v>37</v>
      </c>
      <c r="E250" s="66">
        <v>21</v>
      </c>
      <c r="F250" s="67"/>
      <c r="G250" s="65">
        <f t="shared" si="36"/>
        <v>9</v>
      </c>
      <c r="H250" s="66">
        <f t="shared" si="37"/>
        <v>16</v>
      </c>
      <c r="I250" s="20">
        <f t="shared" si="38"/>
        <v>4.5</v>
      </c>
      <c r="J250" s="21">
        <f t="shared" si="39"/>
        <v>0.76190476190476186</v>
      </c>
    </row>
    <row r="251" spans="1:10" x14ac:dyDescent="0.25">
      <c r="A251" s="158" t="s">
        <v>299</v>
      </c>
      <c r="B251" s="65">
        <v>0</v>
      </c>
      <c r="C251" s="66">
        <v>0</v>
      </c>
      <c r="D251" s="65">
        <v>5</v>
      </c>
      <c r="E251" s="66">
        <v>2</v>
      </c>
      <c r="F251" s="67"/>
      <c r="G251" s="65">
        <f t="shared" si="36"/>
        <v>0</v>
      </c>
      <c r="H251" s="66">
        <f t="shared" si="37"/>
        <v>3</v>
      </c>
      <c r="I251" s="20" t="str">
        <f t="shared" si="38"/>
        <v>-</v>
      </c>
      <c r="J251" s="21">
        <f t="shared" si="39"/>
        <v>1.5</v>
      </c>
    </row>
    <row r="252" spans="1:10" x14ac:dyDescent="0.25">
      <c r="A252" s="158" t="s">
        <v>263</v>
      </c>
      <c r="B252" s="65">
        <v>0</v>
      </c>
      <c r="C252" s="66">
        <v>2</v>
      </c>
      <c r="D252" s="65">
        <v>5</v>
      </c>
      <c r="E252" s="66">
        <v>4</v>
      </c>
      <c r="F252" s="67"/>
      <c r="G252" s="65">
        <f t="shared" si="36"/>
        <v>-2</v>
      </c>
      <c r="H252" s="66">
        <f t="shared" si="37"/>
        <v>1</v>
      </c>
      <c r="I252" s="20">
        <f t="shared" si="38"/>
        <v>-1</v>
      </c>
      <c r="J252" s="21">
        <f t="shared" si="39"/>
        <v>0.25</v>
      </c>
    </row>
    <row r="253" spans="1:10" x14ac:dyDescent="0.25">
      <c r="A253" s="158" t="s">
        <v>189</v>
      </c>
      <c r="B253" s="65">
        <v>11</v>
      </c>
      <c r="C253" s="66">
        <v>2</v>
      </c>
      <c r="D253" s="65">
        <v>41</v>
      </c>
      <c r="E253" s="66">
        <v>32</v>
      </c>
      <c r="F253" s="67"/>
      <c r="G253" s="65">
        <f t="shared" si="36"/>
        <v>9</v>
      </c>
      <c r="H253" s="66">
        <f t="shared" si="37"/>
        <v>9</v>
      </c>
      <c r="I253" s="20">
        <f t="shared" si="38"/>
        <v>4.5</v>
      </c>
      <c r="J253" s="21">
        <f t="shared" si="39"/>
        <v>0.28125</v>
      </c>
    </row>
    <row r="254" spans="1:10" x14ac:dyDescent="0.25">
      <c r="A254" s="158" t="s">
        <v>201</v>
      </c>
      <c r="B254" s="65">
        <v>4</v>
      </c>
      <c r="C254" s="66">
        <v>3</v>
      </c>
      <c r="D254" s="65">
        <v>44</v>
      </c>
      <c r="E254" s="66">
        <v>44</v>
      </c>
      <c r="F254" s="67"/>
      <c r="G254" s="65">
        <f t="shared" si="36"/>
        <v>1</v>
      </c>
      <c r="H254" s="66">
        <f t="shared" si="37"/>
        <v>0</v>
      </c>
      <c r="I254" s="20">
        <f t="shared" si="38"/>
        <v>0.33333333333333331</v>
      </c>
      <c r="J254" s="21">
        <f t="shared" si="39"/>
        <v>0</v>
      </c>
    </row>
    <row r="255" spans="1:10" x14ac:dyDescent="0.25">
      <c r="A255" s="158" t="s">
        <v>221</v>
      </c>
      <c r="B255" s="65">
        <v>1</v>
      </c>
      <c r="C255" s="66">
        <v>0</v>
      </c>
      <c r="D255" s="65">
        <v>22</v>
      </c>
      <c r="E255" s="66">
        <v>5</v>
      </c>
      <c r="F255" s="67"/>
      <c r="G255" s="65">
        <f t="shared" si="36"/>
        <v>1</v>
      </c>
      <c r="H255" s="66">
        <f t="shared" si="37"/>
        <v>17</v>
      </c>
      <c r="I255" s="20" t="str">
        <f t="shared" si="38"/>
        <v>-</v>
      </c>
      <c r="J255" s="21">
        <f t="shared" si="39"/>
        <v>3.4</v>
      </c>
    </row>
    <row r="256" spans="1:10" s="160" customFormat="1" ht="13" x14ac:dyDescent="0.3">
      <c r="A256" s="178" t="s">
        <v>567</v>
      </c>
      <c r="B256" s="71">
        <v>173</v>
      </c>
      <c r="C256" s="72">
        <v>64</v>
      </c>
      <c r="D256" s="71">
        <v>860</v>
      </c>
      <c r="E256" s="72">
        <v>628</v>
      </c>
      <c r="F256" s="73"/>
      <c r="G256" s="71">
        <f t="shared" si="36"/>
        <v>109</v>
      </c>
      <c r="H256" s="72">
        <f t="shared" si="37"/>
        <v>232</v>
      </c>
      <c r="I256" s="37">
        <f t="shared" si="38"/>
        <v>1.703125</v>
      </c>
      <c r="J256" s="38">
        <f t="shared" si="39"/>
        <v>0.36942675159235666</v>
      </c>
    </row>
    <row r="257" spans="1:10" x14ac:dyDescent="0.25">
      <c r="A257" s="177"/>
      <c r="B257" s="143"/>
      <c r="C257" s="144"/>
      <c r="D257" s="143"/>
      <c r="E257" s="144"/>
      <c r="F257" s="145"/>
      <c r="G257" s="143"/>
      <c r="H257" s="144"/>
      <c r="I257" s="151"/>
      <c r="J257" s="152"/>
    </row>
    <row r="258" spans="1:10" s="139" customFormat="1" ht="13" x14ac:dyDescent="0.3">
      <c r="A258" s="159" t="s">
        <v>65</v>
      </c>
      <c r="B258" s="65"/>
      <c r="C258" s="66"/>
      <c r="D258" s="65"/>
      <c r="E258" s="66"/>
      <c r="F258" s="67"/>
      <c r="G258" s="65"/>
      <c r="H258" s="66"/>
      <c r="I258" s="20"/>
      <c r="J258" s="21"/>
    </row>
    <row r="259" spans="1:10" x14ac:dyDescent="0.25">
      <c r="A259" s="158" t="s">
        <v>212</v>
      </c>
      <c r="B259" s="65">
        <v>1</v>
      </c>
      <c r="C259" s="66">
        <v>1</v>
      </c>
      <c r="D259" s="65">
        <v>8</v>
      </c>
      <c r="E259" s="66">
        <v>6</v>
      </c>
      <c r="F259" s="67"/>
      <c r="G259" s="65">
        <f t="shared" ref="G259:G277" si="40">B259-C259</f>
        <v>0</v>
      </c>
      <c r="H259" s="66">
        <f t="shared" ref="H259:H277" si="41">D259-E259</f>
        <v>2</v>
      </c>
      <c r="I259" s="20">
        <f t="shared" ref="I259:I277" si="42">IF(C259=0, "-", IF(G259/C259&lt;10, G259/C259, "&gt;999%"))</f>
        <v>0</v>
      </c>
      <c r="J259" s="21">
        <f t="shared" ref="J259:J277" si="43">IF(E259=0, "-", IF(H259/E259&lt;10, H259/E259, "&gt;999%"))</f>
        <v>0.33333333333333331</v>
      </c>
    </row>
    <row r="260" spans="1:10" x14ac:dyDescent="0.25">
      <c r="A260" s="158" t="s">
        <v>213</v>
      </c>
      <c r="B260" s="65">
        <v>0</v>
      </c>
      <c r="C260" s="66">
        <v>0</v>
      </c>
      <c r="D260" s="65">
        <v>1</v>
      </c>
      <c r="E260" s="66">
        <v>2</v>
      </c>
      <c r="F260" s="67"/>
      <c r="G260" s="65">
        <f t="shared" si="40"/>
        <v>0</v>
      </c>
      <c r="H260" s="66">
        <f t="shared" si="41"/>
        <v>-1</v>
      </c>
      <c r="I260" s="20" t="str">
        <f t="shared" si="42"/>
        <v>-</v>
      </c>
      <c r="J260" s="21">
        <f t="shared" si="43"/>
        <v>-0.5</v>
      </c>
    </row>
    <row r="261" spans="1:10" x14ac:dyDescent="0.25">
      <c r="A261" s="158" t="s">
        <v>234</v>
      </c>
      <c r="B261" s="65">
        <v>1</v>
      </c>
      <c r="C261" s="66">
        <v>4</v>
      </c>
      <c r="D261" s="65">
        <v>15</v>
      </c>
      <c r="E261" s="66">
        <v>6</v>
      </c>
      <c r="F261" s="67"/>
      <c r="G261" s="65">
        <f t="shared" si="40"/>
        <v>-3</v>
      </c>
      <c r="H261" s="66">
        <f t="shared" si="41"/>
        <v>9</v>
      </c>
      <c r="I261" s="20">
        <f t="shared" si="42"/>
        <v>-0.75</v>
      </c>
      <c r="J261" s="21">
        <f t="shared" si="43"/>
        <v>1.5</v>
      </c>
    </row>
    <row r="262" spans="1:10" x14ac:dyDescent="0.25">
      <c r="A262" s="158" t="s">
        <v>275</v>
      </c>
      <c r="B262" s="65">
        <v>1</v>
      </c>
      <c r="C262" s="66">
        <v>0</v>
      </c>
      <c r="D262" s="65">
        <v>1</v>
      </c>
      <c r="E262" s="66">
        <v>1</v>
      </c>
      <c r="F262" s="67"/>
      <c r="G262" s="65">
        <f t="shared" si="40"/>
        <v>1</v>
      </c>
      <c r="H262" s="66">
        <f t="shared" si="41"/>
        <v>0</v>
      </c>
      <c r="I262" s="20" t="str">
        <f t="shared" si="42"/>
        <v>-</v>
      </c>
      <c r="J262" s="21">
        <f t="shared" si="43"/>
        <v>0</v>
      </c>
    </row>
    <row r="263" spans="1:10" x14ac:dyDescent="0.25">
      <c r="A263" s="158" t="s">
        <v>235</v>
      </c>
      <c r="B263" s="65">
        <v>0</v>
      </c>
      <c r="C263" s="66">
        <v>2</v>
      </c>
      <c r="D263" s="65">
        <v>1</v>
      </c>
      <c r="E263" s="66">
        <v>9</v>
      </c>
      <c r="F263" s="67"/>
      <c r="G263" s="65">
        <f t="shared" si="40"/>
        <v>-2</v>
      </c>
      <c r="H263" s="66">
        <f t="shared" si="41"/>
        <v>-8</v>
      </c>
      <c r="I263" s="20">
        <f t="shared" si="42"/>
        <v>-1</v>
      </c>
      <c r="J263" s="21">
        <f t="shared" si="43"/>
        <v>-0.88888888888888884</v>
      </c>
    </row>
    <row r="264" spans="1:10" x14ac:dyDescent="0.25">
      <c r="A264" s="158" t="s">
        <v>246</v>
      </c>
      <c r="B264" s="65">
        <v>1</v>
      </c>
      <c r="C264" s="66">
        <v>0</v>
      </c>
      <c r="D264" s="65">
        <v>1</v>
      </c>
      <c r="E264" s="66">
        <v>0</v>
      </c>
      <c r="F264" s="67"/>
      <c r="G264" s="65">
        <f t="shared" si="40"/>
        <v>1</v>
      </c>
      <c r="H264" s="66">
        <f t="shared" si="41"/>
        <v>1</v>
      </c>
      <c r="I264" s="20" t="str">
        <f t="shared" si="42"/>
        <v>-</v>
      </c>
      <c r="J264" s="21" t="str">
        <f t="shared" si="43"/>
        <v>-</v>
      </c>
    </row>
    <row r="265" spans="1:10" x14ac:dyDescent="0.25">
      <c r="A265" s="158" t="s">
        <v>322</v>
      </c>
      <c r="B265" s="65">
        <v>2</v>
      </c>
      <c r="C265" s="66">
        <v>1</v>
      </c>
      <c r="D265" s="65">
        <v>7</v>
      </c>
      <c r="E265" s="66">
        <v>8</v>
      </c>
      <c r="F265" s="67"/>
      <c r="G265" s="65">
        <f t="shared" si="40"/>
        <v>1</v>
      </c>
      <c r="H265" s="66">
        <f t="shared" si="41"/>
        <v>-1</v>
      </c>
      <c r="I265" s="20">
        <f t="shared" si="42"/>
        <v>1</v>
      </c>
      <c r="J265" s="21">
        <f t="shared" si="43"/>
        <v>-0.125</v>
      </c>
    </row>
    <row r="266" spans="1:10" x14ac:dyDescent="0.25">
      <c r="A266" s="158" t="s">
        <v>356</v>
      </c>
      <c r="B266" s="65">
        <v>0</v>
      </c>
      <c r="C266" s="66">
        <v>0</v>
      </c>
      <c r="D266" s="65">
        <v>1</v>
      </c>
      <c r="E266" s="66">
        <v>0</v>
      </c>
      <c r="F266" s="67"/>
      <c r="G266" s="65">
        <f t="shared" si="40"/>
        <v>0</v>
      </c>
      <c r="H266" s="66">
        <f t="shared" si="41"/>
        <v>1</v>
      </c>
      <c r="I266" s="20" t="str">
        <f t="shared" si="42"/>
        <v>-</v>
      </c>
      <c r="J266" s="21" t="str">
        <f t="shared" si="43"/>
        <v>-</v>
      </c>
    </row>
    <row r="267" spans="1:10" x14ac:dyDescent="0.25">
      <c r="A267" s="158" t="s">
        <v>357</v>
      </c>
      <c r="B267" s="65">
        <v>1</v>
      </c>
      <c r="C267" s="66">
        <v>1</v>
      </c>
      <c r="D267" s="65">
        <v>5</v>
      </c>
      <c r="E267" s="66">
        <v>4</v>
      </c>
      <c r="F267" s="67"/>
      <c r="G267" s="65">
        <f t="shared" si="40"/>
        <v>0</v>
      </c>
      <c r="H267" s="66">
        <f t="shared" si="41"/>
        <v>1</v>
      </c>
      <c r="I267" s="20">
        <f t="shared" si="42"/>
        <v>0</v>
      </c>
      <c r="J267" s="21">
        <f t="shared" si="43"/>
        <v>0.25</v>
      </c>
    </row>
    <row r="268" spans="1:10" x14ac:dyDescent="0.25">
      <c r="A268" s="158" t="s">
        <v>247</v>
      </c>
      <c r="B268" s="65">
        <v>0</v>
      </c>
      <c r="C268" s="66">
        <v>0</v>
      </c>
      <c r="D268" s="65">
        <v>2</v>
      </c>
      <c r="E268" s="66">
        <v>0</v>
      </c>
      <c r="F268" s="67"/>
      <c r="G268" s="65">
        <f t="shared" si="40"/>
        <v>0</v>
      </c>
      <c r="H268" s="66">
        <f t="shared" si="41"/>
        <v>2</v>
      </c>
      <c r="I268" s="20" t="str">
        <f t="shared" si="42"/>
        <v>-</v>
      </c>
      <c r="J268" s="21" t="str">
        <f t="shared" si="43"/>
        <v>-</v>
      </c>
    </row>
    <row r="269" spans="1:10" x14ac:dyDescent="0.25">
      <c r="A269" s="158" t="s">
        <v>408</v>
      </c>
      <c r="B269" s="65">
        <v>0</v>
      </c>
      <c r="C269" s="66">
        <v>1</v>
      </c>
      <c r="D269" s="65">
        <v>0</v>
      </c>
      <c r="E269" s="66">
        <v>3</v>
      </c>
      <c r="F269" s="67"/>
      <c r="G269" s="65">
        <f t="shared" si="40"/>
        <v>-1</v>
      </c>
      <c r="H269" s="66">
        <f t="shared" si="41"/>
        <v>-3</v>
      </c>
      <c r="I269" s="20">
        <f t="shared" si="42"/>
        <v>-1</v>
      </c>
      <c r="J269" s="21">
        <f t="shared" si="43"/>
        <v>-1</v>
      </c>
    </row>
    <row r="270" spans="1:10" x14ac:dyDescent="0.25">
      <c r="A270" s="158" t="s">
        <v>323</v>
      </c>
      <c r="B270" s="65">
        <v>3</v>
      </c>
      <c r="C270" s="66">
        <v>3</v>
      </c>
      <c r="D270" s="65">
        <v>11</v>
      </c>
      <c r="E270" s="66">
        <v>16</v>
      </c>
      <c r="F270" s="67"/>
      <c r="G270" s="65">
        <f t="shared" si="40"/>
        <v>0</v>
      </c>
      <c r="H270" s="66">
        <f t="shared" si="41"/>
        <v>-5</v>
      </c>
      <c r="I270" s="20">
        <f t="shared" si="42"/>
        <v>0</v>
      </c>
      <c r="J270" s="21">
        <f t="shared" si="43"/>
        <v>-0.3125</v>
      </c>
    </row>
    <row r="271" spans="1:10" x14ac:dyDescent="0.25">
      <c r="A271" s="158" t="s">
        <v>358</v>
      </c>
      <c r="B271" s="65">
        <v>1</v>
      </c>
      <c r="C271" s="66">
        <v>0</v>
      </c>
      <c r="D271" s="65">
        <v>2</v>
      </c>
      <c r="E271" s="66">
        <v>5</v>
      </c>
      <c r="F271" s="67"/>
      <c r="G271" s="65">
        <f t="shared" si="40"/>
        <v>1</v>
      </c>
      <c r="H271" s="66">
        <f t="shared" si="41"/>
        <v>-3</v>
      </c>
      <c r="I271" s="20" t="str">
        <f t="shared" si="42"/>
        <v>-</v>
      </c>
      <c r="J271" s="21">
        <f t="shared" si="43"/>
        <v>-0.6</v>
      </c>
    </row>
    <row r="272" spans="1:10" x14ac:dyDescent="0.25">
      <c r="A272" s="158" t="s">
        <v>359</v>
      </c>
      <c r="B272" s="65">
        <v>0</v>
      </c>
      <c r="C272" s="66">
        <v>2</v>
      </c>
      <c r="D272" s="65">
        <v>0</v>
      </c>
      <c r="E272" s="66">
        <v>5</v>
      </c>
      <c r="F272" s="67"/>
      <c r="G272" s="65">
        <f t="shared" si="40"/>
        <v>-2</v>
      </c>
      <c r="H272" s="66">
        <f t="shared" si="41"/>
        <v>-5</v>
      </c>
      <c r="I272" s="20">
        <f t="shared" si="42"/>
        <v>-1</v>
      </c>
      <c r="J272" s="21">
        <f t="shared" si="43"/>
        <v>-1</v>
      </c>
    </row>
    <row r="273" spans="1:10" x14ac:dyDescent="0.25">
      <c r="A273" s="158" t="s">
        <v>360</v>
      </c>
      <c r="B273" s="65">
        <v>6</v>
      </c>
      <c r="C273" s="66">
        <v>4</v>
      </c>
      <c r="D273" s="65">
        <v>11</v>
      </c>
      <c r="E273" s="66">
        <v>14</v>
      </c>
      <c r="F273" s="67"/>
      <c r="G273" s="65">
        <f t="shared" si="40"/>
        <v>2</v>
      </c>
      <c r="H273" s="66">
        <f t="shared" si="41"/>
        <v>-3</v>
      </c>
      <c r="I273" s="20">
        <f t="shared" si="42"/>
        <v>0.5</v>
      </c>
      <c r="J273" s="21">
        <f t="shared" si="43"/>
        <v>-0.21428571428571427</v>
      </c>
    </row>
    <row r="274" spans="1:10" x14ac:dyDescent="0.25">
      <c r="A274" s="158" t="s">
        <v>396</v>
      </c>
      <c r="B274" s="65">
        <v>0</v>
      </c>
      <c r="C274" s="66">
        <v>0</v>
      </c>
      <c r="D274" s="65">
        <v>1</v>
      </c>
      <c r="E274" s="66">
        <v>0</v>
      </c>
      <c r="F274" s="67"/>
      <c r="G274" s="65">
        <f t="shared" si="40"/>
        <v>0</v>
      </c>
      <c r="H274" s="66">
        <f t="shared" si="41"/>
        <v>1</v>
      </c>
      <c r="I274" s="20" t="str">
        <f t="shared" si="42"/>
        <v>-</v>
      </c>
      <c r="J274" s="21" t="str">
        <f t="shared" si="43"/>
        <v>-</v>
      </c>
    </row>
    <row r="275" spans="1:10" x14ac:dyDescent="0.25">
      <c r="A275" s="158" t="s">
        <v>397</v>
      </c>
      <c r="B275" s="65">
        <v>2</v>
      </c>
      <c r="C275" s="66">
        <v>3</v>
      </c>
      <c r="D275" s="65">
        <v>12</v>
      </c>
      <c r="E275" s="66">
        <v>8</v>
      </c>
      <c r="F275" s="67"/>
      <c r="G275" s="65">
        <f t="shared" si="40"/>
        <v>-1</v>
      </c>
      <c r="H275" s="66">
        <f t="shared" si="41"/>
        <v>4</v>
      </c>
      <c r="I275" s="20">
        <f t="shared" si="42"/>
        <v>-0.33333333333333331</v>
      </c>
      <c r="J275" s="21">
        <f t="shared" si="43"/>
        <v>0.5</v>
      </c>
    </row>
    <row r="276" spans="1:10" x14ac:dyDescent="0.25">
      <c r="A276" s="158" t="s">
        <v>409</v>
      </c>
      <c r="B276" s="65">
        <v>2</v>
      </c>
      <c r="C276" s="66">
        <v>1</v>
      </c>
      <c r="D276" s="65">
        <v>4</v>
      </c>
      <c r="E276" s="66">
        <v>2</v>
      </c>
      <c r="F276" s="67"/>
      <c r="G276" s="65">
        <f t="shared" si="40"/>
        <v>1</v>
      </c>
      <c r="H276" s="66">
        <f t="shared" si="41"/>
        <v>2</v>
      </c>
      <c r="I276" s="20">
        <f t="shared" si="42"/>
        <v>1</v>
      </c>
      <c r="J276" s="21">
        <f t="shared" si="43"/>
        <v>1</v>
      </c>
    </row>
    <row r="277" spans="1:10" s="160" customFormat="1" ht="13" x14ac:dyDescent="0.3">
      <c r="A277" s="178" t="s">
        <v>568</v>
      </c>
      <c r="B277" s="71">
        <v>21</v>
      </c>
      <c r="C277" s="72">
        <v>23</v>
      </c>
      <c r="D277" s="71">
        <v>83</v>
      </c>
      <c r="E277" s="72">
        <v>89</v>
      </c>
      <c r="F277" s="73"/>
      <c r="G277" s="71">
        <f t="shared" si="40"/>
        <v>-2</v>
      </c>
      <c r="H277" s="72">
        <f t="shared" si="41"/>
        <v>-6</v>
      </c>
      <c r="I277" s="37">
        <f t="shared" si="42"/>
        <v>-8.6956521739130432E-2</v>
      </c>
      <c r="J277" s="38">
        <f t="shared" si="43"/>
        <v>-6.741573033707865E-2</v>
      </c>
    </row>
    <row r="278" spans="1:10" x14ac:dyDescent="0.25">
      <c r="A278" s="177"/>
      <c r="B278" s="143"/>
      <c r="C278" s="144"/>
      <c r="D278" s="143"/>
      <c r="E278" s="144"/>
      <c r="F278" s="145"/>
      <c r="G278" s="143"/>
      <c r="H278" s="144"/>
      <c r="I278" s="151"/>
      <c r="J278" s="152"/>
    </row>
    <row r="279" spans="1:10" s="139" customFormat="1" ht="13" x14ac:dyDescent="0.3">
      <c r="A279" s="159" t="s">
        <v>66</v>
      </c>
      <c r="B279" s="65"/>
      <c r="C279" s="66"/>
      <c r="D279" s="65"/>
      <c r="E279" s="66"/>
      <c r="F279" s="67"/>
      <c r="G279" s="65"/>
      <c r="H279" s="66"/>
      <c r="I279" s="20"/>
      <c r="J279" s="21"/>
    </row>
    <row r="280" spans="1:10" x14ac:dyDescent="0.25">
      <c r="A280" s="158" t="s">
        <v>460</v>
      </c>
      <c r="B280" s="65">
        <v>2</v>
      </c>
      <c r="C280" s="66">
        <v>1</v>
      </c>
      <c r="D280" s="65">
        <v>20</v>
      </c>
      <c r="E280" s="66">
        <v>23</v>
      </c>
      <c r="F280" s="67"/>
      <c r="G280" s="65">
        <f t="shared" ref="G280:G285" si="44">B280-C280</f>
        <v>1</v>
      </c>
      <c r="H280" s="66">
        <f t="shared" ref="H280:H285" si="45">D280-E280</f>
        <v>-3</v>
      </c>
      <c r="I280" s="20">
        <f t="shared" ref="I280:I285" si="46">IF(C280=0, "-", IF(G280/C280&lt;10, G280/C280, "&gt;999%"))</f>
        <v>1</v>
      </c>
      <c r="J280" s="21">
        <f t="shared" ref="J280:J285" si="47">IF(E280=0, "-", IF(H280/E280&lt;10, H280/E280, "&gt;999%"))</f>
        <v>-0.13043478260869565</v>
      </c>
    </row>
    <row r="281" spans="1:10" x14ac:dyDescent="0.25">
      <c r="A281" s="158" t="s">
        <v>256</v>
      </c>
      <c r="B281" s="65">
        <v>1</v>
      </c>
      <c r="C281" s="66">
        <v>2</v>
      </c>
      <c r="D281" s="65">
        <v>1</v>
      </c>
      <c r="E281" s="66">
        <v>3</v>
      </c>
      <c r="F281" s="67"/>
      <c r="G281" s="65">
        <f t="shared" si="44"/>
        <v>-1</v>
      </c>
      <c r="H281" s="66">
        <f t="shared" si="45"/>
        <v>-2</v>
      </c>
      <c r="I281" s="20">
        <f t="shared" si="46"/>
        <v>-0.5</v>
      </c>
      <c r="J281" s="21">
        <f t="shared" si="47"/>
        <v>-0.66666666666666663</v>
      </c>
    </row>
    <row r="282" spans="1:10" x14ac:dyDescent="0.25">
      <c r="A282" s="158" t="s">
        <v>257</v>
      </c>
      <c r="B282" s="65">
        <v>0</v>
      </c>
      <c r="C282" s="66">
        <v>0</v>
      </c>
      <c r="D282" s="65">
        <v>1</v>
      </c>
      <c r="E282" s="66">
        <v>2</v>
      </c>
      <c r="F282" s="67"/>
      <c r="G282" s="65">
        <f t="shared" si="44"/>
        <v>0</v>
      </c>
      <c r="H282" s="66">
        <f t="shared" si="45"/>
        <v>-1</v>
      </c>
      <c r="I282" s="20" t="str">
        <f t="shared" si="46"/>
        <v>-</v>
      </c>
      <c r="J282" s="21">
        <f t="shared" si="47"/>
        <v>-0.5</v>
      </c>
    </row>
    <row r="283" spans="1:10" x14ac:dyDescent="0.25">
      <c r="A283" s="158" t="s">
        <v>258</v>
      </c>
      <c r="B283" s="65">
        <v>0</v>
      </c>
      <c r="C283" s="66">
        <v>0</v>
      </c>
      <c r="D283" s="65">
        <v>1</v>
      </c>
      <c r="E283" s="66">
        <v>0</v>
      </c>
      <c r="F283" s="67"/>
      <c r="G283" s="65">
        <f t="shared" si="44"/>
        <v>0</v>
      </c>
      <c r="H283" s="66">
        <f t="shared" si="45"/>
        <v>1</v>
      </c>
      <c r="I283" s="20" t="str">
        <f t="shared" si="46"/>
        <v>-</v>
      </c>
      <c r="J283" s="21" t="str">
        <f t="shared" si="47"/>
        <v>-</v>
      </c>
    </row>
    <row r="284" spans="1:10" x14ac:dyDescent="0.25">
      <c r="A284" s="158" t="s">
        <v>422</v>
      </c>
      <c r="B284" s="65">
        <v>0</v>
      </c>
      <c r="C284" s="66">
        <v>1</v>
      </c>
      <c r="D284" s="65">
        <v>7</v>
      </c>
      <c r="E284" s="66">
        <v>4</v>
      </c>
      <c r="F284" s="67"/>
      <c r="G284" s="65">
        <f t="shared" si="44"/>
        <v>-1</v>
      </c>
      <c r="H284" s="66">
        <f t="shared" si="45"/>
        <v>3</v>
      </c>
      <c r="I284" s="20">
        <f t="shared" si="46"/>
        <v>-1</v>
      </c>
      <c r="J284" s="21">
        <f t="shared" si="47"/>
        <v>0.75</v>
      </c>
    </row>
    <row r="285" spans="1:10" s="160" customFormat="1" ht="13" x14ac:dyDescent="0.3">
      <c r="A285" s="178" t="s">
        <v>569</v>
      </c>
      <c r="B285" s="71">
        <v>3</v>
      </c>
      <c r="C285" s="72">
        <v>4</v>
      </c>
      <c r="D285" s="71">
        <v>30</v>
      </c>
      <c r="E285" s="72">
        <v>32</v>
      </c>
      <c r="F285" s="73"/>
      <c r="G285" s="71">
        <f t="shared" si="44"/>
        <v>-1</v>
      </c>
      <c r="H285" s="72">
        <f t="shared" si="45"/>
        <v>-2</v>
      </c>
      <c r="I285" s="37">
        <f t="shared" si="46"/>
        <v>-0.25</v>
      </c>
      <c r="J285" s="38">
        <f t="shared" si="47"/>
        <v>-6.25E-2</v>
      </c>
    </row>
    <row r="286" spans="1:10" x14ac:dyDescent="0.25">
      <c r="A286" s="177"/>
      <c r="B286" s="143"/>
      <c r="C286" s="144"/>
      <c r="D286" s="143"/>
      <c r="E286" s="144"/>
      <c r="F286" s="145"/>
      <c r="G286" s="143"/>
      <c r="H286" s="144"/>
      <c r="I286" s="151"/>
      <c r="J286" s="152"/>
    </row>
    <row r="287" spans="1:10" s="139" customFormat="1" ht="13" x14ac:dyDescent="0.3">
      <c r="A287" s="159" t="s">
        <v>67</v>
      </c>
      <c r="B287" s="65"/>
      <c r="C287" s="66"/>
      <c r="D287" s="65"/>
      <c r="E287" s="66"/>
      <c r="F287" s="67"/>
      <c r="G287" s="65"/>
      <c r="H287" s="66"/>
      <c r="I287" s="20"/>
      <c r="J287" s="21"/>
    </row>
    <row r="288" spans="1:10" x14ac:dyDescent="0.25">
      <c r="A288" s="158" t="s">
        <v>336</v>
      </c>
      <c r="B288" s="65">
        <v>15</v>
      </c>
      <c r="C288" s="66">
        <v>12</v>
      </c>
      <c r="D288" s="65">
        <v>108</v>
      </c>
      <c r="E288" s="66">
        <v>140</v>
      </c>
      <c r="F288" s="67"/>
      <c r="G288" s="65">
        <f>B288-C288</f>
        <v>3</v>
      </c>
      <c r="H288" s="66">
        <f>D288-E288</f>
        <v>-32</v>
      </c>
      <c r="I288" s="20">
        <f>IF(C288=0, "-", IF(G288/C288&lt;10, G288/C288, "&gt;999%"))</f>
        <v>0.25</v>
      </c>
      <c r="J288" s="21">
        <f>IF(E288=0, "-", IF(H288/E288&lt;10, H288/E288, "&gt;999%"))</f>
        <v>-0.22857142857142856</v>
      </c>
    </row>
    <row r="289" spans="1:10" x14ac:dyDescent="0.25">
      <c r="A289" s="158" t="s">
        <v>190</v>
      </c>
      <c r="B289" s="65">
        <v>54</v>
      </c>
      <c r="C289" s="66">
        <v>20</v>
      </c>
      <c r="D289" s="65">
        <v>234</v>
      </c>
      <c r="E289" s="66">
        <v>224</v>
      </c>
      <c r="F289" s="67"/>
      <c r="G289" s="65">
        <f>B289-C289</f>
        <v>34</v>
      </c>
      <c r="H289" s="66">
        <f>D289-E289</f>
        <v>10</v>
      </c>
      <c r="I289" s="20">
        <f>IF(C289=0, "-", IF(G289/C289&lt;10, G289/C289, "&gt;999%"))</f>
        <v>1.7</v>
      </c>
      <c r="J289" s="21">
        <f>IF(E289=0, "-", IF(H289/E289&lt;10, H289/E289, "&gt;999%"))</f>
        <v>4.4642857142857144E-2</v>
      </c>
    </row>
    <row r="290" spans="1:10" x14ac:dyDescent="0.25">
      <c r="A290" s="158" t="s">
        <v>300</v>
      </c>
      <c r="B290" s="65">
        <v>33</v>
      </c>
      <c r="C290" s="66">
        <v>8</v>
      </c>
      <c r="D290" s="65">
        <v>228</v>
      </c>
      <c r="E290" s="66">
        <v>219</v>
      </c>
      <c r="F290" s="67"/>
      <c r="G290" s="65">
        <f>B290-C290</f>
        <v>25</v>
      </c>
      <c r="H290" s="66">
        <f>D290-E290</f>
        <v>9</v>
      </c>
      <c r="I290" s="20">
        <f>IF(C290=0, "-", IF(G290/C290&lt;10, G290/C290, "&gt;999%"))</f>
        <v>3.125</v>
      </c>
      <c r="J290" s="21">
        <f>IF(E290=0, "-", IF(H290/E290&lt;10, H290/E290, "&gt;999%"))</f>
        <v>4.1095890410958902E-2</v>
      </c>
    </row>
    <row r="291" spans="1:10" s="160" customFormat="1" ht="13" x14ac:dyDescent="0.3">
      <c r="A291" s="178" t="s">
        <v>570</v>
      </c>
      <c r="B291" s="71">
        <v>102</v>
      </c>
      <c r="C291" s="72">
        <v>40</v>
      </c>
      <c r="D291" s="71">
        <v>570</v>
      </c>
      <c r="E291" s="72">
        <v>583</v>
      </c>
      <c r="F291" s="73"/>
      <c r="G291" s="71">
        <f>B291-C291</f>
        <v>62</v>
      </c>
      <c r="H291" s="72">
        <f>D291-E291</f>
        <v>-13</v>
      </c>
      <c r="I291" s="37">
        <f>IF(C291=0, "-", IF(G291/C291&lt;10, G291/C291, "&gt;999%"))</f>
        <v>1.55</v>
      </c>
      <c r="J291" s="38">
        <f>IF(E291=0, "-", IF(H291/E291&lt;10, H291/E291, "&gt;999%"))</f>
        <v>-2.2298456260720412E-2</v>
      </c>
    </row>
    <row r="292" spans="1:10" x14ac:dyDescent="0.25">
      <c r="A292" s="177"/>
      <c r="B292" s="143"/>
      <c r="C292" s="144"/>
      <c r="D292" s="143"/>
      <c r="E292" s="144"/>
      <c r="F292" s="145"/>
      <c r="G292" s="143"/>
      <c r="H292" s="144"/>
      <c r="I292" s="151"/>
      <c r="J292" s="152"/>
    </row>
    <row r="293" spans="1:10" s="139" customFormat="1" ht="13" x14ac:dyDescent="0.3">
      <c r="A293" s="159" t="s">
        <v>68</v>
      </c>
      <c r="B293" s="65"/>
      <c r="C293" s="66"/>
      <c r="D293" s="65"/>
      <c r="E293" s="66"/>
      <c r="F293" s="67"/>
      <c r="G293" s="65"/>
      <c r="H293" s="66"/>
      <c r="I293" s="20"/>
      <c r="J293" s="21"/>
    </row>
    <row r="294" spans="1:10" x14ac:dyDescent="0.25">
      <c r="A294" s="158" t="s">
        <v>264</v>
      </c>
      <c r="B294" s="65">
        <v>1</v>
      </c>
      <c r="C294" s="66">
        <v>0</v>
      </c>
      <c r="D294" s="65">
        <v>3</v>
      </c>
      <c r="E294" s="66">
        <v>0</v>
      </c>
      <c r="F294" s="67"/>
      <c r="G294" s="65">
        <f>B294-C294</f>
        <v>1</v>
      </c>
      <c r="H294" s="66">
        <f>D294-E294</f>
        <v>3</v>
      </c>
      <c r="I294" s="20" t="str">
        <f>IF(C294=0, "-", IF(G294/C294&lt;10, G294/C294, "&gt;999%"))</f>
        <v>-</v>
      </c>
      <c r="J294" s="21" t="str">
        <f>IF(E294=0, "-", IF(H294/E294&lt;10, H294/E294, "&gt;999%"))</f>
        <v>-</v>
      </c>
    </row>
    <row r="295" spans="1:10" x14ac:dyDescent="0.25">
      <c r="A295" s="158" t="s">
        <v>214</v>
      </c>
      <c r="B295" s="65">
        <v>0</v>
      </c>
      <c r="C295" s="66">
        <v>0</v>
      </c>
      <c r="D295" s="65">
        <v>0</v>
      </c>
      <c r="E295" s="66">
        <v>1</v>
      </c>
      <c r="F295" s="67"/>
      <c r="G295" s="65">
        <f>B295-C295</f>
        <v>0</v>
      </c>
      <c r="H295" s="66">
        <f>D295-E295</f>
        <v>-1</v>
      </c>
      <c r="I295" s="20" t="str">
        <f>IF(C295=0, "-", IF(G295/C295&lt;10, G295/C295, "&gt;999%"))</f>
        <v>-</v>
      </c>
      <c r="J295" s="21">
        <f>IF(E295=0, "-", IF(H295/E295&lt;10, H295/E295, "&gt;999%"))</f>
        <v>-1</v>
      </c>
    </row>
    <row r="296" spans="1:10" x14ac:dyDescent="0.25">
      <c r="A296" s="158" t="s">
        <v>324</v>
      </c>
      <c r="B296" s="65">
        <v>1</v>
      </c>
      <c r="C296" s="66">
        <v>0</v>
      </c>
      <c r="D296" s="65">
        <v>6</v>
      </c>
      <c r="E296" s="66">
        <v>8</v>
      </c>
      <c r="F296" s="67"/>
      <c r="G296" s="65">
        <f>B296-C296</f>
        <v>1</v>
      </c>
      <c r="H296" s="66">
        <f>D296-E296</f>
        <v>-2</v>
      </c>
      <c r="I296" s="20" t="str">
        <f>IF(C296=0, "-", IF(G296/C296&lt;10, G296/C296, "&gt;999%"))</f>
        <v>-</v>
      </c>
      <c r="J296" s="21">
        <f>IF(E296=0, "-", IF(H296/E296&lt;10, H296/E296, "&gt;999%"))</f>
        <v>-0.25</v>
      </c>
    </row>
    <row r="297" spans="1:10" x14ac:dyDescent="0.25">
      <c r="A297" s="158" t="s">
        <v>196</v>
      </c>
      <c r="B297" s="65">
        <v>3</v>
      </c>
      <c r="C297" s="66">
        <v>1</v>
      </c>
      <c r="D297" s="65">
        <v>12</v>
      </c>
      <c r="E297" s="66">
        <v>7</v>
      </c>
      <c r="F297" s="67"/>
      <c r="G297" s="65">
        <f>B297-C297</f>
        <v>2</v>
      </c>
      <c r="H297" s="66">
        <f>D297-E297</f>
        <v>5</v>
      </c>
      <c r="I297" s="20">
        <f>IF(C297=0, "-", IF(G297/C297&lt;10, G297/C297, "&gt;999%"))</f>
        <v>2</v>
      </c>
      <c r="J297" s="21">
        <f>IF(E297=0, "-", IF(H297/E297&lt;10, H297/E297, "&gt;999%"))</f>
        <v>0.7142857142857143</v>
      </c>
    </row>
    <row r="298" spans="1:10" s="160" customFormat="1" ht="13" x14ac:dyDescent="0.3">
      <c r="A298" s="178" t="s">
        <v>571</v>
      </c>
      <c r="B298" s="71">
        <v>5</v>
      </c>
      <c r="C298" s="72">
        <v>1</v>
      </c>
      <c r="D298" s="71">
        <v>21</v>
      </c>
      <c r="E298" s="72">
        <v>16</v>
      </c>
      <c r="F298" s="73"/>
      <c r="G298" s="71">
        <f>B298-C298</f>
        <v>4</v>
      </c>
      <c r="H298" s="72">
        <f>D298-E298</f>
        <v>5</v>
      </c>
      <c r="I298" s="37">
        <f>IF(C298=0, "-", IF(G298/C298&lt;10, G298/C298, "&gt;999%"))</f>
        <v>4</v>
      </c>
      <c r="J298" s="38">
        <f>IF(E298=0, "-", IF(H298/E298&lt;10, H298/E298, "&gt;999%"))</f>
        <v>0.3125</v>
      </c>
    </row>
    <row r="299" spans="1:10" x14ac:dyDescent="0.25">
      <c r="A299" s="177"/>
      <c r="B299" s="143"/>
      <c r="C299" s="144"/>
      <c r="D299" s="143"/>
      <c r="E299" s="144"/>
      <c r="F299" s="145"/>
      <c r="G299" s="143"/>
      <c r="H299" s="144"/>
      <c r="I299" s="151"/>
      <c r="J299" s="152"/>
    </row>
    <row r="300" spans="1:10" s="139" customFormat="1" ht="13" x14ac:dyDescent="0.3">
      <c r="A300" s="159" t="s">
        <v>69</v>
      </c>
      <c r="B300" s="65"/>
      <c r="C300" s="66"/>
      <c r="D300" s="65"/>
      <c r="E300" s="66"/>
      <c r="F300" s="67"/>
      <c r="G300" s="65"/>
      <c r="H300" s="66"/>
      <c r="I300" s="20"/>
      <c r="J300" s="21"/>
    </row>
    <row r="301" spans="1:10" x14ac:dyDescent="0.25">
      <c r="A301" s="158" t="s">
        <v>301</v>
      </c>
      <c r="B301" s="65">
        <v>2</v>
      </c>
      <c r="C301" s="66">
        <v>10</v>
      </c>
      <c r="D301" s="65">
        <v>84</v>
      </c>
      <c r="E301" s="66">
        <v>140</v>
      </c>
      <c r="F301" s="67"/>
      <c r="G301" s="65">
        <f t="shared" ref="G301:G309" si="48">B301-C301</f>
        <v>-8</v>
      </c>
      <c r="H301" s="66">
        <f t="shared" ref="H301:H309" si="49">D301-E301</f>
        <v>-56</v>
      </c>
      <c r="I301" s="20">
        <f t="shared" ref="I301:I309" si="50">IF(C301=0, "-", IF(G301/C301&lt;10, G301/C301, "&gt;999%"))</f>
        <v>-0.8</v>
      </c>
      <c r="J301" s="21">
        <f t="shared" ref="J301:J309" si="51">IF(E301=0, "-", IF(H301/E301&lt;10, H301/E301, "&gt;999%"))</f>
        <v>-0.4</v>
      </c>
    </row>
    <row r="302" spans="1:10" x14ac:dyDescent="0.25">
      <c r="A302" s="158" t="s">
        <v>302</v>
      </c>
      <c r="B302" s="65">
        <v>1</v>
      </c>
      <c r="C302" s="66">
        <v>10</v>
      </c>
      <c r="D302" s="65">
        <v>64</v>
      </c>
      <c r="E302" s="66">
        <v>81</v>
      </c>
      <c r="F302" s="67"/>
      <c r="G302" s="65">
        <f t="shared" si="48"/>
        <v>-9</v>
      </c>
      <c r="H302" s="66">
        <f t="shared" si="49"/>
        <v>-17</v>
      </c>
      <c r="I302" s="20">
        <f t="shared" si="50"/>
        <v>-0.9</v>
      </c>
      <c r="J302" s="21">
        <f t="shared" si="51"/>
        <v>-0.20987654320987653</v>
      </c>
    </row>
    <row r="303" spans="1:10" x14ac:dyDescent="0.25">
      <c r="A303" s="158" t="s">
        <v>423</v>
      </c>
      <c r="B303" s="65">
        <v>0</v>
      </c>
      <c r="C303" s="66">
        <v>1</v>
      </c>
      <c r="D303" s="65">
        <v>0</v>
      </c>
      <c r="E303" s="66">
        <v>5</v>
      </c>
      <c r="F303" s="67"/>
      <c r="G303" s="65">
        <f t="shared" si="48"/>
        <v>-1</v>
      </c>
      <c r="H303" s="66">
        <f t="shared" si="49"/>
        <v>-5</v>
      </c>
      <c r="I303" s="20">
        <f t="shared" si="50"/>
        <v>-1</v>
      </c>
      <c r="J303" s="21">
        <f t="shared" si="51"/>
        <v>-1</v>
      </c>
    </row>
    <row r="304" spans="1:10" x14ac:dyDescent="0.25">
      <c r="A304" s="158" t="s">
        <v>185</v>
      </c>
      <c r="B304" s="65">
        <v>0</v>
      </c>
      <c r="C304" s="66">
        <v>0</v>
      </c>
      <c r="D304" s="65">
        <v>0</v>
      </c>
      <c r="E304" s="66">
        <v>1</v>
      </c>
      <c r="F304" s="67"/>
      <c r="G304" s="65">
        <f t="shared" si="48"/>
        <v>0</v>
      </c>
      <c r="H304" s="66">
        <f t="shared" si="49"/>
        <v>-1</v>
      </c>
      <c r="I304" s="20" t="str">
        <f t="shared" si="50"/>
        <v>-</v>
      </c>
      <c r="J304" s="21">
        <f t="shared" si="51"/>
        <v>-1</v>
      </c>
    </row>
    <row r="305" spans="1:10" x14ac:dyDescent="0.25">
      <c r="A305" s="158" t="s">
        <v>337</v>
      </c>
      <c r="B305" s="65">
        <v>10</v>
      </c>
      <c r="C305" s="66">
        <v>33</v>
      </c>
      <c r="D305" s="65">
        <v>206</v>
      </c>
      <c r="E305" s="66">
        <v>158</v>
      </c>
      <c r="F305" s="67"/>
      <c r="G305" s="65">
        <f t="shared" si="48"/>
        <v>-23</v>
      </c>
      <c r="H305" s="66">
        <f t="shared" si="49"/>
        <v>48</v>
      </c>
      <c r="I305" s="20">
        <f t="shared" si="50"/>
        <v>-0.69696969696969702</v>
      </c>
      <c r="J305" s="21">
        <f t="shared" si="51"/>
        <v>0.30379746835443039</v>
      </c>
    </row>
    <row r="306" spans="1:10" x14ac:dyDescent="0.25">
      <c r="A306" s="158" t="s">
        <v>373</v>
      </c>
      <c r="B306" s="65">
        <v>9</v>
      </c>
      <c r="C306" s="66">
        <v>12</v>
      </c>
      <c r="D306" s="65">
        <v>56</v>
      </c>
      <c r="E306" s="66">
        <v>102</v>
      </c>
      <c r="F306" s="67"/>
      <c r="G306" s="65">
        <f t="shared" si="48"/>
        <v>-3</v>
      </c>
      <c r="H306" s="66">
        <f t="shared" si="49"/>
        <v>-46</v>
      </c>
      <c r="I306" s="20">
        <f t="shared" si="50"/>
        <v>-0.25</v>
      </c>
      <c r="J306" s="21">
        <f t="shared" si="51"/>
        <v>-0.45098039215686275</v>
      </c>
    </row>
    <row r="307" spans="1:10" x14ac:dyDescent="0.25">
      <c r="A307" s="158" t="s">
        <v>432</v>
      </c>
      <c r="B307" s="65">
        <v>10</v>
      </c>
      <c r="C307" s="66">
        <v>6</v>
      </c>
      <c r="D307" s="65">
        <v>19</v>
      </c>
      <c r="E307" s="66">
        <v>37</v>
      </c>
      <c r="F307" s="67"/>
      <c r="G307" s="65">
        <f t="shared" si="48"/>
        <v>4</v>
      </c>
      <c r="H307" s="66">
        <f t="shared" si="49"/>
        <v>-18</v>
      </c>
      <c r="I307" s="20">
        <f t="shared" si="50"/>
        <v>0.66666666666666663</v>
      </c>
      <c r="J307" s="21">
        <f t="shared" si="51"/>
        <v>-0.48648648648648651</v>
      </c>
    </row>
    <row r="308" spans="1:10" x14ac:dyDescent="0.25">
      <c r="A308" s="158" t="s">
        <v>441</v>
      </c>
      <c r="B308" s="65">
        <v>54</v>
      </c>
      <c r="C308" s="66">
        <v>43</v>
      </c>
      <c r="D308" s="65">
        <v>193</v>
      </c>
      <c r="E308" s="66">
        <v>475</v>
      </c>
      <c r="F308" s="67"/>
      <c r="G308" s="65">
        <f t="shared" si="48"/>
        <v>11</v>
      </c>
      <c r="H308" s="66">
        <f t="shared" si="49"/>
        <v>-282</v>
      </c>
      <c r="I308" s="20">
        <f t="shared" si="50"/>
        <v>0.2558139534883721</v>
      </c>
      <c r="J308" s="21">
        <f t="shared" si="51"/>
        <v>-0.59368421052631581</v>
      </c>
    </row>
    <row r="309" spans="1:10" s="160" customFormat="1" ht="13" x14ac:dyDescent="0.3">
      <c r="A309" s="178" t="s">
        <v>572</v>
      </c>
      <c r="B309" s="71">
        <v>86</v>
      </c>
      <c r="C309" s="72">
        <v>115</v>
      </c>
      <c r="D309" s="71">
        <v>622</v>
      </c>
      <c r="E309" s="72">
        <v>999</v>
      </c>
      <c r="F309" s="73"/>
      <c r="G309" s="71">
        <f t="shared" si="48"/>
        <v>-29</v>
      </c>
      <c r="H309" s="72">
        <f t="shared" si="49"/>
        <v>-377</v>
      </c>
      <c r="I309" s="37">
        <f t="shared" si="50"/>
        <v>-0.25217391304347825</v>
      </c>
      <c r="J309" s="38">
        <f t="shared" si="51"/>
        <v>-0.37737737737737737</v>
      </c>
    </row>
    <row r="310" spans="1:10" x14ac:dyDescent="0.25">
      <c r="A310" s="177"/>
      <c r="B310" s="143"/>
      <c r="C310" s="144"/>
      <c r="D310" s="143"/>
      <c r="E310" s="144"/>
      <c r="F310" s="145"/>
      <c r="G310" s="143"/>
      <c r="H310" s="144"/>
      <c r="I310" s="151"/>
      <c r="J310" s="152"/>
    </row>
    <row r="311" spans="1:10" s="139" customFormat="1" ht="13" x14ac:dyDescent="0.3">
      <c r="A311" s="159" t="s">
        <v>70</v>
      </c>
      <c r="B311" s="65"/>
      <c r="C311" s="66"/>
      <c r="D311" s="65"/>
      <c r="E311" s="66"/>
      <c r="F311" s="67"/>
      <c r="G311" s="65"/>
      <c r="H311" s="66"/>
      <c r="I311" s="20"/>
      <c r="J311" s="21"/>
    </row>
    <row r="312" spans="1:10" x14ac:dyDescent="0.25">
      <c r="A312" s="158" t="s">
        <v>265</v>
      </c>
      <c r="B312" s="65">
        <v>0</v>
      </c>
      <c r="C312" s="66">
        <v>0</v>
      </c>
      <c r="D312" s="65">
        <v>0</v>
      </c>
      <c r="E312" s="66">
        <v>1</v>
      </c>
      <c r="F312" s="67"/>
      <c r="G312" s="65">
        <f t="shared" ref="G312:G322" si="52">B312-C312</f>
        <v>0</v>
      </c>
      <c r="H312" s="66">
        <f t="shared" ref="H312:H322" si="53">D312-E312</f>
        <v>-1</v>
      </c>
      <c r="I312" s="20" t="str">
        <f t="shared" ref="I312:I322" si="54">IF(C312=0, "-", IF(G312/C312&lt;10, G312/C312, "&gt;999%"))</f>
        <v>-</v>
      </c>
      <c r="J312" s="21">
        <f t="shared" ref="J312:J322" si="55">IF(E312=0, "-", IF(H312/E312&lt;10, H312/E312, "&gt;999%"))</f>
        <v>-1</v>
      </c>
    </row>
    <row r="313" spans="1:10" x14ac:dyDescent="0.25">
      <c r="A313" s="158" t="s">
        <v>286</v>
      </c>
      <c r="B313" s="65">
        <v>0</v>
      </c>
      <c r="C313" s="66">
        <v>0</v>
      </c>
      <c r="D313" s="65">
        <v>9</v>
      </c>
      <c r="E313" s="66">
        <v>14</v>
      </c>
      <c r="F313" s="67"/>
      <c r="G313" s="65">
        <f t="shared" si="52"/>
        <v>0</v>
      </c>
      <c r="H313" s="66">
        <f t="shared" si="53"/>
        <v>-5</v>
      </c>
      <c r="I313" s="20" t="str">
        <f t="shared" si="54"/>
        <v>-</v>
      </c>
      <c r="J313" s="21">
        <f t="shared" si="55"/>
        <v>-0.35714285714285715</v>
      </c>
    </row>
    <row r="314" spans="1:10" x14ac:dyDescent="0.25">
      <c r="A314" s="158" t="s">
        <v>215</v>
      </c>
      <c r="B314" s="65">
        <v>1</v>
      </c>
      <c r="C314" s="66">
        <v>3</v>
      </c>
      <c r="D314" s="65">
        <v>8</v>
      </c>
      <c r="E314" s="66">
        <v>18</v>
      </c>
      <c r="F314" s="67"/>
      <c r="G314" s="65">
        <f t="shared" si="52"/>
        <v>-2</v>
      </c>
      <c r="H314" s="66">
        <f t="shared" si="53"/>
        <v>-10</v>
      </c>
      <c r="I314" s="20">
        <f t="shared" si="54"/>
        <v>-0.66666666666666663</v>
      </c>
      <c r="J314" s="21">
        <f t="shared" si="55"/>
        <v>-0.55555555555555558</v>
      </c>
    </row>
    <row r="315" spans="1:10" x14ac:dyDescent="0.25">
      <c r="A315" s="158" t="s">
        <v>433</v>
      </c>
      <c r="B315" s="65">
        <v>1</v>
      </c>
      <c r="C315" s="66">
        <v>4</v>
      </c>
      <c r="D315" s="65">
        <v>3</v>
      </c>
      <c r="E315" s="66">
        <v>18</v>
      </c>
      <c r="F315" s="67"/>
      <c r="G315" s="65">
        <f t="shared" si="52"/>
        <v>-3</v>
      </c>
      <c r="H315" s="66">
        <f t="shared" si="53"/>
        <v>-15</v>
      </c>
      <c r="I315" s="20">
        <f t="shared" si="54"/>
        <v>-0.75</v>
      </c>
      <c r="J315" s="21">
        <f t="shared" si="55"/>
        <v>-0.83333333333333337</v>
      </c>
    </row>
    <row r="316" spans="1:10" x14ac:dyDescent="0.25">
      <c r="A316" s="158" t="s">
        <v>442</v>
      </c>
      <c r="B316" s="65">
        <v>9</v>
      </c>
      <c r="C316" s="66">
        <v>19</v>
      </c>
      <c r="D316" s="65">
        <v>73</v>
      </c>
      <c r="E316" s="66">
        <v>151</v>
      </c>
      <c r="F316" s="67"/>
      <c r="G316" s="65">
        <f t="shared" si="52"/>
        <v>-10</v>
      </c>
      <c r="H316" s="66">
        <f t="shared" si="53"/>
        <v>-78</v>
      </c>
      <c r="I316" s="20">
        <f t="shared" si="54"/>
        <v>-0.52631578947368418</v>
      </c>
      <c r="J316" s="21">
        <f t="shared" si="55"/>
        <v>-0.51655629139072845</v>
      </c>
    </row>
    <row r="317" spans="1:10" x14ac:dyDescent="0.25">
      <c r="A317" s="158" t="s">
        <v>374</v>
      </c>
      <c r="B317" s="65">
        <v>1</v>
      </c>
      <c r="C317" s="66">
        <v>0</v>
      </c>
      <c r="D317" s="65">
        <v>12</v>
      </c>
      <c r="E317" s="66">
        <v>0</v>
      </c>
      <c r="F317" s="67"/>
      <c r="G317" s="65">
        <f t="shared" si="52"/>
        <v>1</v>
      </c>
      <c r="H317" s="66">
        <f t="shared" si="53"/>
        <v>12</v>
      </c>
      <c r="I317" s="20" t="str">
        <f t="shared" si="54"/>
        <v>-</v>
      </c>
      <c r="J317" s="21" t="str">
        <f t="shared" si="55"/>
        <v>-</v>
      </c>
    </row>
    <row r="318" spans="1:10" x14ac:dyDescent="0.25">
      <c r="A318" s="158" t="s">
        <v>403</v>
      </c>
      <c r="B318" s="65">
        <v>0</v>
      </c>
      <c r="C318" s="66">
        <v>8</v>
      </c>
      <c r="D318" s="65">
        <v>20</v>
      </c>
      <c r="E318" s="66">
        <v>62</v>
      </c>
      <c r="F318" s="67"/>
      <c r="G318" s="65">
        <f t="shared" si="52"/>
        <v>-8</v>
      </c>
      <c r="H318" s="66">
        <f t="shared" si="53"/>
        <v>-42</v>
      </c>
      <c r="I318" s="20">
        <f t="shared" si="54"/>
        <v>-1</v>
      </c>
      <c r="J318" s="21">
        <f t="shared" si="55"/>
        <v>-0.67741935483870963</v>
      </c>
    </row>
    <row r="319" spans="1:10" x14ac:dyDescent="0.25">
      <c r="A319" s="158" t="s">
        <v>303</v>
      </c>
      <c r="B319" s="65">
        <v>9</v>
      </c>
      <c r="C319" s="66">
        <v>0</v>
      </c>
      <c r="D319" s="65">
        <v>67</v>
      </c>
      <c r="E319" s="66">
        <v>0</v>
      </c>
      <c r="F319" s="67"/>
      <c r="G319" s="65">
        <f t="shared" si="52"/>
        <v>9</v>
      </c>
      <c r="H319" s="66">
        <f t="shared" si="53"/>
        <v>67</v>
      </c>
      <c r="I319" s="20" t="str">
        <f t="shared" si="54"/>
        <v>-</v>
      </c>
      <c r="J319" s="21" t="str">
        <f t="shared" si="55"/>
        <v>-</v>
      </c>
    </row>
    <row r="320" spans="1:10" x14ac:dyDescent="0.25">
      <c r="A320" s="158" t="s">
        <v>338</v>
      </c>
      <c r="B320" s="65">
        <v>7</v>
      </c>
      <c r="C320" s="66">
        <v>6</v>
      </c>
      <c r="D320" s="65">
        <v>72</v>
      </c>
      <c r="E320" s="66">
        <v>60</v>
      </c>
      <c r="F320" s="67"/>
      <c r="G320" s="65">
        <f t="shared" si="52"/>
        <v>1</v>
      </c>
      <c r="H320" s="66">
        <f t="shared" si="53"/>
        <v>12</v>
      </c>
      <c r="I320" s="20">
        <f t="shared" si="54"/>
        <v>0.16666666666666666</v>
      </c>
      <c r="J320" s="21">
        <f t="shared" si="55"/>
        <v>0.2</v>
      </c>
    </row>
    <row r="321" spans="1:10" x14ac:dyDescent="0.25">
      <c r="A321" s="158" t="s">
        <v>266</v>
      </c>
      <c r="B321" s="65">
        <v>0</v>
      </c>
      <c r="C321" s="66">
        <v>0</v>
      </c>
      <c r="D321" s="65">
        <v>3</v>
      </c>
      <c r="E321" s="66">
        <v>0</v>
      </c>
      <c r="F321" s="67"/>
      <c r="G321" s="65">
        <f t="shared" si="52"/>
        <v>0</v>
      </c>
      <c r="H321" s="66">
        <f t="shared" si="53"/>
        <v>3</v>
      </c>
      <c r="I321" s="20" t="str">
        <f t="shared" si="54"/>
        <v>-</v>
      </c>
      <c r="J321" s="21" t="str">
        <f t="shared" si="55"/>
        <v>-</v>
      </c>
    </row>
    <row r="322" spans="1:10" s="160" customFormat="1" ht="13" x14ac:dyDescent="0.3">
      <c r="A322" s="178" t="s">
        <v>573</v>
      </c>
      <c r="B322" s="71">
        <v>28</v>
      </c>
      <c r="C322" s="72">
        <v>40</v>
      </c>
      <c r="D322" s="71">
        <v>267</v>
      </c>
      <c r="E322" s="72">
        <v>324</v>
      </c>
      <c r="F322" s="73"/>
      <c r="G322" s="71">
        <f t="shared" si="52"/>
        <v>-12</v>
      </c>
      <c r="H322" s="72">
        <f t="shared" si="53"/>
        <v>-57</v>
      </c>
      <c r="I322" s="37">
        <f t="shared" si="54"/>
        <v>-0.3</v>
      </c>
      <c r="J322" s="38">
        <f t="shared" si="55"/>
        <v>-0.17592592592592593</v>
      </c>
    </row>
    <row r="323" spans="1:10" x14ac:dyDescent="0.25">
      <c r="A323" s="177"/>
      <c r="B323" s="143"/>
      <c r="C323" s="144"/>
      <c r="D323" s="143"/>
      <c r="E323" s="144"/>
      <c r="F323" s="145"/>
      <c r="G323" s="143"/>
      <c r="H323" s="144"/>
      <c r="I323" s="151"/>
      <c r="J323" s="152"/>
    </row>
    <row r="324" spans="1:10" s="139" customFormat="1" ht="13" x14ac:dyDescent="0.3">
      <c r="A324" s="159" t="s">
        <v>71</v>
      </c>
      <c r="B324" s="65"/>
      <c r="C324" s="66"/>
      <c r="D324" s="65"/>
      <c r="E324" s="66"/>
      <c r="F324" s="67"/>
      <c r="G324" s="65"/>
      <c r="H324" s="66"/>
      <c r="I324" s="20"/>
      <c r="J324" s="21"/>
    </row>
    <row r="325" spans="1:10" x14ac:dyDescent="0.25">
      <c r="A325" s="158" t="s">
        <v>304</v>
      </c>
      <c r="B325" s="65">
        <v>1</v>
      </c>
      <c r="C325" s="66">
        <v>0</v>
      </c>
      <c r="D325" s="65">
        <v>4</v>
      </c>
      <c r="E325" s="66">
        <v>4</v>
      </c>
      <c r="F325" s="67"/>
      <c r="G325" s="65">
        <f t="shared" ref="G325:G332" si="56">B325-C325</f>
        <v>1</v>
      </c>
      <c r="H325" s="66">
        <f t="shared" ref="H325:H332" si="57">D325-E325</f>
        <v>0</v>
      </c>
      <c r="I325" s="20" t="str">
        <f t="shared" ref="I325:I332" si="58">IF(C325=0, "-", IF(G325/C325&lt;10, G325/C325, "&gt;999%"))</f>
        <v>-</v>
      </c>
      <c r="J325" s="21">
        <f t="shared" ref="J325:J332" si="59">IF(E325=0, "-", IF(H325/E325&lt;10, H325/E325, "&gt;999%"))</f>
        <v>0</v>
      </c>
    </row>
    <row r="326" spans="1:10" x14ac:dyDescent="0.25">
      <c r="A326" s="158" t="s">
        <v>339</v>
      </c>
      <c r="B326" s="65">
        <v>0</v>
      </c>
      <c r="C326" s="66">
        <v>0</v>
      </c>
      <c r="D326" s="65">
        <v>4</v>
      </c>
      <c r="E326" s="66">
        <v>5</v>
      </c>
      <c r="F326" s="67"/>
      <c r="G326" s="65">
        <f t="shared" si="56"/>
        <v>0</v>
      </c>
      <c r="H326" s="66">
        <f t="shared" si="57"/>
        <v>-1</v>
      </c>
      <c r="I326" s="20" t="str">
        <f t="shared" si="58"/>
        <v>-</v>
      </c>
      <c r="J326" s="21">
        <f t="shared" si="59"/>
        <v>-0.2</v>
      </c>
    </row>
    <row r="327" spans="1:10" x14ac:dyDescent="0.25">
      <c r="A327" s="158" t="s">
        <v>216</v>
      </c>
      <c r="B327" s="65">
        <v>1</v>
      </c>
      <c r="C327" s="66">
        <v>0</v>
      </c>
      <c r="D327" s="65">
        <v>1</v>
      </c>
      <c r="E327" s="66">
        <v>0</v>
      </c>
      <c r="F327" s="67"/>
      <c r="G327" s="65">
        <f t="shared" si="56"/>
        <v>1</v>
      </c>
      <c r="H327" s="66">
        <f t="shared" si="57"/>
        <v>1</v>
      </c>
      <c r="I327" s="20" t="str">
        <f t="shared" si="58"/>
        <v>-</v>
      </c>
      <c r="J327" s="21" t="str">
        <f t="shared" si="59"/>
        <v>-</v>
      </c>
    </row>
    <row r="328" spans="1:10" x14ac:dyDescent="0.25">
      <c r="A328" s="158" t="s">
        <v>340</v>
      </c>
      <c r="B328" s="65">
        <v>0</v>
      </c>
      <c r="C328" s="66">
        <v>0</v>
      </c>
      <c r="D328" s="65">
        <v>3</v>
      </c>
      <c r="E328" s="66">
        <v>1</v>
      </c>
      <c r="F328" s="67"/>
      <c r="G328" s="65">
        <f t="shared" si="56"/>
        <v>0</v>
      </c>
      <c r="H328" s="66">
        <f t="shared" si="57"/>
        <v>2</v>
      </c>
      <c r="I328" s="20" t="str">
        <f t="shared" si="58"/>
        <v>-</v>
      </c>
      <c r="J328" s="21">
        <f t="shared" si="59"/>
        <v>2</v>
      </c>
    </row>
    <row r="329" spans="1:10" x14ac:dyDescent="0.25">
      <c r="A329" s="158" t="s">
        <v>461</v>
      </c>
      <c r="B329" s="65">
        <v>0</v>
      </c>
      <c r="C329" s="66">
        <v>0</v>
      </c>
      <c r="D329" s="65">
        <v>2</v>
      </c>
      <c r="E329" s="66">
        <v>0</v>
      </c>
      <c r="F329" s="67"/>
      <c r="G329" s="65">
        <f t="shared" si="56"/>
        <v>0</v>
      </c>
      <c r="H329" s="66">
        <f t="shared" si="57"/>
        <v>2</v>
      </c>
      <c r="I329" s="20" t="str">
        <f t="shared" si="58"/>
        <v>-</v>
      </c>
      <c r="J329" s="21" t="str">
        <f t="shared" si="59"/>
        <v>-</v>
      </c>
    </row>
    <row r="330" spans="1:10" x14ac:dyDescent="0.25">
      <c r="A330" s="158" t="s">
        <v>424</v>
      </c>
      <c r="B330" s="65">
        <v>2</v>
      </c>
      <c r="C330" s="66">
        <v>1</v>
      </c>
      <c r="D330" s="65">
        <v>3</v>
      </c>
      <c r="E330" s="66">
        <v>2</v>
      </c>
      <c r="F330" s="67"/>
      <c r="G330" s="65">
        <f t="shared" si="56"/>
        <v>1</v>
      </c>
      <c r="H330" s="66">
        <f t="shared" si="57"/>
        <v>1</v>
      </c>
      <c r="I330" s="20">
        <f t="shared" si="58"/>
        <v>1</v>
      </c>
      <c r="J330" s="21">
        <f t="shared" si="59"/>
        <v>0.5</v>
      </c>
    </row>
    <row r="331" spans="1:10" x14ac:dyDescent="0.25">
      <c r="A331" s="158" t="s">
        <v>415</v>
      </c>
      <c r="B331" s="65">
        <v>0</v>
      </c>
      <c r="C331" s="66">
        <v>0</v>
      </c>
      <c r="D331" s="65">
        <v>1</v>
      </c>
      <c r="E331" s="66">
        <v>1</v>
      </c>
      <c r="F331" s="67"/>
      <c r="G331" s="65">
        <f t="shared" si="56"/>
        <v>0</v>
      </c>
      <c r="H331" s="66">
        <f t="shared" si="57"/>
        <v>0</v>
      </c>
      <c r="I331" s="20" t="str">
        <f t="shared" si="58"/>
        <v>-</v>
      </c>
      <c r="J331" s="21">
        <f t="shared" si="59"/>
        <v>0</v>
      </c>
    </row>
    <row r="332" spans="1:10" s="160" customFormat="1" ht="13" x14ac:dyDescent="0.3">
      <c r="A332" s="178" t="s">
        <v>574</v>
      </c>
      <c r="B332" s="71">
        <v>4</v>
      </c>
      <c r="C332" s="72">
        <v>1</v>
      </c>
      <c r="D332" s="71">
        <v>18</v>
      </c>
      <c r="E332" s="72">
        <v>13</v>
      </c>
      <c r="F332" s="73"/>
      <c r="G332" s="71">
        <f t="shared" si="56"/>
        <v>3</v>
      </c>
      <c r="H332" s="72">
        <f t="shared" si="57"/>
        <v>5</v>
      </c>
      <c r="I332" s="37">
        <f t="shared" si="58"/>
        <v>3</v>
      </c>
      <c r="J332" s="38">
        <f t="shared" si="59"/>
        <v>0.38461538461538464</v>
      </c>
    </row>
    <row r="333" spans="1:10" x14ac:dyDescent="0.25">
      <c r="A333" s="177"/>
      <c r="B333" s="143"/>
      <c r="C333" s="144"/>
      <c r="D333" s="143"/>
      <c r="E333" s="144"/>
      <c r="F333" s="145"/>
      <c r="G333" s="143"/>
      <c r="H333" s="144"/>
      <c r="I333" s="151"/>
      <c r="J333" s="152"/>
    </row>
    <row r="334" spans="1:10" s="139" customFormat="1" ht="13" x14ac:dyDescent="0.3">
      <c r="A334" s="159" t="s">
        <v>72</v>
      </c>
      <c r="B334" s="65"/>
      <c r="C334" s="66"/>
      <c r="D334" s="65"/>
      <c r="E334" s="66"/>
      <c r="F334" s="67"/>
      <c r="G334" s="65"/>
      <c r="H334" s="66"/>
      <c r="I334" s="20"/>
      <c r="J334" s="21"/>
    </row>
    <row r="335" spans="1:10" x14ac:dyDescent="0.25">
      <c r="A335" s="158" t="s">
        <v>236</v>
      </c>
      <c r="B335" s="65">
        <v>2</v>
      </c>
      <c r="C335" s="66">
        <v>7</v>
      </c>
      <c r="D335" s="65">
        <v>16</v>
      </c>
      <c r="E335" s="66">
        <v>12</v>
      </c>
      <c r="F335" s="67"/>
      <c r="G335" s="65">
        <f>B335-C335</f>
        <v>-5</v>
      </c>
      <c r="H335" s="66">
        <f>D335-E335</f>
        <v>4</v>
      </c>
      <c r="I335" s="20">
        <f>IF(C335=0, "-", IF(G335/C335&lt;10, G335/C335, "&gt;999%"))</f>
        <v>-0.7142857142857143</v>
      </c>
      <c r="J335" s="21">
        <f>IF(E335=0, "-", IF(H335/E335&lt;10, H335/E335, "&gt;999%"))</f>
        <v>0.33333333333333331</v>
      </c>
    </row>
    <row r="336" spans="1:10" s="160" customFormat="1" ht="13" x14ac:dyDescent="0.3">
      <c r="A336" s="178" t="s">
        <v>575</v>
      </c>
      <c r="B336" s="71">
        <v>2</v>
      </c>
      <c r="C336" s="72">
        <v>7</v>
      </c>
      <c r="D336" s="71">
        <v>16</v>
      </c>
      <c r="E336" s="72">
        <v>12</v>
      </c>
      <c r="F336" s="73"/>
      <c r="G336" s="71">
        <f>B336-C336</f>
        <v>-5</v>
      </c>
      <c r="H336" s="72">
        <f>D336-E336</f>
        <v>4</v>
      </c>
      <c r="I336" s="37">
        <f>IF(C336=0, "-", IF(G336/C336&lt;10, G336/C336, "&gt;999%"))</f>
        <v>-0.7142857142857143</v>
      </c>
      <c r="J336" s="38">
        <f>IF(E336=0, "-", IF(H336/E336&lt;10, H336/E336, "&gt;999%"))</f>
        <v>0.33333333333333331</v>
      </c>
    </row>
    <row r="337" spans="1:10" x14ac:dyDescent="0.25">
      <c r="A337" s="177"/>
      <c r="B337" s="143"/>
      <c r="C337" s="144"/>
      <c r="D337" s="143"/>
      <c r="E337" s="144"/>
      <c r="F337" s="145"/>
      <c r="G337" s="143"/>
      <c r="H337" s="144"/>
      <c r="I337" s="151"/>
      <c r="J337" s="152"/>
    </row>
    <row r="338" spans="1:10" s="139" customFormat="1" ht="13" x14ac:dyDescent="0.3">
      <c r="A338" s="159" t="s">
        <v>73</v>
      </c>
      <c r="B338" s="65"/>
      <c r="C338" s="66"/>
      <c r="D338" s="65"/>
      <c r="E338" s="66"/>
      <c r="F338" s="67"/>
      <c r="G338" s="65"/>
      <c r="H338" s="66"/>
      <c r="I338" s="20"/>
      <c r="J338" s="21"/>
    </row>
    <row r="339" spans="1:10" x14ac:dyDescent="0.25">
      <c r="A339" s="158" t="s">
        <v>281</v>
      </c>
      <c r="B339" s="65">
        <v>1</v>
      </c>
      <c r="C339" s="66">
        <v>0</v>
      </c>
      <c r="D339" s="65">
        <v>3</v>
      </c>
      <c r="E339" s="66">
        <v>10</v>
      </c>
      <c r="F339" s="67"/>
      <c r="G339" s="65">
        <f t="shared" ref="G339:G346" si="60">B339-C339</f>
        <v>1</v>
      </c>
      <c r="H339" s="66">
        <f t="shared" ref="H339:H346" si="61">D339-E339</f>
        <v>-7</v>
      </c>
      <c r="I339" s="20" t="str">
        <f t="shared" ref="I339:I346" si="62">IF(C339=0, "-", IF(G339/C339&lt;10, G339/C339, "&gt;999%"))</f>
        <v>-</v>
      </c>
      <c r="J339" s="21">
        <f t="shared" ref="J339:J346" si="63">IF(E339=0, "-", IF(H339/E339&lt;10, H339/E339, "&gt;999%"))</f>
        <v>-0.7</v>
      </c>
    </row>
    <row r="340" spans="1:10" x14ac:dyDescent="0.25">
      <c r="A340" s="158" t="s">
        <v>276</v>
      </c>
      <c r="B340" s="65">
        <v>0</v>
      </c>
      <c r="C340" s="66">
        <v>2</v>
      </c>
      <c r="D340" s="65">
        <v>0</v>
      </c>
      <c r="E340" s="66">
        <v>2</v>
      </c>
      <c r="F340" s="67"/>
      <c r="G340" s="65">
        <f t="shared" si="60"/>
        <v>-2</v>
      </c>
      <c r="H340" s="66">
        <f t="shared" si="61"/>
        <v>-2</v>
      </c>
      <c r="I340" s="20">
        <f t="shared" si="62"/>
        <v>-1</v>
      </c>
      <c r="J340" s="21">
        <f t="shared" si="63"/>
        <v>-1</v>
      </c>
    </row>
    <row r="341" spans="1:10" x14ac:dyDescent="0.25">
      <c r="A341" s="158" t="s">
        <v>398</v>
      </c>
      <c r="B341" s="65">
        <v>1</v>
      </c>
      <c r="C341" s="66">
        <v>2</v>
      </c>
      <c r="D341" s="65">
        <v>4</v>
      </c>
      <c r="E341" s="66">
        <v>9</v>
      </c>
      <c r="F341" s="67"/>
      <c r="G341" s="65">
        <f t="shared" si="60"/>
        <v>-1</v>
      </c>
      <c r="H341" s="66">
        <f t="shared" si="61"/>
        <v>-5</v>
      </c>
      <c r="I341" s="20">
        <f t="shared" si="62"/>
        <v>-0.5</v>
      </c>
      <c r="J341" s="21">
        <f t="shared" si="63"/>
        <v>-0.55555555555555558</v>
      </c>
    </row>
    <row r="342" spans="1:10" x14ac:dyDescent="0.25">
      <c r="A342" s="158" t="s">
        <v>399</v>
      </c>
      <c r="B342" s="65">
        <v>2</v>
      </c>
      <c r="C342" s="66">
        <v>1</v>
      </c>
      <c r="D342" s="65">
        <v>6</v>
      </c>
      <c r="E342" s="66">
        <v>8</v>
      </c>
      <c r="F342" s="67"/>
      <c r="G342" s="65">
        <f t="shared" si="60"/>
        <v>1</v>
      </c>
      <c r="H342" s="66">
        <f t="shared" si="61"/>
        <v>-2</v>
      </c>
      <c r="I342" s="20">
        <f t="shared" si="62"/>
        <v>1</v>
      </c>
      <c r="J342" s="21">
        <f t="shared" si="63"/>
        <v>-0.25</v>
      </c>
    </row>
    <row r="343" spans="1:10" x14ac:dyDescent="0.25">
      <c r="A343" s="158" t="s">
        <v>277</v>
      </c>
      <c r="B343" s="65">
        <v>0</v>
      </c>
      <c r="C343" s="66">
        <v>0</v>
      </c>
      <c r="D343" s="65">
        <v>1</v>
      </c>
      <c r="E343" s="66">
        <v>1</v>
      </c>
      <c r="F343" s="67"/>
      <c r="G343" s="65">
        <f t="shared" si="60"/>
        <v>0</v>
      </c>
      <c r="H343" s="66">
        <f t="shared" si="61"/>
        <v>0</v>
      </c>
      <c r="I343" s="20" t="str">
        <f t="shared" si="62"/>
        <v>-</v>
      </c>
      <c r="J343" s="21">
        <f t="shared" si="63"/>
        <v>0</v>
      </c>
    </row>
    <row r="344" spans="1:10" x14ac:dyDescent="0.25">
      <c r="A344" s="158" t="s">
        <v>361</v>
      </c>
      <c r="B344" s="65">
        <v>5</v>
      </c>
      <c r="C344" s="66">
        <v>6</v>
      </c>
      <c r="D344" s="65">
        <v>22</v>
      </c>
      <c r="E344" s="66">
        <v>25</v>
      </c>
      <c r="F344" s="67"/>
      <c r="G344" s="65">
        <f t="shared" si="60"/>
        <v>-1</v>
      </c>
      <c r="H344" s="66">
        <f t="shared" si="61"/>
        <v>-3</v>
      </c>
      <c r="I344" s="20">
        <f t="shared" si="62"/>
        <v>-0.16666666666666666</v>
      </c>
      <c r="J344" s="21">
        <f t="shared" si="63"/>
        <v>-0.12</v>
      </c>
    </row>
    <row r="345" spans="1:10" x14ac:dyDescent="0.25">
      <c r="A345" s="158" t="s">
        <v>248</v>
      </c>
      <c r="B345" s="65">
        <v>1</v>
      </c>
      <c r="C345" s="66">
        <v>1</v>
      </c>
      <c r="D345" s="65">
        <v>3</v>
      </c>
      <c r="E345" s="66">
        <v>4</v>
      </c>
      <c r="F345" s="67"/>
      <c r="G345" s="65">
        <f t="shared" si="60"/>
        <v>0</v>
      </c>
      <c r="H345" s="66">
        <f t="shared" si="61"/>
        <v>-1</v>
      </c>
      <c r="I345" s="20">
        <f t="shared" si="62"/>
        <v>0</v>
      </c>
      <c r="J345" s="21">
        <f t="shared" si="63"/>
        <v>-0.25</v>
      </c>
    </row>
    <row r="346" spans="1:10" s="160" customFormat="1" ht="13" x14ac:dyDescent="0.3">
      <c r="A346" s="178" t="s">
        <v>576</v>
      </c>
      <c r="B346" s="71">
        <v>10</v>
      </c>
      <c r="C346" s="72">
        <v>12</v>
      </c>
      <c r="D346" s="71">
        <v>39</v>
      </c>
      <c r="E346" s="72">
        <v>59</v>
      </c>
      <c r="F346" s="73"/>
      <c r="G346" s="71">
        <f t="shared" si="60"/>
        <v>-2</v>
      </c>
      <c r="H346" s="72">
        <f t="shared" si="61"/>
        <v>-20</v>
      </c>
      <c r="I346" s="37">
        <f t="shared" si="62"/>
        <v>-0.16666666666666666</v>
      </c>
      <c r="J346" s="38">
        <f t="shared" si="63"/>
        <v>-0.33898305084745761</v>
      </c>
    </row>
    <row r="347" spans="1:10" x14ac:dyDescent="0.25">
      <c r="A347" s="177"/>
      <c r="B347" s="143"/>
      <c r="C347" s="144"/>
      <c r="D347" s="143"/>
      <c r="E347" s="144"/>
      <c r="F347" s="145"/>
      <c r="G347" s="143"/>
      <c r="H347" s="144"/>
      <c r="I347" s="151"/>
      <c r="J347" s="152"/>
    </row>
    <row r="348" spans="1:10" s="139" customFormat="1" ht="13" x14ac:dyDescent="0.3">
      <c r="A348" s="159" t="s">
        <v>74</v>
      </c>
      <c r="B348" s="65"/>
      <c r="C348" s="66"/>
      <c r="D348" s="65"/>
      <c r="E348" s="66"/>
      <c r="F348" s="67"/>
      <c r="G348" s="65"/>
      <c r="H348" s="66"/>
      <c r="I348" s="20"/>
      <c r="J348" s="21"/>
    </row>
    <row r="349" spans="1:10" x14ac:dyDescent="0.25">
      <c r="A349" s="158" t="s">
        <v>449</v>
      </c>
      <c r="B349" s="65">
        <v>18</v>
      </c>
      <c r="C349" s="66">
        <v>14</v>
      </c>
      <c r="D349" s="65">
        <v>61</v>
      </c>
      <c r="E349" s="66">
        <v>63</v>
      </c>
      <c r="F349" s="67"/>
      <c r="G349" s="65">
        <f>B349-C349</f>
        <v>4</v>
      </c>
      <c r="H349" s="66">
        <f>D349-E349</f>
        <v>-2</v>
      </c>
      <c r="I349" s="20">
        <f>IF(C349=0, "-", IF(G349/C349&lt;10, G349/C349, "&gt;999%"))</f>
        <v>0.2857142857142857</v>
      </c>
      <c r="J349" s="21">
        <f>IF(E349=0, "-", IF(H349/E349&lt;10, H349/E349, "&gt;999%"))</f>
        <v>-3.1746031746031744E-2</v>
      </c>
    </row>
    <row r="350" spans="1:10" x14ac:dyDescent="0.25">
      <c r="A350" s="158" t="s">
        <v>450</v>
      </c>
      <c r="B350" s="65">
        <v>2</v>
      </c>
      <c r="C350" s="66">
        <v>2</v>
      </c>
      <c r="D350" s="65">
        <v>4</v>
      </c>
      <c r="E350" s="66">
        <v>5</v>
      </c>
      <c r="F350" s="67"/>
      <c r="G350" s="65">
        <f>B350-C350</f>
        <v>0</v>
      </c>
      <c r="H350" s="66">
        <f>D350-E350</f>
        <v>-1</v>
      </c>
      <c r="I350" s="20">
        <f>IF(C350=0, "-", IF(G350/C350&lt;10, G350/C350, "&gt;999%"))</f>
        <v>0</v>
      </c>
      <c r="J350" s="21">
        <f>IF(E350=0, "-", IF(H350/E350&lt;10, H350/E350, "&gt;999%"))</f>
        <v>-0.2</v>
      </c>
    </row>
    <row r="351" spans="1:10" x14ac:dyDescent="0.25">
      <c r="A351" s="158" t="s">
        <v>451</v>
      </c>
      <c r="B351" s="65">
        <v>1</v>
      </c>
      <c r="C351" s="66">
        <v>0</v>
      </c>
      <c r="D351" s="65">
        <v>1</v>
      </c>
      <c r="E351" s="66">
        <v>0</v>
      </c>
      <c r="F351" s="67"/>
      <c r="G351" s="65">
        <f>B351-C351</f>
        <v>1</v>
      </c>
      <c r="H351" s="66">
        <f>D351-E351</f>
        <v>1</v>
      </c>
      <c r="I351" s="20" t="str">
        <f>IF(C351=0, "-", IF(G351/C351&lt;10, G351/C351, "&gt;999%"))</f>
        <v>-</v>
      </c>
      <c r="J351" s="21" t="str">
        <f>IF(E351=0, "-", IF(H351/E351&lt;10, H351/E351, "&gt;999%"))</f>
        <v>-</v>
      </c>
    </row>
    <row r="352" spans="1:10" s="160" customFormat="1" ht="13" x14ac:dyDescent="0.3">
      <c r="A352" s="178" t="s">
        <v>577</v>
      </c>
      <c r="B352" s="71">
        <v>21</v>
      </c>
      <c r="C352" s="72">
        <v>16</v>
      </c>
      <c r="D352" s="71">
        <v>66</v>
      </c>
      <c r="E352" s="72">
        <v>68</v>
      </c>
      <c r="F352" s="73"/>
      <c r="G352" s="71">
        <f>B352-C352</f>
        <v>5</v>
      </c>
      <c r="H352" s="72">
        <f>D352-E352</f>
        <v>-2</v>
      </c>
      <c r="I352" s="37">
        <f>IF(C352=0, "-", IF(G352/C352&lt;10, G352/C352, "&gt;999%"))</f>
        <v>0.3125</v>
      </c>
      <c r="J352" s="38">
        <f>IF(E352=0, "-", IF(H352/E352&lt;10, H352/E352, "&gt;999%"))</f>
        <v>-2.9411764705882353E-2</v>
      </c>
    </row>
    <row r="353" spans="1:10" x14ac:dyDescent="0.25">
      <c r="A353" s="177"/>
      <c r="B353" s="143"/>
      <c r="C353" s="144"/>
      <c r="D353" s="143"/>
      <c r="E353" s="144"/>
      <c r="F353" s="145"/>
      <c r="G353" s="143"/>
      <c r="H353" s="144"/>
      <c r="I353" s="151"/>
      <c r="J353" s="152"/>
    </row>
    <row r="354" spans="1:10" s="139" customFormat="1" ht="13" x14ac:dyDescent="0.3">
      <c r="A354" s="159" t="s">
        <v>75</v>
      </c>
      <c r="B354" s="65"/>
      <c r="C354" s="66"/>
      <c r="D354" s="65"/>
      <c r="E354" s="66"/>
      <c r="F354" s="67"/>
      <c r="G354" s="65"/>
      <c r="H354" s="66"/>
      <c r="I354" s="20"/>
      <c r="J354" s="21"/>
    </row>
    <row r="355" spans="1:10" x14ac:dyDescent="0.25">
      <c r="A355" s="158" t="s">
        <v>305</v>
      </c>
      <c r="B355" s="65">
        <v>5</v>
      </c>
      <c r="C355" s="66">
        <v>2</v>
      </c>
      <c r="D355" s="65">
        <v>16</v>
      </c>
      <c r="E355" s="66">
        <v>15</v>
      </c>
      <c r="F355" s="67"/>
      <c r="G355" s="65">
        <f t="shared" ref="G355:G362" si="64">B355-C355</f>
        <v>3</v>
      </c>
      <c r="H355" s="66">
        <f t="shared" ref="H355:H362" si="65">D355-E355</f>
        <v>1</v>
      </c>
      <c r="I355" s="20">
        <f t="shared" ref="I355:I362" si="66">IF(C355=0, "-", IF(G355/C355&lt;10, G355/C355, "&gt;999%"))</f>
        <v>1.5</v>
      </c>
      <c r="J355" s="21">
        <f t="shared" ref="J355:J362" si="67">IF(E355=0, "-", IF(H355/E355&lt;10, H355/E355, "&gt;999%"))</f>
        <v>6.6666666666666666E-2</v>
      </c>
    </row>
    <row r="356" spans="1:10" x14ac:dyDescent="0.25">
      <c r="A356" s="158" t="s">
        <v>287</v>
      </c>
      <c r="B356" s="65">
        <v>0</v>
      </c>
      <c r="C356" s="66">
        <v>2</v>
      </c>
      <c r="D356" s="65">
        <v>10</v>
      </c>
      <c r="E356" s="66">
        <v>19</v>
      </c>
      <c r="F356" s="67"/>
      <c r="G356" s="65">
        <f t="shared" si="64"/>
        <v>-2</v>
      </c>
      <c r="H356" s="66">
        <f t="shared" si="65"/>
        <v>-9</v>
      </c>
      <c r="I356" s="20">
        <f t="shared" si="66"/>
        <v>-1</v>
      </c>
      <c r="J356" s="21">
        <f t="shared" si="67"/>
        <v>-0.47368421052631576</v>
      </c>
    </row>
    <row r="357" spans="1:10" x14ac:dyDescent="0.25">
      <c r="A357" s="158" t="s">
        <v>416</v>
      </c>
      <c r="B357" s="65">
        <v>0</v>
      </c>
      <c r="C357" s="66">
        <v>1</v>
      </c>
      <c r="D357" s="65">
        <v>0</v>
      </c>
      <c r="E357" s="66">
        <v>6</v>
      </c>
      <c r="F357" s="67"/>
      <c r="G357" s="65">
        <f t="shared" si="64"/>
        <v>-1</v>
      </c>
      <c r="H357" s="66">
        <f t="shared" si="65"/>
        <v>-6</v>
      </c>
      <c r="I357" s="20">
        <f t="shared" si="66"/>
        <v>-1</v>
      </c>
      <c r="J357" s="21">
        <f t="shared" si="67"/>
        <v>-1</v>
      </c>
    </row>
    <row r="358" spans="1:10" x14ac:dyDescent="0.25">
      <c r="A358" s="158" t="s">
        <v>341</v>
      </c>
      <c r="B358" s="65">
        <v>1</v>
      </c>
      <c r="C358" s="66">
        <v>8</v>
      </c>
      <c r="D358" s="65">
        <v>19</v>
      </c>
      <c r="E358" s="66">
        <v>22</v>
      </c>
      <c r="F358" s="67"/>
      <c r="G358" s="65">
        <f t="shared" si="64"/>
        <v>-7</v>
      </c>
      <c r="H358" s="66">
        <f t="shared" si="65"/>
        <v>-3</v>
      </c>
      <c r="I358" s="20">
        <f t="shared" si="66"/>
        <v>-0.875</v>
      </c>
      <c r="J358" s="21">
        <f t="shared" si="67"/>
        <v>-0.13636363636363635</v>
      </c>
    </row>
    <row r="359" spans="1:10" x14ac:dyDescent="0.25">
      <c r="A359" s="158" t="s">
        <v>462</v>
      </c>
      <c r="B359" s="65">
        <v>3</v>
      </c>
      <c r="C359" s="66">
        <v>5</v>
      </c>
      <c r="D359" s="65">
        <v>8</v>
      </c>
      <c r="E359" s="66">
        <v>27</v>
      </c>
      <c r="F359" s="67"/>
      <c r="G359" s="65">
        <f t="shared" si="64"/>
        <v>-2</v>
      </c>
      <c r="H359" s="66">
        <f t="shared" si="65"/>
        <v>-19</v>
      </c>
      <c r="I359" s="20">
        <f t="shared" si="66"/>
        <v>-0.4</v>
      </c>
      <c r="J359" s="21">
        <f t="shared" si="67"/>
        <v>-0.70370370370370372</v>
      </c>
    </row>
    <row r="360" spans="1:10" x14ac:dyDescent="0.25">
      <c r="A360" s="158" t="s">
        <v>217</v>
      </c>
      <c r="B360" s="65">
        <v>1</v>
      </c>
      <c r="C360" s="66">
        <v>0</v>
      </c>
      <c r="D360" s="65">
        <v>1</v>
      </c>
      <c r="E360" s="66">
        <v>1</v>
      </c>
      <c r="F360" s="67"/>
      <c r="G360" s="65">
        <f t="shared" si="64"/>
        <v>1</v>
      </c>
      <c r="H360" s="66">
        <f t="shared" si="65"/>
        <v>0</v>
      </c>
      <c r="I360" s="20" t="str">
        <f t="shared" si="66"/>
        <v>-</v>
      </c>
      <c r="J360" s="21">
        <f t="shared" si="67"/>
        <v>0</v>
      </c>
    </row>
    <row r="361" spans="1:10" x14ac:dyDescent="0.25">
      <c r="A361" s="158" t="s">
        <v>425</v>
      </c>
      <c r="B361" s="65">
        <v>9</v>
      </c>
      <c r="C361" s="66">
        <v>8</v>
      </c>
      <c r="D361" s="65">
        <v>22</v>
      </c>
      <c r="E361" s="66">
        <v>25</v>
      </c>
      <c r="F361" s="67"/>
      <c r="G361" s="65">
        <f t="shared" si="64"/>
        <v>1</v>
      </c>
      <c r="H361" s="66">
        <f t="shared" si="65"/>
        <v>-3</v>
      </c>
      <c r="I361" s="20">
        <f t="shared" si="66"/>
        <v>0.125</v>
      </c>
      <c r="J361" s="21">
        <f t="shared" si="67"/>
        <v>-0.12</v>
      </c>
    </row>
    <row r="362" spans="1:10" s="160" customFormat="1" ht="13" x14ac:dyDescent="0.3">
      <c r="A362" s="178" t="s">
        <v>578</v>
      </c>
      <c r="B362" s="71">
        <v>19</v>
      </c>
      <c r="C362" s="72">
        <v>26</v>
      </c>
      <c r="D362" s="71">
        <v>76</v>
      </c>
      <c r="E362" s="72">
        <v>115</v>
      </c>
      <c r="F362" s="73"/>
      <c r="G362" s="71">
        <f t="shared" si="64"/>
        <v>-7</v>
      </c>
      <c r="H362" s="72">
        <f t="shared" si="65"/>
        <v>-39</v>
      </c>
      <c r="I362" s="37">
        <f t="shared" si="66"/>
        <v>-0.26923076923076922</v>
      </c>
      <c r="J362" s="38">
        <f t="shared" si="67"/>
        <v>-0.33913043478260868</v>
      </c>
    </row>
    <row r="363" spans="1:10" x14ac:dyDescent="0.25">
      <c r="A363" s="177"/>
      <c r="B363" s="143"/>
      <c r="C363" s="144"/>
      <c r="D363" s="143"/>
      <c r="E363" s="144"/>
      <c r="F363" s="145"/>
      <c r="G363" s="143"/>
      <c r="H363" s="144"/>
      <c r="I363" s="151"/>
      <c r="J363" s="152"/>
    </row>
    <row r="364" spans="1:10" s="139" customFormat="1" ht="13" x14ac:dyDescent="0.3">
      <c r="A364" s="159" t="s">
        <v>76</v>
      </c>
      <c r="B364" s="65"/>
      <c r="C364" s="66"/>
      <c r="D364" s="65"/>
      <c r="E364" s="66"/>
      <c r="F364" s="67"/>
      <c r="G364" s="65"/>
      <c r="H364" s="66"/>
      <c r="I364" s="20"/>
      <c r="J364" s="21"/>
    </row>
    <row r="365" spans="1:10" x14ac:dyDescent="0.25">
      <c r="A365" s="158" t="s">
        <v>476</v>
      </c>
      <c r="B365" s="65">
        <v>2</v>
      </c>
      <c r="C365" s="66">
        <v>0</v>
      </c>
      <c r="D365" s="65">
        <v>15</v>
      </c>
      <c r="E365" s="66">
        <v>4</v>
      </c>
      <c r="F365" s="67"/>
      <c r="G365" s="65">
        <f>B365-C365</f>
        <v>2</v>
      </c>
      <c r="H365" s="66">
        <f>D365-E365</f>
        <v>11</v>
      </c>
      <c r="I365" s="20" t="str">
        <f>IF(C365=0, "-", IF(G365/C365&lt;10, G365/C365, "&gt;999%"))</f>
        <v>-</v>
      </c>
      <c r="J365" s="21">
        <f>IF(E365=0, "-", IF(H365/E365&lt;10, H365/E365, "&gt;999%"))</f>
        <v>2.75</v>
      </c>
    </row>
    <row r="366" spans="1:10" s="160" customFormat="1" ht="13" x14ac:dyDescent="0.3">
      <c r="A366" s="178" t="s">
        <v>579</v>
      </c>
      <c r="B366" s="71">
        <v>2</v>
      </c>
      <c r="C366" s="72">
        <v>0</v>
      </c>
      <c r="D366" s="71">
        <v>15</v>
      </c>
      <c r="E366" s="72">
        <v>4</v>
      </c>
      <c r="F366" s="73"/>
      <c r="G366" s="71">
        <f>B366-C366</f>
        <v>2</v>
      </c>
      <c r="H366" s="72">
        <f>D366-E366</f>
        <v>11</v>
      </c>
      <c r="I366" s="37" t="str">
        <f>IF(C366=0, "-", IF(G366/C366&lt;10, G366/C366, "&gt;999%"))</f>
        <v>-</v>
      </c>
      <c r="J366" s="38">
        <f>IF(E366=0, "-", IF(H366/E366&lt;10, H366/E366, "&gt;999%"))</f>
        <v>2.75</v>
      </c>
    </row>
    <row r="367" spans="1:10" x14ac:dyDescent="0.25">
      <c r="A367" s="177"/>
      <c r="B367" s="143"/>
      <c r="C367" s="144"/>
      <c r="D367" s="143"/>
      <c r="E367" s="144"/>
      <c r="F367" s="145"/>
      <c r="G367" s="143"/>
      <c r="H367" s="144"/>
      <c r="I367" s="151"/>
      <c r="J367" s="152"/>
    </row>
    <row r="368" spans="1:10" s="139" customFormat="1" ht="13" x14ac:dyDescent="0.3">
      <c r="A368" s="159" t="s">
        <v>77</v>
      </c>
      <c r="B368" s="65"/>
      <c r="C368" s="66"/>
      <c r="D368" s="65"/>
      <c r="E368" s="66"/>
      <c r="F368" s="67"/>
      <c r="G368" s="65"/>
      <c r="H368" s="66"/>
      <c r="I368" s="20"/>
      <c r="J368" s="21"/>
    </row>
    <row r="369" spans="1:10" x14ac:dyDescent="0.25">
      <c r="A369" s="158" t="s">
        <v>467</v>
      </c>
      <c r="B369" s="65">
        <v>0</v>
      </c>
      <c r="C369" s="66">
        <v>0</v>
      </c>
      <c r="D369" s="65">
        <v>1</v>
      </c>
      <c r="E369" s="66">
        <v>0</v>
      </c>
      <c r="F369" s="67"/>
      <c r="G369" s="65">
        <f>B369-C369</f>
        <v>0</v>
      </c>
      <c r="H369" s="66">
        <f>D369-E369</f>
        <v>1</v>
      </c>
      <c r="I369" s="20" t="str">
        <f>IF(C369=0, "-", IF(G369/C369&lt;10, G369/C369, "&gt;999%"))</f>
        <v>-</v>
      </c>
      <c r="J369" s="21" t="str">
        <f>IF(E369=0, "-", IF(H369/E369&lt;10, H369/E369, "&gt;999%"))</f>
        <v>-</v>
      </c>
    </row>
    <row r="370" spans="1:10" s="160" customFormat="1" ht="13" x14ac:dyDescent="0.3">
      <c r="A370" s="178" t="s">
        <v>580</v>
      </c>
      <c r="B370" s="71">
        <v>0</v>
      </c>
      <c r="C370" s="72">
        <v>0</v>
      </c>
      <c r="D370" s="71">
        <v>1</v>
      </c>
      <c r="E370" s="72">
        <v>0</v>
      </c>
      <c r="F370" s="73"/>
      <c r="G370" s="71">
        <f>B370-C370</f>
        <v>0</v>
      </c>
      <c r="H370" s="72">
        <f>D370-E370</f>
        <v>1</v>
      </c>
      <c r="I370" s="37" t="str">
        <f>IF(C370=0, "-", IF(G370/C370&lt;10, G370/C370, "&gt;999%"))</f>
        <v>-</v>
      </c>
      <c r="J370" s="38" t="str">
        <f>IF(E370=0, "-", IF(H370/E370&lt;10, H370/E370, "&gt;999%"))</f>
        <v>-</v>
      </c>
    </row>
    <row r="371" spans="1:10" x14ac:dyDescent="0.25">
      <c r="A371" s="177"/>
      <c r="B371" s="143"/>
      <c r="C371" s="144"/>
      <c r="D371" s="143"/>
      <c r="E371" s="144"/>
      <c r="F371" s="145"/>
      <c r="G371" s="143"/>
      <c r="H371" s="144"/>
      <c r="I371" s="151"/>
      <c r="J371" s="152"/>
    </row>
    <row r="372" spans="1:10" s="139" customFormat="1" ht="13" x14ac:dyDescent="0.3">
      <c r="A372" s="159" t="s">
        <v>78</v>
      </c>
      <c r="B372" s="65"/>
      <c r="C372" s="66"/>
      <c r="D372" s="65"/>
      <c r="E372" s="66"/>
      <c r="F372" s="67"/>
      <c r="G372" s="65"/>
      <c r="H372" s="66"/>
      <c r="I372" s="20"/>
      <c r="J372" s="21"/>
    </row>
    <row r="373" spans="1:10" x14ac:dyDescent="0.25">
      <c r="A373" s="158" t="s">
        <v>197</v>
      </c>
      <c r="B373" s="65">
        <v>0</v>
      </c>
      <c r="C373" s="66">
        <v>0</v>
      </c>
      <c r="D373" s="65">
        <v>5</v>
      </c>
      <c r="E373" s="66">
        <v>1</v>
      </c>
      <c r="F373" s="67"/>
      <c r="G373" s="65">
        <f t="shared" ref="G373:G380" si="68">B373-C373</f>
        <v>0</v>
      </c>
      <c r="H373" s="66">
        <f t="shared" ref="H373:H380" si="69">D373-E373</f>
        <v>4</v>
      </c>
      <c r="I373" s="20" t="str">
        <f t="shared" ref="I373:I380" si="70">IF(C373=0, "-", IF(G373/C373&lt;10, G373/C373, "&gt;999%"))</f>
        <v>-</v>
      </c>
      <c r="J373" s="21">
        <f t="shared" ref="J373:J380" si="71">IF(E373=0, "-", IF(H373/E373&lt;10, H373/E373, "&gt;999%"))</f>
        <v>4</v>
      </c>
    </row>
    <row r="374" spans="1:10" x14ac:dyDescent="0.25">
      <c r="A374" s="158" t="s">
        <v>306</v>
      </c>
      <c r="B374" s="65">
        <v>3</v>
      </c>
      <c r="C374" s="66">
        <v>4</v>
      </c>
      <c r="D374" s="65">
        <v>25</v>
      </c>
      <c r="E374" s="66">
        <v>16</v>
      </c>
      <c r="F374" s="67"/>
      <c r="G374" s="65">
        <f t="shared" si="68"/>
        <v>-1</v>
      </c>
      <c r="H374" s="66">
        <f t="shared" si="69"/>
        <v>9</v>
      </c>
      <c r="I374" s="20">
        <f t="shared" si="70"/>
        <v>-0.25</v>
      </c>
      <c r="J374" s="21">
        <f t="shared" si="71"/>
        <v>0.5625</v>
      </c>
    </row>
    <row r="375" spans="1:10" x14ac:dyDescent="0.25">
      <c r="A375" s="158" t="s">
        <v>342</v>
      </c>
      <c r="B375" s="65">
        <v>8</v>
      </c>
      <c r="C375" s="66">
        <v>1</v>
      </c>
      <c r="D375" s="65">
        <v>24</v>
      </c>
      <c r="E375" s="66">
        <v>13</v>
      </c>
      <c r="F375" s="67"/>
      <c r="G375" s="65">
        <f t="shared" si="68"/>
        <v>7</v>
      </c>
      <c r="H375" s="66">
        <f t="shared" si="69"/>
        <v>11</v>
      </c>
      <c r="I375" s="20">
        <f t="shared" si="70"/>
        <v>7</v>
      </c>
      <c r="J375" s="21">
        <f t="shared" si="71"/>
        <v>0.84615384615384615</v>
      </c>
    </row>
    <row r="376" spans="1:10" x14ac:dyDescent="0.25">
      <c r="A376" s="158" t="s">
        <v>375</v>
      </c>
      <c r="B376" s="65">
        <v>8</v>
      </c>
      <c r="C376" s="66">
        <v>6</v>
      </c>
      <c r="D376" s="65">
        <v>31</v>
      </c>
      <c r="E376" s="66">
        <v>19</v>
      </c>
      <c r="F376" s="67"/>
      <c r="G376" s="65">
        <f t="shared" si="68"/>
        <v>2</v>
      </c>
      <c r="H376" s="66">
        <f t="shared" si="69"/>
        <v>12</v>
      </c>
      <c r="I376" s="20">
        <f t="shared" si="70"/>
        <v>0.33333333333333331</v>
      </c>
      <c r="J376" s="21">
        <f t="shared" si="71"/>
        <v>0.63157894736842102</v>
      </c>
    </row>
    <row r="377" spans="1:10" x14ac:dyDescent="0.25">
      <c r="A377" s="158" t="s">
        <v>222</v>
      </c>
      <c r="B377" s="65">
        <v>4</v>
      </c>
      <c r="C377" s="66">
        <v>1</v>
      </c>
      <c r="D377" s="65">
        <v>12</v>
      </c>
      <c r="E377" s="66">
        <v>19</v>
      </c>
      <c r="F377" s="67"/>
      <c r="G377" s="65">
        <f t="shared" si="68"/>
        <v>3</v>
      </c>
      <c r="H377" s="66">
        <f t="shared" si="69"/>
        <v>-7</v>
      </c>
      <c r="I377" s="20">
        <f t="shared" si="70"/>
        <v>3</v>
      </c>
      <c r="J377" s="21">
        <f t="shared" si="71"/>
        <v>-0.36842105263157893</v>
      </c>
    </row>
    <row r="378" spans="1:10" x14ac:dyDescent="0.25">
      <c r="A378" s="158" t="s">
        <v>202</v>
      </c>
      <c r="B378" s="65">
        <v>0</v>
      </c>
      <c r="C378" s="66">
        <v>1</v>
      </c>
      <c r="D378" s="65">
        <v>1</v>
      </c>
      <c r="E378" s="66">
        <v>8</v>
      </c>
      <c r="F378" s="67"/>
      <c r="G378" s="65">
        <f t="shared" si="68"/>
        <v>-1</v>
      </c>
      <c r="H378" s="66">
        <f t="shared" si="69"/>
        <v>-7</v>
      </c>
      <c r="I378" s="20">
        <f t="shared" si="70"/>
        <v>-1</v>
      </c>
      <c r="J378" s="21">
        <f t="shared" si="71"/>
        <v>-0.875</v>
      </c>
    </row>
    <row r="379" spans="1:10" x14ac:dyDescent="0.25">
      <c r="A379" s="158" t="s">
        <v>242</v>
      </c>
      <c r="B379" s="65">
        <v>1</v>
      </c>
      <c r="C379" s="66">
        <v>3</v>
      </c>
      <c r="D379" s="65">
        <v>4</v>
      </c>
      <c r="E379" s="66">
        <v>11</v>
      </c>
      <c r="F379" s="67"/>
      <c r="G379" s="65">
        <f t="shared" si="68"/>
        <v>-2</v>
      </c>
      <c r="H379" s="66">
        <f t="shared" si="69"/>
        <v>-7</v>
      </c>
      <c r="I379" s="20">
        <f t="shared" si="70"/>
        <v>-0.66666666666666663</v>
      </c>
      <c r="J379" s="21">
        <f t="shared" si="71"/>
        <v>-0.63636363636363635</v>
      </c>
    </row>
    <row r="380" spans="1:10" s="160" customFormat="1" ht="13" x14ac:dyDescent="0.3">
      <c r="A380" s="178" t="s">
        <v>581</v>
      </c>
      <c r="B380" s="71">
        <v>24</v>
      </c>
      <c r="C380" s="72">
        <v>16</v>
      </c>
      <c r="D380" s="71">
        <v>102</v>
      </c>
      <c r="E380" s="72">
        <v>87</v>
      </c>
      <c r="F380" s="73"/>
      <c r="G380" s="71">
        <f t="shared" si="68"/>
        <v>8</v>
      </c>
      <c r="H380" s="72">
        <f t="shared" si="69"/>
        <v>15</v>
      </c>
      <c r="I380" s="37">
        <f t="shared" si="70"/>
        <v>0.5</v>
      </c>
      <c r="J380" s="38">
        <f t="shared" si="71"/>
        <v>0.17241379310344829</v>
      </c>
    </row>
    <row r="381" spans="1:10" x14ac:dyDescent="0.25">
      <c r="A381" s="177"/>
      <c r="B381" s="143"/>
      <c r="C381" s="144"/>
      <c r="D381" s="143"/>
      <c r="E381" s="144"/>
      <c r="F381" s="145"/>
      <c r="G381" s="143"/>
      <c r="H381" s="144"/>
      <c r="I381" s="151"/>
      <c r="J381" s="152"/>
    </row>
    <row r="382" spans="1:10" s="139" customFormat="1" ht="13" x14ac:dyDescent="0.3">
      <c r="A382" s="159" t="s">
        <v>79</v>
      </c>
      <c r="B382" s="65"/>
      <c r="C382" s="66"/>
      <c r="D382" s="65"/>
      <c r="E382" s="66"/>
      <c r="F382" s="67"/>
      <c r="G382" s="65"/>
      <c r="H382" s="66"/>
      <c r="I382" s="20"/>
      <c r="J382" s="21"/>
    </row>
    <row r="383" spans="1:10" x14ac:dyDescent="0.25">
      <c r="A383" s="158" t="s">
        <v>343</v>
      </c>
      <c r="B383" s="65">
        <v>6</v>
      </c>
      <c r="C383" s="66">
        <v>1</v>
      </c>
      <c r="D383" s="65">
        <v>29</v>
      </c>
      <c r="E383" s="66">
        <v>4</v>
      </c>
      <c r="F383" s="67"/>
      <c r="G383" s="65">
        <f>B383-C383</f>
        <v>5</v>
      </c>
      <c r="H383" s="66">
        <f>D383-E383</f>
        <v>25</v>
      </c>
      <c r="I383" s="20">
        <f>IF(C383=0, "-", IF(G383/C383&lt;10, G383/C383, "&gt;999%"))</f>
        <v>5</v>
      </c>
      <c r="J383" s="21">
        <f>IF(E383=0, "-", IF(H383/E383&lt;10, H383/E383, "&gt;999%"))</f>
        <v>6.25</v>
      </c>
    </row>
    <row r="384" spans="1:10" x14ac:dyDescent="0.25">
      <c r="A384" s="158" t="s">
        <v>443</v>
      </c>
      <c r="B384" s="65">
        <v>13</v>
      </c>
      <c r="C384" s="66">
        <v>2</v>
      </c>
      <c r="D384" s="65">
        <v>57</v>
      </c>
      <c r="E384" s="66">
        <v>20</v>
      </c>
      <c r="F384" s="67"/>
      <c r="G384" s="65">
        <f>B384-C384</f>
        <v>11</v>
      </c>
      <c r="H384" s="66">
        <f>D384-E384</f>
        <v>37</v>
      </c>
      <c r="I384" s="20">
        <f>IF(C384=0, "-", IF(G384/C384&lt;10, G384/C384, "&gt;999%"))</f>
        <v>5.5</v>
      </c>
      <c r="J384" s="21">
        <f>IF(E384=0, "-", IF(H384/E384&lt;10, H384/E384, "&gt;999%"))</f>
        <v>1.85</v>
      </c>
    </row>
    <row r="385" spans="1:10" x14ac:dyDescent="0.25">
      <c r="A385" s="158" t="s">
        <v>376</v>
      </c>
      <c r="B385" s="65">
        <v>8</v>
      </c>
      <c r="C385" s="66">
        <v>3</v>
      </c>
      <c r="D385" s="65">
        <v>19</v>
      </c>
      <c r="E385" s="66">
        <v>7</v>
      </c>
      <c r="F385" s="67"/>
      <c r="G385" s="65">
        <f>B385-C385</f>
        <v>5</v>
      </c>
      <c r="H385" s="66">
        <f>D385-E385</f>
        <v>12</v>
      </c>
      <c r="I385" s="20">
        <f>IF(C385=0, "-", IF(G385/C385&lt;10, G385/C385, "&gt;999%"))</f>
        <v>1.6666666666666667</v>
      </c>
      <c r="J385" s="21">
        <f>IF(E385=0, "-", IF(H385/E385&lt;10, H385/E385, "&gt;999%"))</f>
        <v>1.7142857142857142</v>
      </c>
    </row>
    <row r="386" spans="1:10" s="160" customFormat="1" ht="13" x14ac:dyDescent="0.3">
      <c r="A386" s="178" t="s">
        <v>582</v>
      </c>
      <c r="B386" s="71">
        <v>27</v>
      </c>
      <c r="C386" s="72">
        <v>6</v>
      </c>
      <c r="D386" s="71">
        <v>105</v>
      </c>
      <c r="E386" s="72">
        <v>31</v>
      </c>
      <c r="F386" s="73"/>
      <c r="G386" s="71">
        <f>B386-C386</f>
        <v>21</v>
      </c>
      <c r="H386" s="72">
        <f>D386-E386</f>
        <v>74</v>
      </c>
      <c r="I386" s="37">
        <f>IF(C386=0, "-", IF(G386/C386&lt;10, G386/C386, "&gt;999%"))</f>
        <v>3.5</v>
      </c>
      <c r="J386" s="38">
        <f>IF(E386=0, "-", IF(H386/E386&lt;10, H386/E386, "&gt;999%"))</f>
        <v>2.3870967741935485</v>
      </c>
    </row>
    <row r="387" spans="1:10" x14ac:dyDescent="0.25">
      <c r="A387" s="177"/>
      <c r="B387" s="143"/>
      <c r="C387" s="144"/>
      <c r="D387" s="143"/>
      <c r="E387" s="144"/>
      <c r="F387" s="145"/>
      <c r="G387" s="143"/>
      <c r="H387" s="144"/>
      <c r="I387" s="151"/>
      <c r="J387" s="152"/>
    </row>
    <row r="388" spans="1:10" s="139" customFormat="1" ht="13" x14ac:dyDescent="0.3">
      <c r="A388" s="159" t="s">
        <v>80</v>
      </c>
      <c r="B388" s="65"/>
      <c r="C388" s="66"/>
      <c r="D388" s="65"/>
      <c r="E388" s="66"/>
      <c r="F388" s="67"/>
      <c r="G388" s="65"/>
      <c r="H388" s="66"/>
      <c r="I388" s="20"/>
      <c r="J388" s="21"/>
    </row>
    <row r="389" spans="1:10" x14ac:dyDescent="0.25">
      <c r="A389" s="158" t="s">
        <v>267</v>
      </c>
      <c r="B389" s="65">
        <v>2</v>
      </c>
      <c r="C389" s="66">
        <v>1</v>
      </c>
      <c r="D389" s="65">
        <v>13</v>
      </c>
      <c r="E389" s="66">
        <v>9</v>
      </c>
      <c r="F389" s="67"/>
      <c r="G389" s="65">
        <f t="shared" ref="G389:G396" si="72">B389-C389</f>
        <v>1</v>
      </c>
      <c r="H389" s="66">
        <f t="shared" ref="H389:H396" si="73">D389-E389</f>
        <v>4</v>
      </c>
      <c r="I389" s="20">
        <f t="shared" ref="I389:I396" si="74">IF(C389=0, "-", IF(G389/C389&lt;10, G389/C389, "&gt;999%"))</f>
        <v>1</v>
      </c>
      <c r="J389" s="21">
        <f t="shared" ref="J389:J396" si="75">IF(E389=0, "-", IF(H389/E389&lt;10, H389/E389, "&gt;999%"))</f>
        <v>0.44444444444444442</v>
      </c>
    </row>
    <row r="390" spans="1:10" x14ac:dyDescent="0.25">
      <c r="A390" s="158" t="s">
        <v>307</v>
      </c>
      <c r="B390" s="65">
        <v>40</v>
      </c>
      <c r="C390" s="66">
        <v>0</v>
      </c>
      <c r="D390" s="65">
        <v>61</v>
      </c>
      <c r="E390" s="66">
        <v>0</v>
      </c>
      <c r="F390" s="67"/>
      <c r="G390" s="65">
        <f t="shared" si="72"/>
        <v>40</v>
      </c>
      <c r="H390" s="66">
        <f t="shared" si="73"/>
        <v>61</v>
      </c>
      <c r="I390" s="20" t="str">
        <f t="shared" si="74"/>
        <v>-</v>
      </c>
      <c r="J390" s="21" t="str">
        <f t="shared" si="75"/>
        <v>-</v>
      </c>
    </row>
    <row r="391" spans="1:10" x14ac:dyDescent="0.25">
      <c r="A391" s="158" t="s">
        <v>344</v>
      </c>
      <c r="B391" s="65">
        <v>45</v>
      </c>
      <c r="C391" s="66">
        <v>32</v>
      </c>
      <c r="D391" s="65">
        <v>230</v>
      </c>
      <c r="E391" s="66">
        <v>206</v>
      </c>
      <c r="F391" s="67"/>
      <c r="G391" s="65">
        <f t="shared" si="72"/>
        <v>13</v>
      </c>
      <c r="H391" s="66">
        <f t="shared" si="73"/>
        <v>24</v>
      </c>
      <c r="I391" s="20">
        <f t="shared" si="74"/>
        <v>0.40625</v>
      </c>
      <c r="J391" s="21">
        <f t="shared" si="75"/>
        <v>0.11650485436893204</v>
      </c>
    </row>
    <row r="392" spans="1:10" x14ac:dyDescent="0.25">
      <c r="A392" s="158" t="s">
        <v>203</v>
      </c>
      <c r="B392" s="65">
        <v>5</v>
      </c>
      <c r="C392" s="66">
        <v>6</v>
      </c>
      <c r="D392" s="65">
        <v>38</v>
      </c>
      <c r="E392" s="66">
        <v>38</v>
      </c>
      <c r="F392" s="67"/>
      <c r="G392" s="65">
        <f t="shared" si="72"/>
        <v>-1</v>
      </c>
      <c r="H392" s="66">
        <f t="shared" si="73"/>
        <v>0</v>
      </c>
      <c r="I392" s="20">
        <f t="shared" si="74"/>
        <v>-0.16666666666666666</v>
      </c>
      <c r="J392" s="21">
        <f t="shared" si="75"/>
        <v>0</v>
      </c>
    </row>
    <row r="393" spans="1:10" x14ac:dyDescent="0.25">
      <c r="A393" s="158" t="s">
        <v>377</v>
      </c>
      <c r="B393" s="65">
        <v>50</v>
      </c>
      <c r="C393" s="66">
        <v>59</v>
      </c>
      <c r="D393" s="65">
        <v>226</v>
      </c>
      <c r="E393" s="66">
        <v>171</v>
      </c>
      <c r="F393" s="67"/>
      <c r="G393" s="65">
        <f t="shared" si="72"/>
        <v>-9</v>
      </c>
      <c r="H393" s="66">
        <f t="shared" si="73"/>
        <v>55</v>
      </c>
      <c r="I393" s="20">
        <f t="shared" si="74"/>
        <v>-0.15254237288135594</v>
      </c>
      <c r="J393" s="21">
        <f t="shared" si="75"/>
        <v>0.32163742690058478</v>
      </c>
    </row>
    <row r="394" spans="1:10" x14ac:dyDescent="0.25">
      <c r="A394" s="158" t="s">
        <v>218</v>
      </c>
      <c r="B394" s="65">
        <v>6</v>
      </c>
      <c r="C394" s="66">
        <v>10</v>
      </c>
      <c r="D394" s="65">
        <v>22</v>
      </c>
      <c r="E394" s="66">
        <v>12</v>
      </c>
      <c r="F394" s="67"/>
      <c r="G394" s="65">
        <f t="shared" si="72"/>
        <v>-4</v>
      </c>
      <c r="H394" s="66">
        <f t="shared" si="73"/>
        <v>10</v>
      </c>
      <c r="I394" s="20">
        <f t="shared" si="74"/>
        <v>-0.4</v>
      </c>
      <c r="J394" s="21">
        <f t="shared" si="75"/>
        <v>0.83333333333333337</v>
      </c>
    </row>
    <row r="395" spans="1:10" x14ac:dyDescent="0.25">
      <c r="A395" s="158" t="s">
        <v>308</v>
      </c>
      <c r="B395" s="65">
        <v>0</v>
      </c>
      <c r="C395" s="66">
        <v>26</v>
      </c>
      <c r="D395" s="65">
        <v>69</v>
      </c>
      <c r="E395" s="66">
        <v>147</v>
      </c>
      <c r="F395" s="67"/>
      <c r="G395" s="65">
        <f t="shared" si="72"/>
        <v>-26</v>
      </c>
      <c r="H395" s="66">
        <f t="shared" si="73"/>
        <v>-78</v>
      </c>
      <c r="I395" s="20">
        <f t="shared" si="74"/>
        <v>-1</v>
      </c>
      <c r="J395" s="21">
        <f t="shared" si="75"/>
        <v>-0.53061224489795922</v>
      </c>
    </row>
    <row r="396" spans="1:10" s="160" customFormat="1" ht="13" x14ac:dyDescent="0.3">
      <c r="A396" s="178" t="s">
        <v>583</v>
      </c>
      <c r="B396" s="71">
        <v>148</v>
      </c>
      <c r="C396" s="72">
        <v>134</v>
      </c>
      <c r="D396" s="71">
        <v>659</v>
      </c>
      <c r="E396" s="72">
        <v>583</v>
      </c>
      <c r="F396" s="73"/>
      <c r="G396" s="71">
        <f t="shared" si="72"/>
        <v>14</v>
      </c>
      <c r="H396" s="72">
        <f t="shared" si="73"/>
        <v>76</v>
      </c>
      <c r="I396" s="37">
        <f t="shared" si="74"/>
        <v>0.1044776119402985</v>
      </c>
      <c r="J396" s="38">
        <f t="shared" si="75"/>
        <v>0.13036020583190394</v>
      </c>
    </row>
    <row r="397" spans="1:10" x14ac:dyDescent="0.25">
      <c r="A397" s="177"/>
      <c r="B397" s="143"/>
      <c r="C397" s="144"/>
      <c r="D397" s="143"/>
      <c r="E397" s="144"/>
      <c r="F397" s="145"/>
      <c r="G397" s="143"/>
      <c r="H397" s="144"/>
      <c r="I397" s="151"/>
      <c r="J397" s="152"/>
    </row>
    <row r="398" spans="1:10" s="139" customFormat="1" ht="13" x14ac:dyDescent="0.3">
      <c r="A398" s="159" t="s">
        <v>81</v>
      </c>
      <c r="B398" s="65"/>
      <c r="C398" s="66"/>
      <c r="D398" s="65"/>
      <c r="E398" s="66"/>
      <c r="F398" s="67"/>
      <c r="G398" s="65"/>
      <c r="H398" s="66"/>
      <c r="I398" s="20"/>
      <c r="J398" s="21"/>
    </row>
    <row r="399" spans="1:10" x14ac:dyDescent="0.25">
      <c r="A399" s="158" t="s">
        <v>191</v>
      </c>
      <c r="B399" s="65">
        <v>10</v>
      </c>
      <c r="C399" s="66">
        <v>15</v>
      </c>
      <c r="D399" s="65">
        <v>48</v>
      </c>
      <c r="E399" s="66">
        <v>275</v>
      </c>
      <c r="F399" s="67"/>
      <c r="G399" s="65">
        <f t="shared" ref="G399:G405" si="76">B399-C399</f>
        <v>-5</v>
      </c>
      <c r="H399" s="66">
        <f t="shared" ref="H399:H405" si="77">D399-E399</f>
        <v>-227</v>
      </c>
      <c r="I399" s="20">
        <f t="shared" ref="I399:I405" si="78">IF(C399=0, "-", IF(G399/C399&lt;10, G399/C399, "&gt;999%"))</f>
        <v>-0.33333333333333331</v>
      </c>
      <c r="J399" s="21">
        <f t="shared" ref="J399:J405" si="79">IF(E399=0, "-", IF(H399/E399&lt;10, H399/E399, "&gt;999%"))</f>
        <v>-0.82545454545454544</v>
      </c>
    </row>
    <row r="400" spans="1:10" x14ac:dyDescent="0.25">
      <c r="A400" s="158" t="s">
        <v>288</v>
      </c>
      <c r="B400" s="65">
        <v>5</v>
      </c>
      <c r="C400" s="66">
        <v>1</v>
      </c>
      <c r="D400" s="65">
        <v>35</v>
      </c>
      <c r="E400" s="66">
        <v>35</v>
      </c>
      <c r="F400" s="67"/>
      <c r="G400" s="65">
        <f t="shared" si="76"/>
        <v>4</v>
      </c>
      <c r="H400" s="66">
        <f t="shared" si="77"/>
        <v>0</v>
      </c>
      <c r="I400" s="20">
        <f t="shared" si="78"/>
        <v>4</v>
      </c>
      <c r="J400" s="21">
        <f t="shared" si="79"/>
        <v>0</v>
      </c>
    </row>
    <row r="401" spans="1:10" x14ac:dyDescent="0.25">
      <c r="A401" s="158" t="s">
        <v>289</v>
      </c>
      <c r="B401" s="65">
        <v>6</v>
      </c>
      <c r="C401" s="66">
        <v>4</v>
      </c>
      <c r="D401" s="65">
        <v>51</v>
      </c>
      <c r="E401" s="66">
        <v>41</v>
      </c>
      <c r="F401" s="67"/>
      <c r="G401" s="65">
        <f t="shared" si="76"/>
        <v>2</v>
      </c>
      <c r="H401" s="66">
        <f t="shared" si="77"/>
        <v>10</v>
      </c>
      <c r="I401" s="20">
        <f t="shared" si="78"/>
        <v>0.5</v>
      </c>
      <c r="J401" s="21">
        <f t="shared" si="79"/>
        <v>0.24390243902439024</v>
      </c>
    </row>
    <row r="402" spans="1:10" x14ac:dyDescent="0.25">
      <c r="A402" s="158" t="s">
        <v>309</v>
      </c>
      <c r="B402" s="65">
        <v>3</v>
      </c>
      <c r="C402" s="66">
        <v>0</v>
      </c>
      <c r="D402" s="65">
        <v>5</v>
      </c>
      <c r="E402" s="66">
        <v>4</v>
      </c>
      <c r="F402" s="67"/>
      <c r="G402" s="65">
        <f t="shared" si="76"/>
        <v>3</v>
      </c>
      <c r="H402" s="66">
        <f t="shared" si="77"/>
        <v>1</v>
      </c>
      <c r="I402" s="20" t="str">
        <f t="shared" si="78"/>
        <v>-</v>
      </c>
      <c r="J402" s="21">
        <f t="shared" si="79"/>
        <v>0.25</v>
      </c>
    </row>
    <row r="403" spans="1:10" x14ac:dyDescent="0.25">
      <c r="A403" s="158" t="s">
        <v>192</v>
      </c>
      <c r="B403" s="65">
        <v>10</v>
      </c>
      <c r="C403" s="66">
        <v>10</v>
      </c>
      <c r="D403" s="65">
        <v>99</v>
      </c>
      <c r="E403" s="66">
        <v>36</v>
      </c>
      <c r="F403" s="67"/>
      <c r="G403" s="65">
        <f t="shared" si="76"/>
        <v>0</v>
      </c>
      <c r="H403" s="66">
        <f t="shared" si="77"/>
        <v>63</v>
      </c>
      <c r="I403" s="20">
        <f t="shared" si="78"/>
        <v>0</v>
      </c>
      <c r="J403" s="21">
        <f t="shared" si="79"/>
        <v>1.75</v>
      </c>
    </row>
    <row r="404" spans="1:10" x14ac:dyDescent="0.25">
      <c r="A404" s="158" t="s">
        <v>310</v>
      </c>
      <c r="B404" s="65">
        <v>1</v>
      </c>
      <c r="C404" s="66">
        <v>3</v>
      </c>
      <c r="D404" s="65">
        <v>18</v>
      </c>
      <c r="E404" s="66">
        <v>11</v>
      </c>
      <c r="F404" s="67"/>
      <c r="G404" s="65">
        <f t="shared" si="76"/>
        <v>-2</v>
      </c>
      <c r="H404" s="66">
        <f t="shared" si="77"/>
        <v>7</v>
      </c>
      <c r="I404" s="20">
        <f t="shared" si="78"/>
        <v>-0.66666666666666663</v>
      </c>
      <c r="J404" s="21">
        <f t="shared" si="79"/>
        <v>0.63636363636363635</v>
      </c>
    </row>
    <row r="405" spans="1:10" s="160" customFormat="1" ht="13" x14ac:dyDescent="0.3">
      <c r="A405" s="178" t="s">
        <v>584</v>
      </c>
      <c r="B405" s="71">
        <v>35</v>
      </c>
      <c r="C405" s="72">
        <v>33</v>
      </c>
      <c r="D405" s="71">
        <v>256</v>
      </c>
      <c r="E405" s="72">
        <v>402</v>
      </c>
      <c r="F405" s="73"/>
      <c r="G405" s="71">
        <f t="shared" si="76"/>
        <v>2</v>
      </c>
      <c r="H405" s="72">
        <f t="shared" si="77"/>
        <v>-146</v>
      </c>
      <c r="I405" s="37">
        <f t="shared" si="78"/>
        <v>6.0606060606060608E-2</v>
      </c>
      <c r="J405" s="38">
        <f t="shared" si="79"/>
        <v>-0.36318407960199006</v>
      </c>
    </row>
    <row r="406" spans="1:10" x14ac:dyDescent="0.25">
      <c r="A406" s="177"/>
      <c r="B406" s="143"/>
      <c r="C406" s="144"/>
      <c r="D406" s="143"/>
      <c r="E406" s="144"/>
      <c r="F406" s="145"/>
      <c r="G406" s="143"/>
      <c r="H406" s="144"/>
      <c r="I406" s="151"/>
      <c r="J406" s="152"/>
    </row>
    <row r="407" spans="1:10" s="139" customFormat="1" ht="13" x14ac:dyDescent="0.3">
      <c r="A407" s="159" t="s">
        <v>82</v>
      </c>
      <c r="B407" s="65"/>
      <c r="C407" s="66"/>
      <c r="D407" s="65"/>
      <c r="E407" s="66"/>
      <c r="F407" s="67"/>
      <c r="G407" s="65"/>
      <c r="H407" s="66"/>
      <c r="I407" s="20"/>
      <c r="J407" s="21"/>
    </row>
    <row r="408" spans="1:10" x14ac:dyDescent="0.25">
      <c r="A408" s="158" t="s">
        <v>237</v>
      </c>
      <c r="B408" s="65">
        <v>17</v>
      </c>
      <c r="C408" s="66">
        <v>4</v>
      </c>
      <c r="D408" s="65">
        <v>129</v>
      </c>
      <c r="E408" s="66">
        <v>63</v>
      </c>
      <c r="F408" s="67"/>
      <c r="G408" s="65">
        <f>B408-C408</f>
        <v>13</v>
      </c>
      <c r="H408" s="66">
        <f>D408-E408</f>
        <v>66</v>
      </c>
      <c r="I408" s="20">
        <f>IF(C408=0, "-", IF(G408/C408&lt;10, G408/C408, "&gt;999%"))</f>
        <v>3.25</v>
      </c>
      <c r="J408" s="21">
        <f>IF(E408=0, "-", IF(H408/E408&lt;10, H408/E408, "&gt;999%"))</f>
        <v>1.0476190476190477</v>
      </c>
    </row>
    <row r="409" spans="1:10" x14ac:dyDescent="0.25">
      <c r="A409" s="158" t="s">
        <v>362</v>
      </c>
      <c r="B409" s="65">
        <v>65</v>
      </c>
      <c r="C409" s="66">
        <v>0</v>
      </c>
      <c r="D409" s="65">
        <v>170</v>
      </c>
      <c r="E409" s="66">
        <v>0</v>
      </c>
      <c r="F409" s="67"/>
      <c r="G409" s="65">
        <f>B409-C409</f>
        <v>65</v>
      </c>
      <c r="H409" s="66">
        <f>D409-E409</f>
        <v>170</v>
      </c>
      <c r="I409" s="20" t="str">
        <f>IF(C409=0, "-", IF(G409/C409&lt;10, G409/C409, "&gt;999%"))</f>
        <v>-</v>
      </c>
      <c r="J409" s="21" t="str">
        <f>IF(E409=0, "-", IF(H409/E409&lt;10, H409/E409, "&gt;999%"))</f>
        <v>-</v>
      </c>
    </row>
    <row r="410" spans="1:10" s="160" customFormat="1" ht="13" x14ac:dyDescent="0.3">
      <c r="A410" s="178" t="s">
        <v>585</v>
      </c>
      <c r="B410" s="71">
        <v>82</v>
      </c>
      <c r="C410" s="72">
        <v>4</v>
      </c>
      <c r="D410" s="71">
        <v>299</v>
      </c>
      <c r="E410" s="72">
        <v>63</v>
      </c>
      <c r="F410" s="73"/>
      <c r="G410" s="71">
        <f>B410-C410</f>
        <v>78</v>
      </c>
      <c r="H410" s="72">
        <f>D410-E410</f>
        <v>236</v>
      </c>
      <c r="I410" s="37" t="str">
        <f>IF(C410=0, "-", IF(G410/C410&lt;10, G410/C410, "&gt;999%"))</f>
        <v>&gt;999%</v>
      </c>
      <c r="J410" s="38">
        <f>IF(E410=0, "-", IF(H410/E410&lt;10, H410/E410, "&gt;999%"))</f>
        <v>3.746031746031746</v>
      </c>
    </row>
    <row r="411" spans="1:10" x14ac:dyDescent="0.25">
      <c r="A411" s="177"/>
      <c r="B411" s="143"/>
      <c r="C411" s="144"/>
      <c r="D411" s="143"/>
      <c r="E411" s="144"/>
      <c r="F411" s="145"/>
      <c r="G411" s="143"/>
      <c r="H411" s="144"/>
      <c r="I411" s="151"/>
      <c r="J411" s="152"/>
    </row>
    <row r="412" spans="1:10" s="139" customFormat="1" ht="13" x14ac:dyDescent="0.3">
      <c r="A412" s="159" t="s">
        <v>83</v>
      </c>
      <c r="B412" s="65"/>
      <c r="C412" s="66"/>
      <c r="D412" s="65"/>
      <c r="E412" s="66"/>
      <c r="F412" s="67"/>
      <c r="G412" s="65"/>
      <c r="H412" s="66"/>
      <c r="I412" s="20"/>
      <c r="J412" s="21"/>
    </row>
    <row r="413" spans="1:10" x14ac:dyDescent="0.25">
      <c r="A413" s="158" t="s">
        <v>223</v>
      </c>
      <c r="B413" s="65">
        <v>5</v>
      </c>
      <c r="C413" s="66">
        <v>6</v>
      </c>
      <c r="D413" s="65">
        <v>17</v>
      </c>
      <c r="E413" s="66">
        <v>57</v>
      </c>
      <c r="F413" s="67"/>
      <c r="G413" s="65">
        <f t="shared" ref="G413:G434" si="80">B413-C413</f>
        <v>-1</v>
      </c>
      <c r="H413" s="66">
        <f t="shared" ref="H413:H434" si="81">D413-E413</f>
        <v>-40</v>
      </c>
      <c r="I413" s="20">
        <f t="shared" ref="I413:I434" si="82">IF(C413=0, "-", IF(G413/C413&lt;10, G413/C413, "&gt;999%"))</f>
        <v>-0.16666666666666666</v>
      </c>
      <c r="J413" s="21">
        <f t="shared" ref="J413:J434" si="83">IF(E413=0, "-", IF(H413/E413&lt;10, H413/E413, "&gt;999%"))</f>
        <v>-0.70175438596491224</v>
      </c>
    </row>
    <row r="414" spans="1:10" x14ac:dyDescent="0.25">
      <c r="A414" s="158" t="s">
        <v>311</v>
      </c>
      <c r="B414" s="65">
        <v>16</v>
      </c>
      <c r="C414" s="66">
        <v>12</v>
      </c>
      <c r="D414" s="65">
        <v>60</v>
      </c>
      <c r="E414" s="66">
        <v>78</v>
      </c>
      <c r="F414" s="67"/>
      <c r="G414" s="65">
        <f t="shared" si="80"/>
        <v>4</v>
      </c>
      <c r="H414" s="66">
        <f t="shared" si="81"/>
        <v>-18</v>
      </c>
      <c r="I414" s="20">
        <f t="shared" si="82"/>
        <v>0.33333333333333331</v>
      </c>
      <c r="J414" s="21">
        <f t="shared" si="83"/>
        <v>-0.23076923076923078</v>
      </c>
    </row>
    <row r="415" spans="1:10" x14ac:dyDescent="0.25">
      <c r="A415" s="158" t="s">
        <v>414</v>
      </c>
      <c r="B415" s="65">
        <v>1</v>
      </c>
      <c r="C415" s="66">
        <v>1</v>
      </c>
      <c r="D415" s="65">
        <v>3</v>
      </c>
      <c r="E415" s="66">
        <v>3</v>
      </c>
      <c r="F415" s="67"/>
      <c r="G415" s="65">
        <f t="shared" si="80"/>
        <v>0</v>
      </c>
      <c r="H415" s="66">
        <f t="shared" si="81"/>
        <v>0</v>
      </c>
      <c r="I415" s="20">
        <f t="shared" si="82"/>
        <v>0</v>
      </c>
      <c r="J415" s="21">
        <f t="shared" si="83"/>
        <v>0</v>
      </c>
    </row>
    <row r="416" spans="1:10" x14ac:dyDescent="0.25">
      <c r="A416" s="158" t="s">
        <v>204</v>
      </c>
      <c r="B416" s="65">
        <v>25</v>
      </c>
      <c r="C416" s="66">
        <v>16</v>
      </c>
      <c r="D416" s="65">
        <v>118</v>
      </c>
      <c r="E416" s="66">
        <v>190</v>
      </c>
      <c r="F416" s="67"/>
      <c r="G416" s="65">
        <f t="shared" si="80"/>
        <v>9</v>
      </c>
      <c r="H416" s="66">
        <f t="shared" si="81"/>
        <v>-72</v>
      </c>
      <c r="I416" s="20">
        <f t="shared" si="82"/>
        <v>0.5625</v>
      </c>
      <c r="J416" s="21">
        <f t="shared" si="83"/>
        <v>-0.37894736842105264</v>
      </c>
    </row>
    <row r="417" spans="1:10" x14ac:dyDescent="0.25">
      <c r="A417" s="158" t="s">
        <v>312</v>
      </c>
      <c r="B417" s="65">
        <v>15</v>
      </c>
      <c r="C417" s="66">
        <v>0</v>
      </c>
      <c r="D417" s="65">
        <v>54</v>
      </c>
      <c r="E417" s="66">
        <v>0</v>
      </c>
      <c r="F417" s="67"/>
      <c r="G417" s="65">
        <f t="shared" si="80"/>
        <v>15</v>
      </c>
      <c r="H417" s="66">
        <f t="shared" si="81"/>
        <v>54</v>
      </c>
      <c r="I417" s="20" t="str">
        <f t="shared" si="82"/>
        <v>-</v>
      </c>
      <c r="J417" s="21" t="str">
        <f t="shared" si="83"/>
        <v>-</v>
      </c>
    </row>
    <row r="418" spans="1:10" x14ac:dyDescent="0.25">
      <c r="A418" s="158" t="s">
        <v>378</v>
      </c>
      <c r="B418" s="65">
        <v>3</v>
      </c>
      <c r="C418" s="66">
        <v>4</v>
      </c>
      <c r="D418" s="65">
        <v>15</v>
      </c>
      <c r="E418" s="66">
        <v>41</v>
      </c>
      <c r="F418" s="67"/>
      <c r="G418" s="65">
        <f t="shared" si="80"/>
        <v>-1</v>
      </c>
      <c r="H418" s="66">
        <f t="shared" si="81"/>
        <v>-26</v>
      </c>
      <c r="I418" s="20">
        <f t="shared" si="82"/>
        <v>-0.25</v>
      </c>
      <c r="J418" s="21">
        <f t="shared" si="83"/>
        <v>-0.63414634146341464</v>
      </c>
    </row>
    <row r="419" spans="1:10" x14ac:dyDescent="0.25">
      <c r="A419" s="158" t="s">
        <v>268</v>
      </c>
      <c r="B419" s="65">
        <v>4</v>
      </c>
      <c r="C419" s="66">
        <v>0</v>
      </c>
      <c r="D419" s="65">
        <v>8</v>
      </c>
      <c r="E419" s="66">
        <v>0</v>
      </c>
      <c r="F419" s="67"/>
      <c r="G419" s="65">
        <f t="shared" si="80"/>
        <v>4</v>
      </c>
      <c r="H419" s="66">
        <f t="shared" si="81"/>
        <v>8</v>
      </c>
      <c r="I419" s="20" t="str">
        <f t="shared" si="82"/>
        <v>-</v>
      </c>
      <c r="J419" s="21" t="str">
        <f t="shared" si="83"/>
        <v>-</v>
      </c>
    </row>
    <row r="420" spans="1:10" x14ac:dyDescent="0.25">
      <c r="A420" s="158" t="s">
        <v>259</v>
      </c>
      <c r="B420" s="65">
        <v>0</v>
      </c>
      <c r="C420" s="66">
        <v>0</v>
      </c>
      <c r="D420" s="65">
        <v>0</v>
      </c>
      <c r="E420" s="66">
        <v>3</v>
      </c>
      <c r="F420" s="67"/>
      <c r="G420" s="65">
        <f t="shared" si="80"/>
        <v>0</v>
      </c>
      <c r="H420" s="66">
        <f t="shared" si="81"/>
        <v>-3</v>
      </c>
      <c r="I420" s="20" t="str">
        <f t="shared" si="82"/>
        <v>-</v>
      </c>
      <c r="J420" s="21">
        <f t="shared" si="83"/>
        <v>-1</v>
      </c>
    </row>
    <row r="421" spans="1:10" x14ac:dyDescent="0.25">
      <c r="A421" s="158" t="s">
        <v>412</v>
      </c>
      <c r="B421" s="65">
        <v>4</v>
      </c>
      <c r="C421" s="66">
        <v>0</v>
      </c>
      <c r="D421" s="65">
        <v>14</v>
      </c>
      <c r="E421" s="66">
        <v>24</v>
      </c>
      <c r="F421" s="67"/>
      <c r="G421" s="65">
        <f t="shared" si="80"/>
        <v>4</v>
      </c>
      <c r="H421" s="66">
        <f t="shared" si="81"/>
        <v>-10</v>
      </c>
      <c r="I421" s="20" t="str">
        <f t="shared" si="82"/>
        <v>-</v>
      </c>
      <c r="J421" s="21">
        <f t="shared" si="83"/>
        <v>-0.41666666666666669</v>
      </c>
    </row>
    <row r="422" spans="1:10" x14ac:dyDescent="0.25">
      <c r="A422" s="158" t="s">
        <v>426</v>
      </c>
      <c r="B422" s="65">
        <v>13</v>
      </c>
      <c r="C422" s="66">
        <v>10</v>
      </c>
      <c r="D422" s="65">
        <v>39</v>
      </c>
      <c r="E422" s="66">
        <v>66</v>
      </c>
      <c r="F422" s="67"/>
      <c r="G422" s="65">
        <f t="shared" si="80"/>
        <v>3</v>
      </c>
      <c r="H422" s="66">
        <f t="shared" si="81"/>
        <v>-27</v>
      </c>
      <c r="I422" s="20">
        <f t="shared" si="82"/>
        <v>0.3</v>
      </c>
      <c r="J422" s="21">
        <f t="shared" si="83"/>
        <v>-0.40909090909090912</v>
      </c>
    </row>
    <row r="423" spans="1:10" x14ac:dyDescent="0.25">
      <c r="A423" s="158" t="s">
        <v>434</v>
      </c>
      <c r="B423" s="65">
        <v>25</v>
      </c>
      <c r="C423" s="66">
        <v>37</v>
      </c>
      <c r="D423" s="65">
        <v>115</v>
      </c>
      <c r="E423" s="66">
        <v>181</v>
      </c>
      <c r="F423" s="67"/>
      <c r="G423" s="65">
        <f t="shared" si="80"/>
        <v>-12</v>
      </c>
      <c r="H423" s="66">
        <f t="shared" si="81"/>
        <v>-66</v>
      </c>
      <c r="I423" s="20">
        <f t="shared" si="82"/>
        <v>-0.32432432432432434</v>
      </c>
      <c r="J423" s="21">
        <f t="shared" si="83"/>
        <v>-0.36464088397790057</v>
      </c>
    </row>
    <row r="424" spans="1:10" x14ac:dyDescent="0.25">
      <c r="A424" s="158" t="s">
        <v>444</v>
      </c>
      <c r="B424" s="65">
        <v>89</v>
      </c>
      <c r="C424" s="66">
        <v>110</v>
      </c>
      <c r="D424" s="65">
        <v>370</v>
      </c>
      <c r="E424" s="66">
        <v>481</v>
      </c>
      <c r="F424" s="67"/>
      <c r="G424" s="65">
        <f t="shared" si="80"/>
        <v>-21</v>
      </c>
      <c r="H424" s="66">
        <f t="shared" si="81"/>
        <v>-111</v>
      </c>
      <c r="I424" s="20">
        <f t="shared" si="82"/>
        <v>-0.19090909090909092</v>
      </c>
      <c r="J424" s="21">
        <f t="shared" si="83"/>
        <v>-0.23076923076923078</v>
      </c>
    </row>
    <row r="425" spans="1:10" x14ac:dyDescent="0.25">
      <c r="A425" s="158" t="s">
        <v>379</v>
      </c>
      <c r="B425" s="65">
        <v>25</v>
      </c>
      <c r="C425" s="66">
        <v>27</v>
      </c>
      <c r="D425" s="65">
        <v>82</v>
      </c>
      <c r="E425" s="66">
        <v>71</v>
      </c>
      <c r="F425" s="67"/>
      <c r="G425" s="65">
        <f t="shared" si="80"/>
        <v>-2</v>
      </c>
      <c r="H425" s="66">
        <f t="shared" si="81"/>
        <v>11</v>
      </c>
      <c r="I425" s="20">
        <f t="shared" si="82"/>
        <v>-7.407407407407407E-2</v>
      </c>
      <c r="J425" s="21">
        <f t="shared" si="83"/>
        <v>0.15492957746478872</v>
      </c>
    </row>
    <row r="426" spans="1:10" x14ac:dyDescent="0.25">
      <c r="A426" s="158" t="s">
        <v>445</v>
      </c>
      <c r="B426" s="65">
        <v>12</v>
      </c>
      <c r="C426" s="66">
        <v>21</v>
      </c>
      <c r="D426" s="65">
        <v>66</v>
      </c>
      <c r="E426" s="66">
        <v>109</v>
      </c>
      <c r="F426" s="67"/>
      <c r="G426" s="65">
        <f t="shared" si="80"/>
        <v>-9</v>
      </c>
      <c r="H426" s="66">
        <f t="shared" si="81"/>
        <v>-43</v>
      </c>
      <c r="I426" s="20">
        <f t="shared" si="82"/>
        <v>-0.42857142857142855</v>
      </c>
      <c r="J426" s="21">
        <f t="shared" si="83"/>
        <v>-0.39449541284403672</v>
      </c>
    </row>
    <row r="427" spans="1:10" x14ac:dyDescent="0.25">
      <c r="A427" s="158" t="s">
        <v>404</v>
      </c>
      <c r="B427" s="65">
        <v>15</v>
      </c>
      <c r="C427" s="66">
        <v>17</v>
      </c>
      <c r="D427" s="65">
        <v>78</v>
      </c>
      <c r="E427" s="66">
        <v>69</v>
      </c>
      <c r="F427" s="67"/>
      <c r="G427" s="65">
        <f t="shared" si="80"/>
        <v>-2</v>
      </c>
      <c r="H427" s="66">
        <f t="shared" si="81"/>
        <v>9</v>
      </c>
      <c r="I427" s="20">
        <f t="shared" si="82"/>
        <v>-0.11764705882352941</v>
      </c>
      <c r="J427" s="21">
        <f t="shared" si="83"/>
        <v>0.13043478260869565</v>
      </c>
    </row>
    <row r="428" spans="1:10" x14ac:dyDescent="0.25">
      <c r="A428" s="158" t="s">
        <v>380</v>
      </c>
      <c r="B428" s="65">
        <v>14</v>
      </c>
      <c r="C428" s="66">
        <v>23</v>
      </c>
      <c r="D428" s="65">
        <v>65</v>
      </c>
      <c r="E428" s="66">
        <v>160</v>
      </c>
      <c r="F428" s="67"/>
      <c r="G428" s="65">
        <f t="shared" si="80"/>
        <v>-9</v>
      </c>
      <c r="H428" s="66">
        <f t="shared" si="81"/>
        <v>-95</v>
      </c>
      <c r="I428" s="20">
        <f t="shared" si="82"/>
        <v>-0.39130434782608697</v>
      </c>
      <c r="J428" s="21">
        <f t="shared" si="83"/>
        <v>-0.59375</v>
      </c>
    </row>
    <row r="429" spans="1:10" x14ac:dyDescent="0.25">
      <c r="A429" s="158" t="s">
        <v>205</v>
      </c>
      <c r="B429" s="65">
        <v>0</v>
      </c>
      <c r="C429" s="66">
        <v>0</v>
      </c>
      <c r="D429" s="65">
        <v>0</v>
      </c>
      <c r="E429" s="66">
        <v>1</v>
      </c>
      <c r="F429" s="67"/>
      <c r="G429" s="65">
        <f t="shared" si="80"/>
        <v>0</v>
      </c>
      <c r="H429" s="66">
        <f t="shared" si="81"/>
        <v>-1</v>
      </c>
      <c r="I429" s="20" t="str">
        <f t="shared" si="82"/>
        <v>-</v>
      </c>
      <c r="J429" s="21">
        <f t="shared" si="83"/>
        <v>-1</v>
      </c>
    </row>
    <row r="430" spans="1:10" x14ac:dyDescent="0.25">
      <c r="A430" s="158" t="s">
        <v>345</v>
      </c>
      <c r="B430" s="65">
        <v>63</v>
      </c>
      <c r="C430" s="66">
        <v>46</v>
      </c>
      <c r="D430" s="65">
        <v>238</v>
      </c>
      <c r="E430" s="66">
        <v>406</v>
      </c>
      <c r="F430" s="67"/>
      <c r="G430" s="65">
        <f t="shared" si="80"/>
        <v>17</v>
      </c>
      <c r="H430" s="66">
        <f t="shared" si="81"/>
        <v>-168</v>
      </c>
      <c r="I430" s="20">
        <f t="shared" si="82"/>
        <v>0.36956521739130432</v>
      </c>
      <c r="J430" s="21">
        <f t="shared" si="83"/>
        <v>-0.41379310344827586</v>
      </c>
    </row>
    <row r="431" spans="1:10" x14ac:dyDescent="0.25">
      <c r="A431" s="158" t="s">
        <v>278</v>
      </c>
      <c r="B431" s="65">
        <v>0</v>
      </c>
      <c r="C431" s="66">
        <v>0</v>
      </c>
      <c r="D431" s="65">
        <v>1</v>
      </c>
      <c r="E431" s="66">
        <v>2</v>
      </c>
      <c r="F431" s="67"/>
      <c r="G431" s="65">
        <f t="shared" si="80"/>
        <v>0</v>
      </c>
      <c r="H431" s="66">
        <f t="shared" si="81"/>
        <v>-1</v>
      </c>
      <c r="I431" s="20" t="str">
        <f t="shared" si="82"/>
        <v>-</v>
      </c>
      <c r="J431" s="21">
        <f t="shared" si="83"/>
        <v>-0.5</v>
      </c>
    </row>
    <row r="432" spans="1:10" x14ac:dyDescent="0.25">
      <c r="A432" s="158" t="s">
        <v>193</v>
      </c>
      <c r="B432" s="65">
        <v>2</v>
      </c>
      <c r="C432" s="66">
        <v>5</v>
      </c>
      <c r="D432" s="65">
        <v>10</v>
      </c>
      <c r="E432" s="66">
        <v>22</v>
      </c>
      <c r="F432" s="67"/>
      <c r="G432" s="65">
        <f t="shared" si="80"/>
        <v>-3</v>
      </c>
      <c r="H432" s="66">
        <f t="shared" si="81"/>
        <v>-12</v>
      </c>
      <c r="I432" s="20">
        <f t="shared" si="82"/>
        <v>-0.6</v>
      </c>
      <c r="J432" s="21">
        <f t="shared" si="83"/>
        <v>-0.54545454545454541</v>
      </c>
    </row>
    <row r="433" spans="1:10" x14ac:dyDescent="0.25">
      <c r="A433" s="158" t="s">
        <v>290</v>
      </c>
      <c r="B433" s="65">
        <v>4</v>
      </c>
      <c r="C433" s="66">
        <v>14</v>
      </c>
      <c r="D433" s="65">
        <v>34</v>
      </c>
      <c r="E433" s="66">
        <v>69</v>
      </c>
      <c r="F433" s="67"/>
      <c r="G433" s="65">
        <f t="shared" si="80"/>
        <v>-10</v>
      </c>
      <c r="H433" s="66">
        <f t="shared" si="81"/>
        <v>-35</v>
      </c>
      <c r="I433" s="20">
        <f t="shared" si="82"/>
        <v>-0.7142857142857143</v>
      </c>
      <c r="J433" s="21">
        <f t="shared" si="83"/>
        <v>-0.50724637681159424</v>
      </c>
    </row>
    <row r="434" spans="1:10" s="160" customFormat="1" ht="13" x14ac:dyDescent="0.3">
      <c r="A434" s="178" t="s">
        <v>586</v>
      </c>
      <c r="B434" s="71">
        <v>335</v>
      </c>
      <c r="C434" s="72">
        <v>349</v>
      </c>
      <c r="D434" s="71">
        <v>1387</v>
      </c>
      <c r="E434" s="72">
        <v>2033</v>
      </c>
      <c r="F434" s="73"/>
      <c r="G434" s="71">
        <f t="shared" si="80"/>
        <v>-14</v>
      </c>
      <c r="H434" s="72">
        <f t="shared" si="81"/>
        <v>-646</v>
      </c>
      <c r="I434" s="37">
        <f t="shared" si="82"/>
        <v>-4.0114613180515762E-2</v>
      </c>
      <c r="J434" s="38">
        <f t="shared" si="83"/>
        <v>-0.31775700934579437</v>
      </c>
    </row>
    <row r="435" spans="1:10" x14ac:dyDescent="0.25">
      <c r="A435" s="177"/>
      <c r="B435" s="143"/>
      <c r="C435" s="144"/>
      <c r="D435" s="143"/>
      <c r="E435" s="144"/>
      <c r="F435" s="145"/>
      <c r="G435" s="143"/>
      <c r="H435" s="144"/>
      <c r="I435" s="151"/>
      <c r="J435" s="152"/>
    </row>
    <row r="436" spans="1:10" s="139" customFormat="1" ht="13" x14ac:dyDescent="0.3">
      <c r="A436" s="159" t="s">
        <v>84</v>
      </c>
      <c r="B436" s="65"/>
      <c r="C436" s="66"/>
      <c r="D436" s="65"/>
      <c r="E436" s="66"/>
      <c r="F436" s="67"/>
      <c r="G436" s="65"/>
      <c r="H436" s="66"/>
      <c r="I436" s="20"/>
      <c r="J436" s="21"/>
    </row>
    <row r="437" spans="1:10" x14ac:dyDescent="0.25">
      <c r="A437" s="158" t="s">
        <v>477</v>
      </c>
      <c r="B437" s="65">
        <v>1</v>
      </c>
      <c r="C437" s="66">
        <v>1</v>
      </c>
      <c r="D437" s="65">
        <v>8</v>
      </c>
      <c r="E437" s="66">
        <v>5</v>
      </c>
      <c r="F437" s="67"/>
      <c r="G437" s="65">
        <f>B437-C437</f>
        <v>0</v>
      </c>
      <c r="H437" s="66">
        <f>D437-E437</f>
        <v>3</v>
      </c>
      <c r="I437" s="20">
        <f>IF(C437=0, "-", IF(G437/C437&lt;10, G437/C437, "&gt;999%"))</f>
        <v>0</v>
      </c>
      <c r="J437" s="21">
        <f>IF(E437=0, "-", IF(H437/E437&lt;10, H437/E437, "&gt;999%"))</f>
        <v>0.6</v>
      </c>
    </row>
    <row r="438" spans="1:10" x14ac:dyDescent="0.25">
      <c r="A438" s="158" t="s">
        <v>468</v>
      </c>
      <c r="B438" s="65">
        <v>1</v>
      </c>
      <c r="C438" s="66">
        <v>1</v>
      </c>
      <c r="D438" s="65">
        <v>2</v>
      </c>
      <c r="E438" s="66">
        <v>2</v>
      </c>
      <c r="F438" s="67"/>
      <c r="G438" s="65">
        <f>B438-C438</f>
        <v>0</v>
      </c>
      <c r="H438" s="66">
        <f>D438-E438</f>
        <v>0</v>
      </c>
      <c r="I438" s="20">
        <f>IF(C438=0, "-", IF(G438/C438&lt;10, G438/C438, "&gt;999%"))</f>
        <v>0</v>
      </c>
      <c r="J438" s="21">
        <f>IF(E438=0, "-", IF(H438/E438&lt;10, H438/E438, "&gt;999%"))</f>
        <v>0</v>
      </c>
    </row>
    <row r="439" spans="1:10" s="160" customFormat="1" ht="13" x14ac:dyDescent="0.3">
      <c r="A439" s="178" t="s">
        <v>587</v>
      </c>
      <c r="B439" s="71">
        <v>2</v>
      </c>
      <c r="C439" s="72">
        <v>2</v>
      </c>
      <c r="D439" s="71">
        <v>10</v>
      </c>
      <c r="E439" s="72">
        <v>7</v>
      </c>
      <c r="F439" s="73"/>
      <c r="G439" s="71">
        <f>B439-C439</f>
        <v>0</v>
      </c>
      <c r="H439" s="72">
        <f>D439-E439</f>
        <v>3</v>
      </c>
      <c r="I439" s="37">
        <f>IF(C439=0, "-", IF(G439/C439&lt;10, G439/C439, "&gt;999%"))</f>
        <v>0</v>
      </c>
      <c r="J439" s="38">
        <f>IF(E439=0, "-", IF(H439/E439&lt;10, H439/E439, "&gt;999%"))</f>
        <v>0.42857142857142855</v>
      </c>
    </row>
    <row r="440" spans="1:10" x14ac:dyDescent="0.25">
      <c r="A440" s="177"/>
      <c r="B440" s="143"/>
      <c r="C440" s="144"/>
      <c r="D440" s="143"/>
      <c r="E440" s="144"/>
      <c r="F440" s="145"/>
      <c r="G440" s="143"/>
      <c r="H440" s="144"/>
      <c r="I440" s="151"/>
      <c r="J440" s="152"/>
    </row>
    <row r="441" spans="1:10" s="139" customFormat="1" ht="13" x14ac:dyDescent="0.3">
      <c r="A441" s="159" t="s">
        <v>85</v>
      </c>
      <c r="B441" s="65"/>
      <c r="C441" s="66"/>
      <c r="D441" s="65"/>
      <c r="E441" s="66"/>
      <c r="F441" s="67"/>
      <c r="G441" s="65"/>
      <c r="H441" s="66"/>
      <c r="I441" s="20"/>
      <c r="J441" s="21"/>
    </row>
    <row r="442" spans="1:10" x14ac:dyDescent="0.25">
      <c r="A442" s="158" t="s">
        <v>446</v>
      </c>
      <c r="B442" s="65">
        <v>11</v>
      </c>
      <c r="C442" s="66">
        <v>12</v>
      </c>
      <c r="D442" s="65">
        <v>67</v>
      </c>
      <c r="E442" s="66">
        <v>58</v>
      </c>
      <c r="F442" s="67"/>
      <c r="G442" s="65">
        <f t="shared" ref="G442:G460" si="84">B442-C442</f>
        <v>-1</v>
      </c>
      <c r="H442" s="66">
        <f t="shared" ref="H442:H460" si="85">D442-E442</f>
        <v>9</v>
      </c>
      <c r="I442" s="20">
        <f t="shared" ref="I442:I460" si="86">IF(C442=0, "-", IF(G442/C442&lt;10, G442/C442, "&gt;999%"))</f>
        <v>-8.3333333333333329E-2</v>
      </c>
      <c r="J442" s="21">
        <f t="shared" ref="J442:J460" si="87">IF(E442=0, "-", IF(H442/E442&lt;10, H442/E442, "&gt;999%"))</f>
        <v>0.15517241379310345</v>
      </c>
    </row>
    <row r="443" spans="1:10" x14ac:dyDescent="0.25">
      <c r="A443" s="158" t="s">
        <v>238</v>
      </c>
      <c r="B443" s="65">
        <v>1</v>
      </c>
      <c r="C443" s="66">
        <v>0</v>
      </c>
      <c r="D443" s="65">
        <v>5</v>
      </c>
      <c r="E443" s="66">
        <v>0</v>
      </c>
      <c r="F443" s="67"/>
      <c r="G443" s="65">
        <f t="shared" si="84"/>
        <v>1</v>
      </c>
      <c r="H443" s="66">
        <f t="shared" si="85"/>
        <v>5</v>
      </c>
      <c r="I443" s="20" t="str">
        <f t="shared" si="86"/>
        <v>-</v>
      </c>
      <c r="J443" s="21" t="str">
        <f t="shared" si="87"/>
        <v>-</v>
      </c>
    </row>
    <row r="444" spans="1:10" x14ac:dyDescent="0.25">
      <c r="A444" s="158" t="s">
        <v>254</v>
      </c>
      <c r="B444" s="65">
        <v>0</v>
      </c>
      <c r="C444" s="66">
        <v>0</v>
      </c>
      <c r="D444" s="65">
        <v>1</v>
      </c>
      <c r="E444" s="66">
        <v>1</v>
      </c>
      <c r="F444" s="67"/>
      <c r="G444" s="65">
        <f t="shared" si="84"/>
        <v>0</v>
      </c>
      <c r="H444" s="66">
        <f t="shared" si="85"/>
        <v>0</v>
      </c>
      <c r="I444" s="20" t="str">
        <f t="shared" si="86"/>
        <v>-</v>
      </c>
      <c r="J444" s="21">
        <f t="shared" si="87"/>
        <v>0</v>
      </c>
    </row>
    <row r="445" spans="1:10" x14ac:dyDescent="0.25">
      <c r="A445" s="158" t="s">
        <v>417</v>
      </c>
      <c r="B445" s="65">
        <v>1</v>
      </c>
      <c r="C445" s="66">
        <v>0</v>
      </c>
      <c r="D445" s="65">
        <v>9</v>
      </c>
      <c r="E445" s="66">
        <v>5</v>
      </c>
      <c r="F445" s="67"/>
      <c r="G445" s="65">
        <f t="shared" si="84"/>
        <v>1</v>
      </c>
      <c r="H445" s="66">
        <f t="shared" si="85"/>
        <v>4</v>
      </c>
      <c r="I445" s="20" t="str">
        <f t="shared" si="86"/>
        <v>-</v>
      </c>
      <c r="J445" s="21">
        <f t="shared" si="87"/>
        <v>0.8</v>
      </c>
    </row>
    <row r="446" spans="1:10" x14ac:dyDescent="0.25">
      <c r="A446" s="158" t="s">
        <v>260</v>
      </c>
      <c r="B446" s="65">
        <v>0</v>
      </c>
      <c r="C446" s="66">
        <v>0</v>
      </c>
      <c r="D446" s="65">
        <v>0</v>
      </c>
      <c r="E446" s="66">
        <v>1</v>
      </c>
      <c r="F446" s="67"/>
      <c r="G446" s="65">
        <f t="shared" si="84"/>
        <v>0</v>
      </c>
      <c r="H446" s="66">
        <f t="shared" si="85"/>
        <v>-1</v>
      </c>
      <c r="I446" s="20" t="str">
        <f t="shared" si="86"/>
        <v>-</v>
      </c>
      <c r="J446" s="21">
        <f t="shared" si="87"/>
        <v>-1</v>
      </c>
    </row>
    <row r="447" spans="1:10" x14ac:dyDescent="0.25">
      <c r="A447" s="158" t="s">
        <v>463</v>
      </c>
      <c r="B447" s="65">
        <v>1</v>
      </c>
      <c r="C447" s="66">
        <v>2</v>
      </c>
      <c r="D447" s="65">
        <v>11</v>
      </c>
      <c r="E447" s="66">
        <v>10</v>
      </c>
      <c r="F447" s="67"/>
      <c r="G447" s="65">
        <f t="shared" si="84"/>
        <v>-1</v>
      </c>
      <c r="H447" s="66">
        <f t="shared" si="85"/>
        <v>1</v>
      </c>
      <c r="I447" s="20">
        <f t="shared" si="86"/>
        <v>-0.5</v>
      </c>
      <c r="J447" s="21">
        <f t="shared" si="87"/>
        <v>0.1</v>
      </c>
    </row>
    <row r="448" spans="1:10" x14ac:dyDescent="0.25">
      <c r="A448" s="158" t="s">
        <v>413</v>
      </c>
      <c r="B448" s="65">
        <v>0</v>
      </c>
      <c r="C448" s="66">
        <v>0</v>
      </c>
      <c r="D448" s="65">
        <v>0</v>
      </c>
      <c r="E448" s="66">
        <v>2</v>
      </c>
      <c r="F448" s="67"/>
      <c r="G448" s="65">
        <f t="shared" si="84"/>
        <v>0</v>
      </c>
      <c r="H448" s="66">
        <f t="shared" si="85"/>
        <v>-2</v>
      </c>
      <c r="I448" s="20" t="str">
        <f t="shared" si="86"/>
        <v>-</v>
      </c>
      <c r="J448" s="21">
        <f t="shared" si="87"/>
        <v>-1</v>
      </c>
    </row>
    <row r="449" spans="1:10" x14ac:dyDescent="0.25">
      <c r="A449" s="158" t="s">
        <v>219</v>
      </c>
      <c r="B449" s="65">
        <v>3</v>
      </c>
      <c r="C449" s="66">
        <v>4</v>
      </c>
      <c r="D449" s="65">
        <v>19</v>
      </c>
      <c r="E449" s="66">
        <v>18</v>
      </c>
      <c r="F449" s="67"/>
      <c r="G449" s="65">
        <f t="shared" si="84"/>
        <v>-1</v>
      </c>
      <c r="H449" s="66">
        <f t="shared" si="85"/>
        <v>1</v>
      </c>
      <c r="I449" s="20">
        <f t="shared" si="86"/>
        <v>-0.25</v>
      </c>
      <c r="J449" s="21">
        <f t="shared" si="87"/>
        <v>5.5555555555555552E-2</v>
      </c>
    </row>
    <row r="450" spans="1:10" x14ac:dyDescent="0.25">
      <c r="A450" s="158" t="s">
        <v>255</v>
      </c>
      <c r="B450" s="65">
        <v>1</v>
      </c>
      <c r="C450" s="66">
        <v>0</v>
      </c>
      <c r="D450" s="65">
        <v>5</v>
      </c>
      <c r="E450" s="66">
        <v>0</v>
      </c>
      <c r="F450" s="67"/>
      <c r="G450" s="65">
        <f t="shared" si="84"/>
        <v>1</v>
      </c>
      <c r="H450" s="66">
        <f t="shared" si="85"/>
        <v>5</v>
      </c>
      <c r="I450" s="20" t="str">
        <f t="shared" si="86"/>
        <v>-</v>
      </c>
      <c r="J450" s="21" t="str">
        <f t="shared" si="87"/>
        <v>-</v>
      </c>
    </row>
    <row r="451" spans="1:10" x14ac:dyDescent="0.25">
      <c r="A451" s="158" t="s">
        <v>224</v>
      </c>
      <c r="B451" s="65">
        <v>0</v>
      </c>
      <c r="C451" s="66">
        <v>0</v>
      </c>
      <c r="D451" s="65">
        <v>1</v>
      </c>
      <c r="E451" s="66">
        <v>2</v>
      </c>
      <c r="F451" s="67"/>
      <c r="G451" s="65">
        <f t="shared" si="84"/>
        <v>0</v>
      </c>
      <c r="H451" s="66">
        <f t="shared" si="85"/>
        <v>-1</v>
      </c>
      <c r="I451" s="20" t="str">
        <f t="shared" si="86"/>
        <v>-</v>
      </c>
      <c r="J451" s="21">
        <f t="shared" si="87"/>
        <v>-0.5</v>
      </c>
    </row>
    <row r="452" spans="1:10" x14ac:dyDescent="0.25">
      <c r="A452" s="158" t="s">
        <v>381</v>
      </c>
      <c r="B452" s="65">
        <v>0</v>
      </c>
      <c r="C452" s="66">
        <v>0</v>
      </c>
      <c r="D452" s="65">
        <v>2</v>
      </c>
      <c r="E452" s="66">
        <v>1</v>
      </c>
      <c r="F452" s="67"/>
      <c r="G452" s="65">
        <f t="shared" si="84"/>
        <v>0</v>
      </c>
      <c r="H452" s="66">
        <f t="shared" si="85"/>
        <v>1</v>
      </c>
      <c r="I452" s="20" t="str">
        <f t="shared" si="86"/>
        <v>-</v>
      </c>
      <c r="J452" s="21">
        <f t="shared" si="87"/>
        <v>1</v>
      </c>
    </row>
    <row r="453" spans="1:10" x14ac:dyDescent="0.25">
      <c r="A453" s="158" t="s">
        <v>194</v>
      </c>
      <c r="B453" s="65">
        <v>1</v>
      </c>
      <c r="C453" s="66">
        <v>1</v>
      </c>
      <c r="D453" s="65">
        <v>4</v>
      </c>
      <c r="E453" s="66">
        <v>14</v>
      </c>
      <c r="F453" s="67"/>
      <c r="G453" s="65">
        <f t="shared" si="84"/>
        <v>0</v>
      </c>
      <c r="H453" s="66">
        <f t="shared" si="85"/>
        <v>-10</v>
      </c>
      <c r="I453" s="20">
        <f t="shared" si="86"/>
        <v>0</v>
      </c>
      <c r="J453" s="21">
        <f t="shared" si="87"/>
        <v>-0.7142857142857143</v>
      </c>
    </row>
    <row r="454" spans="1:10" x14ac:dyDescent="0.25">
      <c r="A454" s="158" t="s">
        <v>291</v>
      </c>
      <c r="B454" s="65">
        <v>8</v>
      </c>
      <c r="C454" s="66">
        <v>7</v>
      </c>
      <c r="D454" s="65">
        <v>79</v>
      </c>
      <c r="E454" s="66">
        <v>42</v>
      </c>
      <c r="F454" s="67"/>
      <c r="G454" s="65">
        <f t="shared" si="84"/>
        <v>1</v>
      </c>
      <c r="H454" s="66">
        <f t="shared" si="85"/>
        <v>37</v>
      </c>
      <c r="I454" s="20">
        <f t="shared" si="86"/>
        <v>0.14285714285714285</v>
      </c>
      <c r="J454" s="21">
        <f t="shared" si="87"/>
        <v>0.88095238095238093</v>
      </c>
    </row>
    <row r="455" spans="1:10" x14ac:dyDescent="0.25">
      <c r="A455" s="158" t="s">
        <v>346</v>
      </c>
      <c r="B455" s="65">
        <v>31</v>
      </c>
      <c r="C455" s="66">
        <v>8</v>
      </c>
      <c r="D455" s="65">
        <v>75</v>
      </c>
      <c r="E455" s="66">
        <v>21</v>
      </c>
      <c r="F455" s="67"/>
      <c r="G455" s="65">
        <f t="shared" si="84"/>
        <v>23</v>
      </c>
      <c r="H455" s="66">
        <f t="shared" si="85"/>
        <v>54</v>
      </c>
      <c r="I455" s="20">
        <f t="shared" si="86"/>
        <v>2.875</v>
      </c>
      <c r="J455" s="21">
        <f t="shared" si="87"/>
        <v>2.5714285714285716</v>
      </c>
    </row>
    <row r="456" spans="1:10" x14ac:dyDescent="0.25">
      <c r="A456" s="158" t="s">
        <v>382</v>
      </c>
      <c r="B456" s="65">
        <v>4</v>
      </c>
      <c r="C456" s="66">
        <v>7</v>
      </c>
      <c r="D456" s="65">
        <v>37</v>
      </c>
      <c r="E456" s="66">
        <v>14</v>
      </c>
      <c r="F456" s="67"/>
      <c r="G456" s="65">
        <f t="shared" si="84"/>
        <v>-3</v>
      </c>
      <c r="H456" s="66">
        <f t="shared" si="85"/>
        <v>23</v>
      </c>
      <c r="I456" s="20">
        <f t="shared" si="86"/>
        <v>-0.42857142857142855</v>
      </c>
      <c r="J456" s="21">
        <f t="shared" si="87"/>
        <v>1.6428571428571428</v>
      </c>
    </row>
    <row r="457" spans="1:10" x14ac:dyDescent="0.25">
      <c r="A457" s="158" t="s">
        <v>400</v>
      </c>
      <c r="B457" s="65">
        <v>1</v>
      </c>
      <c r="C457" s="66">
        <v>3</v>
      </c>
      <c r="D457" s="65">
        <v>23</v>
      </c>
      <c r="E457" s="66">
        <v>8</v>
      </c>
      <c r="F457" s="67"/>
      <c r="G457" s="65">
        <f t="shared" si="84"/>
        <v>-2</v>
      </c>
      <c r="H457" s="66">
        <f t="shared" si="85"/>
        <v>15</v>
      </c>
      <c r="I457" s="20">
        <f t="shared" si="86"/>
        <v>-0.66666666666666663</v>
      </c>
      <c r="J457" s="21">
        <f t="shared" si="87"/>
        <v>1.875</v>
      </c>
    </row>
    <row r="458" spans="1:10" x14ac:dyDescent="0.25">
      <c r="A458" s="158" t="s">
        <v>427</v>
      </c>
      <c r="B458" s="65">
        <v>0</v>
      </c>
      <c r="C458" s="66">
        <v>2</v>
      </c>
      <c r="D458" s="65">
        <v>5</v>
      </c>
      <c r="E458" s="66">
        <v>9</v>
      </c>
      <c r="F458" s="67"/>
      <c r="G458" s="65">
        <f t="shared" si="84"/>
        <v>-2</v>
      </c>
      <c r="H458" s="66">
        <f t="shared" si="85"/>
        <v>-4</v>
      </c>
      <c r="I458" s="20">
        <f t="shared" si="86"/>
        <v>-1</v>
      </c>
      <c r="J458" s="21">
        <f t="shared" si="87"/>
        <v>-0.44444444444444442</v>
      </c>
    </row>
    <row r="459" spans="1:10" x14ac:dyDescent="0.25">
      <c r="A459" s="158" t="s">
        <v>313</v>
      </c>
      <c r="B459" s="65">
        <v>29</v>
      </c>
      <c r="C459" s="66">
        <v>0</v>
      </c>
      <c r="D459" s="65">
        <v>90</v>
      </c>
      <c r="E459" s="66">
        <v>24</v>
      </c>
      <c r="F459" s="67"/>
      <c r="G459" s="65">
        <f t="shared" si="84"/>
        <v>29</v>
      </c>
      <c r="H459" s="66">
        <f t="shared" si="85"/>
        <v>66</v>
      </c>
      <c r="I459" s="20" t="str">
        <f t="shared" si="86"/>
        <v>-</v>
      </c>
      <c r="J459" s="21">
        <f t="shared" si="87"/>
        <v>2.75</v>
      </c>
    </row>
    <row r="460" spans="1:10" s="160" customFormat="1" ht="13" x14ac:dyDescent="0.3">
      <c r="A460" s="178" t="s">
        <v>588</v>
      </c>
      <c r="B460" s="71">
        <v>92</v>
      </c>
      <c r="C460" s="72">
        <v>46</v>
      </c>
      <c r="D460" s="71">
        <v>433</v>
      </c>
      <c r="E460" s="72">
        <v>230</v>
      </c>
      <c r="F460" s="73"/>
      <c r="G460" s="71">
        <f t="shared" si="84"/>
        <v>46</v>
      </c>
      <c r="H460" s="72">
        <f t="shared" si="85"/>
        <v>203</v>
      </c>
      <c r="I460" s="37">
        <f t="shared" si="86"/>
        <v>1</v>
      </c>
      <c r="J460" s="38">
        <f t="shared" si="87"/>
        <v>0.88260869565217392</v>
      </c>
    </row>
    <row r="461" spans="1:10" x14ac:dyDescent="0.25">
      <c r="A461" s="177"/>
      <c r="B461" s="143"/>
      <c r="C461" s="144"/>
      <c r="D461" s="143"/>
      <c r="E461" s="144"/>
      <c r="F461" s="145"/>
      <c r="G461" s="143"/>
      <c r="H461" s="144"/>
      <c r="I461" s="151"/>
      <c r="J461" s="152"/>
    </row>
    <row r="462" spans="1:10" s="139" customFormat="1" ht="13" x14ac:dyDescent="0.3">
      <c r="A462" s="159" t="s">
        <v>86</v>
      </c>
      <c r="B462" s="65"/>
      <c r="C462" s="66"/>
      <c r="D462" s="65"/>
      <c r="E462" s="66"/>
      <c r="F462" s="67"/>
      <c r="G462" s="65"/>
      <c r="H462" s="66"/>
      <c r="I462" s="20"/>
      <c r="J462" s="21"/>
    </row>
    <row r="463" spans="1:10" x14ac:dyDescent="0.25">
      <c r="A463" s="158" t="s">
        <v>325</v>
      </c>
      <c r="B463" s="65">
        <v>6</v>
      </c>
      <c r="C463" s="66">
        <v>0</v>
      </c>
      <c r="D463" s="65">
        <v>25</v>
      </c>
      <c r="E463" s="66">
        <v>0</v>
      </c>
      <c r="F463" s="67"/>
      <c r="G463" s="65">
        <f t="shared" ref="G463:G469" si="88">B463-C463</f>
        <v>6</v>
      </c>
      <c r="H463" s="66">
        <f t="shared" ref="H463:H469" si="89">D463-E463</f>
        <v>25</v>
      </c>
      <c r="I463" s="20" t="str">
        <f t="shared" ref="I463:I469" si="90">IF(C463=0, "-", IF(G463/C463&lt;10, G463/C463, "&gt;999%"))</f>
        <v>-</v>
      </c>
      <c r="J463" s="21" t="str">
        <f t="shared" ref="J463:J469" si="91">IF(E463=0, "-", IF(H463/E463&lt;10, H463/E463, "&gt;999%"))</f>
        <v>-</v>
      </c>
    </row>
    <row r="464" spans="1:10" x14ac:dyDescent="0.25">
      <c r="A464" s="158" t="s">
        <v>239</v>
      </c>
      <c r="B464" s="65">
        <v>0</v>
      </c>
      <c r="C464" s="66">
        <v>0</v>
      </c>
      <c r="D464" s="65">
        <v>1</v>
      </c>
      <c r="E464" s="66">
        <v>5</v>
      </c>
      <c r="F464" s="67"/>
      <c r="G464" s="65">
        <f t="shared" si="88"/>
        <v>0</v>
      </c>
      <c r="H464" s="66">
        <f t="shared" si="89"/>
        <v>-4</v>
      </c>
      <c r="I464" s="20" t="str">
        <f t="shared" si="90"/>
        <v>-</v>
      </c>
      <c r="J464" s="21">
        <f t="shared" si="91"/>
        <v>-0.8</v>
      </c>
    </row>
    <row r="465" spans="1:10" x14ac:dyDescent="0.25">
      <c r="A465" s="158" t="s">
        <v>240</v>
      </c>
      <c r="B465" s="65">
        <v>2</v>
      </c>
      <c r="C465" s="66">
        <v>0</v>
      </c>
      <c r="D465" s="65">
        <v>4</v>
      </c>
      <c r="E465" s="66">
        <v>1</v>
      </c>
      <c r="F465" s="67"/>
      <c r="G465" s="65">
        <f t="shared" si="88"/>
        <v>2</v>
      </c>
      <c r="H465" s="66">
        <f t="shared" si="89"/>
        <v>3</v>
      </c>
      <c r="I465" s="20" t="str">
        <f t="shared" si="90"/>
        <v>-</v>
      </c>
      <c r="J465" s="21">
        <f t="shared" si="91"/>
        <v>3</v>
      </c>
    </row>
    <row r="466" spans="1:10" x14ac:dyDescent="0.25">
      <c r="A466" s="158" t="s">
        <v>326</v>
      </c>
      <c r="B466" s="65">
        <v>18</v>
      </c>
      <c r="C466" s="66">
        <v>21</v>
      </c>
      <c r="D466" s="65">
        <v>128</v>
      </c>
      <c r="E466" s="66">
        <v>78</v>
      </c>
      <c r="F466" s="67"/>
      <c r="G466" s="65">
        <f t="shared" si="88"/>
        <v>-3</v>
      </c>
      <c r="H466" s="66">
        <f t="shared" si="89"/>
        <v>50</v>
      </c>
      <c r="I466" s="20">
        <f t="shared" si="90"/>
        <v>-0.14285714285714285</v>
      </c>
      <c r="J466" s="21">
        <f t="shared" si="91"/>
        <v>0.64102564102564108</v>
      </c>
    </row>
    <row r="467" spans="1:10" x14ac:dyDescent="0.25">
      <c r="A467" s="158" t="s">
        <v>363</v>
      </c>
      <c r="B467" s="65">
        <v>1</v>
      </c>
      <c r="C467" s="66">
        <v>6</v>
      </c>
      <c r="D467" s="65">
        <v>25</v>
      </c>
      <c r="E467" s="66">
        <v>30</v>
      </c>
      <c r="F467" s="67"/>
      <c r="G467" s="65">
        <f t="shared" si="88"/>
        <v>-5</v>
      </c>
      <c r="H467" s="66">
        <f t="shared" si="89"/>
        <v>-5</v>
      </c>
      <c r="I467" s="20">
        <f t="shared" si="90"/>
        <v>-0.83333333333333337</v>
      </c>
      <c r="J467" s="21">
        <f t="shared" si="91"/>
        <v>-0.16666666666666666</v>
      </c>
    </row>
    <row r="468" spans="1:10" x14ac:dyDescent="0.25">
      <c r="A468" s="158" t="s">
        <v>401</v>
      </c>
      <c r="B468" s="65">
        <v>2</v>
      </c>
      <c r="C468" s="66">
        <v>7</v>
      </c>
      <c r="D468" s="65">
        <v>8</v>
      </c>
      <c r="E468" s="66">
        <v>9</v>
      </c>
      <c r="F468" s="67"/>
      <c r="G468" s="65">
        <f t="shared" si="88"/>
        <v>-5</v>
      </c>
      <c r="H468" s="66">
        <f t="shared" si="89"/>
        <v>-1</v>
      </c>
      <c r="I468" s="20">
        <f t="shared" si="90"/>
        <v>-0.7142857142857143</v>
      </c>
      <c r="J468" s="21">
        <f t="shared" si="91"/>
        <v>-0.1111111111111111</v>
      </c>
    </row>
    <row r="469" spans="1:10" s="160" customFormat="1" ht="13" x14ac:dyDescent="0.3">
      <c r="A469" s="178" t="s">
        <v>589</v>
      </c>
      <c r="B469" s="71">
        <v>29</v>
      </c>
      <c r="C469" s="72">
        <v>34</v>
      </c>
      <c r="D469" s="71">
        <v>191</v>
      </c>
      <c r="E469" s="72">
        <v>123</v>
      </c>
      <c r="F469" s="73"/>
      <c r="G469" s="71">
        <f t="shared" si="88"/>
        <v>-5</v>
      </c>
      <c r="H469" s="72">
        <f t="shared" si="89"/>
        <v>68</v>
      </c>
      <c r="I469" s="37">
        <f t="shared" si="90"/>
        <v>-0.14705882352941177</v>
      </c>
      <c r="J469" s="38">
        <f t="shared" si="91"/>
        <v>0.55284552845528456</v>
      </c>
    </row>
    <row r="470" spans="1:10" x14ac:dyDescent="0.25">
      <c r="A470" s="177"/>
      <c r="B470" s="143"/>
      <c r="C470" s="144"/>
      <c r="D470" s="143"/>
      <c r="E470" s="144"/>
      <c r="F470" s="145"/>
      <c r="G470" s="143"/>
      <c r="H470" s="144"/>
      <c r="I470" s="151"/>
      <c r="J470" s="152"/>
    </row>
    <row r="471" spans="1:10" s="139" customFormat="1" ht="13" x14ac:dyDescent="0.3">
      <c r="A471" s="159" t="s">
        <v>87</v>
      </c>
      <c r="B471" s="65"/>
      <c r="C471" s="66"/>
      <c r="D471" s="65"/>
      <c r="E471" s="66"/>
      <c r="F471" s="67"/>
      <c r="G471" s="65"/>
      <c r="H471" s="66"/>
      <c r="I471" s="20"/>
      <c r="J471" s="21"/>
    </row>
    <row r="472" spans="1:10" x14ac:dyDescent="0.25">
      <c r="A472" s="158" t="s">
        <v>478</v>
      </c>
      <c r="B472" s="65">
        <v>7</v>
      </c>
      <c r="C472" s="66">
        <v>1</v>
      </c>
      <c r="D472" s="65">
        <v>23</v>
      </c>
      <c r="E472" s="66">
        <v>10</v>
      </c>
      <c r="F472" s="67"/>
      <c r="G472" s="65">
        <f>B472-C472</f>
        <v>6</v>
      </c>
      <c r="H472" s="66">
        <f>D472-E472</f>
        <v>13</v>
      </c>
      <c r="I472" s="20">
        <f>IF(C472=0, "-", IF(G472/C472&lt;10, G472/C472, "&gt;999%"))</f>
        <v>6</v>
      </c>
      <c r="J472" s="21">
        <f>IF(E472=0, "-", IF(H472/E472&lt;10, H472/E472, "&gt;999%"))</f>
        <v>1.3</v>
      </c>
    </row>
    <row r="473" spans="1:10" s="160" customFormat="1" ht="13" x14ac:dyDescent="0.3">
      <c r="A473" s="165" t="s">
        <v>590</v>
      </c>
      <c r="B473" s="166">
        <v>7</v>
      </c>
      <c r="C473" s="167">
        <v>1</v>
      </c>
      <c r="D473" s="166">
        <v>23</v>
      </c>
      <c r="E473" s="167">
        <v>10</v>
      </c>
      <c r="F473" s="168"/>
      <c r="G473" s="166">
        <f>B473-C473</f>
        <v>6</v>
      </c>
      <c r="H473" s="167">
        <f>D473-E473</f>
        <v>13</v>
      </c>
      <c r="I473" s="169">
        <f>IF(C473=0, "-", IF(G473/C473&lt;10, G473/C473, "&gt;999%"))</f>
        <v>6</v>
      </c>
      <c r="J473" s="170">
        <f>IF(E473=0, "-", IF(H473/E473&lt;10, H473/E473, "&gt;999%"))</f>
        <v>1.3</v>
      </c>
    </row>
    <row r="474" spans="1:10" x14ac:dyDescent="0.25">
      <c r="A474" s="171"/>
      <c r="B474" s="172"/>
      <c r="C474" s="173"/>
      <c r="D474" s="172"/>
      <c r="E474" s="173"/>
      <c r="F474" s="174"/>
      <c r="G474" s="172"/>
      <c r="H474" s="173"/>
      <c r="I474" s="175"/>
      <c r="J474" s="176"/>
    </row>
    <row r="475" spans="1:10" ht="13" x14ac:dyDescent="0.3">
      <c r="A475" s="27" t="s">
        <v>16</v>
      </c>
      <c r="B475" s="71">
        <f>SUM(B7:B474)/2</f>
        <v>1923</v>
      </c>
      <c r="C475" s="77">
        <f>SUM(C7:C474)/2</f>
        <v>1572</v>
      </c>
      <c r="D475" s="71">
        <f>SUM(D7:D474)/2</f>
        <v>9435</v>
      </c>
      <c r="E475" s="77">
        <f>SUM(E7:E474)/2</f>
        <v>9486</v>
      </c>
      <c r="F475" s="73"/>
      <c r="G475" s="71">
        <f>B475-C475</f>
        <v>351</v>
      </c>
      <c r="H475" s="72">
        <f>D475-E475</f>
        <v>-51</v>
      </c>
      <c r="I475" s="37">
        <f>IF(C475=0, 0, G475/C475)</f>
        <v>0.22328244274809161</v>
      </c>
      <c r="J475" s="38">
        <f>IF(E475=0, 0, H475/E475)</f>
        <v>-5.3763440860215058E-3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8" manualBreakCount="8">
    <brk id="63" max="16383" man="1"/>
    <brk id="123" max="16383" man="1"/>
    <brk id="181" max="16383" man="1"/>
    <brk id="241" max="16383" man="1"/>
    <brk id="298" max="16383" man="1"/>
    <brk id="352" max="16383" man="1"/>
    <brk id="410" max="16383" man="1"/>
    <brk id="46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zoomScaleNormal="100" workbookViewId="0">
      <selection activeCell="M1" sqref="M1"/>
    </sheetView>
  </sheetViews>
  <sheetFormatPr defaultRowHeight="12.5" x14ac:dyDescent="0.25"/>
  <cols>
    <col min="1" max="1" width="21.08984375" bestFit="1" customWidth="1"/>
    <col min="6" max="6" width="1.7265625" customWidth="1"/>
  </cols>
  <sheetData>
    <row r="1" spans="1:10" s="52" customFormat="1" ht="20" x14ac:dyDescent="0.4">
      <c r="A1" s="4" t="s">
        <v>10</v>
      </c>
      <c r="B1" s="198" t="s">
        <v>11</v>
      </c>
      <c r="C1" s="199"/>
      <c r="D1" s="199"/>
      <c r="E1" s="199"/>
      <c r="F1" s="199"/>
      <c r="G1" s="199"/>
      <c r="H1" s="199"/>
      <c r="I1" s="199"/>
      <c r="J1" s="199"/>
    </row>
    <row r="2" spans="1:10" s="52" customFormat="1" ht="20" x14ac:dyDescent="0.4">
      <c r="A2" s="4" t="s">
        <v>98</v>
      </c>
      <c r="B2" s="202" t="s">
        <v>89</v>
      </c>
      <c r="C2" s="203"/>
      <c r="D2" s="203"/>
      <c r="E2" s="203"/>
      <c r="F2" s="203"/>
      <c r="G2" s="203"/>
      <c r="H2" s="203"/>
      <c r="I2" s="203"/>
      <c r="J2" s="203"/>
    </row>
    <row r="3" spans="1:10" ht="12.75" customHeight="1" x14ac:dyDescent="0.4">
      <c r="A3" s="4"/>
      <c r="B3" s="25"/>
      <c r="C3" s="26"/>
      <c r="D3" s="26"/>
      <c r="E3" s="26"/>
      <c r="F3" s="26"/>
      <c r="G3" s="26"/>
      <c r="H3" s="26"/>
      <c r="I3" s="26"/>
      <c r="J3" s="26"/>
    </row>
    <row r="4" spans="1:10" ht="13" x14ac:dyDescent="0.3">
      <c r="E4" s="201" t="s">
        <v>7</v>
      </c>
      <c r="F4" s="201"/>
      <c r="G4" s="201"/>
    </row>
    <row r="5" spans="1:10" ht="13" x14ac:dyDescent="0.3">
      <c r="A5" s="3"/>
      <c r="B5" s="196" t="s">
        <v>1</v>
      </c>
      <c r="C5" s="197"/>
      <c r="D5" s="196" t="s">
        <v>2</v>
      </c>
      <c r="E5" s="197"/>
      <c r="F5" s="59"/>
      <c r="G5" s="196" t="s">
        <v>3</v>
      </c>
      <c r="H5" s="200"/>
      <c r="I5" s="200"/>
      <c r="J5" s="197"/>
    </row>
    <row r="6" spans="1:10" ht="13" x14ac:dyDescent="0.3">
      <c r="A6" s="27"/>
      <c r="B6" s="57">
        <f>VALUE(RIGHT(B2, 4))</f>
        <v>2023</v>
      </c>
      <c r="C6" s="58">
        <f>B6-1</f>
        <v>2022</v>
      </c>
      <c r="D6" s="57">
        <f>B6</f>
        <v>2023</v>
      </c>
      <c r="E6" s="58">
        <f>C6</f>
        <v>2022</v>
      </c>
      <c r="F6" s="64"/>
      <c r="G6" s="57" t="s">
        <v>4</v>
      </c>
      <c r="H6" s="58" t="s">
        <v>2</v>
      </c>
      <c r="I6" s="57" t="s">
        <v>4</v>
      </c>
      <c r="J6" s="58" t="s">
        <v>2</v>
      </c>
    </row>
    <row r="7" spans="1:10" x14ac:dyDescent="0.25">
      <c r="A7" s="7" t="s">
        <v>99</v>
      </c>
      <c r="B7" s="65">
        <v>264</v>
      </c>
      <c r="C7" s="66">
        <v>211</v>
      </c>
      <c r="D7" s="65">
        <v>1410</v>
      </c>
      <c r="E7" s="66">
        <v>1630</v>
      </c>
      <c r="F7" s="67"/>
      <c r="G7" s="65">
        <f>B7-C7</f>
        <v>53</v>
      </c>
      <c r="H7" s="66">
        <f>D7-E7</f>
        <v>-220</v>
      </c>
      <c r="I7" s="28">
        <f>IF(C7=0, "-", IF(G7/C7&lt;10, G7/C7*100, "&gt;999"))</f>
        <v>25.118483412322274</v>
      </c>
      <c r="J7" s="29">
        <f>IF(E7=0, "-", IF(H7/E7&lt;10, H7/E7*100, "&gt;999"))</f>
        <v>-13.496932515337424</v>
      </c>
    </row>
    <row r="8" spans="1:10" x14ac:dyDescent="0.25">
      <c r="A8" s="7" t="s">
        <v>107</v>
      </c>
      <c r="B8" s="65">
        <v>1030</v>
      </c>
      <c r="C8" s="66">
        <v>812</v>
      </c>
      <c r="D8" s="65">
        <v>5195</v>
      </c>
      <c r="E8" s="66">
        <v>4712</v>
      </c>
      <c r="F8" s="67"/>
      <c r="G8" s="65">
        <f>B8-C8</f>
        <v>218</v>
      </c>
      <c r="H8" s="66">
        <f>D8-E8</f>
        <v>483</v>
      </c>
      <c r="I8" s="28">
        <f>IF(C8=0, "-", IF(G8/C8&lt;10, G8/C8*100, "&gt;999"))</f>
        <v>26.847290640394089</v>
      </c>
      <c r="J8" s="29">
        <f>IF(E8=0, "-", IF(H8/E8&lt;10, H8/E8*100, "&gt;999"))</f>
        <v>10.250424448217316</v>
      </c>
    </row>
    <row r="9" spans="1:10" x14ac:dyDescent="0.25">
      <c r="A9" s="7" t="s">
        <v>113</v>
      </c>
      <c r="B9" s="65">
        <v>510</v>
      </c>
      <c r="C9" s="66">
        <v>468</v>
      </c>
      <c r="D9" s="65">
        <v>2420</v>
      </c>
      <c r="E9" s="66">
        <v>2786</v>
      </c>
      <c r="F9" s="67"/>
      <c r="G9" s="65">
        <f>B9-C9</f>
        <v>42</v>
      </c>
      <c r="H9" s="66">
        <f>D9-E9</f>
        <v>-366</v>
      </c>
      <c r="I9" s="28">
        <f>IF(C9=0, "-", IF(G9/C9&lt;10, G9/C9*100, "&gt;999"))</f>
        <v>8.9743589743589745</v>
      </c>
      <c r="J9" s="29">
        <f>IF(E9=0, "-", IF(H9/E9&lt;10, H9/E9*100, "&gt;999"))</f>
        <v>-13.137114142139266</v>
      </c>
    </row>
    <row r="10" spans="1:10" x14ac:dyDescent="0.25">
      <c r="A10" s="7" t="s">
        <v>114</v>
      </c>
      <c r="B10" s="65">
        <v>119</v>
      </c>
      <c r="C10" s="66">
        <v>81</v>
      </c>
      <c r="D10" s="65">
        <v>410</v>
      </c>
      <c r="E10" s="66">
        <v>358</v>
      </c>
      <c r="F10" s="67"/>
      <c r="G10" s="65">
        <f>B10-C10</f>
        <v>38</v>
      </c>
      <c r="H10" s="66">
        <f>D10-E10</f>
        <v>52</v>
      </c>
      <c r="I10" s="28">
        <f>IF(C10=0, "-", IF(G10/C10&lt;10, G10/C10*100, "&gt;999"))</f>
        <v>46.913580246913575</v>
      </c>
      <c r="J10" s="29">
        <f>IF(E10=0, "-", IF(H10/E10&lt;10, H10/E10*100, "&gt;999"))</f>
        <v>14.52513966480447</v>
      </c>
    </row>
    <row r="11" spans="1:10" s="43" customFormat="1" ht="13" x14ac:dyDescent="0.3">
      <c r="A11" s="27" t="s">
        <v>0</v>
      </c>
      <c r="B11" s="71">
        <f>SUM(B7:B10)</f>
        <v>1923</v>
      </c>
      <c r="C11" s="72">
        <f>SUM(C7:C10)</f>
        <v>1572</v>
      </c>
      <c r="D11" s="71">
        <f>SUM(D7:D10)</f>
        <v>9435</v>
      </c>
      <c r="E11" s="72">
        <f>SUM(E7:E10)</f>
        <v>9486</v>
      </c>
      <c r="F11" s="73"/>
      <c r="G11" s="71">
        <f>B11-C11</f>
        <v>351</v>
      </c>
      <c r="H11" s="72">
        <f>D11-E11</f>
        <v>-51</v>
      </c>
      <c r="I11" s="44">
        <f>IF(C11=0, 0, G11/C11*100)</f>
        <v>22.328244274809162</v>
      </c>
      <c r="J11" s="45">
        <f>IF(E11=0, 0, H11/E11*100)</f>
        <v>-0.53763440860215062</v>
      </c>
    </row>
    <row r="13" spans="1:10" ht="13" x14ac:dyDescent="0.3">
      <c r="A13" s="3"/>
      <c r="B13" s="196" t="s">
        <v>1</v>
      </c>
      <c r="C13" s="197"/>
      <c r="D13" s="196" t="s">
        <v>2</v>
      </c>
      <c r="E13" s="197"/>
      <c r="F13" s="59"/>
      <c r="G13" s="196" t="s">
        <v>3</v>
      </c>
      <c r="H13" s="200"/>
      <c r="I13" s="200"/>
      <c r="J13" s="197"/>
    </row>
    <row r="14" spans="1:10" x14ac:dyDescent="0.25">
      <c r="A14" s="7" t="s">
        <v>100</v>
      </c>
      <c r="B14" s="65">
        <v>13</v>
      </c>
      <c r="C14" s="66">
        <v>2</v>
      </c>
      <c r="D14" s="65">
        <v>49</v>
      </c>
      <c r="E14" s="66">
        <v>18</v>
      </c>
      <c r="F14" s="67"/>
      <c r="G14" s="65">
        <f t="shared" ref="G14:G34" si="0">B14-C14</f>
        <v>11</v>
      </c>
      <c r="H14" s="66">
        <f t="shared" ref="H14:H34" si="1">D14-E14</f>
        <v>31</v>
      </c>
      <c r="I14" s="28">
        <f t="shared" ref="I14:I33" si="2">IF(C14=0, "-", IF(G14/C14&lt;10, G14/C14*100, "&gt;999"))</f>
        <v>550</v>
      </c>
      <c r="J14" s="29">
        <f t="shared" ref="J14:J33" si="3">IF(E14=0, "-", IF(H14/E14&lt;10, H14/E14*100, "&gt;999"))</f>
        <v>172.22222222222223</v>
      </c>
    </row>
    <row r="15" spans="1:10" x14ac:dyDescent="0.25">
      <c r="A15" s="7" t="s">
        <v>101</v>
      </c>
      <c r="B15" s="65">
        <v>103</v>
      </c>
      <c r="C15" s="66">
        <v>69</v>
      </c>
      <c r="D15" s="65">
        <v>499</v>
      </c>
      <c r="E15" s="66">
        <v>675</v>
      </c>
      <c r="F15" s="67"/>
      <c r="G15" s="65">
        <f t="shared" si="0"/>
        <v>34</v>
      </c>
      <c r="H15" s="66">
        <f t="shared" si="1"/>
        <v>-176</v>
      </c>
      <c r="I15" s="28">
        <f t="shared" si="2"/>
        <v>49.275362318840585</v>
      </c>
      <c r="J15" s="29">
        <f t="shared" si="3"/>
        <v>-26.074074074074073</v>
      </c>
    </row>
    <row r="16" spans="1:10" x14ac:dyDescent="0.25">
      <c r="A16" s="7" t="s">
        <v>102</v>
      </c>
      <c r="B16" s="65">
        <v>75</v>
      </c>
      <c r="C16" s="66">
        <v>81</v>
      </c>
      <c r="D16" s="65">
        <v>398</v>
      </c>
      <c r="E16" s="66">
        <v>580</v>
      </c>
      <c r="F16" s="67"/>
      <c r="G16" s="65">
        <f t="shared" si="0"/>
        <v>-6</v>
      </c>
      <c r="H16" s="66">
        <f t="shared" si="1"/>
        <v>-182</v>
      </c>
      <c r="I16" s="28">
        <f t="shared" si="2"/>
        <v>-7.4074074074074066</v>
      </c>
      <c r="J16" s="29">
        <f t="shared" si="3"/>
        <v>-31.379310344827587</v>
      </c>
    </row>
    <row r="17" spans="1:10" x14ac:dyDescent="0.25">
      <c r="A17" s="7" t="s">
        <v>103</v>
      </c>
      <c r="B17" s="65">
        <v>40</v>
      </c>
      <c r="C17" s="66">
        <v>27</v>
      </c>
      <c r="D17" s="65">
        <v>263</v>
      </c>
      <c r="E17" s="66">
        <v>205</v>
      </c>
      <c r="F17" s="67"/>
      <c r="G17" s="65">
        <f t="shared" si="0"/>
        <v>13</v>
      </c>
      <c r="H17" s="66">
        <f t="shared" si="1"/>
        <v>58</v>
      </c>
      <c r="I17" s="28">
        <f t="shared" si="2"/>
        <v>48.148148148148145</v>
      </c>
      <c r="J17" s="29">
        <f t="shared" si="3"/>
        <v>28.292682926829265</v>
      </c>
    </row>
    <row r="18" spans="1:10" x14ac:dyDescent="0.25">
      <c r="A18" s="7" t="s">
        <v>104</v>
      </c>
      <c r="B18" s="65">
        <v>4</v>
      </c>
      <c r="C18" s="66">
        <v>10</v>
      </c>
      <c r="D18" s="65">
        <v>31</v>
      </c>
      <c r="E18" s="66">
        <v>35</v>
      </c>
      <c r="F18" s="67"/>
      <c r="G18" s="65">
        <f t="shared" si="0"/>
        <v>-6</v>
      </c>
      <c r="H18" s="66">
        <f t="shared" si="1"/>
        <v>-4</v>
      </c>
      <c r="I18" s="28">
        <f t="shared" si="2"/>
        <v>-60</v>
      </c>
      <c r="J18" s="29">
        <f t="shared" si="3"/>
        <v>-11.428571428571429</v>
      </c>
    </row>
    <row r="19" spans="1:10" x14ac:dyDescent="0.25">
      <c r="A19" s="7" t="s">
        <v>105</v>
      </c>
      <c r="B19" s="65">
        <v>10</v>
      </c>
      <c r="C19" s="66">
        <v>15</v>
      </c>
      <c r="D19" s="65">
        <v>101</v>
      </c>
      <c r="E19" s="66">
        <v>74</v>
      </c>
      <c r="F19" s="67"/>
      <c r="G19" s="65">
        <f t="shared" si="0"/>
        <v>-5</v>
      </c>
      <c r="H19" s="66">
        <f t="shared" si="1"/>
        <v>27</v>
      </c>
      <c r="I19" s="28">
        <f t="shared" si="2"/>
        <v>-33.333333333333329</v>
      </c>
      <c r="J19" s="29">
        <f t="shared" si="3"/>
        <v>36.486486486486484</v>
      </c>
    </row>
    <row r="20" spans="1:10" x14ac:dyDescent="0.25">
      <c r="A20" s="7" t="s">
        <v>106</v>
      </c>
      <c r="B20" s="65">
        <v>19</v>
      </c>
      <c r="C20" s="66">
        <v>7</v>
      </c>
      <c r="D20" s="65">
        <v>69</v>
      </c>
      <c r="E20" s="66">
        <v>43</v>
      </c>
      <c r="F20" s="67"/>
      <c r="G20" s="65">
        <f t="shared" si="0"/>
        <v>12</v>
      </c>
      <c r="H20" s="66">
        <f t="shared" si="1"/>
        <v>26</v>
      </c>
      <c r="I20" s="28">
        <f t="shared" si="2"/>
        <v>171.42857142857142</v>
      </c>
      <c r="J20" s="29">
        <f t="shared" si="3"/>
        <v>60.465116279069761</v>
      </c>
    </row>
    <row r="21" spans="1:10" x14ac:dyDescent="0.25">
      <c r="A21" s="142" t="s">
        <v>108</v>
      </c>
      <c r="B21" s="143">
        <v>62</v>
      </c>
      <c r="C21" s="144">
        <v>66</v>
      </c>
      <c r="D21" s="143">
        <v>512</v>
      </c>
      <c r="E21" s="144">
        <v>440</v>
      </c>
      <c r="F21" s="145"/>
      <c r="G21" s="143">
        <f t="shared" si="0"/>
        <v>-4</v>
      </c>
      <c r="H21" s="144">
        <f t="shared" si="1"/>
        <v>72</v>
      </c>
      <c r="I21" s="146">
        <f t="shared" si="2"/>
        <v>-6.0606060606060606</v>
      </c>
      <c r="J21" s="147">
        <f t="shared" si="3"/>
        <v>16.363636363636363</v>
      </c>
    </row>
    <row r="22" spans="1:10" x14ac:dyDescent="0.25">
      <c r="A22" s="7" t="s">
        <v>109</v>
      </c>
      <c r="B22" s="65">
        <v>283</v>
      </c>
      <c r="C22" s="66">
        <v>185</v>
      </c>
      <c r="D22" s="65">
        <v>1398</v>
      </c>
      <c r="E22" s="66">
        <v>1326</v>
      </c>
      <c r="F22" s="67"/>
      <c r="G22" s="65">
        <f t="shared" si="0"/>
        <v>98</v>
      </c>
      <c r="H22" s="66">
        <f t="shared" si="1"/>
        <v>72</v>
      </c>
      <c r="I22" s="28">
        <f t="shared" si="2"/>
        <v>52.972972972972975</v>
      </c>
      <c r="J22" s="29">
        <f t="shared" si="3"/>
        <v>5.4298642533936654</v>
      </c>
    </row>
    <row r="23" spans="1:10" x14ac:dyDescent="0.25">
      <c r="A23" s="7" t="s">
        <v>110</v>
      </c>
      <c r="B23" s="65">
        <v>433</v>
      </c>
      <c r="C23" s="66">
        <v>267</v>
      </c>
      <c r="D23" s="65">
        <v>2073</v>
      </c>
      <c r="E23" s="66">
        <v>1655</v>
      </c>
      <c r="F23" s="67"/>
      <c r="G23" s="65">
        <f t="shared" si="0"/>
        <v>166</v>
      </c>
      <c r="H23" s="66">
        <f t="shared" si="1"/>
        <v>418</v>
      </c>
      <c r="I23" s="28">
        <f t="shared" si="2"/>
        <v>62.172284644194754</v>
      </c>
      <c r="J23" s="29">
        <f t="shared" si="3"/>
        <v>25.256797583081571</v>
      </c>
    </row>
    <row r="24" spans="1:10" x14ac:dyDescent="0.25">
      <c r="A24" s="7" t="s">
        <v>111</v>
      </c>
      <c r="B24" s="65">
        <v>231</v>
      </c>
      <c r="C24" s="66">
        <v>267</v>
      </c>
      <c r="D24" s="65">
        <v>1095</v>
      </c>
      <c r="E24" s="66">
        <v>1150</v>
      </c>
      <c r="F24" s="67"/>
      <c r="G24" s="65">
        <f t="shared" si="0"/>
        <v>-36</v>
      </c>
      <c r="H24" s="66">
        <f t="shared" si="1"/>
        <v>-55</v>
      </c>
      <c r="I24" s="28">
        <f t="shared" si="2"/>
        <v>-13.48314606741573</v>
      </c>
      <c r="J24" s="29">
        <f t="shared" si="3"/>
        <v>-4.7826086956521738</v>
      </c>
    </row>
    <row r="25" spans="1:10" x14ac:dyDescent="0.25">
      <c r="A25" s="7" t="s">
        <v>112</v>
      </c>
      <c r="B25" s="65">
        <v>21</v>
      </c>
      <c r="C25" s="66">
        <v>27</v>
      </c>
      <c r="D25" s="65">
        <v>117</v>
      </c>
      <c r="E25" s="66">
        <v>141</v>
      </c>
      <c r="F25" s="67"/>
      <c r="G25" s="65">
        <f t="shared" si="0"/>
        <v>-6</v>
      </c>
      <c r="H25" s="66">
        <f t="shared" si="1"/>
        <v>-24</v>
      </c>
      <c r="I25" s="28">
        <f t="shared" si="2"/>
        <v>-22.222222222222221</v>
      </c>
      <c r="J25" s="29">
        <f t="shared" si="3"/>
        <v>-17.021276595744681</v>
      </c>
    </row>
    <row r="26" spans="1:10" x14ac:dyDescent="0.25">
      <c r="A26" s="142" t="s">
        <v>115</v>
      </c>
      <c r="B26" s="143">
        <v>11</v>
      </c>
      <c r="C26" s="144">
        <v>1</v>
      </c>
      <c r="D26" s="143">
        <v>28</v>
      </c>
      <c r="E26" s="144">
        <v>33</v>
      </c>
      <c r="F26" s="145"/>
      <c r="G26" s="143">
        <f t="shared" si="0"/>
        <v>10</v>
      </c>
      <c r="H26" s="144">
        <f t="shared" si="1"/>
        <v>-5</v>
      </c>
      <c r="I26" s="146" t="str">
        <f t="shared" si="2"/>
        <v>&gt;999</v>
      </c>
      <c r="J26" s="147">
        <f t="shared" si="3"/>
        <v>-15.151515151515152</v>
      </c>
    </row>
    <row r="27" spans="1:10" x14ac:dyDescent="0.25">
      <c r="A27" s="7" t="s">
        <v>116</v>
      </c>
      <c r="B27" s="65">
        <v>1</v>
      </c>
      <c r="C27" s="66">
        <v>1</v>
      </c>
      <c r="D27" s="65">
        <v>3</v>
      </c>
      <c r="E27" s="66">
        <v>3</v>
      </c>
      <c r="F27" s="67"/>
      <c r="G27" s="65">
        <f t="shared" si="0"/>
        <v>0</v>
      </c>
      <c r="H27" s="66">
        <f t="shared" si="1"/>
        <v>0</v>
      </c>
      <c r="I27" s="28">
        <f t="shared" si="2"/>
        <v>0</v>
      </c>
      <c r="J27" s="29">
        <f t="shared" si="3"/>
        <v>0</v>
      </c>
    </row>
    <row r="28" spans="1:10" x14ac:dyDescent="0.25">
      <c r="A28" s="7" t="s">
        <v>117</v>
      </c>
      <c r="B28" s="65">
        <v>1</v>
      </c>
      <c r="C28" s="66">
        <v>1</v>
      </c>
      <c r="D28" s="65">
        <v>10</v>
      </c>
      <c r="E28" s="66">
        <v>12</v>
      </c>
      <c r="F28" s="67"/>
      <c r="G28" s="65">
        <f t="shared" si="0"/>
        <v>0</v>
      </c>
      <c r="H28" s="66">
        <f t="shared" si="1"/>
        <v>-2</v>
      </c>
      <c r="I28" s="28">
        <f t="shared" si="2"/>
        <v>0</v>
      </c>
      <c r="J28" s="29">
        <f t="shared" si="3"/>
        <v>-16.666666666666664</v>
      </c>
    </row>
    <row r="29" spans="1:10" x14ac:dyDescent="0.25">
      <c r="A29" s="7" t="s">
        <v>118</v>
      </c>
      <c r="B29" s="65">
        <v>32</v>
      </c>
      <c r="C29" s="66">
        <v>31</v>
      </c>
      <c r="D29" s="65">
        <v>169</v>
      </c>
      <c r="E29" s="66">
        <v>167</v>
      </c>
      <c r="F29" s="67"/>
      <c r="G29" s="65">
        <f t="shared" si="0"/>
        <v>1</v>
      </c>
      <c r="H29" s="66">
        <f t="shared" si="1"/>
        <v>2</v>
      </c>
      <c r="I29" s="28">
        <f t="shared" si="2"/>
        <v>3.225806451612903</v>
      </c>
      <c r="J29" s="29">
        <f t="shared" si="3"/>
        <v>1.1976047904191618</v>
      </c>
    </row>
    <row r="30" spans="1:10" x14ac:dyDescent="0.25">
      <c r="A30" s="7" t="s">
        <v>119</v>
      </c>
      <c r="B30" s="65">
        <v>53</v>
      </c>
      <c r="C30" s="66">
        <v>68</v>
      </c>
      <c r="D30" s="65">
        <v>246</v>
      </c>
      <c r="E30" s="66">
        <v>361</v>
      </c>
      <c r="F30" s="67"/>
      <c r="G30" s="65">
        <f t="shared" si="0"/>
        <v>-15</v>
      </c>
      <c r="H30" s="66">
        <f t="shared" si="1"/>
        <v>-115</v>
      </c>
      <c r="I30" s="28">
        <f t="shared" si="2"/>
        <v>-22.058823529411764</v>
      </c>
      <c r="J30" s="29">
        <f t="shared" si="3"/>
        <v>-31.855955678670362</v>
      </c>
    </row>
    <row r="31" spans="1:10" x14ac:dyDescent="0.25">
      <c r="A31" s="7" t="s">
        <v>120</v>
      </c>
      <c r="B31" s="65">
        <v>378</v>
      </c>
      <c r="C31" s="66">
        <v>349</v>
      </c>
      <c r="D31" s="65">
        <v>1859</v>
      </c>
      <c r="E31" s="66">
        <v>2127</v>
      </c>
      <c r="F31" s="67"/>
      <c r="G31" s="65">
        <f t="shared" si="0"/>
        <v>29</v>
      </c>
      <c r="H31" s="66">
        <f t="shared" si="1"/>
        <v>-268</v>
      </c>
      <c r="I31" s="28">
        <f t="shared" si="2"/>
        <v>8.3094555873925504</v>
      </c>
      <c r="J31" s="29">
        <f t="shared" si="3"/>
        <v>-12.599905970850964</v>
      </c>
    </row>
    <row r="32" spans="1:10" x14ac:dyDescent="0.25">
      <c r="A32" s="7" t="s">
        <v>121</v>
      </c>
      <c r="B32" s="65">
        <v>34</v>
      </c>
      <c r="C32" s="66">
        <v>17</v>
      </c>
      <c r="D32" s="65">
        <v>105</v>
      </c>
      <c r="E32" s="66">
        <v>83</v>
      </c>
      <c r="F32" s="67"/>
      <c r="G32" s="65">
        <f t="shared" si="0"/>
        <v>17</v>
      </c>
      <c r="H32" s="66">
        <f t="shared" si="1"/>
        <v>22</v>
      </c>
      <c r="I32" s="28">
        <f t="shared" si="2"/>
        <v>100</v>
      </c>
      <c r="J32" s="29">
        <f t="shared" si="3"/>
        <v>26.506024096385545</v>
      </c>
    </row>
    <row r="33" spans="1:10" x14ac:dyDescent="0.25">
      <c r="A33" s="142" t="s">
        <v>114</v>
      </c>
      <c r="B33" s="143">
        <v>119</v>
      </c>
      <c r="C33" s="144">
        <v>81</v>
      </c>
      <c r="D33" s="143">
        <v>410</v>
      </c>
      <c r="E33" s="144">
        <v>358</v>
      </c>
      <c r="F33" s="145"/>
      <c r="G33" s="143">
        <f t="shared" si="0"/>
        <v>38</v>
      </c>
      <c r="H33" s="144">
        <f t="shared" si="1"/>
        <v>52</v>
      </c>
      <c r="I33" s="146">
        <f t="shared" si="2"/>
        <v>46.913580246913575</v>
      </c>
      <c r="J33" s="147">
        <f t="shared" si="3"/>
        <v>14.52513966480447</v>
      </c>
    </row>
    <row r="34" spans="1:10" s="43" customFormat="1" ht="13" x14ac:dyDescent="0.3">
      <c r="A34" s="27" t="s">
        <v>0</v>
      </c>
      <c r="B34" s="71">
        <f>SUM(B14:B33)</f>
        <v>1923</v>
      </c>
      <c r="C34" s="72">
        <f>SUM(C14:C33)</f>
        <v>1572</v>
      </c>
      <c r="D34" s="71">
        <f>SUM(D14:D33)</f>
        <v>9435</v>
      </c>
      <c r="E34" s="72">
        <f>SUM(E14:E33)</f>
        <v>9486</v>
      </c>
      <c r="F34" s="73"/>
      <c r="G34" s="71">
        <f t="shared" si="0"/>
        <v>351</v>
      </c>
      <c r="H34" s="72">
        <f t="shared" si="1"/>
        <v>-51</v>
      </c>
      <c r="I34" s="44">
        <f>IF(C34=0, 0, G34/C34*100)</f>
        <v>22.328244274809162</v>
      </c>
      <c r="J34" s="45">
        <f>IF(E34=0, 0, H34/E34*100)</f>
        <v>-0.53763440860215062</v>
      </c>
    </row>
    <row r="36" spans="1:10" ht="13" x14ac:dyDescent="0.3">
      <c r="E36" s="201" t="s">
        <v>8</v>
      </c>
      <c r="F36" s="201"/>
      <c r="G36" s="201"/>
    </row>
    <row r="37" spans="1:10" ht="13" x14ac:dyDescent="0.3">
      <c r="A37" s="3"/>
      <c r="B37" s="196" t="s">
        <v>1</v>
      </c>
      <c r="C37" s="197"/>
      <c r="D37" s="196" t="s">
        <v>2</v>
      </c>
      <c r="E37" s="197"/>
      <c r="F37" s="59"/>
      <c r="G37" s="196" t="s">
        <v>9</v>
      </c>
      <c r="H37" s="197"/>
    </row>
    <row r="38" spans="1:10" ht="13" x14ac:dyDescent="0.3">
      <c r="A38" s="27"/>
      <c r="B38" s="57">
        <f>B6</f>
        <v>2023</v>
      </c>
      <c r="C38" s="58">
        <f>C6</f>
        <v>2022</v>
      </c>
      <c r="D38" s="57">
        <f>D6</f>
        <v>2023</v>
      </c>
      <c r="E38" s="58">
        <f>E6</f>
        <v>2022</v>
      </c>
      <c r="F38" s="64"/>
      <c r="G38" s="57" t="s">
        <v>4</v>
      </c>
      <c r="H38" s="58" t="s">
        <v>2</v>
      </c>
    </row>
    <row r="39" spans="1:10" x14ac:dyDescent="0.25">
      <c r="A39" s="7" t="s">
        <v>99</v>
      </c>
      <c r="B39" s="30">
        <f>$B$7/$B$11*100</f>
        <v>13.728549141965679</v>
      </c>
      <c r="C39" s="31">
        <f>$C$7/$C$11*100</f>
        <v>13.42239185750636</v>
      </c>
      <c r="D39" s="30">
        <f>$D$7/$D$11*100</f>
        <v>14.944356120826709</v>
      </c>
      <c r="E39" s="31">
        <f>$E$7/$E$11*100</f>
        <v>17.183217372970695</v>
      </c>
      <c r="F39" s="32"/>
      <c r="G39" s="30">
        <f>B39-C39</f>
        <v>0.306157284459319</v>
      </c>
      <c r="H39" s="31">
        <f>D39-E39</f>
        <v>-2.2388612521439857</v>
      </c>
    </row>
    <row r="40" spans="1:10" x14ac:dyDescent="0.25">
      <c r="A40" s="7" t="s">
        <v>107</v>
      </c>
      <c r="B40" s="30">
        <f>$B$8/$B$11*100</f>
        <v>53.562142485699425</v>
      </c>
      <c r="C40" s="31">
        <f>$C$8/$C$11*100</f>
        <v>51.653944020356235</v>
      </c>
      <c r="D40" s="30">
        <f>$D$8/$D$11*100</f>
        <v>55.060943296237419</v>
      </c>
      <c r="E40" s="31">
        <f>$E$8/$E$11*100</f>
        <v>49.673202614379086</v>
      </c>
      <c r="F40" s="32"/>
      <c r="G40" s="30">
        <f>B40-C40</f>
        <v>1.9081984653431903</v>
      </c>
      <c r="H40" s="31">
        <f>D40-E40</f>
        <v>5.3877406818583324</v>
      </c>
    </row>
    <row r="41" spans="1:10" x14ac:dyDescent="0.25">
      <c r="A41" s="7" t="s">
        <v>113</v>
      </c>
      <c r="B41" s="30">
        <f>$B$9/$B$11*100</f>
        <v>26.521060842433698</v>
      </c>
      <c r="C41" s="31">
        <f>$C$9/$C$11*100</f>
        <v>29.770992366412212</v>
      </c>
      <c r="D41" s="30">
        <f>$D$9/$D$11*100</f>
        <v>25.64917859035506</v>
      </c>
      <c r="E41" s="31">
        <f>$E$9/$E$11*100</f>
        <v>29.369597301286106</v>
      </c>
      <c r="F41" s="32"/>
      <c r="G41" s="30">
        <f>B41-C41</f>
        <v>-3.249931523978514</v>
      </c>
      <c r="H41" s="31">
        <f>D41-E41</f>
        <v>-3.720418710931046</v>
      </c>
    </row>
    <row r="42" spans="1:10" x14ac:dyDescent="0.25">
      <c r="A42" s="7" t="s">
        <v>114</v>
      </c>
      <c r="B42" s="30">
        <f>$B$10/$B$11*100</f>
        <v>6.1882475299011963</v>
      </c>
      <c r="C42" s="31">
        <f>$C$10/$C$11*100</f>
        <v>5.1526717557251906</v>
      </c>
      <c r="D42" s="30">
        <f>$D$10/$D$11*100</f>
        <v>4.3455219925808164</v>
      </c>
      <c r="E42" s="31">
        <f>$E$10/$E$11*100</f>
        <v>3.7739827113641153</v>
      </c>
      <c r="F42" s="32"/>
      <c r="G42" s="30">
        <f>B42-C42</f>
        <v>1.0355757741760057</v>
      </c>
      <c r="H42" s="31">
        <f>D42-E42</f>
        <v>0.57153928121670106</v>
      </c>
    </row>
    <row r="43" spans="1:10" s="43" customFormat="1" ht="13" x14ac:dyDescent="0.3">
      <c r="A43" s="27" t="s">
        <v>0</v>
      </c>
      <c r="B43" s="46">
        <f>SUM(B39:B42)</f>
        <v>99.999999999999986</v>
      </c>
      <c r="C43" s="47">
        <f>SUM(C39:C42)</f>
        <v>100</v>
      </c>
      <c r="D43" s="46">
        <f>SUM(D39:D42)</f>
        <v>100</v>
      </c>
      <c r="E43" s="47">
        <f>SUM(E39:E42)</f>
        <v>100</v>
      </c>
      <c r="F43" s="48"/>
      <c r="G43" s="46">
        <f>B43-C43</f>
        <v>0</v>
      </c>
      <c r="H43" s="47">
        <f>D43-E43</f>
        <v>0</v>
      </c>
    </row>
    <row r="45" spans="1:10" ht="13" x14ac:dyDescent="0.3">
      <c r="A45" s="3"/>
      <c r="B45" s="196" t="s">
        <v>1</v>
      </c>
      <c r="C45" s="197"/>
      <c r="D45" s="196" t="s">
        <v>2</v>
      </c>
      <c r="E45" s="197"/>
      <c r="F45" s="59"/>
      <c r="G45" s="196" t="s">
        <v>9</v>
      </c>
      <c r="H45" s="197"/>
    </row>
    <row r="46" spans="1:10" x14ac:dyDescent="0.25">
      <c r="A46" s="7" t="s">
        <v>100</v>
      </c>
      <c r="B46" s="30">
        <f>$B$14/$B$34*100</f>
        <v>0.67602704108164324</v>
      </c>
      <c r="C46" s="31">
        <f>$C$14/$C$34*100</f>
        <v>0.1272264631043257</v>
      </c>
      <c r="D46" s="30">
        <f>$D$14/$D$34*100</f>
        <v>0.51934287228404874</v>
      </c>
      <c r="E46" s="31">
        <f>$E$14/$E$34*100</f>
        <v>0.18975332068311196</v>
      </c>
      <c r="F46" s="32"/>
      <c r="G46" s="30">
        <f t="shared" ref="G46:G66" si="4">B46-C46</f>
        <v>0.54880057797731752</v>
      </c>
      <c r="H46" s="31">
        <f t="shared" ref="H46:H66" si="5">D46-E46</f>
        <v>0.32958955160093678</v>
      </c>
    </row>
    <row r="47" spans="1:10" x14ac:dyDescent="0.25">
      <c r="A47" s="7" t="s">
        <v>101</v>
      </c>
      <c r="B47" s="30">
        <f>$B$15/$B$34*100</f>
        <v>5.3562142485699429</v>
      </c>
      <c r="C47" s="31">
        <f>$C$15/$C$34*100</f>
        <v>4.3893129770992365</v>
      </c>
      <c r="D47" s="30">
        <f>$D$15/$D$34*100</f>
        <v>5.2888182299947006</v>
      </c>
      <c r="E47" s="31">
        <f>$E$15/$E$34*100</f>
        <v>7.1157495256166978</v>
      </c>
      <c r="F47" s="32"/>
      <c r="G47" s="30">
        <f t="shared" si="4"/>
        <v>0.96690127147070637</v>
      </c>
      <c r="H47" s="31">
        <f t="shared" si="5"/>
        <v>-1.8269312956219972</v>
      </c>
    </row>
    <row r="48" spans="1:10" x14ac:dyDescent="0.25">
      <c r="A48" s="7" t="s">
        <v>102</v>
      </c>
      <c r="B48" s="30">
        <f>$B$16/$B$34*100</f>
        <v>3.9001560062402496</v>
      </c>
      <c r="C48" s="31">
        <f>$C$16/$C$34*100</f>
        <v>5.1526717557251906</v>
      </c>
      <c r="D48" s="30">
        <f>$D$16/$D$34*100</f>
        <v>4.2183359830418654</v>
      </c>
      <c r="E48" s="31">
        <f>$E$16/$E$34*100</f>
        <v>6.114273666455829</v>
      </c>
      <c r="F48" s="32"/>
      <c r="G48" s="30">
        <f t="shared" si="4"/>
        <v>-1.252515749484941</v>
      </c>
      <c r="H48" s="31">
        <f t="shared" si="5"/>
        <v>-1.8959376834139636</v>
      </c>
    </row>
    <row r="49" spans="1:8" x14ac:dyDescent="0.25">
      <c r="A49" s="7" t="s">
        <v>103</v>
      </c>
      <c r="B49" s="30">
        <f>$B$17/$B$34*100</f>
        <v>2.0800832033281331</v>
      </c>
      <c r="C49" s="31">
        <f>$C$17/$C$34*100</f>
        <v>1.717557251908397</v>
      </c>
      <c r="D49" s="30">
        <f>$D$17/$D$34*100</f>
        <v>2.78749337572867</v>
      </c>
      <c r="E49" s="31">
        <f>$E$17/$E$34*100</f>
        <v>2.1610794855576638</v>
      </c>
      <c r="F49" s="32"/>
      <c r="G49" s="30">
        <f t="shared" si="4"/>
        <v>0.36252595141973609</v>
      </c>
      <c r="H49" s="31">
        <f t="shared" si="5"/>
        <v>0.62641389017100613</v>
      </c>
    </row>
    <row r="50" spans="1:8" x14ac:dyDescent="0.25">
      <c r="A50" s="7" t="s">
        <v>104</v>
      </c>
      <c r="B50" s="30">
        <f>$B$18/$B$34*100</f>
        <v>0.20800832033281333</v>
      </c>
      <c r="C50" s="31">
        <f>$C$18/$C$34*100</f>
        <v>0.63613231552162841</v>
      </c>
      <c r="D50" s="30">
        <f>$D$18/$D$34*100</f>
        <v>0.32856385797562271</v>
      </c>
      <c r="E50" s="31">
        <f>$E$18/$E$34*100</f>
        <v>0.36896479021716211</v>
      </c>
      <c r="F50" s="32"/>
      <c r="G50" s="30">
        <f t="shared" si="4"/>
        <v>-0.42812399518881505</v>
      </c>
      <c r="H50" s="31">
        <f t="shared" si="5"/>
        <v>-4.04009322415394E-2</v>
      </c>
    </row>
    <row r="51" spans="1:8" x14ac:dyDescent="0.25">
      <c r="A51" s="7" t="s">
        <v>105</v>
      </c>
      <c r="B51" s="30">
        <f>$B$19/$B$34*100</f>
        <v>0.52002080083203328</v>
      </c>
      <c r="C51" s="31">
        <f>$C$19/$C$34*100</f>
        <v>0.95419847328244278</v>
      </c>
      <c r="D51" s="30">
        <f>$D$19/$D$34*100</f>
        <v>1.0704822469528352</v>
      </c>
      <c r="E51" s="31">
        <f>$E$19/$E$34*100</f>
        <v>0.78009698503057134</v>
      </c>
      <c r="F51" s="32"/>
      <c r="G51" s="30">
        <f t="shared" si="4"/>
        <v>-0.4341776724504095</v>
      </c>
      <c r="H51" s="31">
        <f t="shared" si="5"/>
        <v>0.29038526192226388</v>
      </c>
    </row>
    <row r="52" spans="1:8" x14ac:dyDescent="0.25">
      <c r="A52" s="7" t="s">
        <v>106</v>
      </c>
      <c r="B52" s="30">
        <f>$B$20/$B$34*100</f>
        <v>0.98803952158086317</v>
      </c>
      <c r="C52" s="31">
        <f>$C$20/$C$34*100</f>
        <v>0.44529262086513993</v>
      </c>
      <c r="D52" s="30">
        <f>$D$20/$D$34*100</f>
        <v>0.7313195548489666</v>
      </c>
      <c r="E52" s="31">
        <f>$E$20/$E$34*100</f>
        <v>0.45329959940965636</v>
      </c>
      <c r="F52" s="32"/>
      <c r="G52" s="30">
        <f t="shared" si="4"/>
        <v>0.54274690071572329</v>
      </c>
      <c r="H52" s="31">
        <f t="shared" si="5"/>
        <v>0.27801995543931024</v>
      </c>
    </row>
    <row r="53" spans="1:8" x14ac:dyDescent="0.25">
      <c r="A53" s="142" t="s">
        <v>108</v>
      </c>
      <c r="B53" s="148">
        <f>$B$21/$B$34*100</f>
        <v>3.2241289651586063</v>
      </c>
      <c r="C53" s="149">
        <f>$C$21/$C$34*100</f>
        <v>4.1984732824427482</v>
      </c>
      <c r="D53" s="148">
        <f>$D$21/$D$34*100</f>
        <v>5.4266030736618971</v>
      </c>
      <c r="E53" s="149">
        <f>$E$21/$E$34*100</f>
        <v>4.638414505587181</v>
      </c>
      <c r="F53" s="150"/>
      <c r="G53" s="148">
        <f t="shared" si="4"/>
        <v>-0.97434431728414195</v>
      </c>
      <c r="H53" s="149">
        <f t="shared" si="5"/>
        <v>0.78818856807471604</v>
      </c>
    </row>
    <row r="54" spans="1:8" x14ac:dyDescent="0.25">
      <c r="A54" s="7" t="s">
        <v>109</v>
      </c>
      <c r="B54" s="30">
        <f>$B$22/$B$34*100</f>
        <v>14.716588663546542</v>
      </c>
      <c r="C54" s="31">
        <f>$C$22/$C$34*100</f>
        <v>11.768447837150127</v>
      </c>
      <c r="D54" s="30">
        <f>$D$22/$D$34*100</f>
        <v>14.817170111287759</v>
      </c>
      <c r="E54" s="31">
        <f>$E$22/$E$34*100</f>
        <v>13.978494623655912</v>
      </c>
      <c r="F54" s="32"/>
      <c r="G54" s="30">
        <f t="shared" si="4"/>
        <v>2.9481408263964148</v>
      </c>
      <c r="H54" s="31">
        <f t="shared" si="5"/>
        <v>0.83867548763184629</v>
      </c>
    </row>
    <row r="55" spans="1:8" x14ac:dyDescent="0.25">
      <c r="A55" s="7" t="s">
        <v>110</v>
      </c>
      <c r="B55" s="30">
        <f>$B$23/$B$34*100</f>
        <v>22.516900676027042</v>
      </c>
      <c r="C55" s="31">
        <f>$C$23/$C$34*100</f>
        <v>16.984732824427482</v>
      </c>
      <c r="D55" s="30">
        <f>$D$23/$D$34*100</f>
        <v>21.971383147853736</v>
      </c>
      <c r="E55" s="31">
        <f>$E$23/$E$34*100</f>
        <v>17.446763651697239</v>
      </c>
      <c r="F55" s="32"/>
      <c r="G55" s="30">
        <f t="shared" si="4"/>
        <v>5.53216785159956</v>
      </c>
      <c r="H55" s="31">
        <f t="shared" si="5"/>
        <v>4.5246194961564967</v>
      </c>
    </row>
    <row r="56" spans="1:8" x14ac:dyDescent="0.25">
      <c r="A56" s="7" t="s">
        <v>111</v>
      </c>
      <c r="B56" s="30">
        <f>$B$24/$B$34*100</f>
        <v>12.012480499219969</v>
      </c>
      <c r="C56" s="31">
        <f>$C$24/$C$34*100</f>
        <v>16.984732824427482</v>
      </c>
      <c r="D56" s="30">
        <f>$D$24/$D$34*100</f>
        <v>11.605723370429253</v>
      </c>
      <c r="E56" s="31">
        <f>$E$24/$E$34*100</f>
        <v>12.123128821421043</v>
      </c>
      <c r="F56" s="32"/>
      <c r="G56" s="30">
        <f t="shared" si="4"/>
        <v>-4.9722523252075135</v>
      </c>
      <c r="H56" s="31">
        <f t="shared" si="5"/>
        <v>-0.51740545099178981</v>
      </c>
    </row>
    <row r="57" spans="1:8" x14ac:dyDescent="0.25">
      <c r="A57" s="7" t="s">
        <v>112</v>
      </c>
      <c r="B57" s="30">
        <f>$B$25/$B$34*100</f>
        <v>1.0920436817472698</v>
      </c>
      <c r="C57" s="31">
        <f>$C$25/$C$34*100</f>
        <v>1.717557251908397</v>
      </c>
      <c r="D57" s="30">
        <f>$D$25/$D$34*100</f>
        <v>1.2400635930047694</v>
      </c>
      <c r="E57" s="31">
        <f>$E$25/$E$34*100</f>
        <v>1.4864010120177102</v>
      </c>
      <c r="F57" s="32"/>
      <c r="G57" s="30">
        <f t="shared" si="4"/>
        <v>-0.62551357016112719</v>
      </c>
      <c r="H57" s="31">
        <f t="shared" si="5"/>
        <v>-0.24633741901294082</v>
      </c>
    </row>
    <row r="58" spans="1:8" x14ac:dyDescent="0.25">
      <c r="A58" s="142" t="s">
        <v>115</v>
      </c>
      <c r="B58" s="148">
        <f>$B$26/$B$34*100</f>
        <v>0.57202288091523656</v>
      </c>
      <c r="C58" s="149">
        <f>$C$26/$C$34*100</f>
        <v>6.3613231552162849E-2</v>
      </c>
      <c r="D58" s="148">
        <f>$D$26/$D$34*100</f>
        <v>0.29676735559088496</v>
      </c>
      <c r="E58" s="149">
        <f>$E$26/$E$34*100</f>
        <v>0.3478810879190386</v>
      </c>
      <c r="F58" s="150"/>
      <c r="G58" s="148">
        <f t="shared" si="4"/>
        <v>0.50840964936307376</v>
      </c>
      <c r="H58" s="149">
        <f t="shared" si="5"/>
        <v>-5.1113732328153638E-2</v>
      </c>
    </row>
    <row r="59" spans="1:8" x14ac:dyDescent="0.25">
      <c r="A59" s="7" t="s">
        <v>116</v>
      </c>
      <c r="B59" s="30">
        <f>$B$27/$B$34*100</f>
        <v>5.2002080083203332E-2</v>
      </c>
      <c r="C59" s="31">
        <f>$C$27/$C$34*100</f>
        <v>6.3613231552162849E-2</v>
      </c>
      <c r="D59" s="30">
        <f>$D$27/$D$34*100</f>
        <v>3.1796502384737677E-2</v>
      </c>
      <c r="E59" s="31">
        <f>$E$27/$E$34*100</f>
        <v>3.1625553447185324E-2</v>
      </c>
      <c r="F59" s="32"/>
      <c r="G59" s="30">
        <f t="shared" si="4"/>
        <v>-1.1611151468959517E-2</v>
      </c>
      <c r="H59" s="31">
        <f t="shared" si="5"/>
        <v>1.7094893755235235E-4</v>
      </c>
    </row>
    <row r="60" spans="1:8" x14ac:dyDescent="0.25">
      <c r="A60" s="7" t="s">
        <v>117</v>
      </c>
      <c r="B60" s="30">
        <f>$B$28/$B$34*100</f>
        <v>5.2002080083203332E-2</v>
      </c>
      <c r="C60" s="31">
        <f>$C$28/$C$34*100</f>
        <v>6.3613231552162849E-2</v>
      </c>
      <c r="D60" s="30">
        <f>$D$28/$D$34*100</f>
        <v>0.10598834128245893</v>
      </c>
      <c r="E60" s="31">
        <f>$E$28/$E$34*100</f>
        <v>0.1265022137887413</v>
      </c>
      <c r="F60" s="32"/>
      <c r="G60" s="30">
        <f t="shared" si="4"/>
        <v>-1.1611151468959517E-2</v>
      </c>
      <c r="H60" s="31">
        <f t="shared" si="5"/>
        <v>-2.0513872506282366E-2</v>
      </c>
    </row>
    <row r="61" spans="1:8" x14ac:dyDescent="0.25">
      <c r="A61" s="7" t="s">
        <v>118</v>
      </c>
      <c r="B61" s="30">
        <f>$B$29/$B$34*100</f>
        <v>1.6640665626625066</v>
      </c>
      <c r="C61" s="31">
        <f>$C$29/$C$34*100</f>
        <v>1.9720101781170483</v>
      </c>
      <c r="D61" s="30">
        <f>$D$29/$D$34*100</f>
        <v>1.7912029676735559</v>
      </c>
      <c r="E61" s="31">
        <f>$E$29/$E$34*100</f>
        <v>1.7604891418933164</v>
      </c>
      <c r="F61" s="32"/>
      <c r="G61" s="30">
        <f t="shared" si="4"/>
        <v>-0.30794361545454163</v>
      </c>
      <c r="H61" s="31">
        <f t="shared" si="5"/>
        <v>3.0713825780239512E-2</v>
      </c>
    </row>
    <row r="62" spans="1:8" x14ac:dyDescent="0.25">
      <c r="A62" s="7" t="s">
        <v>119</v>
      </c>
      <c r="B62" s="30">
        <f>$B$30/$B$34*100</f>
        <v>2.7561102444097765</v>
      </c>
      <c r="C62" s="31">
        <f>$C$30/$C$34*100</f>
        <v>4.3256997455470731</v>
      </c>
      <c r="D62" s="30">
        <f>$D$30/$D$34*100</f>
        <v>2.6073131955484894</v>
      </c>
      <c r="E62" s="31">
        <f>$E$30/$E$34*100</f>
        <v>3.8056082648113008</v>
      </c>
      <c r="F62" s="32"/>
      <c r="G62" s="30">
        <f t="shared" si="4"/>
        <v>-1.5695895011372967</v>
      </c>
      <c r="H62" s="31">
        <f t="shared" si="5"/>
        <v>-1.1982950692628114</v>
      </c>
    </row>
    <row r="63" spans="1:8" x14ac:dyDescent="0.25">
      <c r="A63" s="7" t="s">
        <v>120</v>
      </c>
      <c r="B63" s="30">
        <f>$B$31/$B$34*100</f>
        <v>19.656786271450859</v>
      </c>
      <c r="C63" s="31">
        <f>$C$31/$C$34*100</f>
        <v>22.201017811704833</v>
      </c>
      <c r="D63" s="30">
        <f>$D$31/$D$34*100</f>
        <v>19.703232644409116</v>
      </c>
      <c r="E63" s="31">
        <f>$E$31/$E$34*100</f>
        <v>22.422517394054395</v>
      </c>
      <c r="F63" s="32"/>
      <c r="G63" s="30">
        <f t="shared" si="4"/>
        <v>-2.5442315402539748</v>
      </c>
      <c r="H63" s="31">
        <f t="shared" si="5"/>
        <v>-2.7192847496452792</v>
      </c>
    </row>
    <row r="64" spans="1:8" x14ac:dyDescent="0.25">
      <c r="A64" s="7" t="s">
        <v>121</v>
      </c>
      <c r="B64" s="30">
        <f>$B$32/$B$34*100</f>
        <v>1.7680707228289132</v>
      </c>
      <c r="C64" s="31">
        <f>$C$32/$C$34*100</f>
        <v>1.0814249363867683</v>
      </c>
      <c r="D64" s="30">
        <f>$D$32/$D$34*100</f>
        <v>1.1128775834658187</v>
      </c>
      <c r="E64" s="31">
        <f>$E$32/$E$34*100</f>
        <v>0.8749736453721273</v>
      </c>
      <c r="F64" s="32"/>
      <c r="G64" s="30">
        <f t="shared" si="4"/>
        <v>0.68664578644214491</v>
      </c>
      <c r="H64" s="31">
        <f t="shared" si="5"/>
        <v>0.23790393809369137</v>
      </c>
    </row>
    <row r="65" spans="1:8" x14ac:dyDescent="0.25">
      <c r="A65" s="142" t="s">
        <v>114</v>
      </c>
      <c r="B65" s="148">
        <f>$B$33/$B$34*100</f>
        <v>6.1882475299011963</v>
      </c>
      <c r="C65" s="149">
        <f>$C$33/$C$34*100</f>
        <v>5.1526717557251906</v>
      </c>
      <c r="D65" s="148">
        <f>$D$33/$D$34*100</f>
        <v>4.3455219925808164</v>
      </c>
      <c r="E65" s="149">
        <f>$E$33/$E$34*100</f>
        <v>3.7739827113641153</v>
      </c>
      <c r="F65" s="150"/>
      <c r="G65" s="148">
        <f t="shared" si="4"/>
        <v>1.0355757741760057</v>
      </c>
      <c r="H65" s="149">
        <f t="shared" si="5"/>
        <v>0.57153928121670106</v>
      </c>
    </row>
    <row r="66" spans="1:8" s="43" customFormat="1" ht="13" x14ac:dyDescent="0.3">
      <c r="A66" s="27" t="s">
        <v>0</v>
      </c>
      <c r="B66" s="46">
        <f>SUM(B46:B65)</f>
        <v>99.999999999999986</v>
      </c>
      <c r="C66" s="47">
        <f>SUM(C46:C65)</f>
        <v>100.00000000000001</v>
      </c>
      <c r="D66" s="46">
        <f>SUM(D46:D65)</f>
        <v>99.999999999999972</v>
      </c>
      <c r="E66" s="47">
        <f>SUM(E46:E65)</f>
        <v>99.999999999999986</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64"/>
  <sheetViews>
    <sheetView tabSelected="1" zoomScaleNormal="100" workbookViewId="0">
      <selection activeCell="M1" sqref="M1"/>
    </sheetView>
  </sheetViews>
  <sheetFormatPr defaultRowHeight="12.5" x14ac:dyDescent="0.25"/>
  <cols>
    <col min="1" max="1" width="25.1796875" bestFit="1" customWidth="1"/>
    <col min="6" max="6" width="1.7265625" customWidth="1"/>
  </cols>
  <sheetData>
    <row r="1" spans="1:10" s="52" customFormat="1" ht="20" x14ac:dyDescent="0.4">
      <c r="A1" s="4" t="s">
        <v>10</v>
      </c>
      <c r="B1" s="198" t="s">
        <v>18</v>
      </c>
      <c r="C1" s="199"/>
      <c r="D1" s="199"/>
      <c r="E1" s="199"/>
      <c r="F1" s="199"/>
      <c r="G1" s="199"/>
      <c r="H1" s="199"/>
      <c r="I1" s="199"/>
      <c r="J1" s="199"/>
    </row>
    <row r="2" spans="1:10" s="52" customFormat="1" ht="20" x14ac:dyDescent="0.4">
      <c r="A2" s="4" t="s">
        <v>98</v>
      </c>
      <c r="B2" s="202" t="s">
        <v>89</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0</v>
      </c>
      <c r="C6" s="66">
        <v>0</v>
      </c>
      <c r="D6" s="65">
        <v>2</v>
      </c>
      <c r="E6" s="66">
        <v>3</v>
      </c>
      <c r="F6" s="67"/>
      <c r="G6" s="65">
        <f t="shared" ref="G6:G37" si="0">B6-C6</f>
        <v>0</v>
      </c>
      <c r="H6" s="66">
        <f t="shared" ref="H6:H37" si="1">D6-E6</f>
        <v>-1</v>
      </c>
      <c r="I6" s="20" t="str">
        <f t="shared" ref="I6:I37" si="2">IF(C6=0, "-", IF(G6/C6&lt;10, G6/C6, "&gt;999%"))</f>
        <v>-</v>
      </c>
      <c r="J6" s="21">
        <f t="shared" ref="J6:J37" si="3">IF(E6=0, "-", IF(H6/E6&lt;10, H6/E6, "&gt;999%"))</f>
        <v>-0.33333333333333331</v>
      </c>
    </row>
    <row r="7" spans="1:10" x14ac:dyDescent="0.25">
      <c r="A7" s="7" t="s">
        <v>32</v>
      </c>
      <c r="B7" s="65">
        <v>19</v>
      </c>
      <c r="C7" s="66">
        <v>23</v>
      </c>
      <c r="D7" s="65">
        <v>108</v>
      </c>
      <c r="E7" s="66">
        <v>72</v>
      </c>
      <c r="F7" s="67"/>
      <c r="G7" s="65">
        <f t="shared" si="0"/>
        <v>-4</v>
      </c>
      <c r="H7" s="66">
        <f t="shared" si="1"/>
        <v>36</v>
      </c>
      <c r="I7" s="20">
        <f t="shared" si="2"/>
        <v>-0.17391304347826086</v>
      </c>
      <c r="J7" s="21">
        <f t="shared" si="3"/>
        <v>0.5</v>
      </c>
    </row>
    <row r="8" spans="1:10" x14ac:dyDescent="0.25">
      <c r="A8" s="7" t="s">
        <v>33</v>
      </c>
      <c r="B8" s="65">
        <v>0</v>
      </c>
      <c r="C8" s="66">
        <v>0</v>
      </c>
      <c r="D8" s="65">
        <v>1</v>
      </c>
      <c r="E8" s="66">
        <v>0</v>
      </c>
      <c r="F8" s="67"/>
      <c r="G8" s="65">
        <f t="shared" si="0"/>
        <v>0</v>
      </c>
      <c r="H8" s="66">
        <f t="shared" si="1"/>
        <v>1</v>
      </c>
      <c r="I8" s="20" t="str">
        <f t="shared" si="2"/>
        <v>-</v>
      </c>
      <c r="J8" s="21" t="str">
        <f t="shared" si="3"/>
        <v>-</v>
      </c>
    </row>
    <row r="9" spans="1:10" x14ac:dyDescent="0.25">
      <c r="A9" s="7" t="s">
        <v>34</v>
      </c>
      <c r="B9" s="65">
        <v>21</v>
      </c>
      <c r="C9" s="66">
        <v>17</v>
      </c>
      <c r="D9" s="65">
        <v>74</v>
      </c>
      <c r="E9" s="66">
        <v>83</v>
      </c>
      <c r="F9" s="67"/>
      <c r="G9" s="65">
        <f t="shared" si="0"/>
        <v>4</v>
      </c>
      <c r="H9" s="66">
        <f t="shared" si="1"/>
        <v>-9</v>
      </c>
      <c r="I9" s="20">
        <f t="shared" si="2"/>
        <v>0.23529411764705882</v>
      </c>
      <c r="J9" s="21">
        <f t="shared" si="3"/>
        <v>-0.10843373493975904</v>
      </c>
    </row>
    <row r="10" spans="1:10" x14ac:dyDescent="0.25">
      <c r="A10" s="7" t="s">
        <v>35</v>
      </c>
      <c r="B10" s="65">
        <v>27</v>
      </c>
      <c r="C10" s="66">
        <v>0</v>
      </c>
      <c r="D10" s="65">
        <v>156</v>
      </c>
      <c r="E10" s="66">
        <v>0</v>
      </c>
      <c r="F10" s="67"/>
      <c r="G10" s="65">
        <f t="shared" si="0"/>
        <v>27</v>
      </c>
      <c r="H10" s="66">
        <f t="shared" si="1"/>
        <v>156</v>
      </c>
      <c r="I10" s="20" t="str">
        <f t="shared" si="2"/>
        <v>-</v>
      </c>
      <c r="J10" s="21" t="str">
        <f t="shared" si="3"/>
        <v>-</v>
      </c>
    </row>
    <row r="11" spans="1:10" x14ac:dyDescent="0.25">
      <c r="A11" s="7" t="s">
        <v>36</v>
      </c>
      <c r="B11" s="65">
        <v>22</v>
      </c>
      <c r="C11" s="66">
        <v>0</v>
      </c>
      <c r="D11" s="65">
        <v>48</v>
      </c>
      <c r="E11" s="66">
        <v>0</v>
      </c>
      <c r="F11" s="67"/>
      <c r="G11" s="65">
        <f t="shared" si="0"/>
        <v>22</v>
      </c>
      <c r="H11" s="66">
        <f t="shared" si="1"/>
        <v>48</v>
      </c>
      <c r="I11" s="20" t="str">
        <f t="shared" si="2"/>
        <v>-</v>
      </c>
      <c r="J11" s="21" t="str">
        <f t="shared" si="3"/>
        <v>-</v>
      </c>
    </row>
    <row r="12" spans="1:10" x14ac:dyDescent="0.25">
      <c r="A12" s="7" t="s">
        <v>37</v>
      </c>
      <c r="B12" s="65">
        <v>14</v>
      </c>
      <c r="C12" s="66">
        <v>1</v>
      </c>
      <c r="D12" s="65">
        <v>42</v>
      </c>
      <c r="E12" s="66">
        <v>16</v>
      </c>
      <c r="F12" s="67"/>
      <c r="G12" s="65">
        <f t="shared" si="0"/>
        <v>13</v>
      </c>
      <c r="H12" s="66">
        <f t="shared" si="1"/>
        <v>26</v>
      </c>
      <c r="I12" s="20" t="str">
        <f t="shared" si="2"/>
        <v>&gt;999%</v>
      </c>
      <c r="J12" s="21">
        <f t="shared" si="3"/>
        <v>1.625</v>
      </c>
    </row>
    <row r="13" spans="1:10" x14ac:dyDescent="0.25">
      <c r="A13" s="7" t="s">
        <v>38</v>
      </c>
      <c r="B13" s="65">
        <v>2</v>
      </c>
      <c r="C13" s="66">
        <v>0</v>
      </c>
      <c r="D13" s="65">
        <v>2</v>
      </c>
      <c r="E13" s="66">
        <v>0</v>
      </c>
      <c r="F13" s="67"/>
      <c r="G13" s="65">
        <f t="shared" si="0"/>
        <v>2</v>
      </c>
      <c r="H13" s="66">
        <f t="shared" si="1"/>
        <v>2</v>
      </c>
      <c r="I13" s="20" t="str">
        <f t="shared" si="2"/>
        <v>-</v>
      </c>
      <c r="J13" s="21" t="str">
        <f t="shared" si="3"/>
        <v>-</v>
      </c>
    </row>
    <row r="14" spans="1:10" x14ac:dyDescent="0.25">
      <c r="A14" s="7" t="s">
        <v>40</v>
      </c>
      <c r="B14" s="65">
        <v>2</v>
      </c>
      <c r="C14" s="66">
        <v>2</v>
      </c>
      <c r="D14" s="65">
        <v>7</v>
      </c>
      <c r="E14" s="66">
        <v>2</v>
      </c>
      <c r="F14" s="67"/>
      <c r="G14" s="65">
        <f t="shared" si="0"/>
        <v>0</v>
      </c>
      <c r="H14" s="66">
        <f t="shared" si="1"/>
        <v>5</v>
      </c>
      <c r="I14" s="20">
        <f t="shared" si="2"/>
        <v>0</v>
      </c>
      <c r="J14" s="21">
        <f t="shared" si="3"/>
        <v>2.5</v>
      </c>
    </row>
    <row r="15" spans="1:10" x14ac:dyDescent="0.25">
      <c r="A15" s="7" t="s">
        <v>41</v>
      </c>
      <c r="B15" s="65">
        <v>13</v>
      </c>
      <c r="C15" s="66">
        <v>1</v>
      </c>
      <c r="D15" s="65">
        <v>48</v>
      </c>
      <c r="E15" s="66">
        <v>14</v>
      </c>
      <c r="F15" s="67"/>
      <c r="G15" s="65">
        <f t="shared" si="0"/>
        <v>12</v>
      </c>
      <c r="H15" s="66">
        <f t="shared" si="1"/>
        <v>34</v>
      </c>
      <c r="I15" s="20" t="str">
        <f t="shared" si="2"/>
        <v>&gt;999%</v>
      </c>
      <c r="J15" s="21">
        <f t="shared" si="3"/>
        <v>2.4285714285714284</v>
      </c>
    </row>
    <row r="16" spans="1:10" x14ac:dyDescent="0.25">
      <c r="A16" s="7" t="s">
        <v>42</v>
      </c>
      <c r="B16" s="65">
        <v>102</v>
      </c>
      <c r="C16" s="66">
        <v>97</v>
      </c>
      <c r="D16" s="65">
        <v>750</v>
      </c>
      <c r="E16" s="66">
        <v>584</v>
      </c>
      <c r="F16" s="67"/>
      <c r="G16" s="65">
        <f t="shared" si="0"/>
        <v>5</v>
      </c>
      <c r="H16" s="66">
        <f t="shared" si="1"/>
        <v>166</v>
      </c>
      <c r="I16" s="20">
        <f t="shared" si="2"/>
        <v>5.1546391752577317E-2</v>
      </c>
      <c r="J16" s="21">
        <f t="shared" si="3"/>
        <v>0.28424657534246578</v>
      </c>
    </row>
    <row r="17" spans="1:10" x14ac:dyDescent="0.25">
      <c r="A17" s="7" t="s">
        <v>45</v>
      </c>
      <c r="B17" s="65">
        <v>2</v>
      </c>
      <c r="C17" s="66">
        <v>2</v>
      </c>
      <c r="D17" s="65">
        <v>3</v>
      </c>
      <c r="E17" s="66">
        <v>5</v>
      </c>
      <c r="F17" s="67"/>
      <c r="G17" s="65">
        <f t="shared" si="0"/>
        <v>0</v>
      </c>
      <c r="H17" s="66">
        <f t="shared" si="1"/>
        <v>-2</v>
      </c>
      <c r="I17" s="20">
        <f t="shared" si="2"/>
        <v>0</v>
      </c>
      <c r="J17" s="21">
        <f t="shared" si="3"/>
        <v>-0.4</v>
      </c>
    </row>
    <row r="18" spans="1:10" x14ac:dyDescent="0.25">
      <c r="A18" s="7" t="s">
        <v>46</v>
      </c>
      <c r="B18" s="65">
        <v>22</v>
      </c>
      <c r="C18" s="66">
        <v>18</v>
      </c>
      <c r="D18" s="65">
        <v>70</v>
      </c>
      <c r="E18" s="66">
        <v>43</v>
      </c>
      <c r="F18" s="67"/>
      <c r="G18" s="65">
        <f t="shared" si="0"/>
        <v>4</v>
      </c>
      <c r="H18" s="66">
        <f t="shared" si="1"/>
        <v>27</v>
      </c>
      <c r="I18" s="20">
        <f t="shared" si="2"/>
        <v>0.22222222222222221</v>
      </c>
      <c r="J18" s="21">
        <f t="shared" si="3"/>
        <v>0.62790697674418605</v>
      </c>
    </row>
    <row r="19" spans="1:10" x14ac:dyDescent="0.25">
      <c r="A19" s="7" t="s">
        <v>48</v>
      </c>
      <c r="B19" s="65">
        <v>17</v>
      </c>
      <c r="C19" s="66">
        <v>23</v>
      </c>
      <c r="D19" s="65">
        <v>86</v>
      </c>
      <c r="E19" s="66">
        <v>121</v>
      </c>
      <c r="F19" s="67"/>
      <c r="G19" s="65">
        <f t="shared" si="0"/>
        <v>-6</v>
      </c>
      <c r="H19" s="66">
        <f t="shared" si="1"/>
        <v>-35</v>
      </c>
      <c r="I19" s="20">
        <f t="shared" si="2"/>
        <v>-0.2608695652173913</v>
      </c>
      <c r="J19" s="21">
        <f t="shared" si="3"/>
        <v>-0.28925619834710742</v>
      </c>
    </row>
    <row r="20" spans="1:10" x14ac:dyDescent="0.25">
      <c r="A20" s="7" t="s">
        <v>49</v>
      </c>
      <c r="B20" s="65">
        <v>122</v>
      </c>
      <c r="C20" s="66">
        <v>112</v>
      </c>
      <c r="D20" s="65">
        <v>548</v>
      </c>
      <c r="E20" s="66">
        <v>596</v>
      </c>
      <c r="F20" s="67"/>
      <c r="G20" s="65">
        <f t="shared" si="0"/>
        <v>10</v>
      </c>
      <c r="H20" s="66">
        <f t="shared" si="1"/>
        <v>-48</v>
      </c>
      <c r="I20" s="20">
        <f t="shared" si="2"/>
        <v>8.9285714285714288E-2</v>
      </c>
      <c r="J20" s="21">
        <f t="shared" si="3"/>
        <v>-8.0536912751677847E-2</v>
      </c>
    </row>
    <row r="21" spans="1:10" x14ac:dyDescent="0.25">
      <c r="A21" s="7" t="s">
        <v>52</v>
      </c>
      <c r="B21" s="65">
        <v>57</v>
      </c>
      <c r="C21" s="66">
        <v>88</v>
      </c>
      <c r="D21" s="65">
        <v>259</v>
      </c>
      <c r="E21" s="66">
        <v>415</v>
      </c>
      <c r="F21" s="67"/>
      <c r="G21" s="65">
        <f t="shared" si="0"/>
        <v>-31</v>
      </c>
      <c r="H21" s="66">
        <f t="shared" si="1"/>
        <v>-156</v>
      </c>
      <c r="I21" s="20">
        <f t="shared" si="2"/>
        <v>-0.35227272727272729</v>
      </c>
      <c r="J21" s="21">
        <f t="shared" si="3"/>
        <v>-0.37590361445783133</v>
      </c>
    </row>
    <row r="22" spans="1:10" x14ac:dyDescent="0.25">
      <c r="A22" s="7" t="s">
        <v>53</v>
      </c>
      <c r="B22" s="65">
        <v>2</v>
      </c>
      <c r="C22" s="66">
        <v>1</v>
      </c>
      <c r="D22" s="65">
        <v>4</v>
      </c>
      <c r="E22" s="66">
        <v>5</v>
      </c>
      <c r="F22" s="67"/>
      <c r="G22" s="65">
        <f t="shared" si="0"/>
        <v>1</v>
      </c>
      <c r="H22" s="66">
        <f t="shared" si="1"/>
        <v>-1</v>
      </c>
      <c r="I22" s="20">
        <f t="shared" si="2"/>
        <v>1</v>
      </c>
      <c r="J22" s="21">
        <f t="shared" si="3"/>
        <v>-0.2</v>
      </c>
    </row>
    <row r="23" spans="1:10" x14ac:dyDescent="0.25">
      <c r="A23" s="7" t="s">
        <v>54</v>
      </c>
      <c r="B23" s="65">
        <v>11</v>
      </c>
      <c r="C23" s="66">
        <v>12</v>
      </c>
      <c r="D23" s="65">
        <v>34</v>
      </c>
      <c r="E23" s="66">
        <v>53</v>
      </c>
      <c r="F23" s="67"/>
      <c r="G23" s="65">
        <f t="shared" si="0"/>
        <v>-1</v>
      </c>
      <c r="H23" s="66">
        <f t="shared" si="1"/>
        <v>-19</v>
      </c>
      <c r="I23" s="20">
        <f t="shared" si="2"/>
        <v>-8.3333333333333329E-2</v>
      </c>
      <c r="J23" s="21">
        <f t="shared" si="3"/>
        <v>-0.35849056603773582</v>
      </c>
    </row>
    <row r="24" spans="1:10" x14ac:dyDescent="0.25">
      <c r="A24" s="7" t="s">
        <v>56</v>
      </c>
      <c r="B24" s="65">
        <v>58</v>
      </c>
      <c r="C24" s="66">
        <v>113</v>
      </c>
      <c r="D24" s="65">
        <v>449</v>
      </c>
      <c r="E24" s="66">
        <v>491</v>
      </c>
      <c r="F24" s="67"/>
      <c r="G24" s="65">
        <f t="shared" si="0"/>
        <v>-55</v>
      </c>
      <c r="H24" s="66">
        <f t="shared" si="1"/>
        <v>-42</v>
      </c>
      <c r="I24" s="20">
        <f t="shared" si="2"/>
        <v>-0.48672566371681414</v>
      </c>
      <c r="J24" s="21">
        <f t="shared" si="3"/>
        <v>-8.5539714867617106E-2</v>
      </c>
    </row>
    <row r="25" spans="1:10" x14ac:dyDescent="0.25">
      <c r="A25" s="7" t="s">
        <v>57</v>
      </c>
      <c r="B25" s="65">
        <v>5</v>
      </c>
      <c r="C25" s="66">
        <v>4</v>
      </c>
      <c r="D25" s="65">
        <v>51</v>
      </c>
      <c r="E25" s="66">
        <v>42</v>
      </c>
      <c r="F25" s="67"/>
      <c r="G25" s="65">
        <f t="shared" si="0"/>
        <v>1</v>
      </c>
      <c r="H25" s="66">
        <f t="shared" si="1"/>
        <v>9</v>
      </c>
      <c r="I25" s="20">
        <f t="shared" si="2"/>
        <v>0.25</v>
      </c>
      <c r="J25" s="21">
        <f t="shared" si="3"/>
        <v>0.21428571428571427</v>
      </c>
    </row>
    <row r="26" spans="1:10" x14ac:dyDescent="0.25">
      <c r="A26" s="7" t="s">
        <v>58</v>
      </c>
      <c r="B26" s="65">
        <v>51</v>
      </c>
      <c r="C26" s="66">
        <v>17</v>
      </c>
      <c r="D26" s="65">
        <v>249</v>
      </c>
      <c r="E26" s="66">
        <v>177</v>
      </c>
      <c r="F26" s="67"/>
      <c r="G26" s="65">
        <f t="shared" si="0"/>
        <v>34</v>
      </c>
      <c r="H26" s="66">
        <f t="shared" si="1"/>
        <v>72</v>
      </c>
      <c r="I26" s="20">
        <f t="shared" si="2"/>
        <v>2</v>
      </c>
      <c r="J26" s="21">
        <f t="shared" si="3"/>
        <v>0.40677966101694918</v>
      </c>
    </row>
    <row r="27" spans="1:10" x14ac:dyDescent="0.25">
      <c r="A27" s="7" t="s">
        <v>59</v>
      </c>
      <c r="B27" s="65">
        <v>19</v>
      </c>
      <c r="C27" s="66">
        <v>2</v>
      </c>
      <c r="D27" s="65">
        <v>61</v>
      </c>
      <c r="E27" s="66">
        <v>18</v>
      </c>
      <c r="F27" s="67"/>
      <c r="G27" s="65">
        <f t="shared" si="0"/>
        <v>17</v>
      </c>
      <c r="H27" s="66">
        <f t="shared" si="1"/>
        <v>43</v>
      </c>
      <c r="I27" s="20">
        <f t="shared" si="2"/>
        <v>8.5</v>
      </c>
      <c r="J27" s="21">
        <f t="shared" si="3"/>
        <v>2.3888888888888888</v>
      </c>
    </row>
    <row r="28" spans="1:10" x14ac:dyDescent="0.25">
      <c r="A28" s="7" t="s">
        <v>60</v>
      </c>
      <c r="B28" s="65">
        <v>1</v>
      </c>
      <c r="C28" s="66">
        <v>0</v>
      </c>
      <c r="D28" s="65">
        <v>2</v>
      </c>
      <c r="E28" s="66">
        <v>1</v>
      </c>
      <c r="F28" s="67"/>
      <c r="G28" s="65">
        <f t="shared" si="0"/>
        <v>1</v>
      </c>
      <c r="H28" s="66">
        <f t="shared" si="1"/>
        <v>1</v>
      </c>
      <c r="I28" s="20" t="str">
        <f t="shared" si="2"/>
        <v>-</v>
      </c>
      <c r="J28" s="21">
        <f t="shared" si="3"/>
        <v>1</v>
      </c>
    </row>
    <row r="29" spans="1:10" x14ac:dyDescent="0.25">
      <c r="A29" s="7" t="s">
        <v>63</v>
      </c>
      <c r="B29" s="65">
        <v>0</v>
      </c>
      <c r="C29" s="66">
        <v>0</v>
      </c>
      <c r="D29" s="65">
        <v>0</v>
      </c>
      <c r="E29" s="66">
        <v>1</v>
      </c>
      <c r="F29" s="67"/>
      <c r="G29" s="65">
        <f t="shared" si="0"/>
        <v>0</v>
      </c>
      <c r="H29" s="66">
        <f t="shared" si="1"/>
        <v>-1</v>
      </c>
      <c r="I29" s="20" t="str">
        <f t="shared" si="2"/>
        <v>-</v>
      </c>
      <c r="J29" s="21">
        <f t="shared" si="3"/>
        <v>-1</v>
      </c>
    </row>
    <row r="30" spans="1:10" x14ac:dyDescent="0.25">
      <c r="A30" s="7" t="s">
        <v>64</v>
      </c>
      <c r="B30" s="65">
        <v>173</v>
      </c>
      <c r="C30" s="66">
        <v>64</v>
      </c>
      <c r="D30" s="65">
        <v>860</v>
      </c>
      <c r="E30" s="66">
        <v>628</v>
      </c>
      <c r="F30" s="67"/>
      <c r="G30" s="65">
        <f t="shared" si="0"/>
        <v>109</v>
      </c>
      <c r="H30" s="66">
        <f t="shared" si="1"/>
        <v>232</v>
      </c>
      <c r="I30" s="20">
        <f t="shared" si="2"/>
        <v>1.703125</v>
      </c>
      <c r="J30" s="21">
        <f t="shared" si="3"/>
        <v>0.36942675159235666</v>
      </c>
    </row>
    <row r="31" spans="1:10" x14ac:dyDescent="0.25">
      <c r="A31" s="7" t="s">
        <v>65</v>
      </c>
      <c r="B31" s="65">
        <v>21</v>
      </c>
      <c r="C31" s="66">
        <v>23</v>
      </c>
      <c r="D31" s="65">
        <v>83</v>
      </c>
      <c r="E31" s="66">
        <v>89</v>
      </c>
      <c r="F31" s="67"/>
      <c r="G31" s="65">
        <f t="shared" si="0"/>
        <v>-2</v>
      </c>
      <c r="H31" s="66">
        <f t="shared" si="1"/>
        <v>-6</v>
      </c>
      <c r="I31" s="20">
        <f t="shared" si="2"/>
        <v>-8.6956521739130432E-2</v>
      </c>
      <c r="J31" s="21">
        <f t="shared" si="3"/>
        <v>-6.741573033707865E-2</v>
      </c>
    </row>
    <row r="32" spans="1:10" x14ac:dyDescent="0.25">
      <c r="A32" s="7" t="s">
        <v>66</v>
      </c>
      <c r="B32" s="65">
        <v>3</v>
      </c>
      <c r="C32" s="66">
        <v>4</v>
      </c>
      <c r="D32" s="65">
        <v>30</v>
      </c>
      <c r="E32" s="66">
        <v>32</v>
      </c>
      <c r="F32" s="67"/>
      <c r="G32" s="65">
        <f t="shared" si="0"/>
        <v>-1</v>
      </c>
      <c r="H32" s="66">
        <f t="shared" si="1"/>
        <v>-2</v>
      </c>
      <c r="I32" s="20">
        <f t="shared" si="2"/>
        <v>-0.25</v>
      </c>
      <c r="J32" s="21">
        <f t="shared" si="3"/>
        <v>-6.25E-2</v>
      </c>
    </row>
    <row r="33" spans="1:10" x14ac:dyDescent="0.25">
      <c r="A33" s="7" t="s">
        <v>67</v>
      </c>
      <c r="B33" s="65">
        <v>102</v>
      </c>
      <c r="C33" s="66">
        <v>40</v>
      </c>
      <c r="D33" s="65">
        <v>570</v>
      </c>
      <c r="E33" s="66">
        <v>583</v>
      </c>
      <c r="F33" s="67"/>
      <c r="G33" s="65">
        <f t="shared" si="0"/>
        <v>62</v>
      </c>
      <c r="H33" s="66">
        <f t="shared" si="1"/>
        <v>-13</v>
      </c>
      <c r="I33" s="20">
        <f t="shared" si="2"/>
        <v>1.55</v>
      </c>
      <c r="J33" s="21">
        <f t="shared" si="3"/>
        <v>-2.2298456260720412E-2</v>
      </c>
    </row>
    <row r="34" spans="1:10" x14ac:dyDescent="0.25">
      <c r="A34" s="7" t="s">
        <v>68</v>
      </c>
      <c r="B34" s="65">
        <v>5</v>
      </c>
      <c r="C34" s="66">
        <v>1</v>
      </c>
      <c r="D34" s="65">
        <v>21</v>
      </c>
      <c r="E34" s="66">
        <v>16</v>
      </c>
      <c r="F34" s="67"/>
      <c r="G34" s="65">
        <f t="shared" si="0"/>
        <v>4</v>
      </c>
      <c r="H34" s="66">
        <f t="shared" si="1"/>
        <v>5</v>
      </c>
      <c r="I34" s="20">
        <f t="shared" si="2"/>
        <v>4</v>
      </c>
      <c r="J34" s="21">
        <f t="shared" si="3"/>
        <v>0.3125</v>
      </c>
    </row>
    <row r="35" spans="1:10" x14ac:dyDescent="0.25">
      <c r="A35" s="7" t="s">
        <v>69</v>
      </c>
      <c r="B35" s="65">
        <v>86</v>
      </c>
      <c r="C35" s="66">
        <v>115</v>
      </c>
      <c r="D35" s="65">
        <v>622</v>
      </c>
      <c r="E35" s="66">
        <v>999</v>
      </c>
      <c r="F35" s="67"/>
      <c r="G35" s="65">
        <f t="shared" si="0"/>
        <v>-29</v>
      </c>
      <c r="H35" s="66">
        <f t="shared" si="1"/>
        <v>-377</v>
      </c>
      <c r="I35" s="20">
        <f t="shared" si="2"/>
        <v>-0.25217391304347825</v>
      </c>
      <c r="J35" s="21">
        <f t="shared" si="3"/>
        <v>-0.37737737737737737</v>
      </c>
    </row>
    <row r="36" spans="1:10" x14ac:dyDescent="0.25">
      <c r="A36" s="7" t="s">
        <v>70</v>
      </c>
      <c r="B36" s="65">
        <v>28</v>
      </c>
      <c r="C36" s="66">
        <v>40</v>
      </c>
      <c r="D36" s="65">
        <v>267</v>
      </c>
      <c r="E36" s="66">
        <v>324</v>
      </c>
      <c r="F36" s="67"/>
      <c r="G36" s="65">
        <f t="shared" si="0"/>
        <v>-12</v>
      </c>
      <c r="H36" s="66">
        <f t="shared" si="1"/>
        <v>-57</v>
      </c>
      <c r="I36" s="20">
        <f t="shared" si="2"/>
        <v>-0.3</v>
      </c>
      <c r="J36" s="21">
        <f t="shared" si="3"/>
        <v>-0.17592592592592593</v>
      </c>
    </row>
    <row r="37" spans="1:10" x14ac:dyDescent="0.25">
      <c r="A37" s="7" t="s">
        <v>71</v>
      </c>
      <c r="B37" s="65">
        <v>4</v>
      </c>
      <c r="C37" s="66">
        <v>1</v>
      </c>
      <c r="D37" s="65">
        <v>18</v>
      </c>
      <c r="E37" s="66">
        <v>13</v>
      </c>
      <c r="F37" s="67"/>
      <c r="G37" s="65">
        <f t="shared" si="0"/>
        <v>3</v>
      </c>
      <c r="H37" s="66">
        <f t="shared" si="1"/>
        <v>5</v>
      </c>
      <c r="I37" s="20">
        <f t="shared" si="2"/>
        <v>3</v>
      </c>
      <c r="J37" s="21">
        <f t="shared" si="3"/>
        <v>0.38461538461538464</v>
      </c>
    </row>
    <row r="38" spans="1:10" x14ac:dyDescent="0.25">
      <c r="A38" s="7" t="s">
        <v>72</v>
      </c>
      <c r="B38" s="65">
        <v>2</v>
      </c>
      <c r="C38" s="66">
        <v>7</v>
      </c>
      <c r="D38" s="65">
        <v>16</v>
      </c>
      <c r="E38" s="66">
        <v>12</v>
      </c>
      <c r="F38" s="67"/>
      <c r="G38" s="65">
        <f t="shared" ref="G38:G62" si="4">B38-C38</f>
        <v>-5</v>
      </c>
      <c r="H38" s="66">
        <f t="shared" ref="H38:H62" si="5">D38-E38</f>
        <v>4</v>
      </c>
      <c r="I38" s="20">
        <f t="shared" ref="I38:I62" si="6">IF(C38=0, "-", IF(G38/C38&lt;10, G38/C38, "&gt;999%"))</f>
        <v>-0.7142857142857143</v>
      </c>
      <c r="J38" s="21">
        <f t="shared" ref="J38:J62" si="7">IF(E38=0, "-", IF(H38/E38&lt;10, H38/E38, "&gt;999%"))</f>
        <v>0.33333333333333331</v>
      </c>
    </row>
    <row r="39" spans="1:10" x14ac:dyDescent="0.25">
      <c r="A39" s="7" t="s">
        <v>73</v>
      </c>
      <c r="B39" s="65">
        <v>10</v>
      </c>
      <c r="C39" s="66">
        <v>12</v>
      </c>
      <c r="D39" s="65">
        <v>39</v>
      </c>
      <c r="E39" s="66">
        <v>59</v>
      </c>
      <c r="F39" s="67"/>
      <c r="G39" s="65">
        <f t="shared" si="4"/>
        <v>-2</v>
      </c>
      <c r="H39" s="66">
        <f t="shared" si="5"/>
        <v>-20</v>
      </c>
      <c r="I39" s="20">
        <f t="shared" si="6"/>
        <v>-0.16666666666666666</v>
      </c>
      <c r="J39" s="21">
        <f t="shared" si="7"/>
        <v>-0.33898305084745761</v>
      </c>
    </row>
    <row r="40" spans="1:10" x14ac:dyDescent="0.25">
      <c r="A40" s="7" t="s">
        <v>74</v>
      </c>
      <c r="B40" s="65">
        <v>21</v>
      </c>
      <c r="C40" s="66">
        <v>16</v>
      </c>
      <c r="D40" s="65">
        <v>66</v>
      </c>
      <c r="E40" s="66">
        <v>68</v>
      </c>
      <c r="F40" s="67"/>
      <c r="G40" s="65">
        <f t="shared" si="4"/>
        <v>5</v>
      </c>
      <c r="H40" s="66">
        <f t="shared" si="5"/>
        <v>-2</v>
      </c>
      <c r="I40" s="20">
        <f t="shared" si="6"/>
        <v>0.3125</v>
      </c>
      <c r="J40" s="21">
        <f t="shared" si="7"/>
        <v>-2.9411764705882353E-2</v>
      </c>
    </row>
    <row r="41" spans="1:10" x14ac:dyDescent="0.25">
      <c r="A41" s="7" t="s">
        <v>75</v>
      </c>
      <c r="B41" s="65">
        <v>19</v>
      </c>
      <c r="C41" s="66">
        <v>26</v>
      </c>
      <c r="D41" s="65">
        <v>76</v>
      </c>
      <c r="E41" s="66">
        <v>115</v>
      </c>
      <c r="F41" s="67"/>
      <c r="G41" s="65">
        <f t="shared" si="4"/>
        <v>-7</v>
      </c>
      <c r="H41" s="66">
        <f t="shared" si="5"/>
        <v>-39</v>
      </c>
      <c r="I41" s="20">
        <f t="shared" si="6"/>
        <v>-0.26923076923076922</v>
      </c>
      <c r="J41" s="21">
        <f t="shared" si="7"/>
        <v>-0.33913043478260868</v>
      </c>
    </row>
    <row r="42" spans="1:10" x14ac:dyDescent="0.25">
      <c r="A42" s="7" t="s">
        <v>78</v>
      </c>
      <c r="B42" s="65">
        <v>24</v>
      </c>
      <c r="C42" s="66">
        <v>16</v>
      </c>
      <c r="D42" s="65">
        <v>102</v>
      </c>
      <c r="E42" s="66">
        <v>87</v>
      </c>
      <c r="F42" s="67"/>
      <c r="G42" s="65">
        <f t="shared" si="4"/>
        <v>8</v>
      </c>
      <c r="H42" s="66">
        <f t="shared" si="5"/>
        <v>15</v>
      </c>
      <c r="I42" s="20">
        <f t="shared" si="6"/>
        <v>0.5</v>
      </c>
      <c r="J42" s="21">
        <f t="shared" si="7"/>
        <v>0.17241379310344829</v>
      </c>
    </row>
    <row r="43" spans="1:10" x14ac:dyDescent="0.25">
      <c r="A43" s="7" t="s">
        <v>79</v>
      </c>
      <c r="B43" s="65">
        <v>27</v>
      </c>
      <c r="C43" s="66">
        <v>6</v>
      </c>
      <c r="D43" s="65">
        <v>105</v>
      </c>
      <c r="E43" s="66">
        <v>31</v>
      </c>
      <c r="F43" s="67"/>
      <c r="G43" s="65">
        <f t="shared" si="4"/>
        <v>21</v>
      </c>
      <c r="H43" s="66">
        <f t="shared" si="5"/>
        <v>74</v>
      </c>
      <c r="I43" s="20">
        <f t="shared" si="6"/>
        <v>3.5</v>
      </c>
      <c r="J43" s="21">
        <f t="shared" si="7"/>
        <v>2.3870967741935485</v>
      </c>
    </row>
    <row r="44" spans="1:10" x14ac:dyDescent="0.25">
      <c r="A44" s="7" t="s">
        <v>80</v>
      </c>
      <c r="B44" s="65">
        <v>148</v>
      </c>
      <c r="C44" s="66">
        <v>134</v>
      </c>
      <c r="D44" s="65">
        <v>659</v>
      </c>
      <c r="E44" s="66">
        <v>583</v>
      </c>
      <c r="F44" s="67"/>
      <c r="G44" s="65">
        <f t="shared" si="4"/>
        <v>14</v>
      </c>
      <c r="H44" s="66">
        <f t="shared" si="5"/>
        <v>76</v>
      </c>
      <c r="I44" s="20">
        <f t="shared" si="6"/>
        <v>0.1044776119402985</v>
      </c>
      <c r="J44" s="21">
        <f t="shared" si="7"/>
        <v>0.13036020583190394</v>
      </c>
    </row>
    <row r="45" spans="1:10" x14ac:dyDescent="0.25">
      <c r="A45" s="7" t="s">
        <v>81</v>
      </c>
      <c r="B45" s="65">
        <v>35</v>
      </c>
      <c r="C45" s="66">
        <v>33</v>
      </c>
      <c r="D45" s="65">
        <v>256</v>
      </c>
      <c r="E45" s="66">
        <v>402</v>
      </c>
      <c r="F45" s="67"/>
      <c r="G45" s="65">
        <f t="shared" si="4"/>
        <v>2</v>
      </c>
      <c r="H45" s="66">
        <f t="shared" si="5"/>
        <v>-146</v>
      </c>
      <c r="I45" s="20">
        <f t="shared" si="6"/>
        <v>6.0606060606060608E-2</v>
      </c>
      <c r="J45" s="21">
        <f t="shared" si="7"/>
        <v>-0.36318407960199006</v>
      </c>
    </row>
    <row r="46" spans="1:10" x14ac:dyDescent="0.25">
      <c r="A46" s="7" t="s">
        <v>82</v>
      </c>
      <c r="B46" s="65">
        <v>82</v>
      </c>
      <c r="C46" s="66">
        <v>4</v>
      </c>
      <c r="D46" s="65">
        <v>299</v>
      </c>
      <c r="E46" s="66">
        <v>63</v>
      </c>
      <c r="F46" s="67"/>
      <c r="G46" s="65">
        <f t="shared" si="4"/>
        <v>78</v>
      </c>
      <c r="H46" s="66">
        <f t="shared" si="5"/>
        <v>236</v>
      </c>
      <c r="I46" s="20" t="str">
        <f t="shared" si="6"/>
        <v>&gt;999%</v>
      </c>
      <c r="J46" s="21">
        <f t="shared" si="7"/>
        <v>3.746031746031746</v>
      </c>
    </row>
    <row r="47" spans="1:10" x14ac:dyDescent="0.25">
      <c r="A47" s="7" t="s">
        <v>83</v>
      </c>
      <c r="B47" s="65">
        <v>335</v>
      </c>
      <c r="C47" s="66">
        <v>349</v>
      </c>
      <c r="D47" s="65">
        <v>1387</v>
      </c>
      <c r="E47" s="66">
        <v>2033</v>
      </c>
      <c r="F47" s="67"/>
      <c r="G47" s="65">
        <f t="shared" si="4"/>
        <v>-14</v>
      </c>
      <c r="H47" s="66">
        <f t="shared" si="5"/>
        <v>-646</v>
      </c>
      <c r="I47" s="20">
        <f t="shared" si="6"/>
        <v>-4.0114613180515762E-2</v>
      </c>
      <c r="J47" s="21">
        <f t="shared" si="7"/>
        <v>-0.31775700934579437</v>
      </c>
    </row>
    <row r="48" spans="1:10" x14ac:dyDescent="0.25">
      <c r="A48" s="7" t="s">
        <v>85</v>
      </c>
      <c r="B48" s="65">
        <v>92</v>
      </c>
      <c r="C48" s="66">
        <v>46</v>
      </c>
      <c r="D48" s="65">
        <v>433</v>
      </c>
      <c r="E48" s="66">
        <v>230</v>
      </c>
      <c r="F48" s="67"/>
      <c r="G48" s="65">
        <f t="shared" si="4"/>
        <v>46</v>
      </c>
      <c r="H48" s="66">
        <f t="shared" si="5"/>
        <v>203</v>
      </c>
      <c r="I48" s="20">
        <f t="shared" si="6"/>
        <v>1</v>
      </c>
      <c r="J48" s="21">
        <f t="shared" si="7"/>
        <v>0.88260869565217392</v>
      </c>
    </row>
    <row r="49" spans="1:10" x14ac:dyDescent="0.25">
      <c r="A49" s="7" t="s">
        <v>86</v>
      </c>
      <c r="B49" s="65">
        <v>29</v>
      </c>
      <c r="C49" s="66">
        <v>34</v>
      </c>
      <c r="D49" s="65">
        <v>191</v>
      </c>
      <c r="E49" s="66">
        <v>123</v>
      </c>
      <c r="F49" s="67"/>
      <c r="G49" s="65">
        <f t="shared" si="4"/>
        <v>-5</v>
      </c>
      <c r="H49" s="66">
        <f t="shared" si="5"/>
        <v>68</v>
      </c>
      <c r="I49" s="20">
        <f t="shared" si="6"/>
        <v>-0.14705882352941177</v>
      </c>
      <c r="J49" s="21">
        <f t="shared" si="7"/>
        <v>0.55284552845528456</v>
      </c>
    </row>
    <row r="50" spans="1:10" x14ac:dyDescent="0.25">
      <c r="A50" s="142" t="s">
        <v>39</v>
      </c>
      <c r="B50" s="143">
        <v>2</v>
      </c>
      <c r="C50" s="144">
        <v>1</v>
      </c>
      <c r="D50" s="143">
        <v>11</v>
      </c>
      <c r="E50" s="144">
        <v>8</v>
      </c>
      <c r="F50" s="145"/>
      <c r="G50" s="143">
        <f t="shared" si="4"/>
        <v>1</v>
      </c>
      <c r="H50" s="144">
        <f t="shared" si="5"/>
        <v>3</v>
      </c>
      <c r="I50" s="151">
        <f t="shared" si="6"/>
        <v>1</v>
      </c>
      <c r="J50" s="152">
        <f t="shared" si="7"/>
        <v>0.375</v>
      </c>
    </row>
    <row r="51" spans="1:10" x14ac:dyDescent="0.25">
      <c r="A51" s="7" t="s">
        <v>43</v>
      </c>
      <c r="B51" s="65">
        <v>0</v>
      </c>
      <c r="C51" s="66">
        <v>0</v>
      </c>
      <c r="D51" s="65">
        <v>1</v>
      </c>
      <c r="E51" s="66">
        <v>1</v>
      </c>
      <c r="F51" s="67"/>
      <c r="G51" s="65">
        <f t="shared" si="4"/>
        <v>0</v>
      </c>
      <c r="H51" s="66">
        <f t="shared" si="5"/>
        <v>0</v>
      </c>
      <c r="I51" s="20" t="str">
        <f t="shared" si="6"/>
        <v>-</v>
      </c>
      <c r="J51" s="21">
        <f t="shared" si="7"/>
        <v>0</v>
      </c>
    </row>
    <row r="52" spans="1:10" x14ac:dyDescent="0.25">
      <c r="A52" s="7" t="s">
        <v>44</v>
      </c>
      <c r="B52" s="65">
        <v>8</v>
      </c>
      <c r="C52" s="66">
        <v>5</v>
      </c>
      <c r="D52" s="65">
        <v>31</v>
      </c>
      <c r="E52" s="66">
        <v>34</v>
      </c>
      <c r="F52" s="67"/>
      <c r="G52" s="65">
        <f t="shared" si="4"/>
        <v>3</v>
      </c>
      <c r="H52" s="66">
        <f t="shared" si="5"/>
        <v>-3</v>
      </c>
      <c r="I52" s="20">
        <f t="shared" si="6"/>
        <v>0.6</v>
      </c>
      <c r="J52" s="21">
        <f t="shared" si="7"/>
        <v>-8.8235294117647065E-2</v>
      </c>
    </row>
    <row r="53" spans="1:10" x14ac:dyDescent="0.25">
      <c r="A53" s="7" t="s">
        <v>47</v>
      </c>
      <c r="B53" s="65">
        <v>16</v>
      </c>
      <c r="C53" s="66">
        <v>15</v>
      </c>
      <c r="D53" s="65">
        <v>39</v>
      </c>
      <c r="E53" s="66">
        <v>57</v>
      </c>
      <c r="F53" s="67"/>
      <c r="G53" s="65">
        <f t="shared" si="4"/>
        <v>1</v>
      </c>
      <c r="H53" s="66">
        <f t="shared" si="5"/>
        <v>-18</v>
      </c>
      <c r="I53" s="20">
        <f t="shared" si="6"/>
        <v>6.6666666666666666E-2</v>
      </c>
      <c r="J53" s="21">
        <f t="shared" si="7"/>
        <v>-0.31578947368421051</v>
      </c>
    </row>
    <row r="54" spans="1:10" x14ac:dyDescent="0.25">
      <c r="A54" s="7" t="s">
        <v>50</v>
      </c>
      <c r="B54" s="65">
        <v>0</v>
      </c>
      <c r="C54" s="66">
        <v>0</v>
      </c>
      <c r="D54" s="65">
        <v>1</v>
      </c>
      <c r="E54" s="66">
        <v>1</v>
      </c>
      <c r="F54" s="67"/>
      <c r="G54" s="65">
        <f t="shared" si="4"/>
        <v>0</v>
      </c>
      <c r="H54" s="66">
        <f t="shared" si="5"/>
        <v>0</v>
      </c>
      <c r="I54" s="20" t="str">
        <f t="shared" si="6"/>
        <v>-</v>
      </c>
      <c r="J54" s="21">
        <f t="shared" si="7"/>
        <v>0</v>
      </c>
    </row>
    <row r="55" spans="1:10" x14ac:dyDescent="0.25">
      <c r="A55" s="7" t="s">
        <v>51</v>
      </c>
      <c r="B55" s="65">
        <v>38</v>
      </c>
      <c r="C55" s="66">
        <v>38</v>
      </c>
      <c r="D55" s="65">
        <v>118</v>
      </c>
      <c r="E55" s="66">
        <v>111</v>
      </c>
      <c r="F55" s="67"/>
      <c r="G55" s="65">
        <f t="shared" si="4"/>
        <v>0</v>
      </c>
      <c r="H55" s="66">
        <f t="shared" si="5"/>
        <v>7</v>
      </c>
      <c r="I55" s="20">
        <f t="shared" si="6"/>
        <v>0</v>
      </c>
      <c r="J55" s="21">
        <f t="shared" si="7"/>
        <v>6.3063063063063057E-2</v>
      </c>
    </row>
    <row r="56" spans="1:10" x14ac:dyDescent="0.25">
      <c r="A56" s="7" t="s">
        <v>55</v>
      </c>
      <c r="B56" s="65">
        <v>10</v>
      </c>
      <c r="C56" s="66">
        <v>5</v>
      </c>
      <c r="D56" s="65">
        <v>24</v>
      </c>
      <c r="E56" s="66">
        <v>16</v>
      </c>
      <c r="F56" s="67"/>
      <c r="G56" s="65">
        <f t="shared" si="4"/>
        <v>5</v>
      </c>
      <c r="H56" s="66">
        <f t="shared" si="5"/>
        <v>8</v>
      </c>
      <c r="I56" s="20">
        <f t="shared" si="6"/>
        <v>1</v>
      </c>
      <c r="J56" s="21">
        <f t="shared" si="7"/>
        <v>0.5</v>
      </c>
    </row>
    <row r="57" spans="1:10" x14ac:dyDescent="0.25">
      <c r="A57" s="7" t="s">
        <v>61</v>
      </c>
      <c r="B57" s="65">
        <v>3</v>
      </c>
      <c r="C57" s="66">
        <v>1</v>
      </c>
      <c r="D57" s="65">
        <v>7</v>
      </c>
      <c r="E57" s="66">
        <v>4</v>
      </c>
      <c r="F57" s="67"/>
      <c r="G57" s="65">
        <f t="shared" si="4"/>
        <v>2</v>
      </c>
      <c r="H57" s="66">
        <f t="shared" si="5"/>
        <v>3</v>
      </c>
      <c r="I57" s="20">
        <f t="shared" si="6"/>
        <v>2</v>
      </c>
      <c r="J57" s="21">
        <f t="shared" si="7"/>
        <v>0.75</v>
      </c>
    </row>
    <row r="58" spans="1:10" x14ac:dyDescent="0.25">
      <c r="A58" s="7" t="s">
        <v>62</v>
      </c>
      <c r="B58" s="65">
        <v>0</v>
      </c>
      <c r="C58" s="66">
        <v>0</v>
      </c>
      <c r="D58" s="65">
        <v>0</v>
      </c>
      <c r="E58" s="66">
        <v>1</v>
      </c>
      <c r="F58" s="67"/>
      <c r="G58" s="65">
        <f t="shared" si="4"/>
        <v>0</v>
      </c>
      <c r="H58" s="66">
        <f t="shared" si="5"/>
        <v>-1</v>
      </c>
      <c r="I58" s="20" t="str">
        <f t="shared" si="6"/>
        <v>-</v>
      </c>
      <c r="J58" s="21">
        <f t="shared" si="7"/>
        <v>-1</v>
      </c>
    </row>
    <row r="59" spans="1:10" x14ac:dyDescent="0.25">
      <c r="A59" s="7" t="s">
        <v>76</v>
      </c>
      <c r="B59" s="65">
        <v>2</v>
      </c>
      <c r="C59" s="66">
        <v>0</v>
      </c>
      <c r="D59" s="65">
        <v>15</v>
      </c>
      <c r="E59" s="66">
        <v>4</v>
      </c>
      <c r="F59" s="67"/>
      <c r="G59" s="65">
        <f t="shared" si="4"/>
        <v>2</v>
      </c>
      <c r="H59" s="66">
        <f t="shared" si="5"/>
        <v>11</v>
      </c>
      <c r="I59" s="20" t="str">
        <f t="shared" si="6"/>
        <v>-</v>
      </c>
      <c r="J59" s="21">
        <f t="shared" si="7"/>
        <v>2.75</v>
      </c>
    </row>
    <row r="60" spans="1:10" x14ac:dyDescent="0.25">
      <c r="A60" s="7" t="s">
        <v>77</v>
      </c>
      <c r="B60" s="65">
        <v>0</v>
      </c>
      <c r="C60" s="66">
        <v>0</v>
      </c>
      <c r="D60" s="65">
        <v>1</v>
      </c>
      <c r="E60" s="66">
        <v>0</v>
      </c>
      <c r="F60" s="67"/>
      <c r="G60" s="65">
        <f t="shared" si="4"/>
        <v>0</v>
      </c>
      <c r="H60" s="66">
        <f t="shared" si="5"/>
        <v>1</v>
      </c>
      <c r="I60" s="20" t="str">
        <f t="shared" si="6"/>
        <v>-</v>
      </c>
      <c r="J60" s="21" t="str">
        <f t="shared" si="7"/>
        <v>-</v>
      </c>
    </row>
    <row r="61" spans="1:10" x14ac:dyDescent="0.25">
      <c r="A61" s="7" t="s">
        <v>84</v>
      </c>
      <c r="B61" s="65">
        <v>2</v>
      </c>
      <c r="C61" s="66">
        <v>2</v>
      </c>
      <c r="D61" s="65">
        <v>10</v>
      </c>
      <c r="E61" s="66">
        <v>7</v>
      </c>
      <c r="F61" s="67"/>
      <c r="G61" s="65">
        <f t="shared" si="4"/>
        <v>0</v>
      </c>
      <c r="H61" s="66">
        <f t="shared" si="5"/>
        <v>3</v>
      </c>
      <c r="I61" s="20">
        <f t="shared" si="6"/>
        <v>0</v>
      </c>
      <c r="J61" s="21">
        <f t="shared" si="7"/>
        <v>0.42857142857142855</v>
      </c>
    </row>
    <row r="62" spans="1:10" x14ac:dyDescent="0.25">
      <c r="A62" s="7" t="s">
        <v>87</v>
      </c>
      <c r="B62" s="65">
        <v>7</v>
      </c>
      <c r="C62" s="66">
        <v>1</v>
      </c>
      <c r="D62" s="65">
        <v>23</v>
      </c>
      <c r="E62" s="66">
        <v>10</v>
      </c>
      <c r="F62" s="67"/>
      <c r="G62" s="65">
        <f t="shared" si="4"/>
        <v>6</v>
      </c>
      <c r="H62" s="66">
        <f t="shared" si="5"/>
        <v>13</v>
      </c>
      <c r="I62" s="20">
        <f t="shared" si="6"/>
        <v>6</v>
      </c>
      <c r="J62" s="21">
        <f t="shared" si="7"/>
        <v>1.3</v>
      </c>
    </row>
    <row r="63" spans="1:10" x14ac:dyDescent="0.25">
      <c r="A63" s="1"/>
      <c r="B63" s="68"/>
      <c r="C63" s="69"/>
      <c r="D63" s="68"/>
      <c r="E63" s="69"/>
      <c r="F63" s="70"/>
      <c r="G63" s="68"/>
      <c r="H63" s="69"/>
      <c r="I63" s="5"/>
      <c r="J63" s="6"/>
    </row>
    <row r="64" spans="1:10" s="43" customFormat="1" ht="13" x14ac:dyDescent="0.3">
      <c r="A64" s="27" t="s">
        <v>5</v>
      </c>
      <c r="B64" s="71">
        <f>SUM(B6:B63)</f>
        <v>1923</v>
      </c>
      <c r="C64" s="72">
        <f>SUM(C6:C63)</f>
        <v>1572</v>
      </c>
      <c r="D64" s="71">
        <f>SUM(D6:D63)</f>
        <v>9435</v>
      </c>
      <c r="E64" s="72">
        <f>SUM(E6:E63)</f>
        <v>9486</v>
      </c>
      <c r="F64" s="73"/>
      <c r="G64" s="71">
        <f>SUM(G6:G63)</f>
        <v>351</v>
      </c>
      <c r="H64" s="72">
        <f>SUM(H6:H63)</f>
        <v>-51</v>
      </c>
      <c r="I64" s="37">
        <f>IF(C64=0, 0, G64/C64)</f>
        <v>0.22328244274809161</v>
      </c>
      <c r="J64" s="38">
        <f>IF(E64=0, 0, H64/E64)</f>
        <v>-5.3763440860215058E-3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5"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64"/>
  <sheetViews>
    <sheetView tabSelected="1" zoomScaleNormal="100" workbookViewId="0">
      <selection activeCell="M1" sqref="M1"/>
    </sheetView>
  </sheetViews>
  <sheetFormatPr defaultRowHeight="12.5" x14ac:dyDescent="0.25"/>
  <cols>
    <col min="1" max="1" width="25.1796875" bestFit="1" customWidth="1"/>
    <col min="2" max="5" width="10.1796875" customWidth="1"/>
    <col min="6" max="6" width="1.7265625" customWidth="1"/>
    <col min="7" max="8" width="10.1796875" customWidth="1"/>
  </cols>
  <sheetData>
    <row r="1" spans="1:8" s="52" customFormat="1" ht="20" x14ac:dyDescent="0.4">
      <c r="A1" s="4" t="s">
        <v>10</v>
      </c>
      <c r="B1" s="198" t="s">
        <v>22</v>
      </c>
      <c r="C1" s="199"/>
      <c r="D1" s="199"/>
      <c r="E1" s="199"/>
      <c r="F1" s="199"/>
      <c r="G1" s="199"/>
      <c r="H1" s="199"/>
    </row>
    <row r="2" spans="1:8" s="52" customFormat="1" ht="20" x14ac:dyDescent="0.4">
      <c r="A2" s="4" t="s">
        <v>98</v>
      </c>
      <c r="B2" s="202" t="s">
        <v>89</v>
      </c>
      <c r="C2" s="203"/>
      <c r="D2" s="203"/>
      <c r="E2" s="203"/>
      <c r="F2" s="203"/>
      <c r="G2" s="203"/>
      <c r="H2" s="203"/>
    </row>
    <row r="4" spans="1:8" ht="13" x14ac:dyDescent="0.3">
      <c r="A4" s="60"/>
      <c r="B4" s="196" t="s">
        <v>1</v>
      </c>
      <c r="C4" s="197"/>
      <c r="D4" s="196" t="s">
        <v>2</v>
      </c>
      <c r="E4" s="197"/>
      <c r="F4" s="59"/>
      <c r="G4" s="196" t="s">
        <v>6</v>
      </c>
      <c r="H4" s="197"/>
    </row>
    <row r="5" spans="1:8" ht="13" x14ac:dyDescent="0.3">
      <c r="A5" s="27" t="s">
        <v>0</v>
      </c>
      <c r="B5" s="57">
        <f>VALUE(RIGHT(B2, 4))</f>
        <v>2023</v>
      </c>
      <c r="C5" s="58">
        <f>B5-1</f>
        <v>2022</v>
      </c>
      <c r="D5" s="57">
        <f>B5</f>
        <v>2023</v>
      </c>
      <c r="E5" s="58">
        <f>C5</f>
        <v>2022</v>
      </c>
      <c r="F5" s="64"/>
      <c r="G5" s="57" t="s">
        <v>4</v>
      </c>
      <c r="H5" s="58" t="s">
        <v>2</v>
      </c>
    </row>
    <row r="6" spans="1:8" x14ac:dyDescent="0.25">
      <c r="A6" s="7" t="s">
        <v>31</v>
      </c>
      <c r="B6" s="16">
        <v>0</v>
      </c>
      <c r="C6" s="17">
        <v>0</v>
      </c>
      <c r="D6" s="16">
        <v>2.1197668256491799E-2</v>
      </c>
      <c r="E6" s="17">
        <v>3.1625553447185296E-2</v>
      </c>
      <c r="F6" s="12"/>
      <c r="G6" s="10">
        <f t="shared" ref="G6:G37" si="0">B6-C6</f>
        <v>0</v>
      </c>
      <c r="H6" s="11">
        <f t="shared" ref="H6:H37" si="1">D6-E6</f>
        <v>-1.0427885190693497E-2</v>
      </c>
    </row>
    <row r="7" spans="1:8" x14ac:dyDescent="0.25">
      <c r="A7" s="7" t="s">
        <v>32</v>
      </c>
      <c r="B7" s="16">
        <v>0.98803952158086294</v>
      </c>
      <c r="C7" s="17">
        <v>1.46310432569975</v>
      </c>
      <c r="D7" s="16">
        <v>1.14467408585056</v>
      </c>
      <c r="E7" s="17">
        <v>0.75901328273244806</v>
      </c>
      <c r="F7" s="12"/>
      <c r="G7" s="10">
        <f t="shared" si="0"/>
        <v>-0.47506480411888707</v>
      </c>
      <c r="H7" s="11">
        <f t="shared" si="1"/>
        <v>0.38566080311811191</v>
      </c>
    </row>
    <row r="8" spans="1:8" x14ac:dyDescent="0.25">
      <c r="A8" s="7" t="s">
        <v>33</v>
      </c>
      <c r="B8" s="16">
        <v>0</v>
      </c>
      <c r="C8" s="17">
        <v>0</v>
      </c>
      <c r="D8" s="16">
        <v>1.05988341282459E-2</v>
      </c>
      <c r="E8" s="17">
        <v>0</v>
      </c>
      <c r="F8" s="12"/>
      <c r="G8" s="10">
        <f t="shared" si="0"/>
        <v>0</v>
      </c>
      <c r="H8" s="11">
        <f t="shared" si="1"/>
        <v>1.05988341282459E-2</v>
      </c>
    </row>
    <row r="9" spans="1:8" x14ac:dyDescent="0.25">
      <c r="A9" s="7" t="s">
        <v>34</v>
      </c>
      <c r="B9" s="16">
        <v>1.0920436817472698</v>
      </c>
      <c r="C9" s="17">
        <v>1.0814249363867701</v>
      </c>
      <c r="D9" s="16">
        <v>0.78431372549019607</v>
      </c>
      <c r="E9" s="17">
        <v>0.87497364537212696</v>
      </c>
      <c r="F9" s="12"/>
      <c r="G9" s="10">
        <f t="shared" si="0"/>
        <v>1.0618745360499782E-2</v>
      </c>
      <c r="H9" s="11">
        <f t="shared" si="1"/>
        <v>-9.0659919881930895E-2</v>
      </c>
    </row>
    <row r="10" spans="1:8" x14ac:dyDescent="0.25">
      <c r="A10" s="7" t="s">
        <v>35</v>
      </c>
      <c r="B10" s="16">
        <v>1.40405616224649</v>
      </c>
      <c r="C10" s="17">
        <v>0</v>
      </c>
      <c r="D10" s="16">
        <v>1.6534181240063599</v>
      </c>
      <c r="E10" s="17">
        <v>0</v>
      </c>
      <c r="F10" s="12"/>
      <c r="G10" s="10">
        <f t="shared" si="0"/>
        <v>1.40405616224649</v>
      </c>
      <c r="H10" s="11">
        <f t="shared" si="1"/>
        <v>1.6534181240063599</v>
      </c>
    </row>
    <row r="11" spans="1:8" x14ac:dyDescent="0.25">
      <c r="A11" s="7" t="s">
        <v>36</v>
      </c>
      <c r="B11" s="16">
        <v>1.14404576183047</v>
      </c>
      <c r="C11" s="17">
        <v>0</v>
      </c>
      <c r="D11" s="16">
        <v>0.50874403815580305</v>
      </c>
      <c r="E11" s="17">
        <v>0</v>
      </c>
      <c r="F11" s="12"/>
      <c r="G11" s="10">
        <f t="shared" si="0"/>
        <v>1.14404576183047</v>
      </c>
      <c r="H11" s="11">
        <f t="shared" si="1"/>
        <v>0.50874403815580305</v>
      </c>
    </row>
    <row r="12" spans="1:8" x14ac:dyDescent="0.25">
      <c r="A12" s="7" t="s">
        <v>37</v>
      </c>
      <c r="B12" s="16">
        <v>0.72802912116484697</v>
      </c>
      <c r="C12" s="17">
        <v>6.3613231552162891E-2</v>
      </c>
      <c r="D12" s="16">
        <v>0.44515103338632794</v>
      </c>
      <c r="E12" s="17">
        <v>0.16866961838498801</v>
      </c>
      <c r="F12" s="12"/>
      <c r="G12" s="10">
        <f t="shared" si="0"/>
        <v>0.66441588961268405</v>
      </c>
      <c r="H12" s="11">
        <f t="shared" si="1"/>
        <v>0.27648141500133994</v>
      </c>
    </row>
    <row r="13" spans="1:8" x14ac:dyDescent="0.25">
      <c r="A13" s="7" t="s">
        <v>38</v>
      </c>
      <c r="B13" s="16">
        <v>0.104004160166407</v>
      </c>
      <c r="C13" s="17">
        <v>0</v>
      </c>
      <c r="D13" s="16">
        <v>2.1197668256491799E-2</v>
      </c>
      <c r="E13" s="17">
        <v>0</v>
      </c>
      <c r="F13" s="12"/>
      <c r="G13" s="10">
        <f t="shared" si="0"/>
        <v>0.104004160166407</v>
      </c>
      <c r="H13" s="11">
        <f t="shared" si="1"/>
        <v>2.1197668256491799E-2</v>
      </c>
    </row>
    <row r="14" spans="1:8" x14ac:dyDescent="0.25">
      <c r="A14" s="7" t="s">
        <v>40</v>
      </c>
      <c r="B14" s="16">
        <v>0.104004160166407</v>
      </c>
      <c r="C14" s="17">
        <v>0.127226463104326</v>
      </c>
      <c r="D14" s="16">
        <v>7.4191838897721199E-2</v>
      </c>
      <c r="E14" s="17">
        <v>2.1083702298123501E-2</v>
      </c>
      <c r="F14" s="12"/>
      <c r="G14" s="10">
        <f t="shared" si="0"/>
        <v>-2.3222302937919007E-2</v>
      </c>
      <c r="H14" s="11">
        <f t="shared" si="1"/>
        <v>5.3108136599597698E-2</v>
      </c>
    </row>
    <row r="15" spans="1:8" x14ac:dyDescent="0.25">
      <c r="A15" s="7" t="s">
        <v>41</v>
      </c>
      <c r="B15" s="16">
        <v>0.67602704108164302</v>
      </c>
      <c r="C15" s="17">
        <v>6.3613231552162891E-2</v>
      </c>
      <c r="D15" s="16">
        <v>0.50874403815580305</v>
      </c>
      <c r="E15" s="17">
        <v>0.147585916086865</v>
      </c>
      <c r="F15" s="12"/>
      <c r="G15" s="10">
        <f t="shared" si="0"/>
        <v>0.6124138095294801</v>
      </c>
      <c r="H15" s="11">
        <f t="shared" si="1"/>
        <v>0.36115812206893805</v>
      </c>
    </row>
    <row r="16" spans="1:8" x14ac:dyDescent="0.25">
      <c r="A16" s="7" t="s">
        <v>42</v>
      </c>
      <c r="B16" s="16">
        <v>5.3042121684867398</v>
      </c>
      <c r="C16" s="17">
        <v>6.1704834605598</v>
      </c>
      <c r="D16" s="16">
        <v>7.9491255961844196</v>
      </c>
      <c r="E16" s="17">
        <v>6.1564410710520798</v>
      </c>
      <c r="F16" s="12"/>
      <c r="G16" s="10">
        <f t="shared" si="0"/>
        <v>-0.8662712920730602</v>
      </c>
      <c r="H16" s="11">
        <f t="shared" si="1"/>
        <v>1.7926845251323398</v>
      </c>
    </row>
    <row r="17" spans="1:8" x14ac:dyDescent="0.25">
      <c r="A17" s="7" t="s">
        <v>45</v>
      </c>
      <c r="B17" s="16">
        <v>0.104004160166407</v>
      </c>
      <c r="C17" s="17">
        <v>0.127226463104326</v>
      </c>
      <c r="D17" s="16">
        <v>3.1796502384737697E-2</v>
      </c>
      <c r="E17" s="17">
        <v>5.2709255745308894E-2</v>
      </c>
      <c r="F17" s="12"/>
      <c r="G17" s="10">
        <f t="shared" si="0"/>
        <v>-2.3222302937919007E-2</v>
      </c>
      <c r="H17" s="11">
        <f t="shared" si="1"/>
        <v>-2.0912753360571197E-2</v>
      </c>
    </row>
    <row r="18" spans="1:8" x14ac:dyDescent="0.25">
      <c r="A18" s="7" t="s">
        <v>46</v>
      </c>
      <c r="B18" s="16">
        <v>1.14404576183047</v>
      </c>
      <c r="C18" s="17">
        <v>1.1450381679389301</v>
      </c>
      <c r="D18" s="16">
        <v>0.74191838897721307</v>
      </c>
      <c r="E18" s="17">
        <v>0.45329959940965603</v>
      </c>
      <c r="F18" s="12"/>
      <c r="G18" s="10">
        <f t="shared" si="0"/>
        <v>-9.9240610846007549E-4</v>
      </c>
      <c r="H18" s="11">
        <f t="shared" si="1"/>
        <v>0.28861878956755704</v>
      </c>
    </row>
    <row r="19" spans="1:8" x14ac:dyDescent="0.25">
      <c r="A19" s="7" t="s">
        <v>48</v>
      </c>
      <c r="B19" s="16">
        <v>0.88403536141445704</v>
      </c>
      <c r="C19" s="17">
        <v>1.46310432569975</v>
      </c>
      <c r="D19" s="16">
        <v>0.91149973502914705</v>
      </c>
      <c r="E19" s="17">
        <v>1.2755639890364701</v>
      </c>
      <c r="F19" s="12"/>
      <c r="G19" s="10">
        <f t="shared" si="0"/>
        <v>-0.57906896428529298</v>
      </c>
      <c r="H19" s="11">
        <f t="shared" si="1"/>
        <v>-0.36406425400732301</v>
      </c>
    </row>
    <row r="20" spans="1:8" x14ac:dyDescent="0.25">
      <c r="A20" s="7" t="s">
        <v>49</v>
      </c>
      <c r="B20" s="16">
        <v>6.344253770150809</v>
      </c>
      <c r="C20" s="17">
        <v>7.1246819338422407</v>
      </c>
      <c r="D20" s="16">
        <v>5.80816110227875</v>
      </c>
      <c r="E20" s="17">
        <v>6.2829432848408198</v>
      </c>
      <c r="F20" s="12"/>
      <c r="G20" s="10">
        <f t="shared" si="0"/>
        <v>-0.78042816369143164</v>
      </c>
      <c r="H20" s="11">
        <f t="shared" si="1"/>
        <v>-0.47478218256206972</v>
      </c>
    </row>
    <row r="21" spans="1:8" x14ac:dyDescent="0.25">
      <c r="A21" s="7" t="s">
        <v>52</v>
      </c>
      <c r="B21" s="16">
        <v>2.9641185647425901</v>
      </c>
      <c r="C21" s="17">
        <v>5.5979643765903297</v>
      </c>
      <c r="D21" s="16">
        <v>2.7450980392156898</v>
      </c>
      <c r="E21" s="17">
        <v>4.3748682268606398</v>
      </c>
      <c r="F21" s="12"/>
      <c r="G21" s="10">
        <f t="shared" si="0"/>
        <v>-2.6338458118477397</v>
      </c>
      <c r="H21" s="11">
        <f t="shared" si="1"/>
        <v>-1.62977018764495</v>
      </c>
    </row>
    <row r="22" spans="1:8" x14ac:dyDescent="0.25">
      <c r="A22" s="7" t="s">
        <v>53</v>
      </c>
      <c r="B22" s="16">
        <v>0.104004160166407</v>
      </c>
      <c r="C22" s="17">
        <v>6.3613231552162891E-2</v>
      </c>
      <c r="D22" s="16">
        <v>4.2395336512983599E-2</v>
      </c>
      <c r="E22" s="17">
        <v>5.2709255745308894E-2</v>
      </c>
      <c r="F22" s="12"/>
      <c r="G22" s="10">
        <f t="shared" si="0"/>
        <v>4.0390928614244107E-2</v>
      </c>
      <c r="H22" s="11">
        <f t="shared" si="1"/>
        <v>-1.0313919232325296E-2</v>
      </c>
    </row>
    <row r="23" spans="1:8" x14ac:dyDescent="0.25">
      <c r="A23" s="7" t="s">
        <v>54</v>
      </c>
      <c r="B23" s="16">
        <v>0.57202288091523701</v>
      </c>
      <c r="C23" s="17">
        <v>0.76335877862595403</v>
      </c>
      <c r="D23" s="16">
        <v>0.36036036036036001</v>
      </c>
      <c r="E23" s="17">
        <v>0.55871811090027401</v>
      </c>
      <c r="F23" s="12"/>
      <c r="G23" s="10">
        <f t="shared" si="0"/>
        <v>-0.19133589771071702</v>
      </c>
      <c r="H23" s="11">
        <f t="shared" si="1"/>
        <v>-0.198357750539914</v>
      </c>
    </row>
    <row r="24" spans="1:8" x14ac:dyDescent="0.25">
      <c r="A24" s="7" t="s">
        <v>56</v>
      </c>
      <c r="B24" s="16">
        <v>3.01612064482579</v>
      </c>
      <c r="C24" s="17">
        <v>7.1882951653943996</v>
      </c>
      <c r="D24" s="16">
        <v>4.7588765235824102</v>
      </c>
      <c r="E24" s="17">
        <v>5.1760489141893302</v>
      </c>
      <c r="F24" s="12"/>
      <c r="G24" s="10">
        <f t="shared" si="0"/>
        <v>-4.1721745205686096</v>
      </c>
      <c r="H24" s="11">
        <f t="shared" si="1"/>
        <v>-0.41717239060692002</v>
      </c>
    </row>
    <row r="25" spans="1:8" x14ac:dyDescent="0.25">
      <c r="A25" s="7" t="s">
        <v>57</v>
      </c>
      <c r="B25" s="16">
        <v>0.26001040041601697</v>
      </c>
      <c r="C25" s="17">
        <v>0.25445292620865101</v>
      </c>
      <c r="D25" s="16">
        <v>0.54054054054054101</v>
      </c>
      <c r="E25" s="17">
        <v>0.442757748260595</v>
      </c>
      <c r="F25" s="12"/>
      <c r="G25" s="10">
        <f t="shared" si="0"/>
        <v>5.5574742073659644E-3</v>
      </c>
      <c r="H25" s="11">
        <f t="shared" si="1"/>
        <v>9.7782792279946018E-2</v>
      </c>
    </row>
    <row r="26" spans="1:8" x14ac:dyDescent="0.25">
      <c r="A26" s="7" t="s">
        <v>58</v>
      </c>
      <c r="B26" s="16">
        <v>2.6521060842433699</v>
      </c>
      <c r="C26" s="17">
        <v>1.0814249363867701</v>
      </c>
      <c r="D26" s="16">
        <v>2.6391096979332298</v>
      </c>
      <c r="E26" s="17">
        <v>1.8659076533839298</v>
      </c>
      <c r="F26" s="12"/>
      <c r="G26" s="10">
        <f t="shared" si="0"/>
        <v>1.5706811478565998</v>
      </c>
      <c r="H26" s="11">
        <f t="shared" si="1"/>
        <v>0.77320204454929997</v>
      </c>
    </row>
    <row r="27" spans="1:8" x14ac:dyDescent="0.25">
      <c r="A27" s="7" t="s">
        <v>59</v>
      </c>
      <c r="B27" s="16">
        <v>0.98803952158086294</v>
      </c>
      <c r="C27" s="17">
        <v>0.127226463104326</v>
      </c>
      <c r="D27" s="16">
        <v>0.64652888182299906</v>
      </c>
      <c r="E27" s="17">
        <v>0.18975332068311201</v>
      </c>
      <c r="F27" s="12"/>
      <c r="G27" s="10">
        <f t="shared" si="0"/>
        <v>0.860813058476537</v>
      </c>
      <c r="H27" s="11">
        <f t="shared" si="1"/>
        <v>0.45677556113988704</v>
      </c>
    </row>
    <row r="28" spans="1:8" x14ac:dyDescent="0.25">
      <c r="A28" s="7" t="s">
        <v>60</v>
      </c>
      <c r="B28" s="16">
        <v>5.2002080083203298E-2</v>
      </c>
      <c r="C28" s="17">
        <v>0</v>
      </c>
      <c r="D28" s="16">
        <v>2.1197668256491799E-2</v>
      </c>
      <c r="E28" s="17">
        <v>1.0541851149061799E-2</v>
      </c>
      <c r="F28" s="12"/>
      <c r="G28" s="10">
        <f t="shared" si="0"/>
        <v>5.2002080083203298E-2</v>
      </c>
      <c r="H28" s="11">
        <f t="shared" si="1"/>
        <v>1.065581710743E-2</v>
      </c>
    </row>
    <row r="29" spans="1:8" x14ac:dyDescent="0.25">
      <c r="A29" s="7" t="s">
        <v>63</v>
      </c>
      <c r="B29" s="16">
        <v>0</v>
      </c>
      <c r="C29" s="17">
        <v>0</v>
      </c>
      <c r="D29" s="16">
        <v>0</v>
      </c>
      <c r="E29" s="17">
        <v>1.0541851149061799E-2</v>
      </c>
      <c r="F29" s="12"/>
      <c r="G29" s="10">
        <f t="shared" si="0"/>
        <v>0</v>
      </c>
      <c r="H29" s="11">
        <f t="shared" si="1"/>
        <v>-1.0541851149061799E-2</v>
      </c>
    </row>
    <row r="30" spans="1:8" x14ac:dyDescent="0.25">
      <c r="A30" s="7" t="s">
        <v>64</v>
      </c>
      <c r="B30" s="16">
        <v>8.9963598543941803</v>
      </c>
      <c r="C30" s="17">
        <v>4.0712468193384197</v>
      </c>
      <c r="D30" s="16">
        <v>9.1149973502914712</v>
      </c>
      <c r="E30" s="17">
        <v>6.6202825216107906</v>
      </c>
      <c r="F30" s="12"/>
      <c r="G30" s="10">
        <f t="shared" si="0"/>
        <v>4.9251130350557606</v>
      </c>
      <c r="H30" s="11">
        <f t="shared" si="1"/>
        <v>2.4947148286806806</v>
      </c>
    </row>
    <row r="31" spans="1:8" x14ac:dyDescent="0.25">
      <c r="A31" s="7" t="s">
        <v>65</v>
      </c>
      <c r="B31" s="16">
        <v>1.0920436817472698</v>
      </c>
      <c r="C31" s="17">
        <v>1.46310432569975</v>
      </c>
      <c r="D31" s="16">
        <v>0.87970323264440897</v>
      </c>
      <c r="E31" s="17">
        <v>0.93822475226649804</v>
      </c>
      <c r="F31" s="12"/>
      <c r="G31" s="10">
        <f t="shared" si="0"/>
        <v>-0.37106064395248017</v>
      </c>
      <c r="H31" s="11">
        <f t="shared" si="1"/>
        <v>-5.8521519622089069E-2</v>
      </c>
    </row>
    <row r="32" spans="1:8" x14ac:dyDescent="0.25">
      <c r="A32" s="7" t="s">
        <v>66</v>
      </c>
      <c r="B32" s="16">
        <v>0.15600624024960999</v>
      </c>
      <c r="C32" s="17">
        <v>0.25445292620865101</v>
      </c>
      <c r="D32" s="16">
        <v>0.31796502384737696</v>
      </c>
      <c r="E32" s="17">
        <v>0.33733923676997701</v>
      </c>
      <c r="F32" s="12"/>
      <c r="G32" s="10">
        <f t="shared" si="0"/>
        <v>-9.8446685959041019E-2</v>
      </c>
      <c r="H32" s="11">
        <f t="shared" si="1"/>
        <v>-1.9374212922600054E-2</v>
      </c>
    </row>
    <row r="33" spans="1:8" x14ac:dyDescent="0.25">
      <c r="A33" s="7" t="s">
        <v>67</v>
      </c>
      <c r="B33" s="16">
        <v>5.3042121684867398</v>
      </c>
      <c r="C33" s="17">
        <v>2.5445292620865101</v>
      </c>
      <c r="D33" s="16">
        <v>6.0413354531001602</v>
      </c>
      <c r="E33" s="17">
        <v>6.1458992199030202</v>
      </c>
      <c r="F33" s="12"/>
      <c r="G33" s="10">
        <f t="shared" si="0"/>
        <v>2.7596829064002297</v>
      </c>
      <c r="H33" s="11">
        <f t="shared" si="1"/>
        <v>-0.10456376680286006</v>
      </c>
    </row>
    <row r="34" spans="1:8" x14ac:dyDescent="0.25">
      <c r="A34" s="7" t="s">
        <v>68</v>
      </c>
      <c r="B34" s="16">
        <v>0.26001040041601697</v>
      </c>
      <c r="C34" s="17">
        <v>6.3613231552162891E-2</v>
      </c>
      <c r="D34" s="16">
        <v>0.22257551669316397</v>
      </c>
      <c r="E34" s="17">
        <v>0.16866961838498801</v>
      </c>
      <c r="F34" s="12"/>
      <c r="G34" s="10">
        <f t="shared" si="0"/>
        <v>0.19639716886385408</v>
      </c>
      <c r="H34" s="11">
        <f t="shared" si="1"/>
        <v>5.3905898308175965E-2</v>
      </c>
    </row>
    <row r="35" spans="1:8" x14ac:dyDescent="0.25">
      <c r="A35" s="7" t="s">
        <v>69</v>
      </c>
      <c r="B35" s="16">
        <v>4.4721788871554899</v>
      </c>
      <c r="C35" s="17">
        <v>7.3155216284987308</v>
      </c>
      <c r="D35" s="16">
        <v>6.5924748277689504</v>
      </c>
      <c r="E35" s="17">
        <v>10.531309297912699</v>
      </c>
      <c r="F35" s="12"/>
      <c r="G35" s="10">
        <f t="shared" si="0"/>
        <v>-2.8433427413432408</v>
      </c>
      <c r="H35" s="11">
        <f t="shared" si="1"/>
        <v>-3.9388344701437488</v>
      </c>
    </row>
    <row r="36" spans="1:8" x14ac:dyDescent="0.25">
      <c r="A36" s="7" t="s">
        <v>70</v>
      </c>
      <c r="B36" s="16">
        <v>1.4560582423296899</v>
      </c>
      <c r="C36" s="17">
        <v>2.5445292620865101</v>
      </c>
      <c r="D36" s="16">
        <v>2.8298887122416501</v>
      </c>
      <c r="E36" s="17">
        <v>3.41555977229602</v>
      </c>
      <c r="F36" s="12"/>
      <c r="G36" s="10">
        <f t="shared" si="0"/>
        <v>-1.0884710197568201</v>
      </c>
      <c r="H36" s="11">
        <f t="shared" si="1"/>
        <v>-0.58567106005436997</v>
      </c>
    </row>
    <row r="37" spans="1:8" x14ac:dyDescent="0.25">
      <c r="A37" s="7" t="s">
        <v>71</v>
      </c>
      <c r="B37" s="16">
        <v>0.208008320332813</v>
      </c>
      <c r="C37" s="17">
        <v>6.3613231552162891E-2</v>
      </c>
      <c r="D37" s="16">
        <v>0.190779014308426</v>
      </c>
      <c r="E37" s="17">
        <v>0.137044064937803</v>
      </c>
      <c r="F37" s="12"/>
      <c r="G37" s="10">
        <f t="shared" si="0"/>
        <v>0.1443950887806501</v>
      </c>
      <c r="H37" s="11">
        <f t="shared" si="1"/>
        <v>5.3734949370623009E-2</v>
      </c>
    </row>
    <row r="38" spans="1:8" x14ac:dyDescent="0.25">
      <c r="A38" s="7" t="s">
        <v>72</v>
      </c>
      <c r="B38" s="16">
        <v>0.104004160166407</v>
      </c>
      <c r="C38" s="17">
        <v>0.44529262086514004</v>
      </c>
      <c r="D38" s="16">
        <v>0.16958134605193398</v>
      </c>
      <c r="E38" s="17">
        <v>0.12650221378874099</v>
      </c>
      <c r="F38" s="12"/>
      <c r="G38" s="10">
        <f t="shared" ref="G38:G62" si="2">B38-C38</f>
        <v>-0.34128846069873303</v>
      </c>
      <c r="H38" s="11">
        <f t="shared" ref="H38:H62" si="3">D38-E38</f>
        <v>4.3079132263192987E-2</v>
      </c>
    </row>
    <row r="39" spans="1:8" x14ac:dyDescent="0.25">
      <c r="A39" s="7" t="s">
        <v>73</v>
      </c>
      <c r="B39" s="16">
        <v>0.52002080083203306</v>
      </c>
      <c r="C39" s="17">
        <v>0.76335877862595403</v>
      </c>
      <c r="D39" s="16">
        <v>0.41335453100158998</v>
      </c>
      <c r="E39" s="17">
        <v>0.62196921779464498</v>
      </c>
      <c r="F39" s="12"/>
      <c r="G39" s="10">
        <f t="shared" si="2"/>
        <v>-0.24333797779392097</v>
      </c>
      <c r="H39" s="11">
        <f t="shared" si="3"/>
        <v>-0.208614686793055</v>
      </c>
    </row>
    <row r="40" spans="1:8" x14ac:dyDescent="0.25">
      <c r="A40" s="7" t="s">
        <v>74</v>
      </c>
      <c r="B40" s="16">
        <v>1.0920436817472698</v>
      </c>
      <c r="C40" s="17">
        <v>1.01781170483461</v>
      </c>
      <c r="D40" s="16">
        <v>0.69952305246422908</v>
      </c>
      <c r="E40" s="17">
        <v>0.71684587813620093</v>
      </c>
      <c r="F40" s="12"/>
      <c r="G40" s="10">
        <f t="shared" si="2"/>
        <v>7.4231976912659814E-2</v>
      </c>
      <c r="H40" s="11">
        <f t="shared" si="3"/>
        <v>-1.7322825671971853E-2</v>
      </c>
    </row>
    <row r="41" spans="1:8" x14ac:dyDescent="0.25">
      <c r="A41" s="7" t="s">
        <v>75</v>
      </c>
      <c r="B41" s="16">
        <v>0.98803952158086294</v>
      </c>
      <c r="C41" s="17">
        <v>1.6539440203562301</v>
      </c>
      <c r="D41" s="16">
        <v>0.8055113937466879</v>
      </c>
      <c r="E41" s="17">
        <v>1.2123128821420999</v>
      </c>
      <c r="F41" s="12"/>
      <c r="G41" s="10">
        <f t="shared" si="2"/>
        <v>-0.66590449877536717</v>
      </c>
      <c r="H41" s="11">
        <f t="shared" si="3"/>
        <v>-0.40680148839541197</v>
      </c>
    </row>
    <row r="42" spans="1:8" x14ac:dyDescent="0.25">
      <c r="A42" s="7" t="s">
        <v>78</v>
      </c>
      <c r="B42" s="16">
        <v>1.2480499219968799</v>
      </c>
      <c r="C42" s="17">
        <v>1.01781170483461</v>
      </c>
      <c r="D42" s="16">
        <v>1.08108108108108</v>
      </c>
      <c r="E42" s="17">
        <v>0.91714104996837398</v>
      </c>
      <c r="F42" s="12"/>
      <c r="G42" s="10">
        <f t="shared" si="2"/>
        <v>0.23023821716226989</v>
      </c>
      <c r="H42" s="11">
        <f t="shared" si="3"/>
        <v>0.16394003111270605</v>
      </c>
    </row>
    <row r="43" spans="1:8" x14ac:dyDescent="0.25">
      <c r="A43" s="7" t="s">
        <v>79</v>
      </c>
      <c r="B43" s="16">
        <v>1.40405616224649</v>
      </c>
      <c r="C43" s="17">
        <v>0.38167938931297701</v>
      </c>
      <c r="D43" s="16">
        <v>1.11287758346582</v>
      </c>
      <c r="E43" s="17">
        <v>0.32679738562091498</v>
      </c>
      <c r="F43" s="12"/>
      <c r="G43" s="10">
        <f t="shared" si="2"/>
        <v>1.0223767729335129</v>
      </c>
      <c r="H43" s="11">
        <f t="shared" si="3"/>
        <v>0.78608019784490502</v>
      </c>
    </row>
    <row r="44" spans="1:8" x14ac:dyDescent="0.25">
      <c r="A44" s="7" t="s">
        <v>80</v>
      </c>
      <c r="B44" s="16">
        <v>7.6963078523140895</v>
      </c>
      <c r="C44" s="17">
        <v>8.5241730279898196</v>
      </c>
      <c r="D44" s="16">
        <v>6.98463169051404</v>
      </c>
      <c r="E44" s="17">
        <v>6.1458992199030202</v>
      </c>
      <c r="F44" s="12"/>
      <c r="G44" s="10">
        <f t="shared" si="2"/>
        <v>-0.82786517567573004</v>
      </c>
      <c r="H44" s="11">
        <f t="shared" si="3"/>
        <v>0.83873247061101974</v>
      </c>
    </row>
    <row r="45" spans="1:8" x14ac:dyDescent="0.25">
      <c r="A45" s="7" t="s">
        <v>81</v>
      </c>
      <c r="B45" s="16">
        <v>1.82007280291212</v>
      </c>
      <c r="C45" s="17">
        <v>2.0992366412213701</v>
      </c>
      <c r="D45" s="16">
        <v>2.7133015368309499</v>
      </c>
      <c r="E45" s="17">
        <v>4.2378241619228296</v>
      </c>
      <c r="F45" s="12"/>
      <c r="G45" s="10">
        <f t="shared" si="2"/>
        <v>-0.27916383830925007</v>
      </c>
      <c r="H45" s="11">
        <f t="shared" si="3"/>
        <v>-1.5245226250918797</v>
      </c>
    </row>
    <row r="46" spans="1:8" x14ac:dyDescent="0.25">
      <c r="A46" s="7" t="s">
        <v>82</v>
      </c>
      <c r="B46" s="16">
        <v>4.2641705668226697</v>
      </c>
      <c r="C46" s="17">
        <v>0.25445292620865101</v>
      </c>
      <c r="D46" s="16">
        <v>3.1690514043455202</v>
      </c>
      <c r="E46" s="17">
        <v>0.664136622390892</v>
      </c>
      <c r="F46" s="12"/>
      <c r="G46" s="10">
        <f t="shared" si="2"/>
        <v>4.0097176406140189</v>
      </c>
      <c r="H46" s="11">
        <f t="shared" si="3"/>
        <v>2.5049147819546285</v>
      </c>
    </row>
    <row r="47" spans="1:8" x14ac:dyDescent="0.25">
      <c r="A47" s="7" t="s">
        <v>83</v>
      </c>
      <c r="B47" s="16">
        <v>17.420696827873101</v>
      </c>
      <c r="C47" s="17">
        <v>22.201017811704801</v>
      </c>
      <c r="D47" s="16">
        <v>14.700582935877099</v>
      </c>
      <c r="E47" s="17">
        <v>21.4315833860426</v>
      </c>
      <c r="F47" s="12"/>
      <c r="G47" s="10">
        <f t="shared" si="2"/>
        <v>-4.7803209838317002</v>
      </c>
      <c r="H47" s="11">
        <f t="shared" si="3"/>
        <v>-6.7310004501655012</v>
      </c>
    </row>
    <row r="48" spans="1:8" x14ac:dyDescent="0.25">
      <c r="A48" s="7" t="s">
        <v>85</v>
      </c>
      <c r="B48" s="16">
        <v>4.7841913676547101</v>
      </c>
      <c r="C48" s="17">
        <v>2.9262086513994898</v>
      </c>
      <c r="D48" s="16">
        <v>4.5892951775304693</v>
      </c>
      <c r="E48" s="17">
        <v>2.42462576428421</v>
      </c>
      <c r="F48" s="12"/>
      <c r="G48" s="10">
        <f t="shared" si="2"/>
        <v>1.8579827162552203</v>
      </c>
      <c r="H48" s="11">
        <f t="shared" si="3"/>
        <v>2.1646694132462594</v>
      </c>
    </row>
    <row r="49" spans="1:8" x14ac:dyDescent="0.25">
      <c r="A49" s="7" t="s">
        <v>86</v>
      </c>
      <c r="B49" s="16">
        <v>1.5080603224128999</v>
      </c>
      <c r="C49" s="17">
        <v>2.1628498727735401</v>
      </c>
      <c r="D49" s="16">
        <v>2.0243773184949703</v>
      </c>
      <c r="E49" s="17">
        <v>1.2966476913346001</v>
      </c>
      <c r="F49" s="12"/>
      <c r="G49" s="10">
        <f t="shared" si="2"/>
        <v>-0.65478955036064024</v>
      </c>
      <c r="H49" s="11">
        <f t="shared" si="3"/>
        <v>0.72772962716037015</v>
      </c>
    </row>
    <row r="50" spans="1:8" x14ac:dyDescent="0.25">
      <c r="A50" s="142" t="s">
        <v>39</v>
      </c>
      <c r="B50" s="153">
        <v>0.104004160166407</v>
      </c>
      <c r="C50" s="154">
        <v>6.3613231552162891E-2</v>
      </c>
      <c r="D50" s="153">
        <v>0.116587175410705</v>
      </c>
      <c r="E50" s="154">
        <v>8.4334809192494198E-2</v>
      </c>
      <c r="F50" s="155"/>
      <c r="G50" s="156">
        <f t="shared" si="2"/>
        <v>4.0390928614244107E-2</v>
      </c>
      <c r="H50" s="157">
        <f t="shared" si="3"/>
        <v>3.2252366218210801E-2</v>
      </c>
    </row>
    <row r="51" spans="1:8" x14ac:dyDescent="0.25">
      <c r="A51" s="7" t="s">
        <v>43</v>
      </c>
      <c r="B51" s="16">
        <v>0</v>
      </c>
      <c r="C51" s="17">
        <v>0</v>
      </c>
      <c r="D51" s="16">
        <v>1.05988341282459E-2</v>
      </c>
      <c r="E51" s="17">
        <v>1.0541851149061799E-2</v>
      </c>
      <c r="F51" s="12"/>
      <c r="G51" s="10">
        <f t="shared" si="2"/>
        <v>0</v>
      </c>
      <c r="H51" s="11">
        <f t="shared" si="3"/>
        <v>5.6982979184100682E-5</v>
      </c>
    </row>
    <row r="52" spans="1:8" x14ac:dyDescent="0.25">
      <c r="A52" s="7" t="s">
        <v>44</v>
      </c>
      <c r="B52" s="16">
        <v>0.41601664066562699</v>
      </c>
      <c r="C52" s="17">
        <v>0.31806615776081404</v>
      </c>
      <c r="D52" s="16">
        <v>0.32856385797562299</v>
      </c>
      <c r="E52" s="17">
        <v>0.35842293906810002</v>
      </c>
      <c r="F52" s="12"/>
      <c r="G52" s="10">
        <f t="shared" si="2"/>
        <v>9.7950482904812952E-2</v>
      </c>
      <c r="H52" s="11">
        <f t="shared" si="3"/>
        <v>-2.9859081092477036E-2</v>
      </c>
    </row>
    <row r="53" spans="1:8" x14ac:dyDescent="0.25">
      <c r="A53" s="7" t="s">
        <v>47</v>
      </c>
      <c r="B53" s="16">
        <v>0.83203328133125298</v>
      </c>
      <c r="C53" s="17">
        <v>0.95419847328244289</v>
      </c>
      <c r="D53" s="16">
        <v>0.41335453100158998</v>
      </c>
      <c r="E53" s="17">
        <v>0.60088551549652103</v>
      </c>
      <c r="F53" s="12"/>
      <c r="G53" s="10">
        <f t="shared" si="2"/>
        <v>-0.12216519195118991</v>
      </c>
      <c r="H53" s="11">
        <f t="shared" si="3"/>
        <v>-0.18753098449493105</v>
      </c>
    </row>
    <row r="54" spans="1:8" x14ac:dyDescent="0.25">
      <c r="A54" s="7" t="s">
        <v>50</v>
      </c>
      <c r="B54" s="16">
        <v>0</v>
      </c>
      <c r="C54" s="17">
        <v>0</v>
      </c>
      <c r="D54" s="16">
        <v>1.05988341282459E-2</v>
      </c>
      <c r="E54" s="17">
        <v>1.0541851149061799E-2</v>
      </c>
      <c r="F54" s="12"/>
      <c r="G54" s="10">
        <f t="shared" si="2"/>
        <v>0</v>
      </c>
      <c r="H54" s="11">
        <f t="shared" si="3"/>
        <v>5.6982979184100682E-5</v>
      </c>
    </row>
    <row r="55" spans="1:8" x14ac:dyDescent="0.25">
      <c r="A55" s="7" t="s">
        <v>51</v>
      </c>
      <c r="B55" s="16">
        <v>1.9760790431617301</v>
      </c>
      <c r="C55" s="17">
        <v>2.41730279898219</v>
      </c>
      <c r="D55" s="16">
        <v>1.25066242713302</v>
      </c>
      <c r="E55" s="17">
        <v>1.17014547754586</v>
      </c>
      <c r="F55" s="12"/>
      <c r="G55" s="10">
        <f t="shared" si="2"/>
        <v>-0.44122375582045992</v>
      </c>
      <c r="H55" s="11">
        <f t="shared" si="3"/>
        <v>8.0516949587160047E-2</v>
      </c>
    </row>
    <row r="56" spans="1:8" x14ac:dyDescent="0.25">
      <c r="A56" s="7" t="s">
        <v>55</v>
      </c>
      <c r="B56" s="16">
        <v>0.52002080083203306</v>
      </c>
      <c r="C56" s="17">
        <v>0.31806615776081404</v>
      </c>
      <c r="D56" s="16">
        <v>0.25437201907790097</v>
      </c>
      <c r="E56" s="17">
        <v>0.16866961838498801</v>
      </c>
      <c r="F56" s="12"/>
      <c r="G56" s="10">
        <f t="shared" si="2"/>
        <v>0.20195464307121902</v>
      </c>
      <c r="H56" s="11">
        <f t="shared" si="3"/>
        <v>8.5702400692912961E-2</v>
      </c>
    </row>
    <row r="57" spans="1:8" x14ac:dyDescent="0.25">
      <c r="A57" s="7" t="s">
        <v>61</v>
      </c>
      <c r="B57" s="16">
        <v>0.15600624024960999</v>
      </c>
      <c r="C57" s="17">
        <v>6.3613231552162891E-2</v>
      </c>
      <c r="D57" s="16">
        <v>7.4191838897721199E-2</v>
      </c>
      <c r="E57" s="17">
        <v>4.2167404596247099E-2</v>
      </c>
      <c r="F57" s="12"/>
      <c r="G57" s="10">
        <f t="shared" si="2"/>
        <v>9.2393008697447099E-2</v>
      </c>
      <c r="H57" s="11">
        <f t="shared" si="3"/>
        <v>3.20244343014741E-2</v>
      </c>
    </row>
    <row r="58" spans="1:8" x14ac:dyDescent="0.25">
      <c r="A58" s="7" t="s">
        <v>62</v>
      </c>
      <c r="B58" s="16">
        <v>0</v>
      </c>
      <c r="C58" s="17">
        <v>0</v>
      </c>
      <c r="D58" s="16">
        <v>0</v>
      </c>
      <c r="E58" s="17">
        <v>1.0541851149061799E-2</v>
      </c>
      <c r="F58" s="12"/>
      <c r="G58" s="10">
        <f t="shared" si="2"/>
        <v>0</v>
      </c>
      <c r="H58" s="11">
        <f t="shared" si="3"/>
        <v>-1.0541851149061799E-2</v>
      </c>
    </row>
    <row r="59" spans="1:8" x14ac:dyDescent="0.25">
      <c r="A59" s="7" t="s">
        <v>76</v>
      </c>
      <c r="B59" s="16">
        <v>0.104004160166407</v>
      </c>
      <c r="C59" s="17">
        <v>0</v>
      </c>
      <c r="D59" s="16">
        <v>0.15898251192368798</v>
      </c>
      <c r="E59" s="17">
        <v>4.2167404596247099E-2</v>
      </c>
      <c r="F59" s="12"/>
      <c r="G59" s="10">
        <f t="shared" si="2"/>
        <v>0.104004160166407</v>
      </c>
      <c r="H59" s="11">
        <f t="shared" si="3"/>
        <v>0.11681510732744088</v>
      </c>
    </row>
    <row r="60" spans="1:8" x14ac:dyDescent="0.25">
      <c r="A60" s="7" t="s">
        <v>77</v>
      </c>
      <c r="B60" s="16">
        <v>0</v>
      </c>
      <c r="C60" s="17">
        <v>0</v>
      </c>
      <c r="D60" s="16">
        <v>1.05988341282459E-2</v>
      </c>
      <c r="E60" s="17">
        <v>0</v>
      </c>
      <c r="F60" s="12"/>
      <c r="G60" s="10">
        <f t="shared" si="2"/>
        <v>0</v>
      </c>
      <c r="H60" s="11">
        <f t="shared" si="3"/>
        <v>1.05988341282459E-2</v>
      </c>
    </row>
    <row r="61" spans="1:8" x14ac:dyDescent="0.25">
      <c r="A61" s="7" t="s">
        <v>84</v>
      </c>
      <c r="B61" s="16">
        <v>0.104004160166407</v>
      </c>
      <c r="C61" s="17">
        <v>0.127226463104326</v>
      </c>
      <c r="D61" s="16">
        <v>0.105988341282459</v>
      </c>
      <c r="E61" s="17">
        <v>7.3792958043432402E-2</v>
      </c>
      <c r="F61" s="12"/>
      <c r="G61" s="10">
        <f t="shared" si="2"/>
        <v>-2.3222302937919007E-2</v>
      </c>
      <c r="H61" s="11">
        <f t="shared" si="3"/>
        <v>3.2195383239026598E-2</v>
      </c>
    </row>
    <row r="62" spans="1:8" x14ac:dyDescent="0.25">
      <c r="A62" s="7" t="s">
        <v>87</v>
      </c>
      <c r="B62" s="16">
        <v>0.36401456058242304</v>
      </c>
      <c r="C62" s="17">
        <v>6.3613231552162891E-2</v>
      </c>
      <c r="D62" s="16">
        <v>0.24377318494965602</v>
      </c>
      <c r="E62" s="17">
        <v>0.10541851149061801</v>
      </c>
      <c r="F62" s="12"/>
      <c r="G62" s="10">
        <f t="shared" si="2"/>
        <v>0.30040132903026018</v>
      </c>
      <c r="H62" s="11">
        <f t="shared" si="3"/>
        <v>0.13835467345903801</v>
      </c>
    </row>
    <row r="63" spans="1:8" x14ac:dyDescent="0.25">
      <c r="A63" s="1"/>
      <c r="B63" s="18"/>
      <c r="C63" s="19"/>
      <c r="D63" s="18"/>
      <c r="E63" s="19"/>
      <c r="F63" s="15"/>
      <c r="G63" s="13"/>
      <c r="H63" s="14"/>
    </row>
    <row r="64" spans="1:8" s="43" customFormat="1" ht="13" x14ac:dyDescent="0.3">
      <c r="A64" s="27" t="s">
        <v>5</v>
      </c>
      <c r="B64" s="44">
        <f>SUM(B6:B63)</f>
        <v>100.00000000000003</v>
      </c>
      <c r="C64" s="45">
        <f>SUM(C6:C63)</f>
        <v>99.999999999999986</v>
      </c>
      <c r="D64" s="44">
        <f>SUM(D6:D63)</f>
        <v>100.00000000000007</v>
      </c>
      <c r="E64" s="45">
        <f>SUM(E6:E63)</f>
        <v>99.999999999999972</v>
      </c>
      <c r="F64" s="49"/>
      <c r="G64" s="50">
        <f>SUM(G6:G63)</f>
        <v>1.865174681370263E-14</v>
      </c>
      <c r="H64" s="51">
        <f>SUM(H6:H63)</f>
        <v>6.9638739219612944E-14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95"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zoomScaleNormal="100" workbookViewId="0">
      <selection activeCell="M1" sqref="M1"/>
    </sheetView>
  </sheetViews>
  <sheetFormatPr defaultRowHeight="12.5" x14ac:dyDescent="0.25"/>
  <cols>
    <col min="1" max="1" width="17.54296875" bestFit="1" customWidth="1"/>
    <col min="2" max="5" width="8.26953125" customWidth="1"/>
    <col min="6" max="6" width="1.7265625" customWidth="1"/>
    <col min="7" max="10" width="8.26953125" customWidth="1"/>
  </cols>
  <sheetData>
    <row r="1" spans="1:10" s="52" customFormat="1" ht="20" x14ac:dyDescent="0.4">
      <c r="A1" s="4" t="s">
        <v>10</v>
      </c>
      <c r="B1" s="198" t="s">
        <v>19</v>
      </c>
      <c r="C1" s="199"/>
      <c r="D1" s="199"/>
      <c r="E1" s="199"/>
      <c r="F1" s="199"/>
      <c r="G1" s="199"/>
      <c r="H1" s="199"/>
      <c r="I1" s="199"/>
      <c r="J1" s="199"/>
    </row>
    <row r="2" spans="1:10" s="52" customFormat="1" ht="20" x14ac:dyDescent="0.4">
      <c r="A2" s="4" t="s">
        <v>98</v>
      </c>
      <c r="B2" s="202" t="s">
        <v>89</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60" customFormat="1" ht="13" x14ac:dyDescent="0.3">
      <c r="A7" s="159" t="s">
        <v>99</v>
      </c>
      <c r="B7" s="78">
        <f>SUM($B8:$B11)</f>
        <v>264</v>
      </c>
      <c r="C7" s="79">
        <f>SUM($C8:$C11)</f>
        <v>211</v>
      </c>
      <c r="D7" s="78">
        <f>SUM($D8:$D11)</f>
        <v>1410</v>
      </c>
      <c r="E7" s="79">
        <f>SUM($E8:$E11)</f>
        <v>1630</v>
      </c>
      <c r="F7" s="80"/>
      <c r="G7" s="78">
        <f>B7-C7</f>
        <v>53</v>
      </c>
      <c r="H7" s="79">
        <f>D7-E7</f>
        <v>-220</v>
      </c>
      <c r="I7" s="54">
        <f>IF(C7=0, "-", IF(G7/C7&lt;10, G7/C7, "&gt;999%"))</f>
        <v>0.25118483412322273</v>
      </c>
      <c r="J7" s="55">
        <f>IF(E7=0, "-", IF(H7/E7&lt;10, H7/E7, "&gt;999%"))</f>
        <v>-0.13496932515337423</v>
      </c>
    </row>
    <row r="8" spans="1:10" x14ac:dyDescent="0.25">
      <c r="A8" s="158" t="s">
        <v>146</v>
      </c>
      <c r="B8" s="65">
        <v>137</v>
      </c>
      <c r="C8" s="66">
        <v>129</v>
      </c>
      <c r="D8" s="65">
        <v>751</v>
      </c>
      <c r="E8" s="66">
        <v>809</v>
      </c>
      <c r="F8" s="67"/>
      <c r="G8" s="65">
        <f>B8-C8</f>
        <v>8</v>
      </c>
      <c r="H8" s="66">
        <f>D8-E8</f>
        <v>-58</v>
      </c>
      <c r="I8" s="8">
        <f>IF(C8=0, "-", IF(G8/C8&lt;10, G8/C8, "&gt;999%"))</f>
        <v>6.2015503875968991E-2</v>
      </c>
      <c r="J8" s="9">
        <f>IF(E8=0, "-", IF(H8/E8&lt;10, H8/E8, "&gt;999%"))</f>
        <v>-7.1693448702101356E-2</v>
      </c>
    </row>
    <row r="9" spans="1:10" x14ac:dyDescent="0.25">
      <c r="A9" s="158" t="s">
        <v>147</v>
      </c>
      <c r="B9" s="65">
        <v>89</v>
      </c>
      <c r="C9" s="66">
        <v>47</v>
      </c>
      <c r="D9" s="65">
        <v>395</v>
      </c>
      <c r="E9" s="66">
        <v>356</v>
      </c>
      <c r="F9" s="67"/>
      <c r="G9" s="65">
        <f>B9-C9</f>
        <v>42</v>
      </c>
      <c r="H9" s="66">
        <f>D9-E9</f>
        <v>39</v>
      </c>
      <c r="I9" s="8">
        <f>IF(C9=0, "-", IF(G9/C9&lt;10, G9/C9, "&gt;999%"))</f>
        <v>0.8936170212765957</v>
      </c>
      <c r="J9" s="9">
        <f>IF(E9=0, "-", IF(H9/E9&lt;10, H9/E9, "&gt;999%"))</f>
        <v>0.10955056179775281</v>
      </c>
    </row>
    <row r="10" spans="1:10" x14ac:dyDescent="0.25">
      <c r="A10" s="158" t="s">
        <v>148</v>
      </c>
      <c r="B10" s="65">
        <v>11</v>
      </c>
      <c r="C10" s="66">
        <v>20</v>
      </c>
      <c r="D10" s="65">
        <v>37</v>
      </c>
      <c r="E10" s="66">
        <v>119</v>
      </c>
      <c r="F10" s="67"/>
      <c r="G10" s="65">
        <f>B10-C10</f>
        <v>-9</v>
      </c>
      <c r="H10" s="66">
        <f>D10-E10</f>
        <v>-82</v>
      </c>
      <c r="I10" s="8">
        <f>IF(C10=0, "-", IF(G10/C10&lt;10, G10/C10, "&gt;999%"))</f>
        <v>-0.45</v>
      </c>
      <c r="J10" s="9">
        <f>IF(E10=0, "-", IF(H10/E10&lt;10, H10/E10, "&gt;999%"))</f>
        <v>-0.68907563025210083</v>
      </c>
    </row>
    <row r="11" spans="1:10" x14ac:dyDescent="0.25">
      <c r="A11" s="158" t="s">
        <v>149</v>
      </c>
      <c r="B11" s="65">
        <v>27</v>
      </c>
      <c r="C11" s="66">
        <v>15</v>
      </c>
      <c r="D11" s="65">
        <v>227</v>
      </c>
      <c r="E11" s="66">
        <v>346</v>
      </c>
      <c r="F11" s="67"/>
      <c r="G11" s="65">
        <f>B11-C11</f>
        <v>12</v>
      </c>
      <c r="H11" s="66">
        <f>D11-E11</f>
        <v>-119</v>
      </c>
      <c r="I11" s="8">
        <f>IF(C11=0, "-", IF(G11/C11&lt;10, G11/C11, "&gt;999%"))</f>
        <v>0.8</v>
      </c>
      <c r="J11" s="9">
        <f>IF(E11=0, "-", IF(H11/E11&lt;10, H11/E11, "&gt;999%"))</f>
        <v>-0.34393063583815031</v>
      </c>
    </row>
    <row r="12" spans="1:10" x14ac:dyDescent="0.25">
      <c r="A12" s="7"/>
      <c r="B12" s="65"/>
      <c r="C12" s="66"/>
      <c r="D12" s="65"/>
      <c r="E12" s="66"/>
      <c r="F12" s="67"/>
      <c r="G12" s="65"/>
      <c r="H12" s="66"/>
      <c r="I12" s="8"/>
      <c r="J12" s="9"/>
    </row>
    <row r="13" spans="1:10" s="160" customFormat="1" ht="13" x14ac:dyDescent="0.3">
      <c r="A13" s="159" t="s">
        <v>107</v>
      </c>
      <c r="B13" s="78">
        <f>SUM($B14:$B17)</f>
        <v>1030</v>
      </c>
      <c r="C13" s="79">
        <f>SUM($C14:$C17)</f>
        <v>812</v>
      </c>
      <c r="D13" s="78">
        <f>SUM($D14:$D17)</f>
        <v>5195</v>
      </c>
      <c r="E13" s="79">
        <f>SUM($E14:$E17)</f>
        <v>4712</v>
      </c>
      <c r="F13" s="80"/>
      <c r="G13" s="78">
        <f>B13-C13</f>
        <v>218</v>
      </c>
      <c r="H13" s="79">
        <f>D13-E13</f>
        <v>483</v>
      </c>
      <c r="I13" s="54">
        <f>IF(C13=0, "-", IF(G13/C13&lt;10, G13/C13, "&gt;999%"))</f>
        <v>0.26847290640394089</v>
      </c>
      <c r="J13" s="55">
        <f>IF(E13=0, "-", IF(H13/E13&lt;10, H13/E13, "&gt;999%"))</f>
        <v>0.10250424448217317</v>
      </c>
    </row>
    <row r="14" spans="1:10" x14ac:dyDescent="0.25">
      <c r="A14" s="158" t="s">
        <v>146</v>
      </c>
      <c r="B14" s="65">
        <v>606</v>
      </c>
      <c r="C14" s="66">
        <v>496</v>
      </c>
      <c r="D14" s="65">
        <v>3085</v>
      </c>
      <c r="E14" s="66">
        <v>2964</v>
      </c>
      <c r="F14" s="67"/>
      <c r="G14" s="65">
        <f>B14-C14</f>
        <v>110</v>
      </c>
      <c r="H14" s="66">
        <f>D14-E14</f>
        <v>121</v>
      </c>
      <c r="I14" s="8">
        <f>IF(C14=0, "-", IF(G14/C14&lt;10, G14/C14, "&gt;999%"))</f>
        <v>0.22177419354838709</v>
      </c>
      <c r="J14" s="9">
        <f>IF(E14=0, "-", IF(H14/E14&lt;10, H14/E14, "&gt;999%"))</f>
        <v>4.0823211875843451E-2</v>
      </c>
    </row>
    <row r="15" spans="1:10" x14ac:dyDescent="0.25">
      <c r="A15" s="158" t="s">
        <v>147</v>
      </c>
      <c r="B15" s="65">
        <v>315</v>
      </c>
      <c r="C15" s="66">
        <v>227</v>
      </c>
      <c r="D15" s="65">
        <v>1423</v>
      </c>
      <c r="E15" s="66">
        <v>1097</v>
      </c>
      <c r="F15" s="67"/>
      <c r="G15" s="65">
        <f>B15-C15</f>
        <v>88</v>
      </c>
      <c r="H15" s="66">
        <f>D15-E15</f>
        <v>326</v>
      </c>
      <c r="I15" s="8">
        <f>IF(C15=0, "-", IF(G15/C15&lt;10, G15/C15, "&gt;999%"))</f>
        <v>0.38766519823788548</v>
      </c>
      <c r="J15" s="9">
        <f>IF(E15=0, "-", IF(H15/E15&lt;10, H15/E15, "&gt;999%"))</f>
        <v>0.29717411121239745</v>
      </c>
    </row>
    <row r="16" spans="1:10" x14ac:dyDescent="0.25">
      <c r="A16" s="158" t="s">
        <v>148</v>
      </c>
      <c r="B16" s="65">
        <v>48</v>
      </c>
      <c r="C16" s="66">
        <v>66</v>
      </c>
      <c r="D16" s="65">
        <v>297</v>
      </c>
      <c r="E16" s="66">
        <v>329</v>
      </c>
      <c r="F16" s="67"/>
      <c r="G16" s="65">
        <f>B16-C16</f>
        <v>-18</v>
      </c>
      <c r="H16" s="66">
        <f>D16-E16</f>
        <v>-32</v>
      </c>
      <c r="I16" s="8">
        <f>IF(C16=0, "-", IF(G16/C16&lt;10, G16/C16, "&gt;999%"))</f>
        <v>-0.27272727272727271</v>
      </c>
      <c r="J16" s="9">
        <f>IF(E16=0, "-", IF(H16/E16&lt;10, H16/E16, "&gt;999%"))</f>
        <v>-9.7264437689969604E-2</v>
      </c>
    </row>
    <row r="17" spans="1:10" x14ac:dyDescent="0.25">
      <c r="A17" s="158" t="s">
        <v>149</v>
      </c>
      <c r="B17" s="65">
        <v>61</v>
      </c>
      <c r="C17" s="66">
        <v>23</v>
      </c>
      <c r="D17" s="65">
        <v>390</v>
      </c>
      <c r="E17" s="66">
        <v>322</v>
      </c>
      <c r="F17" s="67"/>
      <c r="G17" s="65">
        <f>B17-C17</f>
        <v>38</v>
      </c>
      <c r="H17" s="66">
        <f>D17-E17</f>
        <v>68</v>
      </c>
      <c r="I17" s="8">
        <f>IF(C17=0, "-", IF(G17/C17&lt;10, G17/C17, "&gt;999%"))</f>
        <v>1.6521739130434783</v>
      </c>
      <c r="J17" s="9">
        <f>IF(E17=0, "-", IF(H17/E17&lt;10, H17/E17, "&gt;999%"))</f>
        <v>0.21118012422360249</v>
      </c>
    </row>
    <row r="18" spans="1:10" ht="13" x14ac:dyDescent="0.3">
      <c r="A18" s="22"/>
      <c r="B18" s="74"/>
      <c r="C18" s="75"/>
      <c r="D18" s="74"/>
      <c r="E18" s="75"/>
      <c r="F18" s="76"/>
      <c r="G18" s="74"/>
      <c r="H18" s="75"/>
      <c r="I18" s="23"/>
      <c r="J18" s="24"/>
    </row>
    <row r="19" spans="1:10" s="160" customFormat="1" ht="13" x14ac:dyDescent="0.3">
      <c r="A19" s="159" t="s">
        <v>113</v>
      </c>
      <c r="B19" s="78">
        <f>SUM($B20:$B23)</f>
        <v>510</v>
      </c>
      <c r="C19" s="79">
        <f>SUM($C20:$C23)</f>
        <v>468</v>
      </c>
      <c r="D19" s="78">
        <f>SUM($D20:$D23)</f>
        <v>2420</v>
      </c>
      <c r="E19" s="79">
        <f>SUM($E20:$E23)</f>
        <v>2786</v>
      </c>
      <c r="F19" s="80"/>
      <c r="G19" s="78">
        <f>B19-C19</f>
        <v>42</v>
      </c>
      <c r="H19" s="79">
        <f>D19-E19</f>
        <v>-366</v>
      </c>
      <c r="I19" s="54">
        <f>IF(C19=0, "-", IF(G19/C19&lt;10, G19/C19, "&gt;999%"))</f>
        <v>8.9743589743589744E-2</v>
      </c>
      <c r="J19" s="55">
        <f>IF(E19=0, "-", IF(H19/E19&lt;10, H19/E19, "&gt;999%"))</f>
        <v>-0.13137114142139267</v>
      </c>
    </row>
    <row r="20" spans="1:10" x14ac:dyDescent="0.25">
      <c r="A20" s="158" t="s">
        <v>146</v>
      </c>
      <c r="B20" s="65">
        <v>132</v>
      </c>
      <c r="C20" s="66">
        <v>144</v>
      </c>
      <c r="D20" s="65">
        <v>665</v>
      </c>
      <c r="E20" s="66">
        <v>902</v>
      </c>
      <c r="F20" s="67"/>
      <c r="G20" s="65">
        <f>B20-C20</f>
        <v>-12</v>
      </c>
      <c r="H20" s="66">
        <f>D20-E20</f>
        <v>-237</v>
      </c>
      <c r="I20" s="8">
        <f>IF(C20=0, "-", IF(G20/C20&lt;10, G20/C20, "&gt;999%"))</f>
        <v>-8.3333333333333329E-2</v>
      </c>
      <c r="J20" s="9">
        <f>IF(E20=0, "-", IF(H20/E20&lt;10, H20/E20, "&gt;999%"))</f>
        <v>-0.26274944567627495</v>
      </c>
    </row>
    <row r="21" spans="1:10" x14ac:dyDescent="0.25">
      <c r="A21" s="158" t="s">
        <v>147</v>
      </c>
      <c r="B21" s="65">
        <v>322</v>
      </c>
      <c r="C21" s="66">
        <v>271</v>
      </c>
      <c r="D21" s="65">
        <v>1495</v>
      </c>
      <c r="E21" s="66">
        <v>1597</v>
      </c>
      <c r="F21" s="67"/>
      <c r="G21" s="65">
        <f>B21-C21</f>
        <v>51</v>
      </c>
      <c r="H21" s="66">
        <f>D21-E21</f>
        <v>-102</v>
      </c>
      <c r="I21" s="8">
        <f>IF(C21=0, "-", IF(G21/C21&lt;10, G21/C21, "&gt;999%"))</f>
        <v>0.18819188191881919</v>
      </c>
      <c r="J21" s="9">
        <f>IF(E21=0, "-", IF(H21/E21&lt;10, H21/E21, "&gt;999%"))</f>
        <v>-6.3869755792110211E-2</v>
      </c>
    </row>
    <row r="22" spans="1:10" x14ac:dyDescent="0.25">
      <c r="A22" s="158" t="s">
        <v>148</v>
      </c>
      <c r="B22" s="65">
        <v>44</v>
      </c>
      <c r="C22" s="66">
        <v>45</v>
      </c>
      <c r="D22" s="65">
        <v>204</v>
      </c>
      <c r="E22" s="66">
        <v>230</v>
      </c>
      <c r="F22" s="67"/>
      <c r="G22" s="65">
        <f>B22-C22</f>
        <v>-1</v>
      </c>
      <c r="H22" s="66">
        <f>D22-E22</f>
        <v>-26</v>
      </c>
      <c r="I22" s="8">
        <f>IF(C22=0, "-", IF(G22/C22&lt;10, G22/C22, "&gt;999%"))</f>
        <v>-2.2222222222222223E-2</v>
      </c>
      <c r="J22" s="9">
        <f>IF(E22=0, "-", IF(H22/E22&lt;10, H22/E22, "&gt;999%"))</f>
        <v>-0.11304347826086956</v>
      </c>
    </row>
    <row r="23" spans="1:10" x14ac:dyDescent="0.25">
      <c r="A23" s="158" t="s">
        <v>149</v>
      </c>
      <c r="B23" s="65">
        <v>12</v>
      </c>
      <c r="C23" s="66">
        <v>8</v>
      </c>
      <c r="D23" s="65">
        <v>56</v>
      </c>
      <c r="E23" s="66">
        <v>57</v>
      </c>
      <c r="F23" s="67"/>
      <c r="G23" s="65">
        <f>B23-C23</f>
        <v>4</v>
      </c>
      <c r="H23" s="66">
        <f>D23-E23</f>
        <v>-1</v>
      </c>
      <c r="I23" s="8">
        <f>IF(C23=0, "-", IF(G23/C23&lt;10, G23/C23, "&gt;999%"))</f>
        <v>0.5</v>
      </c>
      <c r="J23" s="9">
        <f>IF(E23=0, "-", IF(H23/E23&lt;10, H23/E23, "&gt;999%"))</f>
        <v>-1.7543859649122806E-2</v>
      </c>
    </row>
    <row r="24" spans="1:10" x14ac:dyDescent="0.25">
      <c r="A24" s="7"/>
      <c r="B24" s="65"/>
      <c r="C24" s="66"/>
      <c r="D24" s="65"/>
      <c r="E24" s="66"/>
      <c r="F24" s="67"/>
      <c r="G24" s="65"/>
      <c r="H24" s="66"/>
      <c r="I24" s="8"/>
      <c r="J24" s="9"/>
    </row>
    <row r="25" spans="1:10" s="43" customFormat="1" ht="13" x14ac:dyDescent="0.3">
      <c r="A25" s="53" t="s">
        <v>29</v>
      </c>
      <c r="B25" s="78">
        <f>SUM($B26:$B29)</f>
        <v>1804</v>
      </c>
      <c r="C25" s="79">
        <f>SUM($C26:$C29)</f>
        <v>1491</v>
      </c>
      <c r="D25" s="78">
        <f>SUM($D26:$D29)</f>
        <v>9025</v>
      </c>
      <c r="E25" s="79">
        <f>SUM($E26:$E29)</f>
        <v>9128</v>
      </c>
      <c r="F25" s="80"/>
      <c r="G25" s="78">
        <f>B25-C25</f>
        <v>313</v>
      </c>
      <c r="H25" s="79">
        <f>D25-E25</f>
        <v>-103</v>
      </c>
      <c r="I25" s="54">
        <f>IF(C25=0, "-", IF(G25/C25&lt;10, G25/C25, "&gt;999%"))</f>
        <v>0.20992622401073105</v>
      </c>
      <c r="J25" s="55">
        <f>IF(E25=0, "-", IF(H25/E25&lt;10, H25/E25, "&gt;999%"))</f>
        <v>-1.128396143733567E-2</v>
      </c>
    </row>
    <row r="26" spans="1:10" x14ac:dyDescent="0.25">
      <c r="A26" s="158" t="s">
        <v>146</v>
      </c>
      <c r="B26" s="65">
        <v>875</v>
      </c>
      <c r="C26" s="66">
        <v>769</v>
      </c>
      <c r="D26" s="65">
        <v>4501</v>
      </c>
      <c r="E26" s="66">
        <v>4675</v>
      </c>
      <c r="F26" s="67"/>
      <c r="G26" s="65">
        <f>B26-C26</f>
        <v>106</v>
      </c>
      <c r="H26" s="66">
        <f>D26-E26</f>
        <v>-174</v>
      </c>
      <c r="I26" s="8">
        <f>IF(C26=0, "-", IF(G26/C26&lt;10, G26/C26, "&gt;999%"))</f>
        <v>0.13784135240572171</v>
      </c>
      <c r="J26" s="9">
        <f>IF(E26=0, "-", IF(H26/E26&lt;10, H26/E26, "&gt;999%"))</f>
        <v>-3.7219251336898393E-2</v>
      </c>
    </row>
    <row r="27" spans="1:10" x14ac:dyDescent="0.25">
      <c r="A27" s="158" t="s">
        <v>147</v>
      </c>
      <c r="B27" s="65">
        <v>726</v>
      </c>
      <c r="C27" s="66">
        <v>545</v>
      </c>
      <c r="D27" s="65">
        <v>3313</v>
      </c>
      <c r="E27" s="66">
        <v>3050</v>
      </c>
      <c r="F27" s="67"/>
      <c r="G27" s="65">
        <f>B27-C27</f>
        <v>181</v>
      </c>
      <c r="H27" s="66">
        <f>D27-E27</f>
        <v>263</v>
      </c>
      <c r="I27" s="8">
        <f>IF(C27=0, "-", IF(G27/C27&lt;10, G27/C27, "&gt;999%"))</f>
        <v>0.33211009174311928</v>
      </c>
      <c r="J27" s="9">
        <f>IF(E27=0, "-", IF(H27/E27&lt;10, H27/E27, "&gt;999%"))</f>
        <v>8.6229508196721316E-2</v>
      </c>
    </row>
    <row r="28" spans="1:10" x14ac:dyDescent="0.25">
      <c r="A28" s="158" t="s">
        <v>148</v>
      </c>
      <c r="B28" s="65">
        <v>103</v>
      </c>
      <c r="C28" s="66">
        <v>131</v>
      </c>
      <c r="D28" s="65">
        <v>538</v>
      </c>
      <c r="E28" s="66">
        <v>678</v>
      </c>
      <c r="F28" s="67"/>
      <c r="G28" s="65">
        <f>B28-C28</f>
        <v>-28</v>
      </c>
      <c r="H28" s="66">
        <f>D28-E28</f>
        <v>-140</v>
      </c>
      <c r="I28" s="8">
        <f>IF(C28=0, "-", IF(G28/C28&lt;10, G28/C28, "&gt;999%"))</f>
        <v>-0.21374045801526717</v>
      </c>
      <c r="J28" s="9">
        <f>IF(E28=0, "-", IF(H28/E28&lt;10, H28/E28, "&gt;999%"))</f>
        <v>-0.20648967551622419</v>
      </c>
    </row>
    <row r="29" spans="1:10" x14ac:dyDescent="0.25">
      <c r="A29" s="158" t="s">
        <v>149</v>
      </c>
      <c r="B29" s="65">
        <v>100</v>
      </c>
      <c r="C29" s="66">
        <v>46</v>
      </c>
      <c r="D29" s="65">
        <v>673</v>
      </c>
      <c r="E29" s="66">
        <v>725</v>
      </c>
      <c r="F29" s="67"/>
      <c r="G29" s="65">
        <f>B29-C29</f>
        <v>54</v>
      </c>
      <c r="H29" s="66">
        <f>D29-E29</f>
        <v>-52</v>
      </c>
      <c r="I29" s="8">
        <f>IF(C29=0, "-", IF(G29/C29&lt;10, G29/C29, "&gt;999%"))</f>
        <v>1.173913043478261</v>
      </c>
      <c r="J29" s="9">
        <f>IF(E29=0, "-", IF(H29/E29&lt;10, H29/E29, "&gt;999%"))</f>
        <v>-7.1724137931034479E-2</v>
      </c>
    </row>
    <row r="30" spans="1:10" x14ac:dyDescent="0.25">
      <c r="A30" s="7"/>
      <c r="B30" s="65"/>
      <c r="C30" s="66"/>
      <c r="D30" s="65"/>
      <c r="E30" s="66"/>
      <c r="F30" s="67"/>
      <c r="G30" s="65"/>
      <c r="H30" s="66"/>
      <c r="I30" s="8"/>
      <c r="J30" s="9"/>
    </row>
    <row r="31" spans="1:10" s="43" customFormat="1" ht="13" x14ac:dyDescent="0.3">
      <c r="A31" s="22" t="s">
        <v>114</v>
      </c>
      <c r="B31" s="78">
        <v>119</v>
      </c>
      <c r="C31" s="79">
        <v>81</v>
      </c>
      <c r="D31" s="78">
        <v>410</v>
      </c>
      <c r="E31" s="79">
        <v>358</v>
      </c>
      <c r="F31" s="80"/>
      <c r="G31" s="78">
        <f>B31-C31</f>
        <v>38</v>
      </c>
      <c r="H31" s="79">
        <f>D31-E31</f>
        <v>52</v>
      </c>
      <c r="I31" s="54">
        <f>IF(C31=0, "-", IF(G31/C31&lt;10, G31/C31, "&gt;999%"))</f>
        <v>0.46913580246913578</v>
      </c>
      <c r="J31" s="55">
        <f>IF(E31=0, "-", IF(H31/E31&lt;10, H31/E31, "&gt;999%"))</f>
        <v>0.14525139664804471</v>
      </c>
    </row>
    <row r="32" spans="1:10" x14ac:dyDescent="0.25">
      <c r="A32" s="1"/>
      <c r="B32" s="68"/>
      <c r="C32" s="69"/>
      <c r="D32" s="68"/>
      <c r="E32" s="69"/>
      <c r="F32" s="70"/>
      <c r="G32" s="68"/>
      <c r="H32" s="69"/>
      <c r="I32" s="5"/>
      <c r="J32" s="6"/>
    </row>
    <row r="33" spans="1:10" s="43" customFormat="1" ht="13" x14ac:dyDescent="0.3">
      <c r="A33" s="27" t="s">
        <v>5</v>
      </c>
      <c r="B33" s="71">
        <f>SUM(B26:B32)</f>
        <v>1923</v>
      </c>
      <c r="C33" s="77">
        <f>SUM(C26:C32)</f>
        <v>1572</v>
      </c>
      <c r="D33" s="71">
        <f>SUM(D26:D32)</f>
        <v>9435</v>
      </c>
      <c r="E33" s="77">
        <f>SUM(E26:E32)</f>
        <v>9486</v>
      </c>
      <c r="F33" s="73"/>
      <c r="G33" s="71">
        <f>B33-C33</f>
        <v>351</v>
      </c>
      <c r="H33" s="72">
        <f>D33-E33</f>
        <v>-51</v>
      </c>
      <c r="I33" s="37">
        <f>IF(C33=0, 0, G33/C33)</f>
        <v>0.22328244274809161</v>
      </c>
      <c r="J33" s="38">
        <f>IF(E33=0, 0, H33/E33)</f>
        <v>-5.3763440860215058E-3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zoomScaleNormal="100" workbookViewId="0">
      <selection activeCell="M1" sqref="M1"/>
    </sheetView>
  </sheetViews>
  <sheetFormatPr defaultRowHeight="12.5" x14ac:dyDescent="0.25"/>
  <cols>
    <col min="1" max="1" width="31.90625" bestFit="1" customWidth="1"/>
    <col min="2" max="5" width="10.1796875" customWidth="1"/>
    <col min="6" max="6" width="1.7265625" customWidth="1"/>
    <col min="7" max="10" width="10.1796875" customWidth="1"/>
  </cols>
  <sheetData>
    <row r="1" spans="1:10" s="52" customFormat="1" ht="20" x14ac:dyDescent="0.4">
      <c r="A1" s="4" t="s">
        <v>10</v>
      </c>
      <c r="B1" s="198" t="s">
        <v>30</v>
      </c>
      <c r="C1" s="199"/>
      <c r="D1" s="199"/>
      <c r="E1" s="199"/>
      <c r="F1" s="199"/>
      <c r="G1" s="199"/>
      <c r="H1" s="199"/>
      <c r="I1" s="199"/>
      <c r="J1" s="199"/>
    </row>
    <row r="2" spans="1:10" s="52" customFormat="1" ht="20" x14ac:dyDescent="0.4">
      <c r="A2" s="4" t="s">
        <v>98</v>
      </c>
      <c r="B2" s="202" t="s">
        <v>89</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39" customFormat="1" ht="13" x14ac:dyDescent="0.3">
      <c r="A7" s="159" t="s">
        <v>99</v>
      </c>
      <c r="B7" s="65"/>
      <c r="C7" s="66"/>
      <c r="D7" s="65"/>
      <c r="E7" s="66"/>
      <c r="F7" s="67"/>
      <c r="G7" s="65"/>
      <c r="H7" s="66"/>
      <c r="I7" s="20"/>
      <c r="J7" s="21"/>
    </row>
    <row r="8" spans="1:10" x14ac:dyDescent="0.25">
      <c r="A8" s="158" t="s">
        <v>150</v>
      </c>
      <c r="B8" s="65">
        <v>8</v>
      </c>
      <c r="C8" s="66">
        <v>14</v>
      </c>
      <c r="D8" s="65">
        <v>55</v>
      </c>
      <c r="E8" s="66">
        <v>57</v>
      </c>
      <c r="F8" s="67"/>
      <c r="G8" s="65">
        <f>B8-C8</f>
        <v>-6</v>
      </c>
      <c r="H8" s="66">
        <f>D8-E8</f>
        <v>-2</v>
      </c>
      <c r="I8" s="20">
        <f>IF(C8=0, "-", IF(G8/C8&lt;10, G8/C8, "&gt;999%"))</f>
        <v>-0.42857142857142855</v>
      </c>
      <c r="J8" s="21">
        <f>IF(E8=0, "-", IF(H8/E8&lt;10, H8/E8, "&gt;999%"))</f>
        <v>-3.5087719298245612E-2</v>
      </c>
    </row>
    <row r="9" spans="1:10" x14ac:dyDescent="0.25">
      <c r="A9" s="158" t="s">
        <v>151</v>
      </c>
      <c r="B9" s="65">
        <v>24</v>
      </c>
      <c r="C9" s="66">
        <v>16</v>
      </c>
      <c r="D9" s="65">
        <v>174</v>
      </c>
      <c r="E9" s="66">
        <v>118</v>
      </c>
      <c r="F9" s="67"/>
      <c r="G9" s="65">
        <f>B9-C9</f>
        <v>8</v>
      </c>
      <c r="H9" s="66">
        <f>D9-E9</f>
        <v>56</v>
      </c>
      <c r="I9" s="20">
        <f>IF(C9=0, "-", IF(G9/C9&lt;10, G9/C9, "&gt;999%"))</f>
        <v>0.5</v>
      </c>
      <c r="J9" s="21">
        <f>IF(E9=0, "-", IF(H9/E9&lt;10, H9/E9, "&gt;999%"))</f>
        <v>0.47457627118644069</v>
      </c>
    </row>
    <row r="10" spans="1:10" x14ac:dyDescent="0.25">
      <c r="A10" s="158" t="s">
        <v>152</v>
      </c>
      <c r="B10" s="65">
        <v>26</v>
      </c>
      <c r="C10" s="66">
        <v>15</v>
      </c>
      <c r="D10" s="65">
        <v>102</v>
      </c>
      <c r="E10" s="66">
        <v>189</v>
      </c>
      <c r="F10" s="67"/>
      <c r="G10" s="65">
        <f>B10-C10</f>
        <v>11</v>
      </c>
      <c r="H10" s="66">
        <f>D10-E10</f>
        <v>-87</v>
      </c>
      <c r="I10" s="20">
        <f>IF(C10=0, "-", IF(G10/C10&lt;10, G10/C10, "&gt;999%"))</f>
        <v>0.73333333333333328</v>
      </c>
      <c r="J10" s="21">
        <f>IF(E10=0, "-", IF(H10/E10&lt;10, H10/E10, "&gt;999%"))</f>
        <v>-0.46031746031746029</v>
      </c>
    </row>
    <row r="11" spans="1:10" x14ac:dyDescent="0.25">
      <c r="A11" s="158" t="s">
        <v>153</v>
      </c>
      <c r="B11" s="65">
        <v>206</v>
      </c>
      <c r="C11" s="66">
        <v>166</v>
      </c>
      <c r="D11" s="65">
        <v>1078</v>
      </c>
      <c r="E11" s="66">
        <v>1266</v>
      </c>
      <c r="F11" s="67"/>
      <c r="G11" s="65">
        <f>B11-C11</f>
        <v>40</v>
      </c>
      <c r="H11" s="66">
        <f>D11-E11</f>
        <v>-188</v>
      </c>
      <c r="I11" s="20">
        <f>IF(C11=0, "-", IF(G11/C11&lt;10, G11/C11, "&gt;999%"))</f>
        <v>0.24096385542168675</v>
      </c>
      <c r="J11" s="21">
        <f>IF(E11=0, "-", IF(H11/E11&lt;10, H11/E11, "&gt;999%"))</f>
        <v>-0.14849921011058451</v>
      </c>
    </row>
    <row r="12" spans="1:10" x14ac:dyDescent="0.25">
      <c r="A12" s="158" t="s">
        <v>154</v>
      </c>
      <c r="B12" s="65">
        <v>0</v>
      </c>
      <c r="C12" s="66">
        <v>0</v>
      </c>
      <c r="D12" s="65">
        <v>1</v>
      </c>
      <c r="E12" s="66">
        <v>0</v>
      </c>
      <c r="F12" s="67"/>
      <c r="G12" s="65">
        <f>B12-C12</f>
        <v>0</v>
      </c>
      <c r="H12" s="66">
        <f>D12-E12</f>
        <v>1</v>
      </c>
      <c r="I12" s="20" t="str">
        <f>IF(C12=0, "-", IF(G12/C12&lt;10, G12/C12, "&gt;999%"))</f>
        <v>-</v>
      </c>
      <c r="J12" s="21" t="str">
        <f>IF(E12=0, "-", IF(H12/E12&lt;10, H12/E12, "&gt;999%"))</f>
        <v>-</v>
      </c>
    </row>
    <row r="13" spans="1:10" x14ac:dyDescent="0.25">
      <c r="A13" s="7"/>
      <c r="B13" s="65"/>
      <c r="C13" s="66"/>
      <c r="D13" s="65"/>
      <c r="E13" s="66"/>
      <c r="F13" s="67"/>
      <c r="G13" s="65"/>
      <c r="H13" s="66"/>
      <c r="I13" s="20"/>
      <c r="J13" s="21"/>
    </row>
    <row r="14" spans="1:10" s="139" customFormat="1" ht="13" x14ac:dyDescent="0.3">
      <c r="A14" s="159" t="s">
        <v>107</v>
      </c>
      <c r="B14" s="65"/>
      <c r="C14" s="66"/>
      <c r="D14" s="65"/>
      <c r="E14" s="66"/>
      <c r="F14" s="67"/>
      <c r="G14" s="65"/>
      <c r="H14" s="66"/>
      <c r="I14" s="20"/>
      <c r="J14" s="21"/>
    </row>
    <row r="15" spans="1:10" x14ac:dyDescent="0.25">
      <c r="A15" s="158" t="s">
        <v>150</v>
      </c>
      <c r="B15" s="65">
        <v>149</v>
      </c>
      <c r="C15" s="66">
        <v>195</v>
      </c>
      <c r="D15" s="65">
        <v>715</v>
      </c>
      <c r="E15" s="66">
        <v>947</v>
      </c>
      <c r="F15" s="67"/>
      <c r="G15" s="65">
        <f>B15-C15</f>
        <v>-46</v>
      </c>
      <c r="H15" s="66">
        <f>D15-E15</f>
        <v>-232</v>
      </c>
      <c r="I15" s="20">
        <f>IF(C15=0, "-", IF(G15/C15&lt;10, G15/C15, "&gt;999%"))</f>
        <v>-0.23589743589743589</v>
      </c>
      <c r="J15" s="21">
        <f>IF(E15=0, "-", IF(H15/E15&lt;10, H15/E15, "&gt;999%"))</f>
        <v>-0.24498416050686378</v>
      </c>
    </row>
    <row r="16" spans="1:10" x14ac:dyDescent="0.25">
      <c r="A16" s="158" t="s">
        <v>151</v>
      </c>
      <c r="B16" s="65">
        <v>130</v>
      </c>
      <c r="C16" s="66">
        <v>20</v>
      </c>
      <c r="D16" s="65">
        <v>582</v>
      </c>
      <c r="E16" s="66">
        <v>88</v>
      </c>
      <c r="F16" s="67"/>
      <c r="G16" s="65">
        <f>B16-C16</f>
        <v>110</v>
      </c>
      <c r="H16" s="66">
        <f>D16-E16</f>
        <v>494</v>
      </c>
      <c r="I16" s="20">
        <f>IF(C16=0, "-", IF(G16/C16&lt;10, G16/C16, "&gt;999%"))</f>
        <v>5.5</v>
      </c>
      <c r="J16" s="21">
        <f>IF(E16=0, "-", IF(H16/E16&lt;10, H16/E16, "&gt;999%"))</f>
        <v>5.6136363636363633</v>
      </c>
    </row>
    <row r="17" spans="1:10" x14ac:dyDescent="0.25">
      <c r="A17" s="158" t="s">
        <v>152</v>
      </c>
      <c r="B17" s="65">
        <v>113</v>
      </c>
      <c r="C17" s="66">
        <v>72</v>
      </c>
      <c r="D17" s="65">
        <v>411</v>
      </c>
      <c r="E17" s="66">
        <v>468</v>
      </c>
      <c r="F17" s="67"/>
      <c r="G17" s="65">
        <f>B17-C17</f>
        <v>41</v>
      </c>
      <c r="H17" s="66">
        <f>D17-E17</f>
        <v>-57</v>
      </c>
      <c r="I17" s="20">
        <f>IF(C17=0, "-", IF(G17/C17&lt;10, G17/C17, "&gt;999%"))</f>
        <v>0.56944444444444442</v>
      </c>
      <c r="J17" s="21">
        <f>IF(E17=0, "-", IF(H17/E17&lt;10, H17/E17, "&gt;999%"))</f>
        <v>-0.12179487179487179</v>
      </c>
    </row>
    <row r="18" spans="1:10" x14ac:dyDescent="0.25">
      <c r="A18" s="158" t="s">
        <v>153</v>
      </c>
      <c r="B18" s="65">
        <v>629</v>
      </c>
      <c r="C18" s="66">
        <v>515</v>
      </c>
      <c r="D18" s="65">
        <v>3428</v>
      </c>
      <c r="E18" s="66">
        <v>3158</v>
      </c>
      <c r="F18" s="67"/>
      <c r="G18" s="65">
        <f>B18-C18</f>
        <v>114</v>
      </c>
      <c r="H18" s="66">
        <f>D18-E18</f>
        <v>270</v>
      </c>
      <c r="I18" s="20">
        <f>IF(C18=0, "-", IF(G18/C18&lt;10, G18/C18, "&gt;999%"))</f>
        <v>0.22135922330097088</v>
      </c>
      <c r="J18" s="21">
        <f>IF(E18=0, "-", IF(H18/E18&lt;10, H18/E18, "&gt;999%"))</f>
        <v>8.5497150094996838E-2</v>
      </c>
    </row>
    <row r="19" spans="1:10" x14ac:dyDescent="0.25">
      <c r="A19" s="158" t="s">
        <v>154</v>
      </c>
      <c r="B19" s="65">
        <v>9</v>
      </c>
      <c r="C19" s="66">
        <v>10</v>
      </c>
      <c r="D19" s="65">
        <v>59</v>
      </c>
      <c r="E19" s="66">
        <v>51</v>
      </c>
      <c r="F19" s="67"/>
      <c r="G19" s="65">
        <f>B19-C19</f>
        <v>-1</v>
      </c>
      <c r="H19" s="66">
        <f>D19-E19</f>
        <v>8</v>
      </c>
      <c r="I19" s="20">
        <f>IF(C19=0, "-", IF(G19/C19&lt;10, G19/C19, "&gt;999%"))</f>
        <v>-0.1</v>
      </c>
      <c r="J19" s="21">
        <f>IF(E19=0, "-", IF(H19/E19&lt;10, H19/E19, "&gt;999%"))</f>
        <v>0.15686274509803921</v>
      </c>
    </row>
    <row r="20" spans="1:10" x14ac:dyDescent="0.25">
      <c r="A20" s="7"/>
      <c r="B20" s="65"/>
      <c r="C20" s="66"/>
      <c r="D20" s="65"/>
      <c r="E20" s="66"/>
      <c r="F20" s="67"/>
      <c r="G20" s="65"/>
      <c r="H20" s="66"/>
      <c r="I20" s="20"/>
      <c r="J20" s="21"/>
    </row>
    <row r="21" spans="1:10" s="139" customFormat="1" ht="13" x14ac:dyDescent="0.3">
      <c r="A21" s="159" t="s">
        <v>113</v>
      </c>
      <c r="B21" s="65"/>
      <c r="C21" s="66"/>
      <c r="D21" s="65"/>
      <c r="E21" s="66"/>
      <c r="F21" s="67"/>
      <c r="G21" s="65"/>
      <c r="H21" s="66"/>
      <c r="I21" s="20"/>
      <c r="J21" s="21"/>
    </row>
    <row r="22" spans="1:10" x14ac:dyDescent="0.25">
      <c r="A22" s="158" t="s">
        <v>150</v>
      </c>
      <c r="B22" s="65">
        <v>449</v>
      </c>
      <c r="C22" s="66">
        <v>415</v>
      </c>
      <c r="D22" s="65">
        <v>2187</v>
      </c>
      <c r="E22" s="66">
        <v>2538</v>
      </c>
      <c r="F22" s="67"/>
      <c r="G22" s="65">
        <f>B22-C22</f>
        <v>34</v>
      </c>
      <c r="H22" s="66">
        <f>D22-E22</f>
        <v>-351</v>
      </c>
      <c r="I22" s="20">
        <f>IF(C22=0, "-", IF(G22/C22&lt;10, G22/C22, "&gt;999%"))</f>
        <v>8.1927710843373497E-2</v>
      </c>
      <c r="J22" s="21">
        <f>IF(E22=0, "-", IF(H22/E22&lt;10, H22/E22, "&gt;999%"))</f>
        <v>-0.13829787234042554</v>
      </c>
    </row>
    <row r="23" spans="1:10" x14ac:dyDescent="0.25">
      <c r="A23" s="158" t="s">
        <v>153</v>
      </c>
      <c r="B23" s="65">
        <v>61</v>
      </c>
      <c r="C23" s="66">
        <v>53</v>
      </c>
      <c r="D23" s="65">
        <v>233</v>
      </c>
      <c r="E23" s="66">
        <v>248</v>
      </c>
      <c r="F23" s="67"/>
      <c r="G23" s="65">
        <f>B23-C23</f>
        <v>8</v>
      </c>
      <c r="H23" s="66">
        <f>D23-E23</f>
        <v>-15</v>
      </c>
      <c r="I23" s="20">
        <f>IF(C23=0, "-", IF(G23/C23&lt;10, G23/C23, "&gt;999%"))</f>
        <v>0.15094339622641509</v>
      </c>
      <c r="J23" s="21">
        <f>IF(E23=0, "-", IF(H23/E23&lt;10, H23/E23, "&gt;999%"))</f>
        <v>-6.0483870967741937E-2</v>
      </c>
    </row>
    <row r="24" spans="1:10" x14ac:dyDescent="0.25">
      <c r="A24" s="7"/>
      <c r="B24" s="65"/>
      <c r="C24" s="66"/>
      <c r="D24" s="65"/>
      <c r="E24" s="66"/>
      <c r="F24" s="67"/>
      <c r="G24" s="65"/>
      <c r="H24" s="66"/>
      <c r="I24" s="20"/>
      <c r="J24" s="21"/>
    </row>
    <row r="25" spans="1:10" x14ac:dyDescent="0.25">
      <c r="A25" s="7" t="s">
        <v>114</v>
      </c>
      <c r="B25" s="65">
        <v>119</v>
      </c>
      <c r="C25" s="66">
        <v>81</v>
      </c>
      <c r="D25" s="65">
        <v>410</v>
      </c>
      <c r="E25" s="66">
        <v>358</v>
      </c>
      <c r="F25" s="67"/>
      <c r="G25" s="65">
        <f>B25-C25</f>
        <v>38</v>
      </c>
      <c r="H25" s="66">
        <f>D25-E25</f>
        <v>52</v>
      </c>
      <c r="I25" s="20">
        <f>IF(C25=0, "-", IF(G25/C25&lt;10, G25/C25, "&gt;999%"))</f>
        <v>0.46913580246913578</v>
      </c>
      <c r="J25" s="21">
        <f>IF(E25=0, "-", IF(H25/E25&lt;10, H25/E25, "&gt;999%"))</f>
        <v>0.14525139664804471</v>
      </c>
    </row>
    <row r="26" spans="1:10" x14ac:dyDescent="0.25">
      <c r="A26" s="1"/>
      <c r="B26" s="68"/>
      <c r="C26" s="69"/>
      <c r="D26" s="68"/>
      <c r="E26" s="69"/>
      <c r="F26" s="70"/>
      <c r="G26" s="68"/>
      <c r="H26" s="69"/>
      <c r="I26" s="5"/>
      <c r="J26" s="6"/>
    </row>
    <row r="27" spans="1:10" s="43" customFormat="1" ht="13" x14ac:dyDescent="0.3">
      <c r="A27" s="27" t="s">
        <v>5</v>
      </c>
      <c r="B27" s="71">
        <f>SUM(B6:B26)</f>
        <v>1923</v>
      </c>
      <c r="C27" s="77">
        <f>SUM(C6:C26)</f>
        <v>1572</v>
      </c>
      <c r="D27" s="71">
        <f>SUM(D6:D26)</f>
        <v>9435</v>
      </c>
      <c r="E27" s="77">
        <f>SUM(E6:E26)</f>
        <v>9486</v>
      </c>
      <c r="F27" s="73"/>
      <c r="G27" s="71">
        <f>B27-C27</f>
        <v>351</v>
      </c>
      <c r="H27" s="72">
        <f>D27-E27</f>
        <v>-51</v>
      </c>
      <c r="I27" s="37">
        <f>IF(C27=0, 0, G27/C27)</f>
        <v>0.22328244274809161</v>
      </c>
      <c r="J27" s="38">
        <f>IF(E27=0, 0, H27/E27)</f>
        <v>-5.3763440860215058E-3</v>
      </c>
    </row>
    <row r="28" spans="1:10" s="43" customFormat="1" ht="13" x14ac:dyDescent="0.3">
      <c r="A28" s="22"/>
      <c r="B28" s="78"/>
      <c r="C28" s="98"/>
      <c r="D28" s="78"/>
      <c r="E28" s="98"/>
      <c r="F28" s="80"/>
      <c r="G28" s="78"/>
      <c r="H28" s="79"/>
      <c r="I28" s="54"/>
      <c r="J28" s="55"/>
    </row>
    <row r="29" spans="1:10" s="139" customFormat="1" ht="13" x14ac:dyDescent="0.3">
      <c r="A29" s="161" t="s">
        <v>155</v>
      </c>
      <c r="B29" s="74"/>
      <c r="C29" s="75"/>
      <c r="D29" s="74"/>
      <c r="E29" s="75"/>
      <c r="F29" s="76"/>
      <c r="G29" s="74"/>
      <c r="H29" s="75"/>
      <c r="I29" s="23"/>
      <c r="J29" s="24"/>
    </row>
    <row r="30" spans="1:10" x14ac:dyDescent="0.25">
      <c r="A30" s="7" t="s">
        <v>150</v>
      </c>
      <c r="B30" s="65">
        <v>606</v>
      </c>
      <c r="C30" s="66">
        <v>624</v>
      </c>
      <c r="D30" s="65">
        <v>2957</v>
      </c>
      <c r="E30" s="66">
        <v>3542</v>
      </c>
      <c r="F30" s="67"/>
      <c r="G30" s="65">
        <f>B30-C30</f>
        <v>-18</v>
      </c>
      <c r="H30" s="66">
        <f>D30-E30</f>
        <v>-585</v>
      </c>
      <c r="I30" s="20">
        <f>IF(C30=0, "-", IF(G30/C30&lt;10, G30/C30, "&gt;999%"))</f>
        <v>-2.8846153846153848E-2</v>
      </c>
      <c r="J30" s="21">
        <f>IF(E30=0, "-", IF(H30/E30&lt;10, H30/E30, "&gt;999%"))</f>
        <v>-0.16516092603049123</v>
      </c>
    </row>
    <row r="31" spans="1:10" x14ac:dyDescent="0.25">
      <c r="A31" s="7" t="s">
        <v>151</v>
      </c>
      <c r="B31" s="65">
        <v>154</v>
      </c>
      <c r="C31" s="66">
        <v>36</v>
      </c>
      <c r="D31" s="65">
        <v>756</v>
      </c>
      <c r="E31" s="66">
        <v>206</v>
      </c>
      <c r="F31" s="67"/>
      <c r="G31" s="65">
        <f>B31-C31</f>
        <v>118</v>
      </c>
      <c r="H31" s="66">
        <f>D31-E31</f>
        <v>550</v>
      </c>
      <c r="I31" s="20">
        <f>IF(C31=0, "-", IF(G31/C31&lt;10, G31/C31, "&gt;999%"))</f>
        <v>3.2777777777777777</v>
      </c>
      <c r="J31" s="21">
        <f>IF(E31=0, "-", IF(H31/E31&lt;10, H31/E31, "&gt;999%"))</f>
        <v>2.6699029126213594</v>
      </c>
    </row>
    <row r="32" spans="1:10" x14ac:dyDescent="0.25">
      <c r="A32" s="7" t="s">
        <v>152</v>
      </c>
      <c r="B32" s="65">
        <v>139</v>
      </c>
      <c r="C32" s="66">
        <v>87</v>
      </c>
      <c r="D32" s="65">
        <v>513</v>
      </c>
      <c r="E32" s="66">
        <v>657</v>
      </c>
      <c r="F32" s="67"/>
      <c r="G32" s="65">
        <f>B32-C32</f>
        <v>52</v>
      </c>
      <c r="H32" s="66">
        <f>D32-E32</f>
        <v>-144</v>
      </c>
      <c r="I32" s="20">
        <f>IF(C32=0, "-", IF(G32/C32&lt;10, G32/C32, "&gt;999%"))</f>
        <v>0.5977011494252874</v>
      </c>
      <c r="J32" s="21">
        <f>IF(E32=0, "-", IF(H32/E32&lt;10, H32/E32, "&gt;999%"))</f>
        <v>-0.21917808219178081</v>
      </c>
    </row>
    <row r="33" spans="1:10" x14ac:dyDescent="0.25">
      <c r="A33" s="7" t="s">
        <v>153</v>
      </c>
      <c r="B33" s="65">
        <v>896</v>
      </c>
      <c r="C33" s="66">
        <v>734</v>
      </c>
      <c r="D33" s="65">
        <v>4739</v>
      </c>
      <c r="E33" s="66">
        <v>4672</v>
      </c>
      <c r="F33" s="67"/>
      <c r="G33" s="65">
        <f>B33-C33</f>
        <v>162</v>
      </c>
      <c r="H33" s="66">
        <f>D33-E33</f>
        <v>67</v>
      </c>
      <c r="I33" s="20">
        <f>IF(C33=0, "-", IF(G33/C33&lt;10, G33/C33, "&gt;999%"))</f>
        <v>0.22070844686648503</v>
      </c>
      <c r="J33" s="21">
        <f>IF(E33=0, "-", IF(H33/E33&lt;10, H33/E33, "&gt;999%"))</f>
        <v>1.4340753424657534E-2</v>
      </c>
    </row>
    <row r="34" spans="1:10" x14ac:dyDescent="0.25">
      <c r="A34" s="7" t="s">
        <v>154</v>
      </c>
      <c r="B34" s="65">
        <v>9</v>
      </c>
      <c r="C34" s="66">
        <v>10</v>
      </c>
      <c r="D34" s="65">
        <v>60</v>
      </c>
      <c r="E34" s="66">
        <v>51</v>
      </c>
      <c r="F34" s="67"/>
      <c r="G34" s="65">
        <f>B34-C34</f>
        <v>-1</v>
      </c>
      <c r="H34" s="66">
        <f>D34-E34</f>
        <v>9</v>
      </c>
      <c r="I34" s="20">
        <f>IF(C34=0, "-", IF(G34/C34&lt;10, G34/C34, "&gt;999%"))</f>
        <v>-0.1</v>
      </c>
      <c r="J34" s="21">
        <f>IF(E34=0, "-", IF(H34/E34&lt;10, H34/E34, "&gt;999%"))</f>
        <v>0.17647058823529413</v>
      </c>
    </row>
    <row r="35" spans="1:10" x14ac:dyDescent="0.25">
      <c r="A35" s="7"/>
      <c r="B35" s="65"/>
      <c r="C35" s="66"/>
      <c r="D35" s="65"/>
      <c r="E35" s="66"/>
      <c r="F35" s="67"/>
      <c r="G35" s="65"/>
      <c r="H35" s="66"/>
      <c r="I35" s="20"/>
      <c r="J35" s="21"/>
    </row>
    <row r="36" spans="1:10" x14ac:dyDescent="0.25">
      <c r="A36" s="7" t="s">
        <v>114</v>
      </c>
      <c r="B36" s="65">
        <v>119</v>
      </c>
      <c r="C36" s="66">
        <v>81</v>
      </c>
      <c r="D36" s="65">
        <v>410</v>
      </c>
      <c r="E36" s="66">
        <v>358</v>
      </c>
      <c r="F36" s="67"/>
      <c r="G36" s="65">
        <f>B36-C36</f>
        <v>38</v>
      </c>
      <c r="H36" s="66">
        <f>D36-E36</f>
        <v>52</v>
      </c>
      <c r="I36" s="20">
        <f>IF(C36=0, "-", IF(G36/C36&lt;10, G36/C36, "&gt;999%"))</f>
        <v>0.46913580246913578</v>
      </c>
      <c r="J36" s="21">
        <f>IF(E36=0, "-", IF(H36/E36&lt;10, H36/E36, "&gt;999%"))</f>
        <v>0.14525139664804471</v>
      </c>
    </row>
    <row r="37" spans="1:10" x14ac:dyDescent="0.25">
      <c r="A37" s="7"/>
      <c r="B37" s="65"/>
      <c r="C37" s="66"/>
      <c r="D37" s="65"/>
      <c r="E37" s="66"/>
      <c r="F37" s="67"/>
      <c r="G37" s="65"/>
      <c r="H37" s="66"/>
      <c r="I37" s="20"/>
      <c r="J37" s="21"/>
    </row>
    <row r="38" spans="1:10" s="43" customFormat="1" ht="13" x14ac:dyDescent="0.3">
      <c r="A38" s="27" t="s">
        <v>5</v>
      </c>
      <c r="B38" s="71">
        <f>SUM(B28:B37)</f>
        <v>1923</v>
      </c>
      <c r="C38" s="77">
        <f>SUM(C28:C37)</f>
        <v>1572</v>
      </c>
      <c r="D38" s="71">
        <f>SUM(D28:D37)</f>
        <v>9435</v>
      </c>
      <c r="E38" s="77">
        <f>SUM(E28:E37)</f>
        <v>9486</v>
      </c>
      <c r="F38" s="73"/>
      <c r="G38" s="71">
        <f>B38-C38</f>
        <v>351</v>
      </c>
      <c r="H38" s="72">
        <f>D38-E38</f>
        <v>-51</v>
      </c>
      <c r="I38" s="37">
        <f>IF(C38=0, 0, G38/C38)</f>
        <v>0.22328244274809161</v>
      </c>
      <c r="J38" s="38">
        <f>IF(E38=0, 0, H38/E38)</f>
        <v>-5.3763440860215058E-3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zoomScaleNormal="100" workbookViewId="0">
      <selection activeCell="M1" sqref="M1"/>
    </sheetView>
  </sheetViews>
  <sheetFormatPr defaultRowHeight="12.5" x14ac:dyDescent="0.25"/>
  <cols>
    <col min="1" max="1" width="25.08984375" bestFit="1" customWidth="1"/>
    <col min="2" max="5" width="8.54296875" customWidth="1"/>
    <col min="6" max="6" width="1.7265625" customWidth="1"/>
    <col min="7" max="10" width="8.26953125" customWidth="1"/>
  </cols>
  <sheetData>
    <row r="1" spans="1:10" s="52" customFormat="1" ht="20" x14ac:dyDescent="0.4">
      <c r="A1" s="4" t="s">
        <v>10</v>
      </c>
      <c r="B1" s="198" t="s">
        <v>20</v>
      </c>
      <c r="C1" s="199"/>
      <c r="D1" s="199"/>
      <c r="E1" s="199"/>
      <c r="F1" s="199"/>
      <c r="G1" s="199"/>
      <c r="H1" s="199"/>
      <c r="I1" s="199"/>
      <c r="J1" s="199"/>
    </row>
    <row r="2" spans="1:10" s="52" customFormat="1" ht="20" x14ac:dyDescent="0.4">
      <c r="A2" s="4" t="s">
        <v>98</v>
      </c>
      <c r="B2" s="202" t="s">
        <v>89</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ht="13" x14ac:dyDescent="0.3">
      <c r="A7" s="22" t="s">
        <v>25</v>
      </c>
      <c r="B7" s="74"/>
      <c r="C7" s="75"/>
      <c r="D7" s="74"/>
      <c r="E7" s="75"/>
      <c r="F7" s="76"/>
      <c r="G7" s="74"/>
      <c r="H7" s="75"/>
      <c r="I7" s="23"/>
      <c r="J7" s="24"/>
    </row>
    <row r="8" spans="1:10" ht="13" x14ac:dyDescent="0.3">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ht="13" x14ac:dyDescent="0.3">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ht="13" x14ac:dyDescent="0.3">
      <c r="A12" s="22"/>
      <c r="B12" s="78"/>
      <c r="C12" s="79"/>
      <c r="D12" s="78"/>
      <c r="E12" s="79"/>
      <c r="F12" s="80"/>
      <c r="G12" s="78"/>
      <c r="H12" s="79"/>
      <c r="I12" s="54"/>
      <c r="J12" s="55"/>
    </row>
    <row r="13" spans="1:10" ht="13" x14ac:dyDescent="0.3">
      <c r="A13" s="22" t="s">
        <v>27</v>
      </c>
      <c r="B13" s="65"/>
      <c r="C13" s="66"/>
      <c r="D13" s="65"/>
      <c r="E13" s="66"/>
      <c r="F13" s="67"/>
      <c r="G13" s="65"/>
      <c r="H13" s="66"/>
      <c r="I13" s="20"/>
      <c r="J13" s="21"/>
    </row>
    <row r="14" spans="1:10" ht="13" x14ac:dyDescent="0.3">
      <c r="A14" s="22"/>
      <c r="B14" s="65"/>
      <c r="C14" s="66"/>
      <c r="D14" s="65"/>
      <c r="E14" s="66"/>
      <c r="F14" s="67"/>
      <c r="G14" s="65"/>
      <c r="H14" s="66"/>
      <c r="I14" s="20"/>
      <c r="J14" s="21"/>
    </row>
    <row r="15" spans="1:10" x14ac:dyDescent="0.25">
      <c r="A15" s="7" t="s">
        <v>182</v>
      </c>
      <c r="B15" s="65">
        <v>1</v>
      </c>
      <c r="C15" s="66">
        <v>12</v>
      </c>
      <c r="D15" s="65">
        <v>39</v>
      </c>
      <c r="E15" s="66">
        <v>58</v>
      </c>
      <c r="F15" s="67"/>
      <c r="G15" s="65">
        <f t="shared" ref="G15:G41" si="0">B15-C15</f>
        <v>-11</v>
      </c>
      <c r="H15" s="66">
        <f t="shared" ref="H15:H41" si="1">D15-E15</f>
        <v>-19</v>
      </c>
      <c r="I15" s="20">
        <f t="shared" ref="I15:I41" si="2">IF(C15=0, "-", IF(G15/C15&lt;10, G15/C15, "&gt;999%"))</f>
        <v>-0.91666666666666663</v>
      </c>
      <c r="J15" s="21">
        <f t="shared" ref="J15:J41" si="3">IF(E15=0, "-", IF(H15/E15&lt;10, H15/E15, "&gt;999%"))</f>
        <v>-0.32758620689655171</v>
      </c>
    </row>
    <row r="16" spans="1:10" x14ac:dyDescent="0.25">
      <c r="A16" s="7" t="s">
        <v>181</v>
      </c>
      <c r="B16" s="65">
        <v>1</v>
      </c>
      <c r="C16" s="66">
        <v>3</v>
      </c>
      <c r="D16" s="65">
        <v>3</v>
      </c>
      <c r="E16" s="66">
        <v>9</v>
      </c>
      <c r="F16" s="67"/>
      <c r="G16" s="65">
        <f t="shared" si="0"/>
        <v>-2</v>
      </c>
      <c r="H16" s="66">
        <f t="shared" si="1"/>
        <v>-6</v>
      </c>
      <c r="I16" s="20">
        <f t="shared" si="2"/>
        <v>-0.66666666666666663</v>
      </c>
      <c r="J16" s="21">
        <f t="shared" si="3"/>
        <v>-0.66666666666666663</v>
      </c>
    </row>
    <row r="17" spans="1:10" x14ac:dyDescent="0.25">
      <c r="A17" s="7" t="s">
        <v>180</v>
      </c>
      <c r="B17" s="65">
        <v>2</v>
      </c>
      <c r="C17" s="66">
        <v>5</v>
      </c>
      <c r="D17" s="65">
        <v>4</v>
      </c>
      <c r="E17" s="66">
        <v>19</v>
      </c>
      <c r="F17" s="67"/>
      <c r="G17" s="65">
        <f t="shared" si="0"/>
        <v>-3</v>
      </c>
      <c r="H17" s="66">
        <f t="shared" si="1"/>
        <v>-15</v>
      </c>
      <c r="I17" s="20">
        <f t="shared" si="2"/>
        <v>-0.6</v>
      </c>
      <c r="J17" s="21">
        <f t="shared" si="3"/>
        <v>-0.78947368421052633</v>
      </c>
    </row>
    <row r="18" spans="1:10" x14ac:dyDescent="0.25">
      <c r="A18" s="7" t="s">
        <v>179</v>
      </c>
      <c r="B18" s="65">
        <v>333</v>
      </c>
      <c r="C18" s="66">
        <v>109</v>
      </c>
      <c r="D18" s="65">
        <v>1588</v>
      </c>
      <c r="E18" s="66">
        <v>976</v>
      </c>
      <c r="F18" s="67"/>
      <c r="G18" s="65">
        <f t="shared" si="0"/>
        <v>224</v>
      </c>
      <c r="H18" s="66">
        <f t="shared" si="1"/>
        <v>612</v>
      </c>
      <c r="I18" s="20">
        <f t="shared" si="2"/>
        <v>2.0550458715596331</v>
      </c>
      <c r="J18" s="21">
        <f t="shared" si="3"/>
        <v>0.62704918032786883</v>
      </c>
    </row>
    <row r="19" spans="1:10" x14ac:dyDescent="0.25">
      <c r="A19" s="7" t="s">
        <v>178</v>
      </c>
      <c r="B19" s="65">
        <v>26</v>
      </c>
      <c r="C19" s="66">
        <v>18</v>
      </c>
      <c r="D19" s="65">
        <v>107</v>
      </c>
      <c r="E19" s="66">
        <v>95</v>
      </c>
      <c r="F19" s="67"/>
      <c r="G19" s="65">
        <f t="shared" si="0"/>
        <v>8</v>
      </c>
      <c r="H19" s="66">
        <f t="shared" si="1"/>
        <v>12</v>
      </c>
      <c r="I19" s="20">
        <f t="shared" si="2"/>
        <v>0.44444444444444442</v>
      </c>
      <c r="J19" s="21">
        <f t="shared" si="3"/>
        <v>0.12631578947368421</v>
      </c>
    </row>
    <row r="20" spans="1:10" x14ac:dyDescent="0.25">
      <c r="A20" s="7" t="s">
        <v>177</v>
      </c>
      <c r="B20" s="65">
        <v>22</v>
      </c>
      <c r="C20" s="66">
        <v>9</v>
      </c>
      <c r="D20" s="65">
        <v>140</v>
      </c>
      <c r="E20" s="66">
        <v>79</v>
      </c>
      <c r="F20" s="67"/>
      <c r="G20" s="65">
        <f t="shared" si="0"/>
        <v>13</v>
      </c>
      <c r="H20" s="66">
        <f t="shared" si="1"/>
        <v>61</v>
      </c>
      <c r="I20" s="20">
        <f t="shared" si="2"/>
        <v>1.4444444444444444</v>
      </c>
      <c r="J20" s="21">
        <f t="shared" si="3"/>
        <v>0.77215189873417722</v>
      </c>
    </row>
    <row r="21" spans="1:10" x14ac:dyDescent="0.25">
      <c r="A21" s="7" t="s">
        <v>176</v>
      </c>
      <c r="B21" s="65">
        <v>0</v>
      </c>
      <c r="C21" s="66">
        <v>0</v>
      </c>
      <c r="D21" s="65">
        <v>0</v>
      </c>
      <c r="E21" s="66">
        <v>4</v>
      </c>
      <c r="F21" s="67"/>
      <c r="G21" s="65">
        <f t="shared" si="0"/>
        <v>0</v>
      </c>
      <c r="H21" s="66">
        <f t="shared" si="1"/>
        <v>-4</v>
      </c>
      <c r="I21" s="20" t="str">
        <f t="shared" si="2"/>
        <v>-</v>
      </c>
      <c r="J21" s="21">
        <f t="shared" si="3"/>
        <v>-1</v>
      </c>
    </row>
    <row r="22" spans="1:10" x14ac:dyDescent="0.25">
      <c r="A22" s="7" t="s">
        <v>175</v>
      </c>
      <c r="B22" s="65">
        <v>15</v>
      </c>
      <c r="C22" s="66">
        <v>16</v>
      </c>
      <c r="D22" s="65">
        <v>41</v>
      </c>
      <c r="E22" s="66">
        <v>74</v>
      </c>
      <c r="F22" s="67"/>
      <c r="G22" s="65">
        <f t="shared" si="0"/>
        <v>-1</v>
      </c>
      <c r="H22" s="66">
        <f t="shared" si="1"/>
        <v>-33</v>
      </c>
      <c r="I22" s="20">
        <f t="shared" si="2"/>
        <v>-6.25E-2</v>
      </c>
      <c r="J22" s="21">
        <f t="shared" si="3"/>
        <v>-0.44594594594594594</v>
      </c>
    </row>
    <row r="23" spans="1:10" x14ac:dyDescent="0.25">
      <c r="A23" s="7" t="s">
        <v>174</v>
      </c>
      <c r="B23" s="65">
        <v>81</v>
      </c>
      <c r="C23" s="66">
        <v>44</v>
      </c>
      <c r="D23" s="65">
        <v>284</v>
      </c>
      <c r="E23" s="66">
        <v>216</v>
      </c>
      <c r="F23" s="67"/>
      <c r="G23" s="65">
        <f t="shared" si="0"/>
        <v>37</v>
      </c>
      <c r="H23" s="66">
        <f t="shared" si="1"/>
        <v>68</v>
      </c>
      <c r="I23" s="20">
        <f t="shared" si="2"/>
        <v>0.84090909090909094</v>
      </c>
      <c r="J23" s="21">
        <f t="shared" si="3"/>
        <v>0.31481481481481483</v>
      </c>
    </row>
    <row r="24" spans="1:10" x14ac:dyDescent="0.25">
      <c r="A24" s="7" t="s">
        <v>173</v>
      </c>
      <c r="B24" s="65">
        <v>11</v>
      </c>
      <c r="C24" s="66">
        <v>17</v>
      </c>
      <c r="D24" s="65">
        <v>54</v>
      </c>
      <c r="E24" s="66">
        <v>59</v>
      </c>
      <c r="F24" s="67"/>
      <c r="G24" s="65">
        <f t="shared" si="0"/>
        <v>-6</v>
      </c>
      <c r="H24" s="66">
        <f t="shared" si="1"/>
        <v>-5</v>
      </c>
      <c r="I24" s="20">
        <f t="shared" si="2"/>
        <v>-0.35294117647058826</v>
      </c>
      <c r="J24" s="21">
        <f t="shared" si="3"/>
        <v>-8.4745762711864403E-2</v>
      </c>
    </row>
    <row r="25" spans="1:10" x14ac:dyDescent="0.25">
      <c r="A25" s="7" t="s">
        <v>172</v>
      </c>
      <c r="B25" s="65">
        <v>10</v>
      </c>
      <c r="C25" s="66">
        <v>15</v>
      </c>
      <c r="D25" s="65">
        <v>48</v>
      </c>
      <c r="E25" s="66">
        <v>275</v>
      </c>
      <c r="F25" s="67"/>
      <c r="G25" s="65">
        <f t="shared" si="0"/>
        <v>-5</v>
      </c>
      <c r="H25" s="66">
        <f t="shared" si="1"/>
        <v>-227</v>
      </c>
      <c r="I25" s="20">
        <f t="shared" si="2"/>
        <v>-0.33333333333333331</v>
      </c>
      <c r="J25" s="21">
        <f t="shared" si="3"/>
        <v>-0.82545454545454544</v>
      </c>
    </row>
    <row r="26" spans="1:10" x14ac:dyDescent="0.25">
      <c r="A26" s="7" t="s">
        <v>171</v>
      </c>
      <c r="B26" s="65">
        <v>0</v>
      </c>
      <c r="C26" s="66">
        <v>0</v>
      </c>
      <c r="D26" s="65">
        <v>2</v>
      </c>
      <c r="E26" s="66">
        <v>0</v>
      </c>
      <c r="F26" s="67"/>
      <c r="G26" s="65">
        <f t="shared" si="0"/>
        <v>0</v>
      </c>
      <c r="H26" s="66">
        <f t="shared" si="1"/>
        <v>2</v>
      </c>
      <c r="I26" s="20" t="str">
        <f t="shared" si="2"/>
        <v>-</v>
      </c>
      <c r="J26" s="21" t="str">
        <f t="shared" si="3"/>
        <v>-</v>
      </c>
    </row>
    <row r="27" spans="1:10" x14ac:dyDescent="0.25">
      <c r="A27" s="7" t="s">
        <v>170</v>
      </c>
      <c r="B27" s="65">
        <v>13</v>
      </c>
      <c r="C27" s="66">
        <v>3</v>
      </c>
      <c r="D27" s="65">
        <v>52</v>
      </c>
      <c r="E27" s="66">
        <v>20</v>
      </c>
      <c r="F27" s="67"/>
      <c r="G27" s="65">
        <f t="shared" si="0"/>
        <v>10</v>
      </c>
      <c r="H27" s="66">
        <f t="shared" si="1"/>
        <v>32</v>
      </c>
      <c r="I27" s="20">
        <f t="shared" si="2"/>
        <v>3.3333333333333335</v>
      </c>
      <c r="J27" s="21">
        <f t="shared" si="3"/>
        <v>1.6</v>
      </c>
    </row>
    <row r="28" spans="1:10" x14ac:dyDescent="0.25">
      <c r="A28" s="7" t="s">
        <v>169</v>
      </c>
      <c r="B28" s="65">
        <v>467</v>
      </c>
      <c r="C28" s="66">
        <v>433</v>
      </c>
      <c r="D28" s="65">
        <v>2561</v>
      </c>
      <c r="E28" s="66">
        <v>2902</v>
      </c>
      <c r="F28" s="67"/>
      <c r="G28" s="65">
        <f t="shared" si="0"/>
        <v>34</v>
      </c>
      <c r="H28" s="66">
        <f t="shared" si="1"/>
        <v>-341</v>
      </c>
      <c r="I28" s="20">
        <f t="shared" si="2"/>
        <v>7.8521939953810627E-2</v>
      </c>
      <c r="J28" s="21">
        <f t="shared" si="3"/>
        <v>-0.11750516884906961</v>
      </c>
    </row>
    <row r="29" spans="1:10" x14ac:dyDescent="0.25">
      <c r="A29" s="7" t="s">
        <v>168</v>
      </c>
      <c r="B29" s="65">
        <v>212</v>
      </c>
      <c r="C29" s="66">
        <v>241</v>
      </c>
      <c r="D29" s="65">
        <v>1132</v>
      </c>
      <c r="E29" s="66">
        <v>1147</v>
      </c>
      <c r="F29" s="67"/>
      <c r="G29" s="65">
        <f t="shared" si="0"/>
        <v>-29</v>
      </c>
      <c r="H29" s="66">
        <f t="shared" si="1"/>
        <v>-15</v>
      </c>
      <c r="I29" s="20">
        <f t="shared" si="2"/>
        <v>-0.12033195020746888</v>
      </c>
      <c r="J29" s="21">
        <f t="shared" si="3"/>
        <v>-1.3077593722755012E-2</v>
      </c>
    </row>
    <row r="30" spans="1:10" x14ac:dyDescent="0.25">
      <c r="A30" s="7" t="s">
        <v>167</v>
      </c>
      <c r="B30" s="65">
        <v>24</v>
      </c>
      <c r="C30" s="66">
        <v>16</v>
      </c>
      <c r="D30" s="65">
        <v>110</v>
      </c>
      <c r="E30" s="66">
        <v>56</v>
      </c>
      <c r="F30" s="67"/>
      <c r="G30" s="65">
        <f t="shared" si="0"/>
        <v>8</v>
      </c>
      <c r="H30" s="66">
        <f t="shared" si="1"/>
        <v>54</v>
      </c>
      <c r="I30" s="20">
        <f t="shared" si="2"/>
        <v>0.5</v>
      </c>
      <c r="J30" s="21">
        <f t="shared" si="3"/>
        <v>0.9642857142857143</v>
      </c>
    </row>
    <row r="31" spans="1:10" x14ac:dyDescent="0.25">
      <c r="A31" s="7" t="s">
        <v>165</v>
      </c>
      <c r="B31" s="65">
        <v>4</v>
      </c>
      <c r="C31" s="66">
        <v>2</v>
      </c>
      <c r="D31" s="65">
        <v>28</v>
      </c>
      <c r="E31" s="66">
        <v>21</v>
      </c>
      <c r="F31" s="67"/>
      <c r="G31" s="65">
        <f t="shared" si="0"/>
        <v>2</v>
      </c>
      <c r="H31" s="66">
        <f t="shared" si="1"/>
        <v>7</v>
      </c>
      <c r="I31" s="20">
        <f t="shared" si="2"/>
        <v>1</v>
      </c>
      <c r="J31" s="21">
        <f t="shared" si="3"/>
        <v>0.33333333333333331</v>
      </c>
    </row>
    <row r="32" spans="1:10" x14ac:dyDescent="0.25">
      <c r="A32" s="7" t="s">
        <v>164</v>
      </c>
      <c r="B32" s="65">
        <v>29</v>
      </c>
      <c r="C32" s="66">
        <v>0</v>
      </c>
      <c r="D32" s="65">
        <v>90</v>
      </c>
      <c r="E32" s="66">
        <v>24</v>
      </c>
      <c r="F32" s="67"/>
      <c r="G32" s="65">
        <f t="shared" si="0"/>
        <v>29</v>
      </c>
      <c r="H32" s="66">
        <f t="shared" si="1"/>
        <v>66</v>
      </c>
      <c r="I32" s="20" t="str">
        <f t="shared" si="2"/>
        <v>-</v>
      </c>
      <c r="J32" s="21">
        <f t="shared" si="3"/>
        <v>2.75</v>
      </c>
    </row>
    <row r="33" spans="1:10" x14ac:dyDescent="0.25">
      <c r="A33" s="7" t="s">
        <v>163</v>
      </c>
      <c r="B33" s="65">
        <v>3</v>
      </c>
      <c r="C33" s="66">
        <v>4</v>
      </c>
      <c r="D33" s="65">
        <v>28</v>
      </c>
      <c r="E33" s="66">
        <v>12</v>
      </c>
      <c r="F33" s="67"/>
      <c r="G33" s="65">
        <f t="shared" si="0"/>
        <v>-1</v>
      </c>
      <c r="H33" s="66">
        <f t="shared" si="1"/>
        <v>16</v>
      </c>
      <c r="I33" s="20">
        <f t="shared" si="2"/>
        <v>-0.25</v>
      </c>
      <c r="J33" s="21">
        <f t="shared" si="3"/>
        <v>1.3333333333333333</v>
      </c>
    </row>
    <row r="34" spans="1:10" x14ac:dyDescent="0.25">
      <c r="A34" s="7" t="s">
        <v>162</v>
      </c>
      <c r="B34" s="65">
        <v>8</v>
      </c>
      <c r="C34" s="66">
        <v>10</v>
      </c>
      <c r="D34" s="65">
        <v>65</v>
      </c>
      <c r="E34" s="66">
        <v>48</v>
      </c>
      <c r="F34" s="67"/>
      <c r="G34" s="65">
        <f t="shared" si="0"/>
        <v>-2</v>
      </c>
      <c r="H34" s="66">
        <f t="shared" si="1"/>
        <v>17</v>
      </c>
      <c r="I34" s="20">
        <f t="shared" si="2"/>
        <v>-0.2</v>
      </c>
      <c r="J34" s="21">
        <f t="shared" si="3"/>
        <v>0.35416666666666669</v>
      </c>
    </row>
    <row r="35" spans="1:10" x14ac:dyDescent="0.25">
      <c r="A35" s="7" t="s">
        <v>161</v>
      </c>
      <c r="B35" s="65">
        <v>15</v>
      </c>
      <c r="C35" s="66">
        <v>8</v>
      </c>
      <c r="D35" s="65">
        <v>53</v>
      </c>
      <c r="E35" s="66">
        <v>32</v>
      </c>
      <c r="F35" s="67"/>
      <c r="G35" s="65">
        <f t="shared" si="0"/>
        <v>7</v>
      </c>
      <c r="H35" s="66">
        <f t="shared" si="1"/>
        <v>21</v>
      </c>
      <c r="I35" s="20">
        <f t="shared" si="2"/>
        <v>0.875</v>
      </c>
      <c r="J35" s="21">
        <f t="shared" si="3"/>
        <v>0.65625</v>
      </c>
    </row>
    <row r="36" spans="1:10" x14ac:dyDescent="0.25">
      <c r="A36" s="7" t="s">
        <v>160</v>
      </c>
      <c r="B36" s="65">
        <v>13</v>
      </c>
      <c r="C36" s="66">
        <v>16</v>
      </c>
      <c r="D36" s="65">
        <v>130</v>
      </c>
      <c r="E36" s="66">
        <v>92</v>
      </c>
      <c r="F36" s="67"/>
      <c r="G36" s="65">
        <f t="shared" si="0"/>
        <v>-3</v>
      </c>
      <c r="H36" s="66">
        <f t="shared" si="1"/>
        <v>38</v>
      </c>
      <c r="I36" s="20">
        <f t="shared" si="2"/>
        <v>-0.1875</v>
      </c>
      <c r="J36" s="21">
        <f t="shared" si="3"/>
        <v>0.41304347826086957</v>
      </c>
    </row>
    <row r="37" spans="1:10" x14ac:dyDescent="0.25">
      <c r="A37" s="7" t="s">
        <v>159</v>
      </c>
      <c r="B37" s="65">
        <v>2</v>
      </c>
      <c r="C37" s="66">
        <v>7</v>
      </c>
      <c r="D37" s="65">
        <v>8</v>
      </c>
      <c r="E37" s="66">
        <v>9</v>
      </c>
      <c r="F37" s="67"/>
      <c r="G37" s="65">
        <f t="shared" si="0"/>
        <v>-5</v>
      </c>
      <c r="H37" s="66">
        <f t="shared" si="1"/>
        <v>-1</v>
      </c>
      <c r="I37" s="20">
        <f t="shared" si="2"/>
        <v>-0.7142857142857143</v>
      </c>
      <c r="J37" s="21">
        <f t="shared" si="3"/>
        <v>-0.1111111111111111</v>
      </c>
    </row>
    <row r="38" spans="1:10" x14ac:dyDescent="0.25">
      <c r="A38" s="7" t="s">
        <v>158</v>
      </c>
      <c r="B38" s="65">
        <v>470</v>
      </c>
      <c r="C38" s="66">
        <v>451</v>
      </c>
      <c r="D38" s="65">
        <v>2277</v>
      </c>
      <c r="E38" s="66">
        <v>2744</v>
      </c>
      <c r="F38" s="67"/>
      <c r="G38" s="65">
        <f t="shared" si="0"/>
        <v>19</v>
      </c>
      <c r="H38" s="66">
        <f t="shared" si="1"/>
        <v>-467</v>
      </c>
      <c r="I38" s="20">
        <f t="shared" si="2"/>
        <v>4.2128603104212861E-2</v>
      </c>
      <c r="J38" s="21">
        <f t="shared" si="3"/>
        <v>-0.17018950437317784</v>
      </c>
    </row>
    <row r="39" spans="1:10" x14ac:dyDescent="0.25">
      <c r="A39" s="7" t="s">
        <v>157</v>
      </c>
      <c r="B39" s="65">
        <v>5</v>
      </c>
      <c r="C39" s="66">
        <v>3</v>
      </c>
      <c r="D39" s="65">
        <v>51</v>
      </c>
      <c r="E39" s="66">
        <v>30</v>
      </c>
      <c r="F39" s="67"/>
      <c r="G39" s="65">
        <f t="shared" si="0"/>
        <v>2</v>
      </c>
      <c r="H39" s="66">
        <f t="shared" si="1"/>
        <v>21</v>
      </c>
      <c r="I39" s="20">
        <f t="shared" si="2"/>
        <v>0.66666666666666663</v>
      </c>
      <c r="J39" s="21">
        <f t="shared" si="3"/>
        <v>0.7</v>
      </c>
    </row>
    <row r="40" spans="1:10" x14ac:dyDescent="0.25">
      <c r="A40" s="7" t="s">
        <v>156</v>
      </c>
      <c r="B40" s="65">
        <v>68</v>
      </c>
      <c r="C40" s="66">
        <v>62</v>
      </c>
      <c r="D40" s="65">
        <v>260</v>
      </c>
      <c r="E40" s="66">
        <v>232</v>
      </c>
      <c r="F40" s="67"/>
      <c r="G40" s="65">
        <f t="shared" si="0"/>
        <v>6</v>
      </c>
      <c r="H40" s="66">
        <f t="shared" si="1"/>
        <v>28</v>
      </c>
      <c r="I40" s="20">
        <f t="shared" si="2"/>
        <v>9.6774193548387094E-2</v>
      </c>
      <c r="J40" s="21">
        <f t="shared" si="3"/>
        <v>0.1206896551724138</v>
      </c>
    </row>
    <row r="41" spans="1:10" x14ac:dyDescent="0.25">
      <c r="A41" s="7" t="s">
        <v>166</v>
      </c>
      <c r="B41" s="65">
        <v>88</v>
      </c>
      <c r="C41" s="66">
        <v>68</v>
      </c>
      <c r="D41" s="65">
        <v>280</v>
      </c>
      <c r="E41" s="66">
        <v>253</v>
      </c>
      <c r="F41" s="67"/>
      <c r="G41" s="65">
        <f t="shared" si="0"/>
        <v>20</v>
      </c>
      <c r="H41" s="66">
        <f t="shared" si="1"/>
        <v>27</v>
      </c>
      <c r="I41" s="20">
        <f t="shared" si="2"/>
        <v>0.29411764705882354</v>
      </c>
      <c r="J41" s="21">
        <f t="shared" si="3"/>
        <v>0.1067193675889328</v>
      </c>
    </row>
    <row r="42" spans="1:10" x14ac:dyDescent="0.25">
      <c r="A42" s="7"/>
      <c r="B42" s="65"/>
      <c r="C42" s="66"/>
      <c r="D42" s="65"/>
      <c r="E42" s="66"/>
      <c r="F42" s="67"/>
      <c r="G42" s="65"/>
      <c r="H42" s="66"/>
      <c r="I42" s="20"/>
      <c r="J42" s="21"/>
    </row>
    <row r="43" spans="1:10" s="43" customFormat="1" ht="13" x14ac:dyDescent="0.3">
      <c r="A43" s="27" t="s">
        <v>28</v>
      </c>
      <c r="B43" s="71">
        <f>SUM(B15:B42)</f>
        <v>1923</v>
      </c>
      <c r="C43" s="72">
        <f>SUM(C15:C42)</f>
        <v>1572</v>
      </c>
      <c r="D43" s="71">
        <f>SUM(D15:D42)</f>
        <v>9435</v>
      </c>
      <c r="E43" s="72">
        <f>SUM(E15:E42)</f>
        <v>9486</v>
      </c>
      <c r="F43" s="73"/>
      <c r="G43" s="71">
        <f>B43-C43</f>
        <v>351</v>
      </c>
      <c r="H43" s="72">
        <f>D43-E43</f>
        <v>-51</v>
      </c>
      <c r="I43" s="37">
        <f>IF(C43=0, "-", G43/C43)</f>
        <v>0.22328244274809161</v>
      </c>
      <c r="J43" s="38">
        <f>IF(E43=0, "-", H43/E43)</f>
        <v>-5.3763440860215058E-3</v>
      </c>
    </row>
    <row r="44" spans="1:10" s="43" customFormat="1" ht="13" x14ac:dyDescent="0.3">
      <c r="A44" s="27" t="s">
        <v>0</v>
      </c>
      <c r="B44" s="71">
        <f>B11+B43</f>
        <v>1923</v>
      </c>
      <c r="C44" s="77">
        <f>C11+C43</f>
        <v>1572</v>
      </c>
      <c r="D44" s="71">
        <f>D11+D43</f>
        <v>9435</v>
      </c>
      <c r="E44" s="77">
        <f>E11+E43</f>
        <v>9486</v>
      </c>
      <c r="F44" s="73"/>
      <c r="G44" s="71">
        <f>B44-C44</f>
        <v>351</v>
      </c>
      <c r="H44" s="72">
        <f>D44-E44</f>
        <v>-51</v>
      </c>
      <c r="I44" s="37">
        <f>IF(C44=0, "-", G44/C44)</f>
        <v>0.22328244274809161</v>
      </c>
      <c r="J44" s="38">
        <f>IF(E44=0, "-", H44/E44)</f>
        <v>-5.3763440860215058E-3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91"/>
  <sheetViews>
    <sheetView tabSelected="1" zoomScaleNormal="100" workbookViewId="0">
      <selection activeCell="M1" sqref="M1"/>
    </sheetView>
  </sheetViews>
  <sheetFormatPr defaultRowHeight="12.5" x14ac:dyDescent="0.25"/>
  <cols>
    <col min="1" max="1" width="29"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98</v>
      </c>
      <c r="B2" s="202" t="s">
        <v>89</v>
      </c>
      <c r="C2" s="198"/>
      <c r="D2" s="198"/>
      <c r="E2" s="203"/>
      <c r="F2" s="203"/>
      <c r="G2" s="203"/>
      <c r="H2" s="203"/>
      <c r="I2" s="203"/>
      <c r="J2" s="203"/>
      <c r="K2" s="203"/>
    </row>
    <row r="4" spans="1:11" ht="15.5" x14ac:dyDescent="0.35">
      <c r="A4" s="164" t="s">
        <v>100</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100</v>
      </c>
      <c r="B6" s="61" t="s">
        <v>12</v>
      </c>
      <c r="C6" s="62" t="s">
        <v>13</v>
      </c>
      <c r="D6" s="61" t="s">
        <v>12</v>
      </c>
      <c r="E6" s="63" t="s">
        <v>13</v>
      </c>
      <c r="F6" s="62" t="s">
        <v>12</v>
      </c>
      <c r="G6" s="62" t="s">
        <v>13</v>
      </c>
      <c r="H6" s="61" t="s">
        <v>12</v>
      </c>
      <c r="I6" s="63" t="s">
        <v>13</v>
      </c>
      <c r="J6" s="61"/>
      <c r="K6" s="63"/>
    </row>
    <row r="7" spans="1:11" x14ac:dyDescent="0.25">
      <c r="A7" s="7" t="s">
        <v>183</v>
      </c>
      <c r="B7" s="65">
        <v>2</v>
      </c>
      <c r="C7" s="34">
        <f>IF(B11=0, "-", B7/B11)</f>
        <v>0.15384615384615385</v>
      </c>
      <c r="D7" s="65">
        <v>2</v>
      </c>
      <c r="E7" s="9">
        <f>IF(D11=0, "-", D7/D11)</f>
        <v>1</v>
      </c>
      <c r="F7" s="81">
        <v>7</v>
      </c>
      <c r="G7" s="34">
        <f>IF(F11=0, "-", F7/F11)</f>
        <v>0.14285714285714285</v>
      </c>
      <c r="H7" s="65">
        <v>2</v>
      </c>
      <c r="I7" s="9">
        <f>IF(H11=0, "-", H7/H11)</f>
        <v>0.1111111111111111</v>
      </c>
      <c r="J7" s="8">
        <f>IF(D7=0, "-", IF((B7-D7)/D7&lt;10, (B7-D7)/D7, "&gt;999%"))</f>
        <v>0</v>
      </c>
      <c r="K7" s="9">
        <f>IF(H7=0, "-", IF((F7-H7)/H7&lt;10, (F7-H7)/H7, "&gt;999%"))</f>
        <v>2.5</v>
      </c>
    </row>
    <row r="8" spans="1:11" x14ac:dyDescent="0.25">
      <c r="A8" s="7" t="s">
        <v>184</v>
      </c>
      <c r="B8" s="65">
        <v>11</v>
      </c>
      <c r="C8" s="34">
        <f>IF(B11=0, "-", B8/B11)</f>
        <v>0.84615384615384615</v>
      </c>
      <c r="D8" s="65">
        <v>0</v>
      </c>
      <c r="E8" s="9">
        <f>IF(D11=0, "-", D8/D11)</f>
        <v>0</v>
      </c>
      <c r="F8" s="81">
        <v>42</v>
      </c>
      <c r="G8" s="34">
        <f>IF(F11=0, "-", F8/F11)</f>
        <v>0.8571428571428571</v>
      </c>
      <c r="H8" s="65">
        <v>15</v>
      </c>
      <c r="I8" s="9">
        <f>IF(H11=0, "-", H8/H11)</f>
        <v>0.83333333333333337</v>
      </c>
      <c r="J8" s="8" t="str">
        <f>IF(D8=0, "-", IF((B8-D8)/D8&lt;10, (B8-D8)/D8, "&gt;999%"))</f>
        <v>-</v>
      </c>
      <c r="K8" s="9">
        <f>IF(H8=0, "-", IF((F8-H8)/H8&lt;10, (F8-H8)/H8, "&gt;999%"))</f>
        <v>1.8</v>
      </c>
    </row>
    <row r="9" spans="1:11" x14ac:dyDescent="0.25">
      <c r="A9" s="7" t="s">
        <v>185</v>
      </c>
      <c r="B9" s="65">
        <v>0</v>
      </c>
      <c r="C9" s="34">
        <f>IF(B11=0, "-", B9/B11)</f>
        <v>0</v>
      </c>
      <c r="D9" s="65">
        <v>0</v>
      </c>
      <c r="E9" s="9">
        <f>IF(D11=0, "-", D9/D11)</f>
        <v>0</v>
      </c>
      <c r="F9" s="81">
        <v>0</v>
      </c>
      <c r="G9" s="34">
        <f>IF(F11=0, "-", F9/F11)</f>
        <v>0</v>
      </c>
      <c r="H9" s="65">
        <v>1</v>
      </c>
      <c r="I9" s="9">
        <f>IF(H11=0, "-", H9/H11)</f>
        <v>5.5555555555555552E-2</v>
      </c>
      <c r="J9" s="8" t="str">
        <f>IF(D9=0, "-", IF((B9-D9)/D9&lt;10, (B9-D9)/D9, "&gt;999%"))</f>
        <v>-</v>
      </c>
      <c r="K9" s="9">
        <f>IF(H9=0, "-", IF((F9-H9)/H9&lt;10, (F9-H9)/H9, "&gt;999%"))</f>
        <v>-1</v>
      </c>
    </row>
    <row r="10" spans="1:11" x14ac:dyDescent="0.25">
      <c r="A10" s="2"/>
      <c r="B10" s="68"/>
      <c r="C10" s="33"/>
      <c r="D10" s="68"/>
      <c r="E10" s="6"/>
      <c r="F10" s="82"/>
      <c r="G10" s="33"/>
      <c r="H10" s="68"/>
      <c r="I10" s="6"/>
      <c r="J10" s="5"/>
      <c r="K10" s="6"/>
    </row>
    <row r="11" spans="1:11" s="43" customFormat="1" ht="13" x14ac:dyDescent="0.3">
      <c r="A11" s="162" t="s">
        <v>501</v>
      </c>
      <c r="B11" s="71">
        <f>SUM(B7:B10)</f>
        <v>13</v>
      </c>
      <c r="C11" s="40">
        <f>B11/1923</f>
        <v>6.7602704108164326E-3</v>
      </c>
      <c r="D11" s="71">
        <f>SUM(D7:D10)</f>
        <v>2</v>
      </c>
      <c r="E11" s="41">
        <f>D11/1572</f>
        <v>1.2722646310432571E-3</v>
      </c>
      <c r="F11" s="77">
        <f>SUM(F7:F10)</f>
        <v>49</v>
      </c>
      <c r="G11" s="42">
        <f>F11/9435</f>
        <v>5.1934287228404879E-3</v>
      </c>
      <c r="H11" s="71">
        <f>SUM(H7:H10)</f>
        <v>18</v>
      </c>
      <c r="I11" s="41">
        <f>H11/9486</f>
        <v>1.8975332068311196E-3</v>
      </c>
      <c r="J11" s="37">
        <f>IF(D11=0, "-", IF((B11-D11)/D11&lt;10, (B11-D11)/D11, "&gt;999%"))</f>
        <v>5.5</v>
      </c>
      <c r="K11" s="38">
        <f>IF(H11=0, "-", IF((F11-H11)/H11&lt;10, (F11-H11)/H11, "&gt;999%"))</f>
        <v>1.7222222222222223</v>
      </c>
    </row>
    <row r="12" spans="1:11" x14ac:dyDescent="0.25">
      <c r="B12" s="83"/>
      <c r="D12" s="83"/>
      <c r="F12" s="83"/>
      <c r="H12" s="83"/>
    </row>
    <row r="13" spans="1:11" s="43" customFormat="1" ht="13" x14ac:dyDescent="0.3">
      <c r="A13" s="162" t="s">
        <v>501</v>
      </c>
      <c r="B13" s="71">
        <v>13</v>
      </c>
      <c r="C13" s="40">
        <f>B13/1923</f>
        <v>6.7602704108164326E-3</v>
      </c>
      <c r="D13" s="71">
        <v>2</v>
      </c>
      <c r="E13" s="41">
        <f>D13/1572</f>
        <v>1.2722646310432571E-3</v>
      </c>
      <c r="F13" s="77">
        <v>49</v>
      </c>
      <c r="G13" s="42">
        <f>F13/9435</f>
        <v>5.1934287228404879E-3</v>
      </c>
      <c r="H13" s="71">
        <v>18</v>
      </c>
      <c r="I13" s="41">
        <f>H13/9486</f>
        <v>1.8975332068311196E-3</v>
      </c>
      <c r="J13" s="37">
        <f>IF(D13=0, "-", IF((B13-D13)/D13&lt;10, (B13-D13)/D13, "&gt;999%"))</f>
        <v>5.5</v>
      </c>
      <c r="K13" s="38">
        <f>IF(H13=0, "-", IF((F13-H13)/H13&lt;10, (F13-H13)/H13, "&gt;999%"))</f>
        <v>1.7222222222222223</v>
      </c>
    </row>
    <row r="14" spans="1:11" x14ac:dyDescent="0.25">
      <c r="B14" s="83"/>
      <c r="D14" s="83"/>
      <c r="F14" s="83"/>
      <c r="H14" s="83"/>
    </row>
    <row r="15" spans="1:11" ht="15.5" x14ac:dyDescent="0.35">
      <c r="A15" s="164" t="s">
        <v>101</v>
      </c>
      <c r="B15" s="196" t="s">
        <v>1</v>
      </c>
      <c r="C15" s="200"/>
      <c r="D15" s="200"/>
      <c r="E15" s="197"/>
      <c r="F15" s="196" t="s">
        <v>14</v>
      </c>
      <c r="G15" s="200"/>
      <c r="H15" s="200"/>
      <c r="I15" s="197"/>
      <c r="J15" s="196" t="s">
        <v>15</v>
      </c>
      <c r="K15" s="197"/>
    </row>
    <row r="16" spans="1:11" ht="13" x14ac:dyDescent="0.3">
      <c r="A16" s="22"/>
      <c r="B16" s="196">
        <f>VALUE(RIGHT($B$2, 4))</f>
        <v>2023</v>
      </c>
      <c r="C16" s="197"/>
      <c r="D16" s="196">
        <f>B16-1</f>
        <v>2022</v>
      </c>
      <c r="E16" s="204"/>
      <c r="F16" s="196">
        <f>B16</f>
        <v>2023</v>
      </c>
      <c r="G16" s="204"/>
      <c r="H16" s="196">
        <f>D16</f>
        <v>2022</v>
      </c>
      <c r="I16" s="204"/>
      <c r="J16" s="140" t="s">
        <v>4</v>
      </c>
      <c r="K16" s="141" t="s">
        <v>2</v>
      </c>
    </row>
    <row r="17" spans="1:11" ht="13" x14ac:dyDescent="0.3">
      <c r="A17" s="163" t="s">
        <v>125</v>
      </c>
      <c r="B17" s="61" t="s">
        <v>12</v>
      </c>
      <c r="C17" s="62" t="s">
        <v>13</v>
      </c>
      <c r="D17" s="61" t="s">
        <v>12</v>
      </c>
      <c r="E17" s="63" t="s">
        <v>13</v>
      </c>
      <c r="F17" s="62" t="s">
        <v>12</v>
      </c>
      <c r="G17" s="62" t="s">
        <v>13</v>
      </c>
      <c r="H17" s="61" t="s">
        <v>12</v>
      </c>
      <c r="I17" s="63" t="s">
        <v>13</v>
      </c>
      <c r="J17" s="61"/>
      <c r="K17" s="63"/>
    </row>
    <row r="18" spans="1:11" x14ac:dyDescent="0.25">
      <c r="A18" s="7" t="s">
        <v>186</v>
      </c>
      <c r="B18" s="65">
        <v>0</v>
      </c>
      <c r="C18" s="34">
        <f>IF(B28=0, "-", B18/B28)</f>
        <v>0</v>
      </c>
      <c r="D18" s="65">
        <v>0</v>
      </c>
      <c r="E18" s="9">
        <f>IF(D28=0, "-", D18/D28)</f>
        <v>0</v>
      </c>
      <c r="F18" s="81">
        <v>2</v>
      </c>
      <c r="G18" s="34">
        <f>IF(F28=0, "-", F18/F28)</f>
        <v>4.1841004184100415E-3</v>
      </c>
      <c r="H18" s="65">
        <v>0</v>
      </c>
      <c r="I18" s="9">
        <f>IF(H28=0, "-", H18/H28)</f>
        <v>0</v>
      </c>
      <c r="J18" s="8" t="str">
        <f t="shared" ref="J18:J26" si="0">IF(D18=0, "-", IF((B18-D18)/D18&lt;10, (B18-D18)/D18, "&gt;999%"))</f>
        <v>-</v>
      </c>
      <c r="K18" s="9" t="str">
        <f t="shared" ref="K18:K26" si="1">IF(H18=0, "-", IF((F18-H18)/H18&lt;10, (F18-H18)/H18, "&gt;999%"))</f>
        <v>-</v>
      </c>
    </row>
    <row r="19" spans="1:11" x14ac:dyDescent="0.25">
      <c r="A19" s="7" t="s">
        <v>187</v>
      </c>
      <c r="B19" s="65">
        <v>1</v>
      </c>
      <c r="C19" s="34">
        <f>IF(B28=0, "-", B19/B28)</f>
        <v>0.01</v>
      </c>
      <c r="D19" s="65">
        <v>0</v>
      </c>
      <c r="E19" s="9">
        <f>IF(D28=0, "-", D19/D28)</f>
        <v>0</v>
      </c>
      <c r="F19" s="81">
        <v>4</v>
      </c>
      <c r="G19" s="34">
        <f>IF(F28=0, "-", F19/F28)</f>
        <v>8.368200836820083E-3</v>
      </c>
      <c r="H19" s="65">
        <v>6</v>
      </c>
      <c r="I19" s="9">
        <f>IF(H28=0, "-", H19/H28)</f>
        <v>9.0090090090090089E-3</v>
      </c>
      <c r="J19" s="8" t="str">
        <f t="shared" si="0"/>
        <v>-</v>
      </c>
      <c r="K19" s="9">
        <f t="shared" si="1"/>
        <v>-0.33333333333333331</v>
      </c>
    </row>
    <row r="20" spans="1:11" x14ac:dyDescent="0.25">
      <c r="A20" s="7" t="s">
        <v>188</v>
      </c>
      <c r="B20" s="65">
        <v>11</v>
      </c>
      <c r="C20" s="34">
        <f>IF(B28=0, "-", B20/B28)</f>
        <v>0.11</v>
      </c>
      <c r="D20" s="65">
        <v>15</v>
      </c>
      <c r="E20" s="9">
        <f>IF(D28=0, "-", D20/D28)</f>
        <v>0.22058823529411764</v>
      </c>
      <c r="F20" s="81">
        <v>36</v>
      </c>
      <c r="G20" s="34">
        <f>IF(F28=0, "-", F20/F28)</f>
        <v>7.5313807531380755E-2</v>
      </c>
      <c r="H20" s="65">
        <v>57</v>
      </c>
      <c r="I20" s="9">
        <f>IF(H28=0, "-", H20/H28)</f>
        <v>8.5585585585585586E-2</v>
      </c>
      <c r="J20" s="8">
        <f t="shared" si="0"/>
        <v>-0.26666666666666666</v>
      </c>
      <c r="K20" s="9">
        <f t="shared" si="1"/>
        <v>-0.36842105263157893</v>
      </c>
    </row>
    <row r="21" spans="1:11" x14ac:dyDescent="0.25">
      <c r="A21" s="7" t="s">
        <v>189</v>
      </c>
      <c r="B21" s="65">
        <v>11</v>
      </c>
      <c r="C21" s="34">
        <f>IF(B28=0, "-", B21/B28)</f>
        <v>0.11</v>
      </c>
      <c r="D21" s="65">
        <v>2</v>
      </c>
      <c r="E21" s="9">
        <f>IF(D28=0, "-", D21/D28)</f>
        <v>2.9411764705882353E-2</v>
      </c>
      <c r="F21" s="81">
        <v>41</v>
      </c>
      <c r="G21" s="34">
        <f>IF(F28=0, "-", F21/F28)</f>
        <v>8.5774058577405859E-2</v>
      </c>
      <c r="H21" s="65">
        <v>32</v>
      </c>
      <c r="I21" s="9">
        <f>IF(H28=0, "-", H21/H28)</f>
        <v>4.8048048048048048E-2</v>
      </c>
      <c r="J21" s="8">
        <f t="shared" si="0"/>
        <v>4.5</v>
      </c>
      <c r="K21" s="9">
        <f t="shared" si="1"/>
        <v>0.28125</v>
      </c>
    </row>
    <row r="22" spans="1:11" x14ac:dyDescent="0.25">
      <c r="A22" s="7" t="s">
        <v>190</v>
      </c>
      <c r="B22" s="65">
        <v>54</v>
      </c>
      <c r="C22" s="34">
        <f>IF(B28=0, "-", B22/B28)</f>
        <v>0.54</v>
      </c>
      <c r="D22" s="65">
        <v>20</v>
      </c>
      <c r="E22" s="9">
        <f>IF(D28=0, "-", D22/D28)</f>
        <v>0.29411764705882354</v>
      </c>
      <c r="F22" s="81">
        <v>234</v>
      </c>
      <c r="G22" s="34">
        <f>IF(F28=0, "-", F22/F28)</f>
        <v>0.4895397489539749</v>
      </c>
      <c r="H22" s="65">
        <v>224</v>
      </c>
      <c r="I22" s="9">
        <f>IF(H28=0, "-", H22/H28)</f>
        <v>0.33633633633633636</v>
      </c>
      <c r="J22" s="8">
        <f t="shared" si="0"/>
        <v>1.7</v>
      </c>
      <c r="K22" s="9">
        <f t="shared" si="1"/>
        <v>4.4642857142857144E-2</v>
      </c>
    </row>
    <row r="23" spans="1:11" x14ac:dyDescent="0.25">
      <c r="A23" s="7" t="s">
        <v>191</v>
      </c>
      <c r="B23" s="65">
        <v>10</v>
      </c>
      <c r="C23" s="34">
        <f>IF(B28=0, "-", B23/B28)</f>
        <v>0.1</v>
      </c>
      <c r="D23" s="65">
        <v>15</v>
      </c>
      <c r="E23" s="9">
        <f>IF(D28=0, "-", D23/D28)</f>
        <v>0.22058823529411764</v>
      </c>
      <c r="F23" s="81">
        <v>48</v>
      </c>
      <c r="G23" s="34">
        <f>IF(F28=0, "-", F23/F28)</f>
        <v>0.100418410041841</v>
      </c>
      <c r="H23" s="65">
        <v>275</v>
      </c>
      <c r="I23" s="9">
        <f>IF(H28=0, "-", H23/H28)</f>
        <v>0.41291291291291293</v>
      </c>
      <c r="J23" s="8">
        <f t="shared" si="0"/>
        <v>-0.33333333333333331</v>
      </c>
      <c r="K23" s="9">
        <f t="shared" si="1"/>
        <v>-0.82545454545454544</v>
      </c>
    </row>
    <row r="24" spans="1:11" x14ac:dyDescent="0.25">
      <c r="A24" s="7" t="s">
        <v>192</v>
      </c>
      <c r="B24" s="65">
        <v>10</v>
      </c>
      <c r="C24" s="34">
        <f>IF(B28=0, "-", B24/B28)</f>
        <v>0.1</v>
      </c>
      <c r="D24" s="65">
        <v>10</v>
      </c>
      <c r="E24" s="9">
        <f>IF(D28=0, "-", D24/D28)</f>
        <v>0.14705882352941177</v>
      </c>
      <c r="F24" s="81">
        <v>99</v>
      </c>
      <c r="G24" s="34">
        <f>IF(F28=0, "-", F24/F28)</f>
        <v>0.20711297071129708</v>
      </c>
      <c r="H24" s="65">
        <v>36</v>
      </c>
      <c r="I24" s="9">
        <f>IF(H28=0, "-", H24/H28)</f>
        <v>5.4054054054054057E-2</v>
      </c>
      <c r="J24" s="8">
        <f t="shared" si="0"/>
        <v>0</v>
      </c>
      <c r="K24" s="9">
        <f t="shared" si="1"/>
        <v>1.75</v>
      </c>
    </row>
    <row r="25" spans="1:11" x14ac:dyDescent="0.25">
      <c r="A25" s="7" t="s">
        <v>193</v>
      </c>
      <c r="B25" s="65">
        <v>2</v>
      </c>
      <c r="C25" s="34">
        <f>IF(B28=0, "-", B25/B28)</f>
        <v>0.02</v>
      </c>
      <c r="D25" s="65">
        <v>5</v>
      </c>
      <c r="E25" s="9">
        <f>IF(D28=0, "-", D25/D28)</f>
        <v>7.3529411764705885E-2</v>
      </c>
      <c r="F25" s="81">
        <v>10</v>
      </c>
      <c r="G25" s="34">
        <f>IF(F28=0, "-", F25/F28)</f>
        <v>2.0920502092050208E-2</v>
      </c>
      <c r="H25" s="65">
        <v>22</v>
      </c>
      <c r="I25" s="9">
        <f>IF(H28=0, "-", H25/H28)</f>
        <v>3.3033033033033031E-2</v>
      </c>
      <c r="J25" s="8">
        <f t="shared" si="0"/>
        <v>-0.6</v>
      </c>
      <c r="K25" s="9">
        <f t="shared" si="1"/>
        <v>-0.54545454545454541</v>
      </c>
    </row>
    <row r="26" spans="1:11" x14ac:dyDescent="0.25">
      <c r="A26" s="7" t="s">
        <v>194</v>
      </c>
      <c r="B26" s="65">
        <v>1</v>
      </c>
      <c r="C26" s="34">
        <f>IF(B28=0, "-", B26/B28)</f>
        <v>0.01</v>
      </c>
      <c r="D26" s="65">
        <v>1</v>
      </c>
      <c r="E26" s="9">
        <f>IF(D28=0, "-", D26/D28)</f>
        <v>1.4705882352941176E-2</v>
      </c>
      <c r="F26" s="81">
        <v>4</v>
      </c>
      <c r="G26" s="34">
        <f>IF(F28=0, "-", F26/F28)</f>
        <v>8.368200836820083E-3</v>
      </c>
      <c r="H26" s="65">
        <v>14</v>
      </c>
      <c r="I26" s="9">
        <f>IF(H28=0, "-", H26/H28)</f>
        <v>2.1021021021021023E-2</v>
      </c>
      <c r="J26" s="8">
        <f t="shared" si="0"/>
        <v>0</v>
      </c>
      <c r="K26" s="9">
        <f t="shared" si="1"/>
        <v>-0.7142857142857143</v>
      </c>
    </row>
    <row r="27" spans="1:11" x14ac:dyDescent="0.25">
      <c r="A27" s="2"/>
      <c r="B27" s="68"/>
      <c r="C27" s="33"/>
      <c r="D27" s="68"/>
      <c r="E27" s="6"/>
      <c r="F27" s="82"/>
      <c r="G27" s="33"/>
      <c r="H27" s="68"/>
      <c r="I27" s="6"/>
      <c r="J27" s="5"/>
      <c r="K27" s="6"/>
    </row>
    <row r="28" spans="1:11" s="43" customFormat="1" ht="13" x14ac:dyDescent="0.3">
      <c r="A28" s="162" t="s">
        <v>500</v>
      </c>
      <c r="B28" s="71">
        <f>SUM(B18:B27)</f>
        <v>100</v>
      </c>
      <c r="C28" s="40">
        <f>B28/1923</f>
        <v>5.2002080083203325E-2</v>
      </c>
      <c r="D28" s="71">
        <f>SUM(D18:D27)</f>
        <v>68</v>
      </c>
      <c r="E28" s="41">
        <f>D28/1572</f>
        <v>4.3256997455470736E-2</v>
      </c>
      <c r="F28" s="77">
        <f>SUM(F18:F27)</f>
        <v>478</v>
      </c>
      <c r="G28" s="42">
        <f>F28/9435</f>
        <v>5.0662427133015366E-2</v>
      </c>
      <c r="H28" s="71">
        <f>SUM(H18:H27)</f>
        <v>666</v>
      </c>
      <c r="I28" s="41">
        <f>H28/9486</f>
        <v>7.020872865275142E-2</v>
      </c>
      <c r="J28" s="37">
        <f>IF(D28=0, "-", IF((B28-D28)/D28&lt;10, (B28-D28)/D28, "&gt;999%"))</f>
        <v>0.47058823529411764</v>
      </c>
      <c r="K28" s="38">
        <f>IF(H28=0, "-", IF((F28-H28)/H28&lt;10, (F28-H28)/H28, "&gt;999%"))</f>
        <v>-0.2822822822822823</v>
      </c>
    </row>
    <row r="29" spans="1:11" x14ac:dyDescent="0.25">
      <c r="B29" s="83"/>
      <c r="D29" s="83"/>
      <c r="F29" s="83"/>
      <c r="H29" s="83"/>
    </row>
    <row r="30" spans="1:11" ht="13" x14ac:dyDescent="0.3">
      <c r="A30" s="163" t="s">
        <v>126</v>
      </c>
      <c r="B30" s="61" t="s">
        <v>12</v>
      </c>
      <c r="C30" s="62" t="s">
        <v>13</v>
      </c>
      <c r="D30" s="61" t="s">
        <v>12</v>
      </c>
      <c r="E30" s="63" t="s">
        <v>13</v>
      </c>
      <c r="F30" s="62" t="s">
        <v>12</v>
      </c>
      <c r="G30" s="62" t="s">
        <v>13</v>
      </c>
      <c r="H30" s="61" t="s">
        <v>12</v>
      </c>
      <c r="I30" s="63" t="s">
        <v>13</v>
      </c>
      <c r="J30" s="61"/>
      <c r="K30" s="63"/>
    </row>
    <row r="31" spans="1:11" x14ac:dyDescent="0.25">
      <c r="A31" s="7" t="s">
        <v>195</v>
      </c>
      <c r="B31" s="65">
        <v>0</v>
      </c>
      <c r="C31" s="34">
        <f>IF(B35=0, "-", B31/B35)</f>
        <v>0</v>
      </c>
      <c r="D31" s="65">
        <v>0</v>
      </c>
      <c r="E31" s="9">
        <f>IF(D35=0, "-", D31/D35)</f>
        <v>0</v>
      </c>
      <c r="F31" s="81">
        <v>4</v>
      </c>
      <c r="G31" s="34">
        <f>IF(F35=0, "-", F31/F35)</f>
        <v>0.19047619047619047</v>
      </c>
      <c r="H31" s="65">
        <v>1</v>
      </c>
      <c r="I31" s="9">
        <f>IF(H35=0, "-", H31/H35)</f>
        <v>0.1111111111111111</v>
      </c>
      <c r="J31" s="8" t="str">
        <f>IF(D31=0, "-", IF((B31-D31)/D31&lt;10, (B31-D31)/D31, "&gt;999%"))</f>
        <v>-</v>
      </c>
      <c r="K31" s="9">
        <f>IF(H31=0, "-", IF((F31-H31)/H31&lt;10, (F31-H31)/H31, "&gt;999%"))</f>
        <v>3</v>
      </c>
    </row>
    <row r="32" spans="1:11" x14ac:dyDescent="0.25">
      <c r="A32" s="7" t="s">
        <v>196</v>
      </c>
      <c r="B32" s="65">
        <v>3</v>
      </c>
      <c r="C32" s="34">
        <f>IF(B35=0, "-", B32/B35)</f>
        <v>1</v>
      </c>
      <c r="D32" s="65">
        <v>1</v>
      </c>
      <c r="E32" s="9">
        <f>IF(D35=0, "-", D32/D35)</f>
        <v>1</v>
      </c>
      <c r="F32" s="81">
        <v>12</v>
      </c>
      <c r="G32" s="34">
        <f>IF(F35=0, "-", F32/F35)</f>
        <v>0.5714285714285714</v>
      </c>
      <c r="H32" s="65">
        <v>7</v>
      </c>
      <c r="I32" s="9">
        <f>IF(H35=0, "-", H32/H35)</f>
        <v>0.77777777777777779</v>
      </c>
      <c r="J32" s="8">
        <f>IF(D32=0, "-", IF((B32-D32)/D32&lt;10, (B32-D32)/D32, "&gt;999%"))</f>
        <v>2</v>
      </c>
      <c r="K32" s="9">
        <f>IF(H32=0, "-", IF((F32-H32)/H32&lt;10, (F32-H32)/H32, "&gt;999%"))</f>
        <v>0.7142857142857143</v>
      </c>
    </row>
    <row r="33" spans="1:11" x14ac:dyDescent="0.25">
      <c r="A33" s="7" t="s">
        <v>197</v>
      </c>
      <c r="B33" s="65">
        <v>0</v>
      </c>
      <c r="C33" s="34">
        <f>IF(B35=0, "-", B33/B35)</f>
        <v>0</v>
      </c>
      <c r="D33" s="65">
        <v>0</v>
      </c>
      <c r="E33" s="9">
        <f>IF(D35=0, "-", D33/D35)</f>
        <v>0</v>
      </c>
      <c r="F33" s="81">
        <v>5</v>
      </c>
      <c r="G33" s="34">
        <f>IF(F35=0, "-", F33/F35)</f>
        <v>0.23809523809523808</v>
      </c>
      <c r="H33" s="65">
        <v>1</v>
      </c>
      <c r="I33" s="9">
        <f>IF(H35=0, "-", H33/H35)</f>
        <v>0.1111111111111111</v>
      </c>
      <c r="J33" s="8" t="str">
        <f>IF(D33=0, "-", IF((B33-D33)/D33&lt;10, (B33-D33)/D33, "&gt;999%"))</f>
        <v>-</v>
      </c>
      <c r="K33" s="9">
        <f>IF(H33=0, "-", IF((F33-H33)/H33&lt;10, (F33-H33)/H33, "&gt;999%"))</f>
        <v>4</v>
      </c>
    </row>
    <row r="34" spans="1:11" x14ac:dyDescent="0.25">
      <c r="A34" s="2"/>
      <c r="B34" s="68"/>
      <c r="C34" s="33"/>
      <c r="D34" s="68"/>
      <c r="E34" s="6"/>
      <c r="F34" s="82"/>
      <c r="G34" s="33"/>
      <c r="H34" s="68"/>
      <c r="I34" s="6"/>
      <c r="J34" s="5"/>
      <c r="K34" s="6"/>
    </row>
    <row r="35" spans="1:11" s="43" customFormat="1" ht="13" x14ac:dyDescent="0.3">
      <c r="A35" s="162" t="s">
        <v>499</v>
      </c>
      <c r="B35" s="71">
        <f>SUM(B31:B34)</f>
        <v>3</v>
      </c>
      <c r="C35" s="40">
        <f>B35/1923</f>
        <v>1.5600624024960999E-3</v>
      </c>
      <c r="D35" s="71">
        <f>SUM(D31:D34)</f>
        <v>1</v>
      </c>
      <c r="E35" s="41">
        <f>D35/1572</f>
        <v>6.3613231552162855E-4</v>
      </c>
      <c r="F35" s="77">
        <f>SUM(F31:F34)</f>
        <v>21</v>
      </c>
      <c r="G35" s="42">
        <f>F35/9435</f>
        <v>2.2257551669316376E-3</v>
      </c>
      <c r="H35" s="71">
        <f>SUM(H31:H34)</f>
        <v>9</v>
      </c>
      <c r="I35" s="41">
        <f>H35/9486</f>
        <v>9.4876660341555979E-4</v>
      </c>
      <c r="J35" s="37">
        <f>IF(D35=0, "-", IF((B35-D35)/D35&lt;10, (B35-D35)/D35, "&gt;999%"))</f>
        <v>2</v>
      </c>
      <c r="K35" s="38">
        <f>IF(H35=0, "-", IF((F35-H35)/H35&lt;10, (F35-H35)/H35, "&gt;999%"))</f>
        <v>1.3333333333333333</v>
      </c>
    </row>
    <row r="36" spans="1:11" x14ac:dyDescent="0.25">
      <c r="B36" s="83"/>
      <c r="D36" s="83"/>
      <c r="F36" s="83"/>
      <c r="H36" s="83"/>
    </row>
    <row r="37" spans="1:11" s="43" customFormat="1" ht="13" x14ac:dyDescent="0.3">
      <c r="A37" s="162" t="s">
        <v>498</v>
      </c>
      <c r="B37" s="71">
        <v>103</v>
      </c>
      <c r="C37" s="40">
        <f>B37/1923</f>
        <v>5.3562142485699425E-2</v>
      </c>
      <c r="D37" s="71">
        <v>69</v>
      </c>
      <c r="E37" s="41">
        <f>D37/1572</f>
        <v>4.3893129770992363E-2</v>
      </c>
      <c r="F37" s="77">
        <v>499</v>
      </c>
      <c r="G37" s="42">
        <f>F37/9435</f>
        <v>5.2888182299947004E-2</v>
      </c>
      <c r="H37" s="71">
        <v>675</v>
      </c>
      <c r="I37" s="41">
        <f>H37/9486</f>
        <v>7.1157495256166978E-2</v>
      </c>
      <c r="J37" s="37">
        <f>IF(D37=0, "-", IF((B37-D37)/D37&lt;10, (B37-D37)/D37, "&gt;999%"))</f>
        <v>0.49275362318840582</v>
      </c>
      <c r="K37" s="38">
        <f>IF(H37=0, "-", IF((F37-H37)/H37&lt;10, (F37-H37)/H37, "&gt;999%"))</f>
        <v>-0.26074074074074072</v>
      </c>
    </row>
    <row r="38" spans="1:11" x14ac:dyDescent="0.25">
      <c r="B38" s="83"/>
      <c r="D38" s="83"/>
      <c r="F38" s="83"/>
      <c r="H38" s="83"/>
    </row>
    <row r="39" spans="1:11" ht="15.5" x14ac:dyDescent="0.35">
      <c r="A39" s="164" t="s">
        <v>102</v>
      </c>
      <c r="B39" s="196" t="s">
        <v>1</v>
      </c>
      <c r="C39" s="200"/>
      <c r="D39" s="200"/>
      <c r="E39" s="197"/>
      <c r="F39" s="196" t="s">
        <v>14</v>
      </c>
      <c r="G39" s="200"/>
      <c r="H39" s="200"/>
      <c r="I39" s="197"/>
      <c r="J39" s="196" t="s">
        <v>15</v>
      </c>
      <c r="K39" s="197"/>
    </row>
    <row r="40" spans="1:11" ht="13" x14ac:dyDescent="0.3">
      <c r="A40" s="22"/>
      <c r="B40" s="196">
        <f>VALUE(RIGHT($B$2, 4))</f>
        <v>2023</v>
      </c>
      <c r="C40" s="197"/>
      <c r="D40" s="196">
        <f>B40-1</f>
        <v>2022</v>
      </c>
      <c r="E40" s="204"/>
      <c r="F40" s="196">
        <f>B40</f>
        <v>2023</v>
      </c>
      <c r="G40" s="204"/>
      <c r="H40" s="196">
        <f>D40</f>
        <v>2022</v>
      </c>
      <c r="I40" s="204"/>
      <c r="J40" s="140" t="s">
        <v>4</v>
      </c>
      <c r="K40" s="141" t="s">
        <v>2</v>
      </c>
    </row>
    <row r="41" spans="1:11" ht="13" x14ac:dyDescent="0.3">
      <c r="A41" s="163" t="s">
        <v>127</v>
      </c>
      <c r="B41" s="61" t="s">
        <v>12</v>
      </c>
      <c r="C41" s="62" t="s">
        <v>13</v>
      </c>
      <c r="D41" s="61" t="s">
        <v>12</v>
      </c>
      <c r="E41" s="63" t="s">
        <v>13</v>
      </c>
      <c r="F41" s="62" t="s">
        <v>12</v>
      </c>
      <c r="G41" s="62" t="s">
        <v>13</v>
      </c>
      <c r="H41" s="61" t="s">
        <v>12</v>
      </c>
      <c r="I41" s="63" t="s">
        <v>13</v>
      </c>
      <c r="J41" s="61"/>
      <c r="K41" s="63"/>
    </row>
    <row r="42" spans="1:11" x14ac:dyDescent="0.25">
      <c r="A42" s="7" t="s">
        <v>198</v>
      </c>
      <c r="B42" s="65">
        <v>23</v>
      </c>
      <c r="C42" s="34">
        <f>IF(B51=0, "-", B42/B51)</f>
        <v>0.40350877192982454</v>
      </c>
      <c r="D42" s="65">
        <v>19</v>
      </c>
      <c r="E42" s="9">
        <f>IF(D51=0, "-", D42/D51)</f>
        <v>0.32758620689655171</v>
      </c>
      <c r="F42" s="81">
        <v>92</v>
      </c>
      <c r="G42" s="34">
        <f>IF(F51=0, "-", F42/F51)</f>
        <v>0.29677419354838708</v>
      </c>
      <c r="H42" s="65">
        <v>141</v>
      </c>
      <c r="I42" s="9">
        <f>IF(H51=0, "-", H42/H51)</f>
        <v>0.28031809145129227</v>
      </c>
      <c r="J42" s="8">
        <f t="shared" ref="J42:J49" si="2">IF(D42=0, "-", IF((B42-D42)/D42&lt;10, (B42-D42)/D42, "&gt;999%"))</f>
        <v>0.21052631578947367</v>
      </c>
      <c r="K42" s="9">
        <f t="shared" ref="K42:K49" si="3">IF(H42=0, "-", IF((F42-H42)/H42&lt;10, (F42-H42)/H42, "&gt;999%"))</f>
        <v>-0.3475177304964539</v>
      </c>
    </row>
    <row r="43" spans="1:11" x14ac:dyDescent="0.25">
      <c r="A43" s="7" t="s">
        <v>199</v>
      </c>
      <c r="B43" s="65">
        <v>0</v>
      </c>
      <c r="C43" s="34">
        <f>IF(B51=0, "-", B43/B51)</f>
        <v>0</v>
      </c>
      <c r="D43" s="65">
        <v>1</v>
      </c>
      <c r="E43" s="9">
        <f>IF(D51=0, "-", D43/D51)</f>
        <v>1.7241379310344827E-2</v>
      </c>
      <c r="F43" s="81">
        <v>0</v>
      </c>
      <c r="G43" s="34">
        <f>IF(F51=0, "-", F43/F51)</f>
        <v>0</v>
      </c>
      <c r="H43" s="65">
        <v>19</v>
      </c>
      <c r="I43" s="9">
        <f>IF(H51=0, "-", H43/H51)</f>
        <v>3.7773359840954271E-2</v>
      </c>
      <c r="J43" s="8">
        <f t="shared" si="2"/>
        <v>-1</v>
      </c>
      <c r="K43" s="9">
        <f t="shared" si="3"/>
        <v>-1</v>
      </c>
    </row>
    <row r="44" spans="1:11" x14ac:dyDescent="0.25">
      <c r="A44" s="7" t="s">
        <v>200</v>
      </c>
      <c r="B44" s="65">
        <v>0</v>
      </c>
      <c r="C44" s="34">
        <f>IF(B51=0, "-", B44/B51)</f>
        <v>0</v>
      </c>
      <c r="D44" s="65">
        <v>12</v>
      </c>
      <c r="E44" s="9">
        <f>IF(D51=0, "-", D44/D51)</f>
        <v>0.20689655172413793</v>
      </c>
      <c r="F44" s="81">
        <v>17</v>
      </c>
      <c r="G44" s="34">
        <f>IF(F51=0, "-", F44/F51)</f>
        <v>5.4838709677419356E-2</v>
      </c>
      <c r="H44" s="65">
        <v>62</v>
      </c>
      <c r="I44" s="9">
        <f>IF(H51=0, "-", H44/H51)</f>
        <v>0.12326043737574553</v>
      </c>
      <c r="J44" s="8">
        <f t="shared" si="2"/>
        <v>-1</v>
      </c>
      <c r="K44" s="9">
        <f t="shared" si="3"/>
        <v>-0.72580645161290325</v>
      </c>
    </row>
    <row r="45" spans="1:11" x14ac:dyDescent="0.25">
      <c r="A45" s="7" t="s">
        <v>201</v>
      </c>
      <c r="B45" s="65">
        <v>4</v>
      </c>
      <c r="C45" s="34">
        <f>IF(B51=0, "-", B45/B51)</f>
        <v>7.0175438596491224E-2</v>
      </c>
      <c r="D45" s="65">
        <v>3</v>
      </c>
      <c r="E45" s="9">
        <f>IF(D51=0, "-", D45/D51)</f>
        <v>5.1724137931034482E-2</v>
      </c>
      <c r="F45" s="81">
        <v>44</v>
      </c>
      <c r="G45" s="34">
        <f>IF(F51=0, "-", F45/F51)</f>
        <v>0.14193548387096774</v>
      </c>
      <c r="H45" s="65">
        <v>44</v>
      </c>
      <c r="I45" s="9">
        <f>IF(H51=0, "-", H45/H51)</f>
        <v>8.74751491053678E-2</v>
      </c>
      <c r="J45" s="8">
        <f t="shared" si="2"/>
        <v>0.33333333333333331</v>
      </c>
      <c r="K45" s="9">
        <f t="shared" si="3"/>
        <v>0</v>
      </c>
    </row>
    <row r="46" spans="1:11" x14ac:dyDescent="0.25">
      <c r="A46" s="7" t="s">
        <v>202</v>
      </c>
      <c r="B46" s="65">
        <v>0</v>
      </c>
      <c r="C46" s="34">
        <f>IF(B51=0, "-", B46/B51)</f>
        <v>0</v>
      </c>
      <c r="D46" s="65">
        <v>1</v>
      </c>
      <c r="E46" s="9">
        <f>IF(D51=0, "-", D46/D51)</f>
        <v>1.7241379310344827E-2</v>
      </c>
      <c r="F46" s="81">
        <v>1</v>
      </c>
      <c r="G46" s="34">
        <f>IF(F51=0, "-", F46/F51)</f>
        <v>3.2258064516129032E-3</v>
      </c>
      <c r="H46" s="65">
        <v>8</v>
      </c>
      <c r="I46" s="9">
        <f>IF(H51=0, "-", H46/H51)</f>
        <v>1.5904572564612324E-2</v>
      </c>
      <c r="J46" s="8">
        <f t="shared" si="2"/>
        <v>-1</v>
      </c>
      <c r="K46" s="9">
        <f t="shared" si="3"/>
        <v>-0.875</v>
      </c>
    </row>
    <row r="47" spans="1:11" x14ac:dyDescent="0.25">
      <c r="A47" s="7" t="s">
        <v>203</v>
      </c>
      <c r="B47" s="65">
        <v>5</v>
      </c>
      <c r="C47" s="34">
        <f>IF(B51=0, "-", B47/B51)</f>
        <v>8.771929824561403E-2</v>
      </c>
      <c r="D47" s="65">
        <v>6</v>
      </c>
      <c r="E47" s="9">
        <f>IF(D51=0, "-", D47/D51)</f>
        <v>0.10344827586206896</v>
      </c>
      <c r="F47" s="81">
        <v>38</v>
      </c>
      <c r="G47" s="34">
        <f>IF(F51=0, "-", F47/F51)</f>
        <v>0.12258064516129032</v>
      </c>
      <c r="H47" s="65">
        <v>38</v>
      </c>
      <c r="I47" s="9">
        <f>IF(H51=0, "-", H47/H51)</f>
        <v>7.5546719681908542E-2</v>
      </c>
      <c r="J47" s="8">
        <f t="shared" si="2"/>
        <v>-0.16666666666666666</v>
      </c>
      <c r="K47" s="9">
        <f t="shared" si="3"/>
        <v>0</v>
      </c>
    </row>
    <row r="48" spans="1:11" x14ac:dyDescent="0.25">
      <c r="A48" s="7" t="s">
        <v>204</v>
      </c>
      <c r="B48" s="65">
        <v>25</v>
      </c>
      <c r="C48" s="34">
        <f>IF(B51=0, "-", B48/B51)</f>
        <v>0.43859649122807015</v>
      </c>
      <c r="D48" s="65">
        <v>16</v>
      </c>
      <c r="E48" s="9">
        <f>IF(D51=0, "-", D48/D51)</f>
        <v>0.27586206896551724</v>
      </c>
      <c r="F48" s="81">
        <v>118</v>
      </c>
      <c r="G48" s="34">
        <f>IF(F51=0, "-", F48/F51)</f>
        <v>0.38064516129032255</v>
      </c>
      <c r="H48" s="65">
        <v>190</v>
      </c>
      <c r="I48" s="9">
        <f>IF(H51=0, "-", H48/H51)</f>
        <v>0.37773359840954274</v>
      </c>
      <c r="J48" s="8">
        <f t="shared" si="2"/>
        <v>0.5625</v>
      </c>
      <c r="K48" s="9">
        <f t="shared" si="3"/>
        <v>-0.37894736842105264</v>
      </c>
    </row>
    <row r="49" spans="1:11" x14ac:dyDescent="0.25">
      <c r="A49" s="7" t="s">
        <v>205</v>
      </c>
      <c r="B49" s="65">
        <v>0</v>
      </c>
      <c r="C49" s="34">
        <f>IF(B51=0, "-", B49/B51)</f>
        <v>0</v>
      </c>
      <c r="D49" s="65">
        <v>0</v>
      </c>
      <c r="E49" s="9">
        <f>IF(D51=0, "-", D49/D51)</f>
        <v>0</v>
      </c>
      <c r="F49" s="81">
        <v>0</v>
      </c>
      <c r="G49" s="34">
        <f>IF(F51=0, "-", F49/F51)</f>
        <v>0</v>
      </c>
      <c r="H49" s="65">
        <v>1</v>
      </c>
      <c r="I49" s="9">
        <f>IF(H51=0, "-", H49/H51)</f>
        <v>1.9880715705765406E-3</v>
      </c>
      <c r="J49" s="8" t="str">
        <f t="shared" si="2"/>
        <v>-</v>
      </c>
      <c r="K49" s="9">
        <f t="shared" si="3"/>
        <v>-1</v>
      </c>
    </row>
    <row r="50" spans="1:11" x14ac:dyDescent="0.25">
      <c r="A50" s="2"/>
      <c r="B50" s="68"/>
      <c r="C50" s="33"/>
      <c r="D50" s="68"/>
      <c r="E50" s="6"/>
      <c r="F50" s="82"/>
      <c r="G50" s="33"/>
      <c r="H50" s="68"/>
      <c r="I50" s="6"/>
      <c r="J50" s="5"/>
      <c r="K50" s="6"/>
    </row>
    <row r="51" spans="1:11" s="43" customFormat="1" ht="13" x14ac:dyDescent="0.3">
      <c r="A51" s="162" t="s">
        <v>497</v>
      </c>
      <c r="B51" s="71">
        <f>SUM(B42:B50)</f>
        <v>57</v>
      </c>
      <c r="C51" s="40">
        <f>B51/1923</f>
        <v>2.9641185647425898E-2</v>
      </c>
      <c r="D51" s="71">
        <f>SUM(D42:D50)</f>
        <v>58</v>
      </c>
      <c r="E51" s="41">
        <f>D51/1572</f>
        <v>3.689567430025445E-2</v>
      </c>
      <c r="F51" s="77">
        <f>SUM(F42:F50)</f>
        <v>310</v>
      </c>
      <c r="G51" s="42">
        <f>F51/9435</f>
        <v>3.2856385797562268E-2</v>
      </c>
      <c r="H51" s="71">
        <f>SUM(H42:H50)</f>
        <v>503</v>
      </c>
      <c r="I51" s="41">
        <f>H51/9486</f>
        <v>5.3025511279780731E-2</v>
      </c>
      <c r="J51" s="37">
        <f>IF(D51=0, "-", IF((B51-D51)/D51&lt;10, (B51-D51)/D51, "&gt;999%"))</f>
        <v>-1.7241379310344827E-2</v>
      </c>
      <c r="K51" s="38">
        <f>IF(H51=0, "-", IF((F51-H51)/H51&lt;10, (F51-H51)/H51, "&gt;999%"))</f>
        <v>-0.38369781312127238</v>
      </c>
    </row>
    <row r="52" spans="1:11" x14ac:dyDescent="0.25">
      <c r="B52" s="83"/>
      <c r="D52" s="83"/>
      <c r="F52" s="83"/>
      <c r="H52" s="83"/>
    </row>
    <row r="53" spans="1:11" ht="13" x14ac:dyDescent="0.3">
      <c r="A53" s="163" t="s">
        <v>128</v>
      </c>
      <c r="B53" s="61" t="s">
        <v>12</v>
      </c>
      <c r="C53" s="62" t="s">
        <v>13</v>
      </c>
      <c r="D53" s="61" t="s">
        <v>12</v>
      </c>
      <c r="E53" s="63" t="s">
        <v>13</v>
      </c>
      <c r="F53" s="62" t="s">
        <v>12</v>
      </c>
      <c r="G53" s="62" t="s">
        <v>13</v>
      </c>
      <c r="H53" s="61" t="s">
        <v>12</v>
      </c>
      <c r="I53" s="63" t="s">
        <v>13</v>
      </c>
      <c r="J53" s="61"/>
      <c r="K53" s="63"/>
    </row>
    <row r="54" spans="1:11" x14ac:dyDescent="0.25">
      <c r="A54" s="7" t="s">
        <v>206</v>
      </c>
      <c r="B54" s="65">
        <v>1</v>
      </c>
      <c r="C54" s="34">
        <f>IF(B69=0, "-", B54/B69)</f>
        <v>5.5555555555555552E-2</v>
      </c>
      <c r="D54" s="65">
        <v>1</v>
      </c>
      <c r="E54" s="9">
        <f>IF(D69=0, "-", D54/D69)</f>
        <v>4.3478260869565216E-2</v>
      </c>
      <c r="F54" s="81">
        <v>11</v>
      </c>
      <c r="G54" s="34">
        <f>IF(F69=0, "-", F54/F69)</f>
        <v>0.125</v>
      </c>
      <c r="H54" s="65">
        <v>6</v>
      </c>
      <c r="I54" s="9">
        <f>IF(H69=0, "-", H54/H69)</f>
        <v>7.792207792207792E-2</v>
      </c>
      <c r="J54" s="8">
        <f t="shared" ref="J54:J67" si="4">IF(D54=0, "-", IF((B54-D54)/D54&lt;10, (B54-D54)/D54, "&gt;999%"))</f>
        <v>0</v>
      </c>
      <c r="K54" s="9">
        <f t="shared" ref="K54:K67" si="5">IF(H54=0, "-", IF((F54-H54)/H54&lt;10, (F54-H54)/H54, "&gt;999%"))</f>
        <v>0.83333333333333337</v>
      </c>
    </row>
    <row r="55" spans="1:11" x14ac:dyDescent="0.25">
      <c r="A55" s="7" t="s">
        <v>207</v>
      </c>
      <c r="B55" s="65">
        <v>2</v>
      </c>
      <c r="C55" s="34">
        <f>IF(B69=0, "-", B55/B69)</f>
        <v>0.1111111111111111</v>
      </c>
      <c r="D55" s="65">
        <v>0</v>
      </c>
      <c r="E55" s="9">
        <f>IF(D69=0, "-", D55/D69)</f>
        <v>0</v>
      </c>
      <c r="F55" s="81">
        <v>9</v>
      </c>
      <c r="G55" s="34">
        <f>IF(F69=0, "-", F55/F69)</f>
        <v>0.10227272727272728</v>
      </c>
      <c r="H55" s="65">
        <v>6</v>
      </c>
      <c r="I55" s="9">
        <f>IF(H69=0, "-", H55/H69)</f>
        <v>7.792207792207792E-2</v>
      </c>
      <c r="J55" s="8" t="str">
        <f t="shared" si="4"/>
        <v>-</v>
      </c>
      <c r="K55" s="9">
        <f t="shared" si="5"/>
        <v>0.5</v>
      </c>
    </row>
    <row r="56" spans="1:11" x14ac:dyDescent="0.25">
      <c r="A56" s="7" t="s">
        <v>208</v>
      </c>
      <c r="B56" s="65">
        <v>1</v>
      </c>
      <c r="C56" s="34">
        <f>IF(B69=0, "-", B56/B69)</f>
        <v>5.5555555555555552E-2</v>
      </c>
      <c r="D56" s="65">
        <v>0</v>
      </c>
      <c r="E56" s="9">
        <f>IF(D69=0, "-", D56/D69)</f>
        <v>0</v>
      </c>
      <c r="F56" s="81">
        <v>2</v>
      </c>
      <c r="G56" s="34">
        <f>IF(F69=0, "-", F56/F69)</f>
        <v>2.2727272727272728E-2</v>
      </c>
      <c r="H56" s="65">
        <v>2</v>
      </c>
      <c r="I56" s="9">
        <f>IF(H69=0, "-", H56/H69)</f>
        <v>2.5974025974025976E-2</v>
      </c>
      <c r="J56" s="8" t="str">
        <f t="shared" si="4"/>
        <v>-</v>
      </c>
      <c r="K56" s="9">
        <f t="shared" si="5"/>
        <v>0</v>
      </c>
    </row>
    <row r="57" spans="1:11" x14ac:dyDescent="0.25">
      <c r="A57" s="7" t="s">
        <v>209</v>
      </c>
      <c r="B57" s="65">
        <v>1</v>
      </c>
      <c r="C57" s="34">
        <f>IF(B69=0, "-", B57/B69)</f>
        <v>5.5555555555555552E-2</v>
      </c>
      <c r="D57" s="65">
        <v>0</v>
      </c>
      <c r="E57" s="9">
        <f>IF(D69=0, "-", D57/D69)</f>
        <v>0</v>
      </c>
      <c r="F57" s="81">
        <v>1</v>
      </c>
      <c r="G57" s="34">
        <f>IF(F69=0, "-", F57/F69)</f>
        <v>1.1363636363636364E-2</v>
      </c>
      <c r="H57" s="65">
        <v>0</v>
      </c>
      <c r="I57" s="9">
        <f>IF(H69=0, "-", H57/H69)</f>
        <v>0</v>
      </c>
      <c r="J57" s="8" t="str">
        <f t="shared" si="4"/>
        <v>-</v>
      </c>
      <c r="K57" s="9" t="str">
        <f t="shared" si="5"/>
        <v>-</v>
      </c>
    </row>
    <row r="58" spans="1:11" x14ac:dyDescent="0.25">
      <c r="A58" s="7" t="s">
        <v>210</v>
      </c>
      <c r="B58" s="65">
        <v>0</v>
      </c>
      <c r="C58" s="34">
        <f>IF(B69=0, "-", B58/B69)</f>
        <v>0</v>
      </c>
      <c r="D58" s="65">
        <v>0</v>
      </c>
      <c r="E58" s="9">
        <f>IF(D69=0, "-", D58/D69)</f>
        <v>0</v>
      </c>
      <c r="F58" s="81">
        <v>0</v>
      </c>
      <c r="G58" s="34">
        <f>IF(F69=0, "-", F58/F69)</f>
        <v>0</v>
      </c>
      <c r="H58" s="65">
        <v>1</v>
      </c>
      <c r="I58" s="9">
        <f>IF(H69=0, "-", H58/H69)</f>
        <v>1.2987012987012988E-2</v>
      </c>
      <c r="J58" s="8" t="str">
        <f t="shared" si="4"/>
        <v>-</v>
      </c>
      <c r="K58" s="9">
        <f t="shared" si="5"/>
        <v>-1</v>
      </c>
    </row>
    <row r="59" spans="1:11" x14ac:dyDescent="0.25">
      <c r="A59" s="7" t="s">
        <v>211</v>
      </c>
      <c r="B59" s="65">
        <v>0</v>
      </c>
      <c r="C59" s="34">
        <f>IF(B69=0, "-", B59/B69)</f>
        <v>0</v>
      </c>
      <c r="D59" s="65">
        <v>4</v>
      </c>
      <c r="E59" s="9">
        <f>IF(D69=0, "-", D59/D69)</f>
        <v>0.17391304347826086</v>
      </c>
      <c r="F59" s="81">
        <v>5</v>
      </c>
      <c r="G59" s="34">
        <f>IF(F69=0, "-", F59/F69)</f>
        <v>5.6818181818181816E-2</v>
      </c>
      <c r="H59" s="65">
        <v>4</v>
      </c>
      <c r="I59" s="9">
        <f>IF(H69=0, "-", H59/H69)</f>
        <v>5.1948051948051951E-2</v>
      </c>
      <c r="J59" s="8">
        <f t="shared" si="4"/>
        <v>-1</v>
      </c>
      <c r="K59" s="9">
        <f t="shared" si="5"/>
        <v>0.25</v>
      </c>
    </row>
    <row r="60" spans="1:11" x14ac:dyDescent="0.25">
      <c r="A60" s="7" t="s">
        <v>212</v>
      </c>
      <c r="B60" s="65">
        <v>1</v>
      </c>
      <c r="C60" s="34">
        <f>IF(B69=0, "-", B60/B69)</f>
        <v>5.5555555555555552E-2</v>
      </c>
      <c r="D60" s="65">
        <v>1</v>
      </c>
      <c r="E60" s="9">
        <f>IF(D69=0, "-", D60/D69)</f>
        <v>4.3478260869565216E-2</v>
      </c>
      <c r="F60" s="81">
        <v>8</v>
      </c>
      <c r="G60" s="34">
        <f>IF(F69=0, "-", F60/F69)</f>
        <v>9.0909090909090912E-2</v>
      </c>
      <c r="H60" s="65">
        <v>6</v>
      </c>
      <c r="I60" s="9">
        <f>IF(H69=0, "-", H60/H69)</f>
        <v>7.792207792207792E-2</v>
      </c>
      <c r="J60" s="8">
        <f t="shared" si="4"/>
        <v>0</v>
      </c>
      <c r="K60" s="9">
        <f t="shared" si="5"/>
        <v>0.33333333333333331</v>
      </c>
    </row>
    <row r="61" spans="1:11" x14ac:dyDescent="0.25">
      <c r="A61" s="7" t="s">
        <v>213</v>
      </c>
      <c r="B61" s="65">
        <v>0</v>
      </c>
      <c r="C61" s="34">
        <f>IF(B69=0, "-", B61/B69)</f>
        <v>0</v>
      </c>
      <c r="D61" s="65">
        <v>0</v>
      </c>
      <c r="E61" s="9">
        <f>IF(D69=0, "-", D61/D69)</f>
        <v>0</v>
      </c>
      <c r="F61" s="81">
        <v>1</v>
      </c>
      <c r="G61" s="34">
        <f>IF(F69=0, "-", F61/F69)</f>
        <v>1.1363636363636364E-2</v>
      </c>
      <c r="H61" s="65">
        <v>2</v>
      </c>
      <c r="I61" s="9">
        <f>IF(H69=0, "-", H61/H69)</f>
        <v>2.5974025974025976E-2</v>
      </c>
      <c r="J61" s="8" t="str">
        <f t="shared" si="4"/>
        <v>-</v>
      </c>
      <c r="K61" s="9">
        <f t="shared" si="5"/>
        <v>-0.5</v>
      </c>
    </row>
    <row r="62" spans="1:11" x14ac:dyDescent="0.25">
      <c r="A62" s="7" t="s">
        <v>214</v>
      </c>
      <c r="B62" s="65">
        <v>0</v>
      </c>
      <c r="C62" s="34">
        <f>IF(B69=0, "-", B62/B69)</f>
        <v>0</v>
      </c>
      <c r="D62" s="65">
        <v>0</v>
      </c>
      <c r="E62" s="9">
        <f>IF(D69=0, "-", D62/D69)</f>
        <v>0</v>
      </c>
      <c r="F62" s="81">
        <v>0</v>
      </c>
      <c r="G62" s="34">
        <f>IF(F69=0, "-", F62/F69)</f>
        <v>0</v>
      </c>
      <c r="H62" s="65">
        <v>1</v>
      </c>
      <c r="I62" s="9">
        <f>IF(H69=0, "-", H62/H69)</f>
        <v>1.2987012987012988E-2</v>
      </c>
      <c r="J62" s="8" t="str">
        <f t="shared" si="4"/>
        <v>-</v>
      </c>
      <c r="K62" s="9">
        <f t="shared" si="5"/>
        <v>-1</v>
      </c>
    </row>
    <row r="63" spans="1:11" x14ac:dyDescent="0.25">
      <c r="A63" s="7" t="s">
        <v>215</v>
      </c>
      <c r="B63" s="65">
        <v>1</v>
      </c>
      <c r="C63" s="34">
        <f>IF(B69=0, "-", B63/B69)</f>
        <v>5.5555555555555552E-2</v>
      </c>
      <c r="D63" s="65">
        <v>3</v>
      </c>
      <c r="E63" s="9">
        <f>IF(D69=0, "-", D63/D69)</f>
        <v>0.13043478260869565</v>
      </c>
      <c r="F63" s="81">
        <v>8</v>
      </c>
      <c r="G63" s="34">
        <f>IF(F69=0, "-", F63/F69)</f>
        <v>9.0909090909090912E-2</v>
      </c>
      <c r="H63" s="65">
        <v>18</v>
      </c>
      <c r="I63" s="9">
        <f>IF(H69=0, "-", H63/H69)</f>
        <v>0.23376623376623376</v>
      </c>
      <c r="J63" s="8">
        <f t="shared" si="4"/>
        <v>-0.66666666666666663</v>
      </c>
      <c r="K63" s="9">
        <f t="shared" si="5"/>
        <v>-0.55555555555555558</v>
      </c>
    </row>
    <row r="64" spans="1:11" x14ac:dyDescent="0.25">
      <c r="A64" s="7" t="s">
        <v>216</v>
      </c>
      <c r="B64" s="65">
        <v>1</v>
      </c>
      <c r="C64" s="34">
        <f>IF(B69=0, "-", B64/B69)</f>
        <v>5.5555555555555552E-2</v>
      </c>
      <c r="D64" s="65">
        <v>0</v>
      </c>
      <c r="E64" s="9">
        <f>IF(D69=0, "-", D64/D69)</f>
        <v>0</v>
      </c>
      <c r="F64" s="81">
        <v>1</v>
      </c>
      <c r="G64" s="34">
        <f>IF(F69=0, "-", F64/F69)</f>
        <v>1.1363636363636364E-2</v>
      </c>
      <c r="H64" s="65">
        <v>0</v>
      </c>
      <c r="I64" s="9">
        <f>IF(H69=0, "-", H64/H69)</f>
        <v>0</v>
      </c>
      <c r="J64" s="8" t="str">
        <f t="shared" si="4"/>
        <v>-</v>
      </c>
      <c r="K64" s="9" t="str">
        <f t="shared" si="5"/>
        <v>-</v>
      </c>
    </row>
    <row r="65" spans="1:11" x14ac:dyDescent="0.25">
      <c r="A65" s="7" t="s">
        <v>217</v>
      </c>
      <c r="B65" s="65">
        <v>1</v>
      </c>
      <c r="C65" s="34">
        <f>IF(B69=0, "-", B65/B69)</f>
        <v>5.5555555555555552E-2</v>
      </c>
      <c r="D65" s="65">
        <v>0</v>
      </c>
      <c r="E65" s="9">
        <f>IF(D69=0, "-", D65/D69)</f>
        <v>0</v>
      </c>
      <c r="F65" s="81">
        <v>1</v>
      </c>
      <c r="G65" s="34">
        <f>IF(F69=0, "-", F65/F69)</f>
        <v>1.1363636363636364E-2</v>
      </c>
      <c r="H65" s="65">
        <v>1</v>
      </c>
      <c r="I65" s="9">
        <f>IF(H69=0, "-", H65/H69)</f>
        <v>1.2987012987012988E-2</v>
      </c>
      <c r="J65" s="8" t="str">
        <f t="shared" si="4"/>
        <v>-</v>
      </c>
      <c r="K65" s="9">
        <f t="shared" si="5"/>
        <v>0</v>
      </c>
    </row>
    <row r="66" spans="1:11" x14ac:dyDescent="0.25">
      <c r="A66" s="7" t="s">
        <v>218</v>
      </c>
      <c r="B66" s="65">
        <v>6</v>
      </c>
      <c r="C66" s="34">
        <f>IF(B69=0, "-", B66/B69)</f>
        <v>0.33333333333333331</v>
      </c>
      <c r="D66" s="65">
        <v>10</v>
      </c>
      <c r="E66" s="9">
        <f>IF(D69=0, "-", D66/D69)</f>
        <v>0.43478260869565216</v>
      </c>
      <c r="F66" s="81">
        <v>22</v>
      </c>
      <c r="G66" s="34">
        <f>IF(F69=0, "-", F66/F69)</f>
        <v>0.25</v>
      </c>
      <c r="H66" s="65">
        <v>12</v>
      </c>
      <c r="I66" s="9">
        <f>IF(H69=0, "-", H66/H69)</f>
        <v>0.15584415584415584</v>
      </c>
      <c r="J66" s="8">
        <f t="shared" si="4"/>
        <v>-0.4</v>
      </c>
      <c r="K66" s="9">
        <f t="shared" si="5"/>
        <v>0.83333333333333337</v>
      </c>
    </row>
    <row r="67" spans="1:11" x14ac:dyDescent="0.25">
      <c r="A67" s="7" t="s">
        <v>219</v>
      </c>
      <c r="B67" s="65">
        <v>3</v>
      </c>
      <c r="C67" s="34">
        <f>IF(B69=0, "-", B67/B69)</f>
        <v>0.16666666666666666</v>
      </c>
      <c r="D67" s="65">
        <v>4</v>
      </c>
      <c r="E67" s="9">
        <f>IF(D69=0, "-", D67/D69)</f>
        <v>0.17391304347826086</v>
      </c>
      <c r="F67" s="81">
        <v>19</v>
      </c>
      <c r="G67" s="34">
        <f>IF(F69=0, "-", F67/F69)</f>
        <v>0.21590909090909091</v>
      </c>
      <c r="H67" s="65">
        <v>18</v>
      </c>
      <c r="I67" s="9">
        <f>IF(H69=0, "-", H67/H69)</f>
        <v>0.23376623376623376</v>
      </c>
      <c r="J67" s="8">
        <f t="shared" si="4"/>
        <v>-0.25</v>
      </c>
      <c r="K67" s="9">
        <f t="shared" si="5"/>
        <v>5.5555555555555552E-2</v>
      </c>
    </row>
    <row r="68" spans="1:11" x14ac:dyDescent="0.25">
      <c r="A68" s="2"/>
      <c r="B68" s="68"/>
      <c r="C68" s="33"/>
      <c r="D68" s="68"/>
      <c r="E68" s="6"/>
      <c r="F68" s="82"/>
      <c r="G68" s="33"/>
      <c r="H68" s="68"/>
      <c r="I68" s="6"/>
      <c r="J68" s="5"/>
      <c r="K68" s="6"/>
    </row>
    <row r="69" spans="1:11" s="43" customFormat="1" ht="13" x14ac:dyDescent="0.3">
      <c r="A69" s="162" t="s">
        <v>496</v>
      </c>
      <c r="B69" s="71">
        <f>SUM(B54:B68)</f>
        <v>18</v>
      </c>
      <c r="C69" s="40">
        <f>B69/1923</f>
        <v>9.3603744149765994E-3</v>
      </c>
      <c r="D69" s="71">
        <f>SUM(D54:D68)</f>
        <v>23</v>
      </c>
      <c r="E69" s="41">
        <f>D69/1572</f>
        <v>1.4631043256997456E-2</v>
      </c>
      <c r="F69" s="77">
        <f>SUM(F54:F68)</f>
        <v>88</v>
      </c>
      <c r="G69" s="42">
        <f>F69/9435</f>
        <v>9.326974032856386E-3</v>
      </c>
      <c r="H69" s="71">
        <f>SUM(H54:H68)</f>
        <v>77</v>
      </c>
      <c r="I69" s="41">
        <f>H69/9486</f>
        <v>8.1172253847775662E-3</v>
      </c>
      <c r="J69" s="37">
        <f>IF(D69=0, "-", IF((B69-D69)/D69&lt;10, (B69-D69)/D69, "&gt;999%"))</f>
        <v>-0.21739130434782608</v>
      </c>
      <c r="K69" s="38">
        <f>IF(H69=0, "-", IF((F69-H69)/H69&lt;10, (F69-H69)/H69, "&gt;999%"))</f>
        <v>0.14285714285714285</v>
      </c>
    </row>
    <row r="70" spans="1:11" x14ac:dyDescent="0.25">
      <c r="B70" s="83"/>
      <c r="D70" s="83"/>
      <c r="F70" s="83"/>
      <c r="H70" s="83"/>
    </row>
    <row r="71" spans="1:11" s="43" customFormat="1" ht="13" x14ac:dyDescent="0.3">
      <c r="A71" s="162" t="s">
        <v>495</v>
      </c>
      <c r="B71" s="71">
        <v>75</v>
      </c>
      <c r="C71" s="40">
        <f>B71/1923</f>
        <v>3.9001560062402497E-2</v>
      </c>
      <c r="D71" s="71">
        <v>81</v>
      </c>
      <c r="E71" s="41">
        <f>D71/1572</f>
        <v>5.1526717557251911E-2</v>
      </c>
      <c r="F71" s="77">
        <v>398</v>
      </c>
      <c r="G71" s="42">
        <f>F71/9435</f>
        <v>4.2183359830418654E-2</v>
      </c>
      <c r="H71" s="71">
        <v>580</v>
      </c>
      <c r="I71" s="41">
        <f>H71/9486</f>
        <v>6.1142736664558293E-2</v>
      </c>
      <c r="J71" s="37">
        <f>IF(D71=0, "-", IF((B71-D71)/D71&lt;10, (B71-D71)/D71, "&gt;999%"))</f>
        <v>-7.407407407407407E-2</v>
      </c>
      <c r="K71" s="38">
        <f>IF(H71=0, "-", IF((F71-H71)/H71&lt;10, (F71-H71)/H71, "&gt;999%"))</f>
        <v>-0.31379310344827588</v>
      </c>
    </row>
    <row r="72" spans="1:11" x14ac:dyDescent="0.25">
      <c r="B72" s="83"/>
      <c r="D72" s="83"/>
      <c r="F72" s="83"/>
      <c r="H72" s="83"/>
    </row>
    <row r="73" spans="1:11" ht="15.5" x14ac:dyDescent="0.35">
      <c r="A73" s="164" t="s">
        <v>103</v>
      </c>
      <c r="B73" s="196" t="s">
        <v>1</v>
      </c>
      <c r="C73" s="200"/>
      <c r="D73" s="200"/>
      <c r="E73" s="197"/>
      <c r="F73" s="196" t="s">
        <v>14</v>
      </c>
      <c r="G73" s="200"/>
      <c r="H73" s="200"/>
      <c r="I73" s="197"/>
      <c r="J73" s="196" t="s">
        <v>15</v>
      </c>
      <c r="K73" s="197"/>
    </row>
    <row r="74" spans="1:11" ht="13" x14ac:dyDescent="0.3">
      <c r="A74" s="22"/>
      <c r="B74" s="196">
        <f>VALUE(RIGHT($B$2, 4))</f>
        <v>2023</v>
      </c>
      <c r="C74" s="197"/>
      <c r="D74" s="196">
        <f>B74-1</f>
        <v>2022</v>
      </c>
      <c r="E74" s="204"/>
      <c r="F74" s="196">
        <f>B74</f>
        <v>2023</v>
      </c>
      <c r="G74" s="204"/>
      <c r="H74" s="196">
        <f>D74</f>
        <v>2022</v>
      </c>
      <c r="I74" s="204"/>
      <c r="J74" s="140" t="s">
        <v>4</v>
      </c>
      <c r="K74" s="141" t="s">
        <v>2</v>
      </c>
    </row>
    <row r="75" spans="1:11" ht="13" x14ac:dyDescent="0.3">
      <c r="A75" s="163" t="s">
        <v>129</v>
      </c>
      <c r="B75" s="61" t="s">
        <v>12</v>
      </c>
      <c r="C75" s="62" t="s">
        <v>13</v>
      </c>
      <c r="D75" s="61" t="s">
        <v>12</v>
      </c>
      <c r="E75" s="63" t="s">
        <v>13</v>
      </c>
      <c r="F75" s="62" t="s">
        <v>12</v>
      </c>
      <c r="G75" s="62" t="s">
        <v>13</v>
      </c>
      <c r="H75" s="61" t="s">
        <v>12</v>
      </c>
      <c r="I75" s="63" t="s">
        <v>13</v>
      </c>
      <c r="J75" s="61"/>
      <c r="K75" s="63"/>
    </row>
    <row r="76" spans="1:11" x14ac:dyDescent="0.25">
      <c r="A76" s="7" t="s">
        <v>220</v>
      </c>
      <c r="B76" s="65">
        <v>0</v>
      </c>
      <c r="C76" s="34">
        <f>IF(B82=0, "-", B76/B82)</f>
        <v>0</v>
      </c>
      <c r="D76" s="65">
        <v>0</v>
      </c>
      <c r="E76" s="9">
        <f>IF(D82=0, "-", D76/D82)</f>
        <v>0</v>
      </c>
      <c r="F76" s="81">
        <v>0</v>
      </c>
      <c r="G76" s="34">
        <f>IF(F82=0, "-", F76/F82)</f>
        <v>0</v>
      </c>
      <c r="H76" s="65">
        <v>5</v>
      </c>
      <c r="I76" s="9">
        <f>IF(H82=0, "-", H76/H82)</f>
        <v>5.6818181818181816E-2</v>
      </c>
      <c r="J76" s="8" t="str">
        <f>IF(D76=0, "-", IF((B76-D76)/D76&lt;10, (B76-D76)/D76, "&gt;999%"))</f>
        <v>-</v>
      </c>
      <c r="K76" s="9">
        <f>IF(H76=0, "-", IF((F76-H76)/H76&lt;10, (F76-H76)/H76, "&gt;999%"))</f>
        <v>-1</v>
      </c>
    </row>
    <row r="77" spans="1:11" x14ac:dyDescent="0.25">
      <c r="A77" s="7" t="s">
        <v>221</v>
      </c>
      <c r="B77" s="65">
        <v>1</v>
      </c>
      <c r="C77" s="34">
        <f>IF(B82=0, "-", B77/B82)</f>
        <v>0.1</v>
      </c>
      <c r="D77" s="65">
        <v>0</v>
      </c>
      <c r="E77" s="9">
        <f>IF(D82=0, "-", D77/D82)</f>
        <v>0</v>
      </c>
      <c r="F77" s="81">
        <v>22</v>
      </c>
      <c r="G77" s="34">
        <f>IF(F82=0, "-", F77/F82)</f>
        <v>0.42307692307692307</v>
      </c>
      <c r="H77" s="65">
        <v>5</v>
      </c>
      <c r="I77" s="9">
        <f>IF(H82=0, "-", H77/H82)</f>
        <v>5.6818181818181816E-2</v>
      </c>
      <c r="J77" s="8" t="str">
        <f>IF(D77=0, "-", IF((B77-D77)/D77&lt;10, (B77-D77)/D77, "&gt;999%"))</f>
        <v>-</v>
      </c>
      <c r="K77" s="9">
        <f>IF(H77=0, "-", IF((F77-H77)/H77&lt;10, (F77-H77)/H77, "&gt;999%"))</f>
        <v>3.4</v>
      </c>
    </row>
    <row r="78" spans="1:11" x14ac:dyDescent="0.25">
      <c r="A78" s="7" t="s">
        <v>222</v>
      </c>
      <c r="B78" s="65">
        <v>4</v>
      </c>
      <c r="C78" s="34">
        <f>IF(B82=0, "-", B78/B82)</f>
        <v>0.4</v>
      </c>
      <c r="D78" s="65">
        <v>1</v>
      </c>
      <c r="E78" s="9">
        <f>IF(D82=0, "-", D78/D82)</f>
        <v>0.14285714285714285</v>
      </c>
      <c r="F78" s="81">
        <v>12</v>
      </c>
      <c r="G78" s="34">
        <f>IF(F82=0, "-", F78/F82)</f>
        <v>0.23076923076923078</v>
      </c>
      <c r="H78" s="65">
        <v>19</v>
      </c>
      <c r="I78" s="9">
        <f>IF(H82=0, "-", H78/H82)</f>
        <v>0.21590909090909091</v>
      </c>
      <c r="J78" s="8">
        <f>IF(D78=0, "-", IF((B78-D78)/D78&lt;10, (B78-D78)/D78, "&gt;999%"))</f>
        <v>3</v>
      </c>
      <c r="K78" s="9">
        <f>IF(H78=0, "-", IF((F78-H78)/H78&lt;10, (F78-H78)/H78, "&gt;999%"))</f>
        <v>-0.36842105263157893</v>
      </c>
    </row>
    <row r="79" spans="1:11" x14ac:dyDescent="0.25">
      <c r="A79" s="7" t="s">
        <v>223</v>
      </c>
      <c r="B79" s="65">
        <v>5</v>
      </c>
      <c r="C79" s="34">
        <f>IF(B82=0, "-", B79/B82)</f>
        <v>0.5</v>
      </c>
      <c r="D79" s="65">
        <v>6</v>
      </c>
      <c r="E79" s="9">
        <f>IF(D82=0, "-", D79/D82)</f>
        <v>0.8571428571428571</v>
      </c>
      <c r="F79" s="81">
        <v>17</v>
      </c>
      <c r="G79" s="34">
        <f>IF(F82=0, "-", F79/F82)</f>
        <v>0.32692307692307693</v>
      </c>
      <c r="H79" s="65">
        <v>57</v>
      </c>
      <c r="I79" s="9">
        <f>IF(H82=0, "-", H79/H82)</f>
        <v>0.64772727272727271</v>
      </c>
      <c r="J79" s="8">
        <f>IF(D79=0, "-", IF((B79-D79)/D79&lt;10, (B79-D79)/D79, "&gt;999%"))</f>
        <v>-0.16666666666666666</v>
      </c>
      <c r="K79" s="9">
        <f>IF(H79=0, "-", IF((F79-H79)/H79&lt;10, (F79-H79)/H79, "&gt;999%"))</f>
        <v>-0.70175438596491224</v>
      </c>
    </row>
    <row r="80" spans="1:11" x14ac:dyDescent="0.25">
      <c r="A80" s="7" t="s">
        <v>224</v>
      </c>
      <c r="B80" s="65">
        <v>0</v>
      </c>
      <c r="C80" s="34">
        <f>IF(B82=0, "-", B80/B82)</f>
        <v>0</v>
      </c>
      <c r="D80" s="65">
        <v>0</v>
      </c>
      <c r="E80" s="9">
        <f>IF(D82=0, "-", D80/D82)</f>
        <v>0</v>
      </c>
      <c r="F80" s="81">
        <v>1</v>
      </c>
      <c r="G80" s="34">
        <f>IF(F82=0, "-", F80/F82)</f>
        <v>1.9230769230769232E-2</v>
      </c>
      <c r="H80" s="65">
        <v>2</v>
      </c>
      <c r="I80" s="9">
        <f>IF(H82=0, "-", H80/H82)</f>
        <v>2.2727272727272728E-2</v>
      </c>
      <c r="J80" s="8" t="str">
        <f>IF(D80=0, "-", IF((B80-D80)/D80&lt;10, (B80-D80)/D80, "&gt;999%"))</f>
        <v>-</v>
      </c>
      <c r="K80" s="9">
        <f>IF(H80=0, "-", IF((F80-H80)/H80&lt;10, (F80-H80)/H80, "&gt;999%"))</f>
        <v>-0.5</v>
      </c>
    </row>
    <row r="81" spans="1:11" x14ac:dyDescent="0.25">
      <c r="A81" s="2"/>
      <c r="B81" s="68"/>
      <c r="C81" s="33"/>
      <c r="D81" s="68"/>
      <c r="E81" s="6"/>
      <c r="F81" s="82"/>
      <c r="G81" s="33"/>
      <c r="H81" s="68"/>
      <c r="I81" s="6"/>
      <c r="J81" s="5"/>
      <c r="K81" s="6"/>
    </row>
    <row r="82" spans="1:11" s="43" customFormat="1" ht="13" x14ac:dyDescent="0.3">
      <c r="A82" s="162" t="s">
        <v>494</v>
      </c>
      <c r="B82" s="71">
        <f>SUM(B76:B81)</f>
        <v>10</v>
      </c>
      <c r="C82" s="40">
        <f>B82/1923</f>
        <v>5.2002080083203327E-3</v>
      </c>
      <c r="D82" s="71">
        <f>SUM(D76:D81)</f>
        <v>7</v>
      </c>
      <c r="E82" s="41">
        <f>D82/1572</f>
        <v>4.4529262086513994E-3</v>
      </c>
      <c r="F82" s="77">
        <f>SUM(F76:F81)</f>
        <v>52</v>
      </c>
      <c r="G82" s="42">
        <f>F82/9435</f>
        <v>5.5113937466878642E-3</v>
      </c>
      <c r="H82" s="71">
        <f>SUM(H76:H81)</f>
        <v>88</v>
      </c>
      <c r="I82" s="41">
        <f>H82/9486</f>
        <v>9.2768290111743621E-3</v>
      </c>
      <c r="J82" s="37">
        <f>IF(D82=0, "-", IF((B82-D82)/D82&lt;10, (B82-D82)/D82, "&gt;999%"))</f>
        <v>0.42857142857142855</v>
      </c>
      <c r="K82" s="38">
        <f>IF(H82=0, "-", IF((F82-H82)/H82&lt;10, (F82-H82)/H82, "&gt;999%"))</f>
        <v>-0.40909090909090912</v>
      </c>
    </row>
    <row r="83" spans="1:11" x14ac:dyDescent="0.25">
      <c r="B83" s="83"/>
      <c r="D83" s="83"/>
      <c r="F83" s="83"/>
      <c r="H83" s="83"/>
    </row>
    <row r="84" spans="1:11" ht="13" x14ac:dyDescent="0.3">
      <c r="A84" s="163" t="s">
        <v>130</v>
      </c>
      <c r="B84" s="61" t="s">
        <v>12</v>
      </c>
      <c r="C84" s="62" t="s">
        <v>13</v>
      </c>
      <c r="D84" s="61" t="s">
        <v>12</v>
      </c>
      <c r="E84" s="63" t="s">
        <v>13</v>
      </c>
      <c r="F84" s="62" t="s">
        <v>12</v>
      </c>
      <c r="G84" s="62" t="s">
        <v>13</v>
      </c>
      <c r="H84" s="61" t="s">
        <v>12</v>
      </c>
      <c r="I84" s="63" t="s">
        <v>13</v>
      </c>
      <c r="J84" s="61"/>
      <c r="K84" s="63"/>
    </row>
    <row r="85" spans="1:11" x14ac:dyDescent="0.25">
      <c r="A85" s="7" t="s">
        <v>225</v>
      </c>
      <c r="B85" s="65">
        <v>0</v>
      </c>
      <c r="C85" s="34">
        <f>IF(B102=0, "-", B85/B102)</f>
        <v>0</v>
      </c>
      <c r="D85" s="65">
        <v>0</v>
      </c>
      <c r="E85" s="9">
        <f>IF(D102=0, "-", D85/D102)</f>
        <v>0</v>
      </c>
      <c r="F85" s="81">
        <v>1</v>
      </c>
      <c r="G85" s="34">
        <f>IF(F102=0, "-", F85/F102)</f>
        <v>4.7393364928909956E-3</v>
      </c>
      <c r="H85" s="65">
        <v>3</v>
      </c>
      <c r="I85" s="9">
        <f>IF(H102=0, "-", H85/H102)</f>
        <v>2.564102564102564E-2</v>
      </c>
      <c r="J85" s="8" t="str">
        <f t="shared" ref="J85:J100" si="6">IF(D85=0, "-", IF((B85-D85)/D85&lt;10, (B85-D85)/D85, "&gt;999%"))</f>
        <v>-</v>
      </c>
      <c r="K85" s="9">
        <f t="shared" ref="K85:K100" si="7">IF(H85=0, "-", IF((F85-H85)/H85&lt;10, (F85-H85)/H85, "&gt;999%"))</f>
        <v>-0.66666666666666663</v>
      </c>
    </row>
    <row r="86" spans="1:11" x14ac:dyDescent="0.25">
      <c r="A86" s="7" t="s">
        <v>226</v>
      </c>
      <c r="B86" s="65">
        <v>0</v>
      </c>
      <c r="C86" s="34">
        <f>IF(B102=0, "-", B86/B102)</f>
        <v>0</v>
      </c>
      <c r="D86" s="65">
        <v>0</v>
      </c>
      <c r="E86" s="9">
        <f>IF(D102=0, "-", D86/D102)</f>
        <v>0</v>
      </c>
      <c r="F86" s="81">
        <v>7</v>
      </c>
      <c r="G86" s="34">
        <f>IF(F102=0, "-", F86/F102)</f>
        <v>3.3175355450236969E-2</v>
      </c>
      <c r="H86" s="65">
        <v>1</v>
      </c>
      <c r="I86" s="9">
        <f>IF(H102=0, "-", H86/H102)</f>
        <v>8.5470085470085479E-3</v>
      </c>
      <c r="J86" s="8" t="str">
        <f t="shared" si="6"/>
        <v>-</v>
      </c>
      <c r="K86" s="9">
        <f t="shared" si="7"/>
        <v>6</v>
      </c>
    </row>
    <row r="87" spans="1:11" x14ac:dyDescent="0.25">
      <c r="A87" s="7" t="s">
        <v>227</v>
      </c>
      <c r="B87" s="65">
        <v>2</v>
      </c>
      <c r="C87" s="34">
        <f>IF(B102=0, "-", B87/B102)</f>
        <v>6.6666666666666666E-2</v>
      </c>
      <c r="D87" s="65">
        <v>0</v>
      </c>
      <c r="E87" s="9">
        <f>IF(D102=0, "-", D87/D102)</f>
        <v>0</v>
      </c>
      <c r="F87" s="81">
        <v>5</v>
      </c>
      <c r="G87" s="34">
        <f>IF(F102=0, "-", F87/F102)</f>
        <v>2.3696682464454975E-2</v>
      </c>
      <c r="H87" s="65">
        <v>1</v>
      </c>
      <c r="I87" s="9">
        <f>IF(H102=0, "-", H87/H102)</f>
        <v>8.5470085470085479E-3</v>
      </c>
      <c r="J87" s="8" t="str">
        <f t="shared" si="6"/>
        <v>-</v>
      </c>
      <c r="K87" s="9">
        <f t="shared" si="7"/>
        <v>4</v>
      </c>
    </row>
    <row r="88" spans="1:11" x14ac:dyDescent="0.25">
      <c r="A88" s="7" t="s">
        <v>228</v>
      </c>
      <c r="B88" s="65">
        <v>3</v>
      </c>
      <c r="C88" s="34">
        <f>IF(B102=0, "-", B88/B102)</f>
        <v>0.1</v>
      </c>
      <c r="D88" s="65">
        <v>2</v>
      </c>
      <c r="E88" s="9">
        <f>IF(D102=0, "-", D88/D102)</f>
        <v>0.1</v>
      </c>
      <c r="F88" s="81">
        <v>12</v>
      </c>
      <c r="G88" s="34">
        <f>IF(F102=0, "-", F88/F102)</f>
        <v>5.6872037914691941E-2</v>
      </c>
      <c r="H88" s="65">
        <v>9</v>
      </c>
      <c r="I88" s="9">
        <f>IF(H102=0, "-", H88/H102)</f>
        <v>7.6923076923076927E-2</v>
      </c>
      <c r="J88" s="8">
        <f t="shared" si="6"/>
        <v>0.5</v>
      </c>
      <c r="K88" s="9">
        <f t="shared" si="7"/>
        <v>0.33333333333333331</v>
      </c>
    </row>
    <row r="89" spans="1:11" x14ac:dyDescent="0.25">
      <c r="A89" s="7" t="s">
        <v>229</v>
      </c>
      <c r="B89" s="65">
        <v>1</v>
      </c>
      <c r="C89" s="34">
        <f>IF(B102=0, "-", B89/B102)</f>
        <v>3.3333333333333333E-2</v>
      </c>
      <c r="D89" s="65">
        <v>1</v>
      </c>
      <c r="E89" s="9">
        <f>IF(D102=0, "-", D89/D102)</f>
        <v>0.05</v>
      </c>
      <c r="F89" s="81">
        <v>3</v>
      </c>
      <c r="G89" s="34">
        <f>IF(F102=0, "-", F89/F102)</f>
        <v>1.4218009478672985E-2</v>
      </c>
      <c r="H89" s="65">
        <v>3</v>
      </c>
      <c r="I89" s="9">
        <f>IF(H102=0, "-", H89/H102)</f>
        <v>2.564102564102564E-2</v>
      </c>
      <c r="J89" s="8">
        <f t="shared" si="6"/>
        <v>0</v>
      </c>
      <c r="K89" s="9">
        <f t="shared" si="7"/>
        <v>0</v>
      </c>
    </row>
    <row r="90" spans="1:11" x14ac:dyDescent="0.25">
      <c r="A90" s="7" t="s">
        <v>230</v>
      </c>
      <c r="B90" s="65">
        <v>1</v>
      </c>
      <c r="C90" s="34">
        <f>IF(B102=0, "-", B90/B102)</f>
        <v>3.3333333333333333E-2</v>
      </c>
      <c r="D90" s="65">
        <v>0</v>
      </c>
      <c r="E90" s="9">
        <f>IF(D102=0, "-", D90/D102)</f>
        <v>0</v>
      </c>
      <c r="F90" s="81">
        <v>1</v>
      </c>
      <c r="G90" s="34">
        <f>IF(F102=0, "-", F90/F102)</f>
        <v>4.7393364928909956E-3</v>
      </c>
      <c r="H90" s="65">
        <v>2</v>
      </c>
      <c r="I90" s="9">
        <f>IF(H102=0, "-", H90/H102)</f>
        <v>1.7094017094017096E-2</v>
      </c>
      <c r="J90" s="8" t="str">
        <f t="shared" si="6"/>
        <v>-</v>
      </c>
      <c r="K90" s="9">
        <f t="shared" si="7"/>
        <v>-0.5</v>
      </c>
    </row>
    <row r="91" spans="1:11" x14ac:dyDescent="0.25">
      <c r="A91" s="7" t="s">
        <v>231</v>
      </c>
      <c r="B91" s="65">
        <v>0</v>
      </c>
      <c r="C91" s="34">
        <f>IF(B102=0, "-", B91/B102)</f>
        <v>0</v>
      </c>
      <c r="D91" s="65">
        <v>0</v>
      </c>
      <c r="E91" s="9">
        <f>IF(D102=0, "-", D91/D102)</f>
        <v>0</v>
      </c>
      <c r="F91" s="81">
        <v>4</v>
      </c>
      <c r="G91" s="34">
        <f>IF(F102=0, "-", F91/F102)</f>
        <v>1.8957345971563982E-2</v>
      </c>
      <c r="H91" s="65">
        <v>0</v>
      </c>
      <c r="I91" s="9">
        <f>IF(H102=0, "-", H91/H102)</f>
        <v>0</v>
      </c>
      <c r="J91" s="8" t="str">
        <f t="shared" si="6"/>
        <v>-</v>
      </c>
      <c r="K91" s="9" t="str">
        <f t="shared" si="7"/>
        <v>-</v>
      </c>
    </row>
    <row r="92" spans="1:11" x14ac:dyDescent="0.25">
      <c r="A92" s="7" t="s">
        <v>232</v>
      </c>
      <c r="B92" s="65">
        <v>0</v>
      </c>
      <c r="C92" s="34">
        <f>IF(B102=0, "-", B92/B102)</f>
        <v>0</v>
      </c>
      <c r="D92" s="65">
        <v>0</v>
      </c>
      <c r="E92" s="9">
        <f>IF(D102=0, "-", D92/D102)</f>
        <v>0</v>
      </c>
      <c r="F92" s="81">
        <v>1</v>
      </c>
      <c r="G92" s="34">
        <f>IF(F102=0, "-", F92/F102)</f>
        <v>4.7393364928909956E-3</v>
      </c>
      <c r="H92" s="65">
        <v>0</v>
      </c>
      <c r="I92" s="9">
        <f>IF(H102=0, "-", H92/H102)</f>
        <v>0</v>
      </c>
      <c r="J92" s="8" t="str">
        <f t="shared" si="6"/>
        <v>-</v>
      </c>
      <c r="K92" s="9" t="str">
        <f t="shared" si="7"/>
        <v>-</v>
      </c>
    </row>
    <row r="93" spans="1:11" x14ac:dyDescent="0.25">
      <c r="A93" s="7" t="s">
        <v>233</v>
      </c>
      <c r="B93" s="65">
        <v>0</v>
      </c>
      <c r="C93" s="34">
        <f>IF(B102=0, "-", B93/B102)</f>
        <v>0</v>
      </c>
      <c r="D93" s="65">
        <v>0</v>
      </c>
      <c r="E93" s="9">
        <f>IF(D102=0, "-", D93/D102)</f>
        <v>0</v>
      </c>
      <c r="F93" s="81">
        <v>6</v>
      </c>
      <c r="G93" s="34">
        <f>IF(F102=0, "-", F93/F102)</f>
        <v>2.843601895734597E-2</v>
      </c>
      <c r="H93" s="65">
        <v>2</v>
      </c>
      <c r="I93" s="9">
        <f>IF(H102=0, "-", H93/H102)</f>
        <v>1.7094017094017096E-2</v>
      </c>
      <c r="J93" s="8" t="str">
        <f t="shared" si="6"/>
        <v>-</v>
      </c>
      <c r="K93" s="9">
        <f t="shared" si="7"/>
        <v>2</v>
      </c>
    </row>
    <row r="94" spans="1:11" x14ac:dyDescent="0.25">
      <c r="A94" s="7" t="s">
        <v>234</v>
      </c>
      <c r="B94" s="65">
        <v>1</v>
      </c>
      <c r="C94" s="34">
        <f>IF(B102=0, "-", B94/B102)</f>
        <v>3.3333333333333333E-2</v>
      </c>
      <c r="D94" s="65">
        <v>4</v>
      </c>
      <c r="E94" s="9">
        <f>IF(D102=0, "-", D94/D102)</f>
        <v>0.2</v>
      </c>
      <c r="F94" s="81">
        <v>15</v>
      </c>
      <c r="G94" s="34">
        <f>IF(F102=0, "-", F94/F102)</f>
        <v>7.1090047393364927E-2</v>
      </c>
      <c r="H94" s="65">
        <v>6</v>
      </c>
      <c r="I94" s="9">
        <f>IF(H102=0, "-", H94/H102)</f>
        <v>5.128205128205128E-2</v>
      </c>
      <c r="J94" s="8">
        <f t="shared" si="6"/>
        <v>-0.75</v>
      </c>
      <c r="K94" s="9">
        <f t="shared" si="7"/>
        <v>1.5</v>
      </c>
    </row>
    <row r="95" spans="1:11" x14ac:dyDescent="0.25">
      <c r="A95" s="7" t="s">
        <v>235</v>
      </c>
      <c r="B95" s="65">
        <v>0</v>
      </c>
      <c r="C95" s="34">
        <f>IF(B102=0, "-", B95/B102)</f>
        <v>0</v>
      </c>
      <c r="D95" s="65">
        <v>2</v>
      </c>
      <c r="E95" s="9">
        <f>IF(D102=0, "-", D95/D102)</f>
        <v>0.1</v>
      </c>
      <c r="F95" s="81">
        <v>1</v>
      </c>
      <c r="G95" s="34">
        <f>IF(F102=0, "-", F95/F102)</f>
        <v>4.7393364928909956E-3</v>
      </c>
      <c r="H95" s="65">
        <v>9</v>
      </c>
      <c r="I95" s="9">
        <f>IF(H102=0, "-", H95/H102)</f>
        <v>7.6923076923076927E-2</v>
      </c>
      <c r="J95" s="8">
        <f t="shared" si="6"/>
        <v>-1</v>
      </c>
      <c r="K95" s="9">
        <f t="shared" si="7"/>
        <v>-0.88888888888888884</v>
      </c>
    </row>
    <row r="96" spans="1:11" x14ac:dyDescent="0.25">
      <c r="A96" s="7" t="s">
        <v>236</v>
      </c>
      <c r="B96" s="65">
        <v>2</v>
      </c>
      <c r="C96" s="34">
        <f>IF(B102=0, "-", B96/B102)</f>
        <v>6.6666666666666666E-2</v>
      </c>
      <c r="D96" s="65">
        <v>7</v>
      </c>
      <c r="E96" s="9">
        <f>IF(D102=0, "-", D96/D102)</f>
        <v>0.35</v>
      </c>
      <c r="F96" s="81">
        <v>16</v>
      </c>
      <c r="G96" s="34">
        <f>IF(F102=0, "-", F96/F102)</f>
        <v>7.582938388625593E-2</v>
      </c>
      <c r="H96" s="65">
        <v>12</v>
      </c>
      <c r="I96" s="9">
        <f>IF(H102=0, "-", H96/H102)</f>
        <v>0.10256410256410256</v>
      </c>
      <c r="J96" s="8">
        <f t="shared" si="6"/>
        <v>-0.7142857142857143</v>
      </c>
      <c r="K96" s="9">
        <f t="shared" si="7"/>
        <v>0.33333333333333331</v>
      </c>
    </row>
    <row r="97" spans="1:11" x14ac:dyDescent="0.25">
      <c r="A97" s="7" t="s">
        <v>237</v>
      </c>
      <c r="B97" s="65">
        <v>17</v>
      </c>
      <c r="C97" s="34">
        <f>IF(B102=0, "-", B97/B102)</f>
        <v>0.56666666666666665</v>
      </c>
      <c r="D97" s="65">
        <v>4</v>
      </c>
      <c r="E97" s="9">
        <f>IF(D102=0, "-", D97/D102)</f>
        <v>0.2</v>
      </c>
      <c r="F97" s="81">
        <v>129</v>
      </c>
      <c r="G97" s="34">
        <f>IF(F102=0, "-", F97/F102)</f>
        <v>0.61137440758293837</v>
      </c>
      <c r="H97" s="65">
        <v>63</v>
      </c>
      <c r="I97" s="9">
        <f>IF(H102=0, "-", H97/H102)</f>
        <v>0.53846153846153844</v>
      </c>
      <c r="J97" s="8">
        <f t="shared" si="6"/>
        <v>3.25</v>
      </c>
      <c r="K97" s="9">
        <f t="shared" si="7"/>
        <v>1.0476190476190477</v>
      </c>
    </row>
    <row r="98" spans="1:11" x14ac:dyDescent="0.25">
      <c r="A98" s="7" t="s">
        <v>238</v>
      </c>
      <c r="B98" s="65">
        <v>1</v>
      </c>
      <c r="C98" s="34">
        <f>IF(B102=0, "-", B98/B102)</f>
        <v>3.3333333333333333E-2</v>
      </c>
      <c r="D98" s="65">
        <v>0</v>
      </c>
      <c r="E98" s="9">
        <f>IF(D102=0, "-", D98/D102)</f>
        <v>0</v>
      </c>
      <c r="F98" s="81">
        <v>5</v>
      </c>
      <c r="G98" s="34">
        <f>IF(F102=0, "-", F98/F102)</f>
        <v>2.3696682464454975E-2</v>
      </c>
      <c r="H98" s="65">
        <v>0</v>
      </c>
      <c r="I98" s="9">
        <f>IF(H102=0, "-", H98/H102)</f>
        <v>0</v>
      </c>
      <c r="J98" s="8" t="str">
        <f t="shared" si="6"/>
        <v>-</v>
      </c>
      <c r="K98" s="9" t="str">
        <f t="shared" si="7"/>
        <v>-</v>
      </c>
    </row>
    <row r="99" spans="1:11" x14ac:dyDescent="0.25">
      <c r="A99" s="7" t="s">
        <v>239</v>
      </c>
      <c r="B99" s="65">
        <v>0</v>
      </c>
      <c r="C99" s="34">
        <f>IF(B102=0, "-", B99/B102)</f>
        <v>0</v>
      </c>
      <c r="D99" s="65">
        <v>0</v>
      </c>
      <c r="E99" s="9">
        <f>IF(D102=0, "-", D99/D102)</f>
        <v>0</v>
      </c>
      <c r="F99" s="81">
        <v>1</v>
      </c>
      <c r="G99" s="34">
        <f>IF(F102=0, "-", F99/F102)</f>
        <v>4.7393364928909956E-3</v>
      </c>
      <c r="H99" s="65">
        <v>5</v>
      </c>
      <c r="I99" s="9">
        <f>IF(H102=0, "-", H99/H102)</f>
        <v>4.2735042735042736E-2</v>
      </c>
      <c r="J99" s="8" t="str">
        <f t="shared" si="6"/>
        <v>-</v>
      </c>
      <c r="K99" s="9">
        <f t="shared" si="7"/>
        <v>-0.8</v>
      </c>
    </row>
    <row r="100" spans="1:11" x14ac:dyDescent="0.25">
      <c r="A100" s="7" t="s">
        <v>240</v>
      </c>
      <c r="B100" s="65">
        <v>2</v>
      </c>
      <c r="C100" s="34">
        <f>IF(B102=0, "-", B100/B102)</f>
        <v>6.6666666666666666E-2</v>
      </c>
      <c r="D100" s="65">
        <v>0</v>
      </c>
      <c r="E100" s="9">
        <f>IF(D102=0, "-", D100/D102)</f>
        <v>0</v>
      </c>
      <c r="F100" s="81">
        <v>4</v>
      </c>
      <c r="G100" s="34">
        <f>IF(F102=0, "-", F100/F102)</f>
        <v>1.8957345971563982E-2</v>
      </c>
      <c r="H100" s="65">
        <v>1</v>
      </c>
      <c r="I100" s="9">
        <f>IF(H102=0, "-", H100/H102)</f>
        <v>8.5470085470085479E-3</v>
      </c>
      <c r="J100" s="8" t="str">
        <f t="shared" si="6"/>
        <v>-</v>
      </c>
      <c r="K100" s="9">
        <f t="shared" si="7"/>
        <v>3</v>
      </c>
    </row>
    <row r="101" spans="1:11" x14ac:dyDescent="0.25">
      <c r="A101" s="2"/>
      <c r="B101" s="68"/>
      <c r="C101" s="33"/>
      <c r="D101" s="68"/>
      <c r="E101" s="6"/>
      <c r="F101" s="82"/>
      <c r="G101" s="33"/>
      <c r="H101" s="68"/>
      <c r="I101" s="6"/>
      <c r="J101" s="5"/>
      <c r="K101" s="6"/>
    </row>
    <row r="102" spans="1:11" s="43" customFormat="1" ht="13" x14ac:dyDescent="0.3">
      <c r="A102" s="162" t="s">
        <v>493</v>
      </c>
      <c r="B102" s="71">
        <f>SUM(B85:B101)</f>
        <v>30</v>
      </c>
      <c r="C102" s="40">
        <f>B102/1923</f>
        <v>1.5600624024960999E-2</v>
      </c>
      <c r="D102" s="71">
        <f>SUM(D85:D101)</f>
        <v>20</v>
      </c>
      <c r="E102" s="41">
        <f>D102/1572</f>
        <v>1.2722646310432569E-2</v>
      </c>
      <c r="F102" s="77">
        <f>SUM(F85:F101)</f>
        <v>211</v>
      </c>
      <c r="G102" s="42">
        <f>F102/9435</f>
        <v>2.2363540010598836E-2</v>
      </c>
      <c r="H102" s="71">
        <f>SUM(H85:H101)</f>
        <v>117</v>
      </c>
      <c r="I102" s="41">
        <f>H102/9486</f>
        <v>1.2333965844402278E-2</v>
      </c>
      <c r="J102" s="37">
        <f>IF(D102=0, "-", IF((B102-D102)/D102&lt;10, (B102-D102)/D102, "&gt;999%"))</f>
        <v>0.5</v>
      </c>
      <c r="K102" s="38">
        <f>IF(H102=0, "-", IF((F102-H102)/H102&lt;10, (F102-H102)/H102, "&gt;999%"))</f>
        <v>0.80341880341880345</v>
      </c>
    </row>
    <row r="103" spans="1:11" x14ac:dyDescent="0.25">
      <c r="B103" s="83"/>
      <c r="D103" s="83"/>
      <c r="F103" s="83"/>
      <c r="H103" s="83"/>
    </row>
    <row r="104" spans="1:11" s="43" customFormat="1" ht="13" x14ac:dyDescent="0.3">
      <c r="A104" s="162" t="s">
        <v>492</v>
      </c>
      <c r="B104" s="71">
        <v>40</v>
      </c>
      <c r="C104" s="40">
        <f>B104/1923</f>
        <v>2.0800832033281331E-2</v>
      </c>
      <c r="D104" s="71">
        <v>27</v>
      </c>
      <c r="E104" s="41">
        <f>D104/1572</f>
        <v>1.717557251908397E-2</v>
      </c>
      <c r="F104" s="77">
        <v>263</v>
      </c>
      <c r="G104" s="42">
        <f>F104/9435</f>
        <v>2.78749337572867E-2</v>
      </c>
      <c r="H104" s="71">
        <v>205</v>
      </c>
      <c r="I104" s="41">
        <f>H104/9486</f>
        <v>2.161079485557664E-2</v>
      </c>
      <c r="J104" s="37">
        <f>IF(D104=0, "-", IF((B104-D104)/D104&lt;10, (B104-D104)/D104, "&gt;999%"))</f>
        <v>0.48148148148148145</v>
      </c>
      <c r="K104" s="38">
        <f>IF(H104=0, "-", IF((F104-H104)/H104&lt;10, (F104-H104)/H104, "&gt;999%"))</f>
        <v>0.28292682926829266</v>
      </c>
    </row>
    <row r="105" spans="1:11" x14ac:dyDescent="0.25">
      <c r="B105" s="83"/>
      <c r="D105" s="83"/>
      <c r="F105" s="83"/>
      <c r="H105" s="83"/>
    </row>
    <row r="106" spans="1:11" ht="15.5" x14ac:dyDescent="0.35">
      <c r="A106" s="164" t="s">
        <v>104</v>
      </c>
      <c r="B106" s="196" t="s">
        <v>1</v>
      </c>
      <c r="C106" s="200"/>
      <c r="D106" s="200"/>
      <c r="E106" s="197"/>
      <c r="F106" s="196" t="s">
        <v>14</v>
      </c>
      <c r="G106" s="200"/>
      <c r="H106" s="200"/>
      <c r="I106" s="197"/>
      <c r="J106" s="196" t="s">
        <v>15</v>
      </c>
      <c r="K106" s="197"/>
    </row>
    <row r="107" spans="1:11" ht="13" x14ac:dyDescent="0.3">
      <c r="A107" s="22"/>
      <c r="B107" s="196">
        <f>VALUE(RIGHT($B$2, 4))</f>
        <v>2023</v>
      </c>
      <c r="C107" s="197"/>
      <c r="D107" s="196">
        <f>B107-1</f>
        <v>2022</v>
      </c>
      <c r="E107" s="204"/>
      <c r="F107" s="196">
        <f>B107</f>
        <v>2023</v>
      </c>
      <c r="G107" s="204"/>
      <c r="H107" s="196">
        <f>D107</f>
        <v>2022</v>
      </c>
      <c r="I107" s="204"/>
      <c r="J107" s="140" t="s">
        <v>4</v>
      </c>
      <c r="K107" s="141" t="s">
        <v>2</v>
      </c>
    </row>
    <row r="108" spans="1:11" ht="13" x14ac:dyDescent="0.3">
      <c r="A108" s="163" t="s">
        <v>131</v>
      </c>
      <c r="B108" s="61" t="s">
        <v>12</v>
      </c>
      <c r="C108" s="62" t="s">
        <v>13</v>
      </c>
      <c r="D108" s="61" t="s">
        <v>12</v>
      </c>
      <c r="E108" s="63" t="s">
        <v>13</v>
      </c>
      <c r="F108" s="62" t="s">
        <v>12</v>
      </c>
      <c r="G108" s="62" t="s">
        <v>13</v>
      </c>
      <c r="H108" s="61" t="s">
        <v>12</v>
      </c>
      <c r="I108" s="63" t="s">
        <v>13</v>
      </c>
      <c r="J108" s="61"/>
      <c r="K108" s="63"/>
    </row>
    <row r="109" spans="1:11" x14ac:dyDescent="0.25">
      <c r="A109" s="7" t="s">
        <v>241</v>
      </c>
      <c r="B109" s="65">
        <v>1</v>
      </c>
      <c r="C109" s="34">
        <f>IF(B112=0, "-", B109/B112)</f>
        <v>0.5</v>
      </c>
      <c r="D109" s="65">
        <v>6</v>
      </c>
      <c r="E109" s="9">
        <f>IF(D112=0, "-", D109/D112)</f>
        <v>0.66666666666666663</v>
      </c>
      <c r="F109" s="81">
        <v>16</v>
      </c>
      <c r="G109" s="34">
        <f>IF(F112=0, "-", F109/F112)</f>
        <v>0.8</v>
      </c>
      <c r="H109" s="65">
        <v>18</v>
      </c>
      <c r="I109" s="9">
        <f>IF(H112=0, "-", H109/H112)</f>
        <v>0.62068965517241381</v>
      </c>
      <c r="J109" s="8">
        <f>IF(D109=0, "-", IF((B109-D109)/D109&lt;10, (B109-D109)/D109, "&gt;999%"))</f>
        <v>-0.83333333333333337</v>
      </c>
      <c r="K109" s="9">
        <f>IF(H109=0, "-", IF((F109-H109)/H109&lt;10, (F109-H109)/H109, "&gt;999%"))</f>
        <v>-0.1111111111111111</v>
      </c>
    </row>
    <row r="110" spans="1:11" x14ac:dyDescent="0.25">
      <c r="A110" s="7" t="s">
        <v>242</v>
      </c>
      <c r="B110" s="65">
        <v>1</v>
      </c>
      <c r="C110" s="34">
        <f>IF(B112=0, "-", B110/B112)</f>
        <v>0.5</v>
      </c>
      <c r="D110" s="65">
        <v>3</v>
      </c>
      <c r="E110" s="9">
        <f>IF(D112=0, "-", D110/D112)</f>
        <v>0.33333333333333331</v>
      </c>
      <c r="F110" s="81">
        <v>4</v>
      </c>
      <c r="G110" s="34">
        <f>IF(F112=0, "-", F110/F112)</f>
        <v>0.2</v>
      </c>
      <c r="H110" s="65">
        <v>11</v>
      </c>
      <c r="I110" s="9">
        <f>IF(H112=0, "-", H110/H112)</f>
        <v>0.37931034482758619</v>
      </c>
      <c r="J110" s="8">
        <f>IF(D110=0, "-", IF((B110-D110)/D110&lt;10, (B110-D110)/D110, "&gt;999%"))</f>
        <v>-0.66666666666666663</v>
      </c>
      <c r="K110" s="9">
        <f>IF(H110=0, "-", IF((F110-H110)/H110&lt;10, (F110-H110)/H110, "&gt;999%"))</f>
        <v>-0.63636363636363635</v>
      </c>
    </row>
    <row r="111" spans="1:11" x14ac:dyDescent="0.25">
      <c r="A111" s="2"/>
      <c r="B111" s="68"/>
      <c r="C111" s="33"/>
      <c r="D111" s="68"/>
      <c r="E111" s="6"/>
      <c r="F111" s="82"/>
      <c r="G111" s="33"/>
      <c r="H111" s="68"/>
      <c r="I111" s="6"/>
      <c r="J111" s="5"/>
      <c r="K111" s="6"/>
    </row>
    <row r="112" spans="1:11" s="43" customFormat="1" ht="13" x14ac:dyDescent="0.3">
      <c r="A112" s="162" t="s">
        <v>491</v>
      </c>
      <c r="B112" s="71">
        <f>SUM(B109:B111)</f>
        <v>2</v>
      </c>
      <c r="C112" s="40">
        <f>B112/1923</f>
        <v>1.0400416016640667E-3</v>
      </c>
      <c r="D112" s="71">
        <f>SUM(D109:D111)</f>
        <v>9</v>
      </c>
      <c r="E112" s="41">
        <f>D112/1572</f>
        <v>5.7251908396946565E-3</v>
      </c>
      <c r="F112" s="77">
        <f>SUM(F109:F111)</f>
        <v>20</v>
      </c>
      <c r="G112" s="42">
        <f>F112/9435</f>
        <v>2.1197668256491787E-3</v>
      </c>
      <c r="H112" s="71">
        <f>SUM(H109:H111)</f>
        <v>29</v>
      </c>
      <c r="I112" s="41">
        <f>H112/9486</f>
        <v>3.0571368332279148E-3</v>
      </c>
      <c r="J112" s="37">
        <f>IF(D112=0, "-", IF((B112-D112)/D112&lt;10, (B112-D112)/D112, "&gt;999%"))</f>
        <v>-0.77777777777777779</v>
      </c>
      <c r="K112" s="38">
        <f>IF(H112=0, "-", IF((F112-H112)/H112&lt;10, (F112-H112)/H112, "&gt;999%"))</f>
        <v>-0.31034482758620691</v>
      </c>
    </row>
    <row r="113" spans="1:11" x14ac:dyDescent="0.25">
      <c r="B113" s="83"/>
      <c r="D113" s="83"/>
      <c r="F113" s="83"/>
      <c r="H113" s="83"/>
    </row>
    <row r="114" spans="1:11" ht="13" x14ac:dyDescent="0.3">
      <c r="A114" s="163" t="s">
        <v>132</v>
      </c>
      <c r="B114" s="61" t="s">
        <v>12</v>
      </c>
      <c r="C114" s="62" t="s">
        <v>13</v>
      </c>
      <c r="D114" s="61" t="s">
        <v>12</v>
      </c>
      <c r="E114" s="63" t="s">
        <v>13</v>
      </c>
      <c r="F114" s="62" t="s">
        <v>12</v>
      </c>
      <c r="G114" s="62" t="s">
        <v>13</v>
      </c>
      <c r="H114" s="61" t="s">
        <v>12</v>
      </c>
      <c r="I114" s="63" t="s">
        <v>13</v>
      </c>
      <c r="J114" s="61"/>
      <c r="K114" s="63"/>
    </row>
    <row r="115" spans="1:11" x14ac:dyDescent="0.25">
      <c r="A115" s="7" t="s">
        <v>243</v>
      </c>
      <c r="B115" s="65">
        <v>0</v>
      </c>
      <c r="C115" s="34">
        <f>IF(B122=0, "-", B115/B122)</f>
        <v>0</v>
      </c>
      <c r="D115" s="65">
        <v>0</v>
      </c>
      <c r="E115" s="9">
        <f>IF(D122=0, "-", D115/D122)</f>
        <v>0</v>
      </c>
      <c r="F115" s="81">
        <v>0</v>
      </c>
      <c r="G115" s="34">
        <f>IF(F122=0, "-", F115/F122)</f>
        <v>0</v>
      </c>
      <c r="H115" s="65">
        <v>1</v>
      </c>
      <c r="I115" s="9">
        <f>IF(H122=0, "-", H115/H122)</f>
        <v>0.16666666666666666</v>
      </c>
      <c r="J115" s="8" t="str">
        <f t="shared" ref="J115:J120" si="8">IF(D115=0, "-", IF((B115-D115)/D115&lt;10, (B115-D115)/D115, "&gt;999%"))</f>
        <v>-</v>
      </c>
      <c r="K115" s="9">
        <f t="shared" ref="K115:K120" si="9">IF(H115=0, "-", IF((F115-H115)/H115&lt;10, (F115-H115)/H115, "&gt;999%"))</f>
        <v>-1</v>
      </c>
    </row>
    <row r="116" spans="1:11" x14ac:dyDescent="0.25">
      <c r="A116" s="7" t="s">
        <v>244</v>
      </c>
      <c r="B116" s="65">
        <v>0</v>
      </c>
      <c r="C116" s="34">
        <f>IF(B122=0, "-", B116/B122)</f>
        <v>0</v>
      </c>
      <c r="D116" s="65">
        <v>0</v>
      </c>
      <c r="E116" s="9">
        <f>IF(D122=0, "-", D116/D122)</f>
        <v>0</v>
      </c>
      <c r="F116" s="81">
        <v>5</v>
      </c>
      <c r="G116" s="34">
        <f>IF(F122=0, "-", F116/F122)</f>
        <v>0.45454545454545453</v>
      </c>
      <c r="H116" s="65">
        <v>0</v>
      </c>
      <c r="I116" s="9">
        <f>IF(H122=0, "-", H116/H122)</f>
        <v>0</v>
      </c>
      <c r="J116" s="8" t="str">
        <f t="shared" si="8"/>
        <v>-</v>
      </c>
      <c r="K116" s="9" t="str">
        <f t="shared" si="9"/>
        <v>-</v>
      </c>
    </row>
    <row r="117" spans="1:11" x14ac:dyDescent="0.25">
      <c r="A117" s="7" t="s">
        <v>245</v>
      </c>
      <c r="B117" s="65">
        <v>0</v>
      </c>
      <c r="C117" s="34">
        <f>IF(B122=0, "-", B117/B122)</f>
        <v>0</v>
      </c>
      <c r="D117" s="65">
        <v>0</v>
      </c>
      <c r="E117" s="9">
        <f>IF(D122=0, "-", D117/D122)</f>
        <v>0</v>
      </c>
      <c r="F117" s="81">
        <v>0</v>
      </c>
      <c r="G117" s="34">
        <f>IF(F122=0, "-", F117/F122)</f>
        <v>0</v>
      </c>
      <c r="H117" s="65">
        <v>1</v>
      </c>
      <c r="I117" s="9">
        <f>IF(H122=0, "-", H117/H122)</f>
        <v>0.16666666666666666</v>
      </c>
      <c r="J117" s="8" t="str">
        <f t="shared" si="8"/>
        <v>-</v>
      </c>
      <c r="K117" s="9">
        <f t="shared" si="9"/>
        <v>-1</v>
      </c>
    </row>
    <row r="118" spans="1:11" x14ac:dyDescent="0.25">
      <c r="A118" s="7" t="s">
        <v>246</v>
      </c>
      <c r="B118" s="65">
        <v>1</v>
      </c>
      <c r="C118" s="34">
        <f>IF(B122=0, "-", B118/B122)</f>
        <v>0.5</v>
      </c>
      <c r="D118" s="65">
        <v>0</v>
      </c>
      <c r="E118" s="9">
        <f>IF(D122=0, "-", D118/D122)</f>
        <v>0</v>
      </c>
      <c r="F118" s="81">
        <v>1</v>
      </c>
      <c r="G118" s="34">
        <f>IF(F122=0, "-", F118/F122)</f>
        <v>9.0909090909090912E-2</v>
      </c>
      <c r="H118" s="65">
        <v>0</v>
      </c>
      <c r="I118" s="9">
        <f>IF(H122=0, "-", H118/H122)</f>
        <v>0</v>
      </c>
      <c r="J118" s="8" t="str">
        <f t="shared" si="8"/>
        <v>-</v>
      </c>
      <c r="K118" s="9" t="str">
        <f t="shared" si="9"/>
        <v>-</v>
      </c>
    </row>
    <row r="119" spans="1:11" x14ac:dyDescent="0.25">
      <c r="A119" s="7" t="s">
        <v>247</v>
      </c>
      <c r="B119" s="65">
        <v>0</v>
      </c>
      <c r="C119" s="34">
        <f>IF(B122=0, "-", B119/B122)</f>
        <v>0</v>
      </c>
      <c r="D119" s="65">
        <v>0</v>
      </c>
      <c r="E119" s="9">
        <f>IF(D122=0, "-", D119/D122)</f>
        <v>0</v>
      </c>
      <c r="F119" s="81">
        <v>2</v>
      </c>
      <c r="G119" s="34">
        <f>IF(F122=0, "-", F119/F122)</f>
        <v>0.18181818181818182</v>
      </c>
      <c r="H119" s="65">
        <v>0</v>
      </c>
      <c r="I119" s="9">
        <f>IF(H122=0, "-", H119/H122)</f>
        <v>0</v>
      </c>
      <c r="J119" s="8" t="str">
        <f t="shared" si="8"/>
        <v>-</v>
      </c>
      <c r="K119" s="9" t="str">
        <f t="shared" si="9"/>
        <v>-</v>
      </c>
    </row>
    <row r="120" spans="1:11" x14ac:dyDescent="0.25">
      <c r="A120" s="7" t="s">
        <v>248</v>
      </c>
      <c r="B120" s="65">
        <v>1</v>
      </c>
      <c r="C120" s="34">
        <f>IF(B122=0, "-", B120/B122)</f>
        <v>0.5</v>
      </c>
      <c r="D120" s="65">
        <v>1</v>
      </c>
      <c r="E120" s="9">
        <f>IF(D122=0, "-", D120/D122)</f>
        <v>1</v>
      </c>
      <c r="F120" s="81">
        <v>3</v>
      </c>
      <c r="G120" s="34">
        <f>IF(F122=0, "-", F120/F122)</f>
        <v>0.27272727272727271</v>
      </c>
      <c r="H120" s="65">
        <v>4</v>
      </c>
      <c r="I120" s="9">
        <f>IF(H122=0, "-", H120/H122)</f>
        <v>0.66666666666666663</v>
      </c>
      <c r="J120" s="8">
        <f t="shared" si="8"/>
        <v>0</v>
      </c>
      <c r="K120" s="9">
        <f t="shared" si="9"/>
        <v>-0.25</v>
      </c>
    </row>
    <row r="121" spans="1:11" x14ac:dyDescent="0.25">
      <c r="A121" s="2"/>
      <c r="B121" s="68"/>
      <c r="C121" s="33"/>
      <c r="D121" s="68"/>
      <c r="E121" s="6"/>
      <c r="F121" s="82"/>
      <c r="G121" s="33"/>
      <c r="H121" s="68"/>
      <c r="I121" s="6"/>
      <c r="J121" s="5"/>
      <c r="K121" s="6"/>
    </row>
    <row r="122" spans="1:11" s="43" customFormat="1" ht="13" x14ac:dyDescent="0.3">
      <c r="A122" s="162" t="s">
        <v>490</v>
      </c>
      <c r="B122" s="71">
        <f>SUM(B115:B121)</f>
        <v>2</v>
      </c>
      <c r="C122" s="40">
        <f>B122/1923</f>
        <v>1.0400416016640667E-3</v>
      </c>
      <c r="D122" s="71">
        <f>SUM(D115:D121)</f>
        <v>1</v>
      </c>
      <c r="E122" s="41">
        <f>D122/1572</f>
        <v>6.3613231552162855E-4</v>
      </c>
      <c r="F122" s="77">
        <f>SUM(F115:F121)</f>
        <v>11</v>
      </c>
      <c r="G122" s="42">
        <f>F122/9435</f>
        <v>1.1658717541070483E-3</v>
      </c>
      <c r="H122" s="71">
        <f>SUM(H115:H121)</f>
        <v>6</v>
      </c>
      <c r="I122" s="41">
        <f>H122/9486</f>
        <v>6.3251106894370653E-4</v>
      </c>
      <c r="J122" s="37">
        <f>IF(D122=0, "-", IF((B122-D122)/D122&lt;10, (B122-D122)/D122, "&gt;999%"))</f>
        <v>1</v>
      </c>
      <c r="K122" s="38">
        <f>IF(H122=0, "-", IF((F122-H122)/H122&lt;10, (F122-H122)/H122, "&gt;999%"))</f>
        <v>0.83333333333333337</v>
      </c>
    </row>
    <row r="123" spans="1:11" x14ac:dyDescent="0.25">
      <c r="B123" s="83"/>
      <c r="D123" s="83"/>
      <c r="F123" s="83"/>
      <c r="H123" s="83"/>
    </row>
    <row r="124" spans="1:11" s="43" customFormat="1" ht="13" x14ac:dyDescent="0.3">
      <c r="A124" s="162" t="s">
        <v>489</v>
      </c>
      <c r="B124" s="71">
        <v>4</v>
      </c>
      <c r="C124" s="40">
        <f>B124/1923</f>
        <v>2.0800832033281333E-3</v>
      </c>
      <c r="D124" s="71">
        <v>10</v>
      </c>
      <c r="E124" s="41">
        <f>D124/1572</f>
        <v>6.3613231552162846E-3</v>
      </c>
      <c r="F124" s="77">
        <v>31</v>
      </c>
      <c r="G124" s="42">
        <f>F124/9435</f>
        <v>3.285638579756227E-3</v>
      </c>
      <c r="H124" s="71">
        <v>35</v>
      </c>
      <c r="I124" s="41">
        <f>H124/9486</f>
        <v>3.6896479021716212E-3</v>
      </c>
      <c r="J124" s="37">
        <f>IF(D124=0, "-", IF((B124-D124)/D124&lt;10, (B124-D124)/D124, "&gt;999%"))</f>
        <v>-0.6</v>
      </c>
      <c r="K124" s="38">
        <f>IF(H124=0, "-", IF((F124-H124)/H124&lt;10, (F124-H124)/H124, "&gt;999%"))</f>
        <v>-0.11428571428571428</v>
      </c>
    </row>
    <row r="125" spans="1:11" x14ac:dyDescent="0.25">
      <c r="B125" s="83"/>
      <c r="D125" s="83"/>
      <c r="F125" s="83"/>
      <c r="H125" s="83"/>
    </row>
    <row r="126" spans="1:11" ht="15.5" x14ac:dyDescent="0.35">
      <c r="A126" s="164" t="s">
        <v>105</v>
      </c>
      <c r="B126" s="196" t="s">
        <v>1</v>
      </c>
      <c r="C126" s="200"/>
      <c r="D126" s="200"/>
      <c r="E126" s="197"/>
      <c r="F126" s="196" t="s">
        <v>14</v>
      </c>
      <c r="G126" s="200"/>
      <c r="H126" s="200"/>
      <c r="I126" s="197"/>
      <c r="J126" s="196" t="s">
        <v>15</v>
      </c>
      <c r="K126" s="197"/>
    </row>
    <row r="127" spans="1:11" ht="13" x14ac:dyDescent="0.3">
      <c r="A127" s="22"/>
      <c r="B127" s="196">
        <f>VALUE(RIGHT($B$2, 4))</f>
        <v>2023</v>
      </c>
      <c r="C127" s="197"/>
      <c r="D127" s="196">
        <f>B127-1</f>
        <v>2022</v>
      </c>
      <c r="E127" s="204"/>
      <c r="F127" s="196">
        <f>B127</f>
        <v>2023</v>
      </c>
      <c r="G127" s="204"/>
      <c r="H127" s="196">
        <f>D127</f>
        <v>2022</v>
      </c>
      <c r="I127" s="204"/>
      <c r="J127" s="140" t="s">
        <v>4</v>
      </c>
      <c r="K127" s="141" t="s">
        <v>2</v>
      </c>
    </row>
    <row r="128" spans="1:11" ht="13" x14ac:dyDescent="0.3">
      <c r="A128" s="163" t="s">
        <v>133</v>
      </c>
      <c r="B128" s="61" t="s">
        <v>12</v>
      </c>
      <c r="C128" s="62" t="s">
        <v>13</v>
      </c>
      <c r="D128" s="61" t="s">
        <v>12</v>
      </c>
      <c r="E128" s="63" t="s">
        <v>13</v>
      </c>
      <c r="F128" s="62" t="s">
        <v>12</v>
      </c>
      <c r="G128" s="62" t="s">
        <v>13</v>
      </c>
      <c r="H128" s="61" t="s">
        <v>12</v>
      </c>
      <c r="I128" s="63" t="s">
        <v>13</v>
      </c>
      <c r="J128" s="61"/>
      <c r="K128" s="63"/>
    </row>
    <row r="129" spans="1:11" x14ac:dyDescent="0.25">
      <c r="A129" s="7" t="s">
        <v>249</v>
      </c>
      <c r="B129" s="65">
        <v>0</v>
      </c>
      <c r="C129" s="34">
        <f>IF(B137=0, "-", B129/B137)</f>
        <v>0</v>
      </c>
      <c r="D129" s="65">
        <v>0</v>
      </c>
      <c r="E129" s="9">
        <f>IF(D137=0, "-", D129/D137)</f>
        <v>0</v>
      </c>
      <c r="F129" s="81">
        <v>0</v>
      </c>
      <c r="G129" s="34">
        <f>IF(F137=0, "-", F129/F137)</f>
        <v>0</v>
      </c>
      <c r="H129" s="65">
        <v>2</v>
      </c>
      <c r="I129" s="9">
        <f>IF(H137=0, "-", H129/H137)</f>
        <v>3.0769230769230771E-2</v>
      </c>
      <c r="J129" s="8" t="str">
        <f t="shared" ref="J129:J135" si="10">IF(D129=0, "-", IF((B129-D129)/D129&lt;10, (B129-D129)/D129, "&gt;999%"))</f>
        <v>-</v>
      </c>
      <c r="K129" s="9">
        <f t="shared" ref="K129:K135" si="11">IF(H129=0, "-", IF((F129-H129)/H129&lt;10, (F129-H129)/H129, "&gt;999%"))</f>
        <v>-1</v>
      </c>
    </row>
    <row r="130" spans="1:11" x14ac:dyDescent="0.25">
      <c r="A130" s="7" t="s">
        <v>250</v>
      </c>
      <c r="B130" s="65">
        <v>3</v>
      </c>
      <c r="C130" s="34">
        <f>IF(B137=0, "-", B130/B137)</f>
        <v>0.33333333333333331</v>
      </c>
      <c r="D130" s="65">
        <v>2</v>
      </c>
      <c r="E130" s="9">
        <f>IF(D137=0, "-", D130/D137)</f>
        <v>0.15384615384615385</v>
      </c>
      <c r="F130" s="81">
        <v>38</v>
      </c>
      <c r="G130" s="34">
        <f>IF(F137=0, "-", F130/F137)</f>
        <v>0.38775510204081631</v>
      </c>
      <c r="H130" s="65">
        <v>26</v>
      </c>
      <c r="I130" s="9">
        <f>IF(H137=0, "-", H130/H137)</f>
        <v>0.4</v>
      </c>
      <c r="J130" s="8">
        <f t="shared" si="10"/>
        <v>0.5</v>
      </c>
      <c r="K130" s="9">
        <f t="shared" si="11"/>
        <v>0.46153846153846156</v>
      </c>
    </row>
    <row r="131" spans="1:11" x14ac:dyDescent="0.25">
      <c r="A131" s="7" t="s">
        <v>251</v>
      </c>
      <c r="B131" s="65">
        <v>5</v>
      </c>
      <c r="C131" s="34">
        <f>IF(B137=0, "-", B131/B137)</f>
        <v>0.55555555555555558</v>
      </c>
      <c r="D131" s="65">
        <v>11</v>
      </c>
      <c r="E131" s="9">
        <f>IF(D137=0, "-", D131/D137)</f>
        <v>0.84615384615384615</v>
      </c>
      <c r="F131" s="81">
        <v>52</v>
      </c>
      <c r="G131" s="34">
        <f>IF(F137=0, "-", F131/F137)</f>
        <v>0.53061224489795922</v>
      </c>
      <c r="H131" s="65">
        <v>33</v>
      </c>
      <c r="I131" s="9">
        <f>IF(H137=0, "-", H131/H137)</f>
        <v>0.50769230769230766</v>
      </c>
      <c r="J131" s="8">
        <f t="shared" si="10"/>
        <v>-0.54545454545454541</v>
      </c>
      <c r="K131" s="9">
        <f t="shared" si="11"/>
        <v>0.5757575757575758</v>
      </c>
    </row>
    <row r="132" spans="1:11" x14ac:dyDescent="0.25">
      <c r="A132" s="7" t="s">
        <v>252</v>
      </c>
      <c r="B132" s="65">
        <v>0</v>
      </c>
      <c r="C132" s="34">
        <f>IF(B137=0, "-", B132/B137)</f>
        <v>0</v>
      </c>
      <c r="D132" s="65">
        <v>0</v>
      </c>
      <c r="E132" s="9">
        <f>IF(D137=0, "-", D132/D137)</f>
        <v>0</v>
      </c>
      <c r="F132" s="81">
        <v>0</v>
      </c>
      <c r="G132" s="34">
        <f>IF(F137=0, "-", F132/F137)</f>
        <v>0</v>
      </c>
      <c r="H132" s="65">
        <v>3</v>
      </c>
      <c r="I132" s="9">
        <f>IF(H137=0, "-", H132/H137)</f>
        <v>4.6153846153846156E-2</v>
      </c>
      <c r="J132" s="8" t="str">
        <f t="shared" si="10"/>
        <v>-</v>
      </c>
      <c r="K132" s="9">
        <f t="shared" si="11"/>
        <v>-1</v>
      </c>
    </row>
    <row r="133" spans="1:11" x14ac:dyDescent="0.25">
      <c r="A133" s="7" t="s">
        <v>253</v>
      </c>
      <c r="B133" s="65">
        <v>0</v>
      </c>
      <c r="C133" s="34">
        <f>IF(B137=0, "-", B133/B137)</f>
        <v>0</v>
      </c>
      <c r="D133" s="65">
        <v>0</v>
      </c>
      <c r="E133" s="9">
        <f>IF(D137=0, "-", D133/D137)</f>
        <v>0</v>
      </c>
      <c r="F133" s="81">
        <v>2</v>
      </c>
      <c r="G133" s="34">
        <f>IF(F137=0, "-", F133/F137)</f>
        <v>2.0408163265306121E-2</v>
      </c>
      <c r="H133" s="65">
        <v>0</v>
      </c>
      <c r="I133" s="9">
        <f>IF(H137=0, "-", H133/H137)</f>
        <v>0</v>
      </c>
      <c r="J133" s="8" t="str">
        <f t="shared" si="10"/>
        <v>-</v>
      </c>
      <c r="K133" s="9" t="str">
        <f t="shared" si="11"/>
        <v>-</v>
      </c>
    </row>
    <row r="134" spans="1:11" x14ac:dyDescent="0.25">
      <c r="A134" s="7" t="s">
        <v>254</v>
      </c>
      <c r="B134" s="65">
        <v>0</v>
      </c>
      <c r="C134" s="34">
        <f>IF(B137=0, "-", B134/B137)</f>
        <v>0</v>
      </c>
      <c r="D134" s="65">
        <v>0</v>
      </c>
      <c r="E134" s="9">
        <f>IF(D137=0, "-", D134/D137)</f>
        <v>0</v>
      </c>
      <c r="F134" s="81">
        <v>1</v>
      </c>
      <c r="G134" s="34">
        <f>IF(F137=0, "-", F134/F137)</f>
        <v>1.020408163265306E-2</v>
      </c>
      <c r="H134" s="65">
        <v>1</v>
      </c>
      <c r="I134" s="9">
        <f>IF(H137=0, "-", H134/H137)</f>
        <v>1.5384615384615385E-2</v>
      </c>
      <c r="J134" s="8" t="str">
        <f t="shared" si="10"/>
        <v>-</v>
      </c>
      <c r="K134" s="9">
        <f t="shared" si="11"/>
        <v>0</v>
      </c>
    </row>
    <row r="135" spans="1:11" x14ac:dyDescent="0.25">
      <c r="A135" s="7" t="s">
        <v>255</v>
      </c>
      <c r="B135" s="65">
        <v>1</v>
      </c>
      <c r="C135" s="34">
        <f>IF(B137=0, "-", B135/B137)</f>
        <v>0.1111111111111111</v>
      </c>
      <c r="D135" s="65">
        <v>0</v>
      </c>
      <c r="E135" s="9">
        <f>IF(D137=0, "-", D135/D137)</f>
        <v>0</v>
      </c>
      <c r="F135" s="81">
        <v>5</v>
      </c>
      <c r="G135" s="34">
        <f>IF(F137=0, "-", F135/F137)</f>
        <v>5.1020408163265307E-2</v>
      </c>
      <c r="H135" s="65">
        <v>0</v>
      </c>
      <c r="I135" s="9">
        <f>IF(H137=0, "-", H135/H137)</f>
        <v>0</v>
      </c>
      <c r="J135" s="8" t="str">
        <f t="shared" si="10"/>
        <v>-</v>
      </c>
      <c r="K135" s="9" t="str">
        <f t="shared" si="11"/>
        <v>-</v>
      </c>
    </row>
    <row r="136" spans="1:11" x14ac:dyDescent="0.25">
      <c r="A136" s="2"/>
      <c r="B136" s="68"/>
      <c r="C136" s="33"/>
      <c r="D136" s="68"/>
      <c r="E136" s="6"/>
      <c r="F136" s="82"/>
      <c r="G136" s="33"/>
      <c r="H136" s="68"/>
      <c r="I136" s="6"/>
      <c r="J136" s="5"/>
      <c r="K136" s="6"/>
    </row>
    <row r="137" spans="1:11" s="43" customFormat="1" ht="13" x14ac:dyDescent="0.3">
      <c r="A137" s="162" t="s">
        <v>488</v>
      </c>
      <c r="B137" s="71">
        <f>SUM(B129:B136)</f>
        <v>9</v>
      </c>
      <c r="C137" s="40">
        <f>B137/1923</f>
        <v>4.6801872074882997E-3</v>
      </c>
      <c r="D137" s="71">
        <f>SUM(D129:D136)</f>
        <v>13</v>
      </c>
      <c r="E137" s="41">
        <f>D137/1572</f>
        <v>8.2697201017811698E-3</v>
      </c>
      <c r="F137" s="77">
        <f>SUM(F129:F136)</f>
        <v>98</v>
      </c>
      <c r="G137" s="42">
        <f>F137/9435</f>
        <v>1.0386857445680976E-2</v>
      </c>
      <c r="H137" s="71">
        <f>SUM(H129:H136)</f>
        <v>65</v>
      </c>
      <c r="I137" s="41">
        <f>H137/9486</f>
        <v>6.8522032468901536E-3</v>
      </c>
      <c r="J137" s="37">
        <f>IF(D137=0, "-", IF((B137-D137)/D137&lt;10, (B137-D137)/D137, "&gt;999%"))</f>
        <v>-0.30769230769230771</v>
      </c>
      <c r="K137" s="38">
        <f>IF(H137=0, "-", IF((F137-H137)/H137&lt;10, (F137-H137)/H137, "&gt;999%"))</f>
        <v>0.50769230769230766</v>
      </c>
    </row>
    <row r="138" spans="1:11" x14ac:dyDescent="0.25">
      <c r="B138" s="83"/>
      <c r="D138" s="83"/>
      <c r="F138" s="83"/>
      <c r="H138" s="83"/>
    </row>
    <row r="139" spans="1:11" ht="13" x14ac:dyDescent="0.3">
      <c r="A139" s="163" t="s">
        <v>134</v>
      </c>
      <c r="B139" s="61" t="s">
        <v>12</v>
      </c>
      <c r="C139" s="62" t="s">
        <v>13</v>
      </c>
      <c r="D139" s="61" t="s">
        <v>12</v>
      </c>
      <c r="E139" s="63" t="s">
        <v>13</v>
      </c>
      <c r="F139" s="62" t="s">
        <v>12</v>
      </c>
      <c r="G139" s="62" t="s">
        <v>13</v>
      </c>
      <c r="H139" s="61" t="s">
        <v>12</v>
      </c>
      <c r="I139" s="63" t="s">
        <v>13</v>
      </c>
      <c r="J139" s="61"/>
      <c r="K139" s="63"/>
    </row>
    <row r="140" spans="1:11" x14ac:dyDescent="0.25">
      <c r="A140" s="7" t="s">
        <v>256</v>
      </c>
      <c r="B140" s="65">
        <v>1</v>
      </c>
      <c r="C140" s="34">
        <f>IF(B146=0, "-", B140/B146)</f>
        <v>1</v>
      </c>
      <c r="D140" s="65">
        <v>2</v>
      </c>
      <c r="E140" s="9">
        <f>IF(D146=0, "-", D140/D146)</f>
        <v>1</v>
      </c>
      <c r="F140" s="81">
        <v>1</v>
      </c>
      <c r="G140" s="34">
        <f>IF(F146=0, "-", F140/F146)</f>
        <v>0.33333333333333331</v>
      </c>
      <c r="H140" s="65">
        <v>3</v>
      </c>
      <c r="I140" s="9">
        <f>IF(H146=0, "-", H140/H146)</f>
        <v>0.33333333333333331</v>
      </c>
      <c r="J140" s="8">
        <f>IF(D140=0, "-", IF((B140-D140)/D140&lt;10, (B140-D140)/D140, "&gt;999%"))</f>
        <v>-0.5</v>
      </c>
      <c r="K140" s="9">
        <f>IF(H140=0, "-", IF((F140-H140)/H140&lt;10, (F140-H140)/H140, "&gt;999%"))</f>
        <v>-0.66666666666666663</v>
      </c>
    </row>
    <row r="141" spans="1:11" x14ac:dyDescent="0.25">
      <c r="A141" s="7" t="s">
        <v>257</v>
      </c>
      <c r="B141" s="65">
        <v>0</v>
      </c>
      <c r="C141" s="34">
        <f>IF(B146=0, "-", B141/B146)</f>
        <v>0</v>
      </c>
      <c r="D141" s="65">
        <v>0</v>
      </c>
      <c r="E141" s="9">
        <f>IF(D146=0, "-", D141/D146)</f>
        <v>0</v>
      </c>
      <c r="F141" s="81">
        <v>1</v>
      </c>
      <c r="G141" s="34">
        <f>IF(F146=0, "-", F141/F146)</f>
        <v>0.33333333333333331</v>
      </c>
      <c r="H141" s="65">
        <v>2</v>
      </c>
      <c r="I141" s="9">
        <f>IF(H146=0, "-", H141/H146)</f>
        <v>0.22222222222222221</v>
      </c>
      <c r="J141" s="8" t="str">
        <f>IF(D141=0, "-", IF((B141-D141)/D141&lt;10, (B141-D141)/D141, "&gt;999%"))</f>
        <v>-</v>
      </c>
      <c r="K141" s="9">
        <f>IF(H141=0, "-", IF((F141-H141)/H141&lt;10, (F141-H141)/H141, "&gt;999%"))</f>
        <v>-0.5</v>
      </c>
    </row>
    <row r="142" spans="1:11" x14ac:dyDescent="0.25">
      <c r="A142" s="7" t="s">
        <v>258</v>
      </c>
      <c r="B142" s="65">
        <v>0</v>
      </c>
      <c r="C142" s="34">
        <f>IF(B146=0, "-", B142/B146)</f>
        <v>0</v>
      </c>
      <c r="D142" s="65">
        <v>0</v>
      </c>
      <c r="E142" s="9">
        <f>IF(D146=0, "-", D142/D146)</f>
        <v>0</v>
      </c>
      <c r="F142" s="81">
        <v>1</v>
      </c>
      <c r="G142" s="34">
        <f>IF(F146=0, "-", F142/F146)</f>
        <v>0.33333333333333331</v>
      </c>
      <c r="H142" s="65">
        <v>0</v>
      </c>
      <c r="I142" s="9">
        <f>IF(H146=0, "-", H142/H146)</f>
        <v>0</v>
      </c>
      <c r="J142" s="8" t="str">
        <f>IF(D142=0, "-", IF((B142-D142)/D142&lt;10, (B142-D142)/D142, "&gt;999%"))</f>
        <v>-</v>
      </c>
      <c r="K142" s="9" t="str">
        <f>IF(H142=0, "-", IF((F142-H142)/H142&lt;10, (F142-H142)/H142, "&gt;999%"))</f>
        <v>-</v>
      </c>
    </row>
    <row r="143" spans="1:11" x14ac:dyDescent="0.25">
      <c r="A143" s="7" t="s">
        <v>259</v>
      </c>
      <c r="B143" s="65">
        <v>0</v>
      </c>
      <c r="C143" s="34">
        <f>IF(B146=0, "-", B143/B146)</f>
        <v>0</v>
      </c>
      <c r="D143" s="65">
        <v>0</v>
      </c>
      <c r="E143" s="9">
        <f>IF(D146=0, "-", D143/D146)</f>
        <v>0</v>
      </c>
      <c r="F143" s="81">
        <v>0</v>
      </c>
      <c r="G143" s="34">
        <f>IF(F146=0, "-", F143/F146)</f>
        <v>0</v>
      </c>
      <c r="H143" s="65">
        <v>3</v>
      </c>
      <c r="I143" s="9">
        <f>IF(H146=0, "-", H143/H146)</f>
        <v>0.33333333333333331</v>
      </c>
      <c r="J143" s="8" t="str">
        <f>IF(D143=0, "-", IF((B143-D143)/D143&lt;10, (B143-D143)/D143, "&gt;999%"))</f>
        <v>-</v>
      </c>
      <c r="K143" s="9">
        <f>IF(H143=0, "-", IF((F143-H143)/H143&lt;10, (F143-H143)/H143, "&gt;999%"))</f>
        <v>-1</v>
      </c>
    </row>
    <row r="144" spans="1:11" x14ac:dyDescent="0.25">
      <c r="A144" s="7" t="s">
        <v>260</v>
      </c>
      <c r="B144" s="65">
        <v>0</v>
      </c>
      <c r="C144" s="34">
        <f>IF(B146=0, "-", B144/B146)</f>
        <v>0</v>
      </c>
      <c r="D144" s="65">
        <v>0</v>
      </c>
      <c r="E144" s="9">
        <f>IF(D146=0, "-", D144/D146)</f>
        <v>0</v>
      </c>
      <c r="F144" s="81">
        <v>0</v>
      </c>
      <c r="G144" s="34">
        <f>IF(F146=0, "-", F144/F146)</f>
        <v>0</v>
      </c>
      <c r="H144" s="65">
        <v>1</v>
      </c>
      <c r="I144" s="9">
        <f>IF(H146=0, "-", H144/H146)</f>
        <v>0.1111111111111111</v>
      </c>
      <c r="J144" s="8" t="str">
        <f>IF(D144=0, "-", IF((B144-D144)/D144&lt;10, (B144-D144)/D144, "&gt;999%"))</f>
        <v>-</v>
      </c>
      <c r="K144" s="9">
        <f>IF(H144=0, "-", IF((F144-H144)/H144&lt;10, (F144-H144)/H144, "&gt;999%"))</f>
        <v>-1</v>
      </c>
    </row>
    <row r="145" spans="1:11" x14ac:dyDescent="0.25">
      <c r="A145" s="2"/>
      <c r="B145" s="68"/>
      <c r="C145" s="33"/>
      <c r="D145" s="68"/>
      <c r="E145" s="6"/>
      <c r="F145" s="82"/>
      <c r="G145" s="33"/>
      <c r="H145" s="68"/>
      <c r="I145" s="6"/>
      <c r="J145" s="5"/>
      <c r="K145" s="6"/>
    </row>
    <row r="146" spans="1:11" s="43" customFormat="1" ht="13" x14ac:dyDescent="0.3">
      <c r="A146" s="162" t="s">
        <v>487</v>
      </c>
      <c r="B146" s="71">
        <f>SUM(B140:B145)</f>
        <v>1</v>
      </c>
      <c r="C146" s="40">
        <f>B146/1923</f>
        <v>5.2002080083203334E-4</v>
      </c>
      <c r="D146" s="71">
        <f>SUM(D140:D145)</f>
        <v>2</v>
      </c>
      <c r="E146" s="41">
        <f>D146/1572</f>
        <v>1.2722646310432571E-3</v>
      </c>
      <c r="F146" s="77">
        <f>SUM(F140:F145)</f>
        <v>3</v>
      </c>
      <c r="G146" s="42">
        <f>F146/9435</f>
        <v>3.1796502384737679E-4</v>
      </c>
      <c r="H146" s="71">
        <f>SUM(H140:H145)</f>
        <v>9</v>
      </c>
      <c r="I146" s="41">
        <f>H146/9486</f>
        <v>9.4876660341555979E-4</v>
      </c>
      <c r="J146" s="37">
        <f>IF(D146=0, "-", IF((B146-D146)/D146&lt;10, (B146-D146)/D146, "&gt;999%"))</f>
        <v>-0.5</v>
      </c>
      <c r="K146" s="38">
        <f>IF(H146=0, "-", IF((F146-H146)/H146&lt;10, (F146-H146)/H146, "&gt;999%"))</f>
        <v>-0.66666666666666663</v>
      </c>
    </row>
    <row r="147" spans="1:11" x14ac:dyDescent="0.25">
      <c r="B147" s="83"/>
      <c r="D147" s="83"/>
      <c r="F147" s="83"/>
      <c r="H147" s="83"/>
    </row>
    <row r="148" spans="1:11" s="43" customFormat="1" ht="13" x14ac:dyDescent="0.3">
      <c r="A148" s="162" t="s">
        <v>486</v>
      </c>
      <c r="B148" s="71">
        <v>10</v>
      </c>
      <c r="C148" s="40">
        <f>B148/1923</f>
        <v>5.2002080083203327E-3</v>
      </c>
      <c r="D148" s="71">
        <v>15</v>
      </c>
      <c r="E148" s="41">
        <f>D148/1572</f>
        <v>9.5419847328244278E-3</v>
      </c>
      <c r="F148" s="77">
        <v>101</v>
      </c>
      <c r="G148" s="42">
        <f>F148/9435</f>
        <v>1.0704822469528351E-2</v>
      </c>
      <c r="H148" s="71">
        <v>74</v>
      </c>
      <c r="I148" s="41">
        <f>H148/9486</f>
        <v>7.8009698503057135E-3</v>
      </c>
      <c r="J148" s="37">
        <f>IF(D148=0, "-", IF((B148-D148)/D148&lt;10, (B148-D148)/D148, "&gt;999%"))</f>
        <v>-0.33333333333333331</v>
      </c>
      <c r="K148" s="38">
        <f>IF(H148=0, "-", IF((F148-H148)/H148&lt;10, (F148-H148)/H148, "&gt;999%"))</f>
        <v>0.36486486486486486</v>
      </c>
    </row>
    <row r="149" spans="1:11" x14ac:dyDescent="0.25">
      <c r="B149" s="83"/>
      <c r="D149" s="83"/>
      <c r="F149" s="83"/>
      <c r="H149" s="83"/>
    </row>
    <row r="150" spans="1:11" ht="15.5" x14ac:dyDescent="0.35">
      <c r="A150" s="164" t="s">
        <v>106</v>
      </c>
      <c r="B150" s="196" t="s">
        <v>1</v>
      </c>
      <c r="C150" s="200"/>
      <c r="D150" s="200"/>
      <c r="E150" s="197"/>
      <c r="F150" s="196" t="s">
        <v>14</v>
      </c>
      <c r="G150" s="200"/>
      <c r="H150" s="200"/>
      <c r="I150" s="197"/>
      <c r="J150" s="196" t="s">
        <v>15</v>
      </c>
      <c r="K150" s="197"/>
    </row>
    <row r="151" spans="1:11" ht="13" x14ac:dyDescent="0.3">
      <c r="A151" s="22"/>
      <c r="B151" s="196">
        <f>VALUE(RIGHT($B$2, 4))</f>
        <v>2023</v>
      </c>
      <c r="C151" s="197"/>
      <c r="D151" s="196">
        <f>B151-1</f>
        <v>2022</v>
      </c>
      <c r="E151" s="204"/>
      <c r="F151" s="196">
        <f>B151</f>
        <v>2023</v>
      </c>
      <c r="G151" s="204"/>
      <c r="H151" s="196">
        <f>D151</f>
        <v>2022</v>
      </c>
      <c r="I151" s="204"/>
      <c r="J151" s="140" t="s">
        <v>4</v>
      </c>
      <c r="K151" s="141" t="s">
        <v>2</v>
      </c>
    </row>
    <row r="152" spans="1:11" ht="13" x14ac:dyDescent="0.3">
      <c r="A152" s="163" t="s">
        <v>135</v>
      </c>
      <c r="B152" s="61" t="s">
        <v>12</v>
      </c>
      <c r="C152" s="62" t="s">
        <v>13</v>
      </c>
      <c r="D152" s="61" t="s">
        <v>12</v>
      </c>
      <c r="E152" s="63" t="s">
        <v>13</v>
      </c>
      <c r="F152" s="62" t="s">
        <v>12</v>
      </c>
      <c r="G152" s="62" t="s">
        <v>13</v>
      </c>
      <c r="H152" s="61" t="s">
        <v>12</v>
      </c>
      <c r="I152" s="63" t="s">
        <v>13</v>
      </c>
      <c r="J152" s="61"/>
      <c r="K152" s="63"/>
    </row>
    <row r="153" spans="1:11" x14ac:dyDescent="0.25">
      <c r="A153" s="7" t="s">
        <v>261</v>
      </c>
      <c r="B153" s="65">
        <v>1</v>
      </c>
      <c r="C153" s="34">
        <f>IF(B162=0, "-", B153/B162)</f>
        <v>7.6923076923076927E-2</v>
      </c>
      <c r="D153" s="65">
        <v>1</v>
      </c>
      <c r="E153" s="9">
        <f>IF(D162=0, "-", D153/D162)</f>
        <v>0.25</v>
      </c>
      <c r="F153" s="81">
        <v>2</v>
      </c>
      <c r="G153" s="34">
        <f>IF(F162=0, "-", F153/F162)</f>
        <v>3.7037037037037035E-2</v>
      </c>
      <c r="H153" s="65">
        <v>2</v>
      </c>
      <c r="I153" s="9">
        <f>IF(H162=0, "-", H153/H162)</f>
        <v>9.5238095238095233E-2</v>
      </c>
      <c r="J153" s="8">
        <f t="shared" ref="J153:J160" si="12">IF(D153=0, "-", IF((B153-D153)/D153&lt;10, (B153-D153)/D153, "&gt;999%"))</f>
        <v>0</v>
      </c>
      <c r="K153" s="9">
        <f t="shared" ref="K153:K160" si="13">IF(H153=0, "-", IF((F153-H153)/H153&lt;10, (F153-H153)/H153, "&gt;999%"))</f>
        <v>0</v>
      </c>
    </row>
    <row r="154" spans="1:11" x14ac:dyDescent="0.25">
      <c r="A154" s="7" t="s">
        <v>262</v>
      </c>
      <c r="B154" s="65">
        <v>5</v>
      </c>
      <c r="C154" s="34">
        <f>IF(B162=0, "-", B154/B162)</f>
        <v>0.38461538461538464</v>
      </c>
      <c r="D154" s="65">
        <v>0</v>
      </c>
      <c r="E154" s="9">
        <f>IF(D162=0, "-", D154/D162)</f>
        <v>0</v>
      </c>
      <c r="F154" s="81">
        <v>20</v>
      </c>
      <c r="G154" s="34">
        <f>IF(F162=0, "-", F154/F162)</f>
        <v>0.37037037037037035</v>
      </c>
      <c r="H154" s="65">
        <v>5</v>
      </c>
      <c r="I154" s="9">
        <f>IF(H162=0, "-", H154/H162)</f>
        <v>0.23809523809523808</v>
      </c>
      <c r="J154" s="8" t="str">
        <f t="shared" si="12"/>
        <v>-</v>
      </c>
      <c r="K154" s="9">
        <f t="shared" si="13"/>
        <v>3</v>
      </c>
    </row>
    <row r="155" spans="1:11" x14ac:dyDescent="0.25">
      <c r="A155" s="7" t="s">
        <v>263</v>
      </c>
      <c r="B155" s="65">
        <v>0</v>
      </c>
      <c r="C155" s="34">
        <f>IF(B162=0, "-", B155/B162)</f>
        <v>0</v>
      </c>
      <c r="D155" s="65">
        <v>2</v>
      </c>
      <c r="E155" s="9">
        <f>IF(D162=0, "-", D155/D162)</f>
        <v>0.5</v>
      </c>
      <c r="F155" s="81">
        <v>5</v>
      </c>
      <c r="G155" s="34">
        <f>IF(F162=0, "-", F155/F162)</f>
        <v>9.2592592592592587E-2</v>
      </c>
      <c r="H155" s="65">
        <v>4</v>
      </c>
      <c r="I155" s="9">
        <f>IF(H162=0, "-", H155/H162)</f>
        <v>0.19047619047619047</v>
      </c>
      <c r="J155" s="8">
        <f t="shared" si="12"/>
        <v>-1</v>
      </c>
      <c r="K155" s="9">
        <f t="shared" si="13"/>
        <v>0.25</v>
      </c>
    </row>
    <row r="156" spans="1:11" x14ac:dyDescent="0.25">
      <c r="A156" s="7" t="s">
        <v>264</v>
      </c>
      <c r="B156" s="65">
        <v>1</v>
      </c>
      <c r="C156" s="34">
        <f>IF(B162=0, "-", B156/B162)</f>
        <v>7.6923076923076927E-2</v>
      </c>
      <c r="D156" s="65">
        <v>0</v>
      </c>
      <c r="E156" s="9">
        <f>IF(D162=0, "-", D156/D162)</f>
        <v>0</v>
      </c>
      <c r="F156" s="81">
        <v>3</v>
      </c>
      <c r="G156" s="34">
        <f>IF(F162=0, "-", F156/F162)</f>
        <v>5.5555555555555552E-2</v>
      </c>
      <c r="H156" s="65">
        <v>0</v>
      </c>
      <c r="I156" s="9">
        <f>IF(H162=0, "-", H156/H162)</f>
        <v>0</v>
      </c>
      <c r="J156" s="8" t="str">
        <f t="shared" si="12"/>
        <v>-</v>
      </c>
      <c r="K156" s="9" t="str">
        <f t="shared" si="13"/>
        <v>-</v>
      </c>
    </row>
    <row r="157" spans="1:11" x14ac:dyDescent="0.25">
      <c r="A157" s="7" t="s">
        <v>265</v>
      </c>
      <c r="B157" s="65">
        <v>0</v>
      </c>
      <c r="C157" s="34">
        <f>IF(B162=0, "-", B157/B162)</f>
        <v>0</v>
      </c>
      <c r="D157" s="65">
        <v>0</v>
      </c>
      <c r="E157" s="9">
        <f>IF(D162=0, "-", D157/D162)</f>
        <v>0</v>
      </c>
      <c r="F157" s="81">
        <v>0</v>
      </c>
      <c r="G157" s="34">
        <f>IF(F162=0, "-", F157/F162)</f>
        <v>0</v>
      </c>
      <c r="H157" s="65">
        <v>1</v>
      </c>
      <c r="I157" s="9">
        <f>IF(H162=0, "-", H157/H162)</f>
        <v>4.7619047619047616E-2</v>
      </c>
      <c r="J157" s="8" t="str">
        <f t="shared" si="12"/>
        <v>-</v>
      </c>
      <c r="K157" s="9">
        <f t="shared" si="13"/>
        <v>-1</v>
      </c>
    </row>
    <row r="158" spans="1:11" x14ac:dyDescent="0.25">
      <c r="A158" s="7" t="s">
        <v>266</v>
      </c>
      <c r="B158" s="65">
        <v>0</v>
      </c>
      <c r="C158" s="34">
        <f>IF(B162=0, "-", B158/B162)</f>
        <v>0</v>
      </c>
      <c r="D158" s="65">
        <v>0</v>
      </c>
      <c r="E158" s="9">
        <f>IF(D162=0, "-", D158/D162)</f>
        <v>0</v>
      </c>
      <c r="F158" s="81">
        <v>3</v>
      </c>
      <c r="G158" s="34">
        <f>IF(F162=0, "-", F158/F162)</f>
        <v>5.5555555555555552E-2</v>
      </c>
      <c r="H158" s="65">
        <v>0</v>
      </c>
      <c r="I158" s="9">
        <f>IF(H162=0, "-", H158/H162)</f>
        <v>0</v>
      </c>
      <c r="J158" s="8" t="str">
        <f t="shared" si="12"/>
        <v>-</v>
      </c>
      <c r="K158" s="9" t="str">
        <f t="shared" si="13"/>
        <v>-</v>
      </c>
    </row>
    <row r="159" spans="1:11" x14ac:dyDescent="0.25">
      <c r="A159" s="7" t="s">
        <v>267</v>
      </c>
      <c r="B159" s="65">
        <v>2</v>
      </c>
      <c r="C159" s="34">
        <f>IF(B162=0, "-", B159/B162)</f>
        <v>0.15384615384615385</v>
      </c>
      <c r="D159" s="65">
        <v>1</v>
      </c>
      <c r="E159" s="9">
        <f>IF(D162=0, "-", D159/D162)</f>
        <v>0.25</v>
      </c>
      <c r="F159" s="81">
        <v>13</v>
      </c>
      <c r="G159" s="34">
        <f>IF(F162=0, "-", F159/F162)</f>
        <v>0.24074074074074073</v>
      </c>
      <c r="H159" s="65">
        <v>9</v>
      </c>
      <c r="I159" s="9">
        <f>IF(H162=0, "-", H159/H162)</f>
        <v>0.42857142857142855</v>
      </c>
      <c r="J159" s="8">
        <f t="shared" si="12"/>
        <v>1</v>
      </c>
      <c r="K159" s="9">
        <f t="shared" si="13"/>
        <v>0.44444444444444442</v>
      </c>
    </row>
    <row r="160" spans="1:11" x14ac:dyDescent="0.25">
      <c r="A160" s="7" t="s">
        <v>268</v>
      </c>
      <c r="B160" s="65">
        <v>4</v>
      </c>
      <c r="C160" s="34">
        <f>IF(B162=0, "-", B160/B162)</f>
        <v>0.30769230769230771</v>
      </c>
      <c r="D160" s="65">
        <v>0</v>
      </c>
      <c r="E160" s="9">
        <f>IF(D162=0, "-", D160/D162)</f>
        <v>0</v>
      </c>
      <c r="F160" s="81">
        <v>8</v>
      </c>
      <c r="G160" s="34">
        <f>IF(F162=0, "-", F160/F162)</f>
        <v>0.14814814814814814</v>
      </c>
      <c r="H160" s="65">
        <v>0</v>
      </c>
      <c r="I160" s="9">
        <f>IF(H162=0, "-", H160/H162)</f>
        <v>0</v>
      </c>
      <c r="J160" s="8" t="str">
        <f t="shared" si="12"/>
        <v>-</v>
      </c>
      <c r="K160" s="9" t="str">
        <f t="shared" si="13"/>
        <v>-</v>
      </c>
    </row>
    <row r="161" spans="1:11" x14ac:dyDescent="0.25">
      <c r="A161" s="2"/>
      <c r="B161" s="68"/>
      <c r="C161" s="33"/>
      <c r="D161" s="68"/>
      <c r="E161" s="6"/>
      <c r="F161" s="82"/>
      <c r="G161" s="33"/>
      <c r="H161" s="68"/>
      <c r="I161" s="6"/>
      <c r="J161" s="5"/>
      <c r="K161" s="6"/>
    </row>
    <row r="162" spans="1:11" s="43" customFormat="1" ht="13" x14ac:dyDescent="0.3">
      <c r="A162" s="162" t="s">
        <v>485</v>
      </c>
      <c r="B162" s="71">
        <f>SUM(B153:B161)</f>
        <v>13</v>
      </c>
      <c r="C162" s="40">
        <f>B162/1923</f>
        <v>6.7602704108164326E-3</v>
      </c>
      <c r="D162" s="71">
        <f>SUM(D153:D161)</f>
        <v>4</v>
      </c>
      <c r="E162" s="41">
        <f>D162/1572</f>
        <v>2.5445292620865142E-3</v>
      </c>
      <c r="F162" s="77">
        <f>SUM(F153:F161)</f>
        <v>54</v>
      </c>
      <c r="G162" s="42">
        <f>F162/9435</f>
        <v>5.723370429252782E-3</v>
      </c>
      <c r="H162" s="71">
        <f>SUM(H153:H161)</f>
        <v>21</v>
      </c>
      <c r="I162" s="41">
        <f>H162/9486</f>
        <v>2.213788741302973E-3</v>
      </c>
      <c r="J162" s="37">
        <f>IF(D162=0, "-", IF((B162-D162)/D162&lt;10, (B162-D162)/D162, "&gt;999%"))</f>
        <v>2.25</v>
      </c>
      <c r="K162" s="38">
        <f>IF(H162=0, "-", IF((F162-H162)/H162&lt;10, (F162-H162)/H162, "&gt;999%"))</f>
        <v>1.5714285714285714</v>
      </c>
    </row>
    <row r="163" spans="1:11" x14ac:dyDescent="0.25">
      <c r="B163" s="83"/>
      <c r="D163" s="83"/>
      <c r="F163" s="83"/>
      <c r="H163" s="83"/>
    </row>
    <row r="164" spans="1:11" ht="13" x14ac:dyDescent="0.3">
      <c r="A164" s="163" t="s">
        <v>136</v>
      </c>
      <c r="B164" s="61" t="s">
        <v>12</v>
      </c>
      <c r="C164" s="62" t="s">
        <v>13</v>
      </c>
      <c r="D164" s="61" t="s">
        <v>12</v>
      </c>
      <c r="E164" s="63" t="s">
        <v>13</v>
      </c>
      <c r="F164" s="62" t="s">
        <v>12</v>
      </c>
      <c r="G164" s="62" t="s">
        <v>13</v>
      </c>
      <c r="H164" s="61" t="s">
        <v>12</v>
      </c>
      <c r="I164" s="63" t="s">
        <v>13</v>
      </c>
      <c r="J164" s="61"/>
      <c r="K164" s="63"/>
    </row>
    <row r="165" spans="1:11" x14ac:dyDescent="0.25">
      <c r="A165" s="7" t="s">
        <v>269</v>
      </c>
      <c r="B165" s="65">
        <v>0</v>
      </c>
      <c r="C165" s="34">
        <f>IF(B176=0, "-", B165/B176)</f>
        <v>0</v>
      </c>
      <c r="D165" s="65">
        <v>1</v>
      </c>
      <c r="E165" s="9">
        <f>IF(D176=0, "-", D165/D176)</f>
        <v>0.33333333333333331</v>
      </c>
      <c r="F165" s="81">
        <v>1</v>
      </c>
      <c r="G165" s="34">
        <f>IF(F176=0, "-", F165/F176)</f>
        <v>9.0909090909090912E-2</v>
      </c>
      <c r="H165" s="65">
        <v>1</v>
      </c>
      <c r="I165" s="9">
        <f>IF(H176=0, "-", H165/H176)</f>
        <v>9.0909090909090912E-2</v>
      </c>
      <c r="J165" s="8">
        <f t="shared" ref="J165:J174" si="14">IF(D165=0, "-", IF((B165-D165)/D165&lt;10, (B165-D165)/D165, "&gt;999%"))</f>
        <v>-1</v>
      </c>
      <c r="K165" s="9">
        <f t="shared" ref="K165:K174" si="15">IF(H165=0, "-", IF((F165-H165)/H165&lt;10, (F165-H165)/H165, "&gt;999%"))</f>
        <v>0</v>
      </c>
    </row>
    <row r="166" spans="1:11" x14ac:dyDescent="0.25">
      <c r="A166" s="7" t="s">
        <v>270</v>
      </c>
      <c r="B166" s="65">
        <v>0</v>
      </c>
      <c r="C166" s="34">
        <f>IF(B176=0, "-", B166/B176)</f>
        <v>0</v>
      </c>
      <c r="D166" s="65">
        <v>0</v>
      </c>
      <c r="E166" s="9">
        <f>IF(D176=0, "-", D166/D176)</f>
        <v>0</v>
      </c>
      <c r="F166" s="81">
        <v>0</v>
      </c>
      <c r="G166" s="34">
        <f>IF(F176=0, "-", F166/F176)</f>
        <v>0</v>
      </c>
      <c r="H166" s="65">
        <v>1</v>
      </c>
      <c r="I166" s="9">
        <f>IF(H176=0, "-", H166/H176)</f>
        <v>9.0909090909090912E-2</v>
      </c>
      <c r="J166" s="8" t="str">
        <f t="shared" si="14"/>
        <v>-</v>
      </c>
      <c r="K166" s="9">
        <f t="shared" si="15"/>
        <v>-1</v>
      </c>
    </row>
    <row r="167" spans="1:11" x14ac:dyDescent="0.25">
      <c r="A167" s="7" t="s">
        <v>271</v>
      </c>
      <c r="B167" s="65">
        <v>2</v>
      </c>
      <c r="C167" s="34">
        <f>IF(B176=0, "-", B167/B176)</f>
        <v>0.4</v>
      </c>
      <c r="D167" s="65">
        <v>0</v>
      </c>
      <c r="E167" s="9">
        <f>IF(D176=0, "-", D167/D176)</f>
        <v>0</v>
      </c>
      <c r="F167" s="81">
        <v>2</v>
      </c>
      <c r="G167" s="34">
        <f>IF(F176=0, "-", F167/F176)</f>
        <v>0.18181818181818182</v>
      </c>
      <c r="H167" s="65">
        <v>1</v>
      </c>
      <c r="I167" s="9">
        <f>IF(H176=0, "-", H167/H176)</f>
        <v>9.0909090909090912E-2</v>
      </c>
      <c r="J167" s="8" t="str">
        <f t="shared" si="14"/>
        <v>-</v>
      </c>
      <c r="K167" s="9">
        <f t="shared" si="15"/>
        <v>1</v>
      </c>
    </row>
    <row r="168" spans="1:11" x14ac:dyDescent="0.25">
      <c r="A168" s="7" t="s">
        <v>272</v>
      </c>
      <c r="B168" s="65">
        <v>1</v>
      </c>
      <c r="C168" s="34">
        <f>IF(B176=0, "-", B168/B176)</f>
        <v>0.2</v>
      </c>
      <c r="D168" s="65">
        <v>0</v>
      </c>
      <c r="E168" s="9">
        <f>IF(D176=0, "-", D168/D176)</f>
        <v>0</v>
      </c>
      <c r="F168" s="81">
        <v>3</v>
      </c>
      <c r="G168" s="34">
        <f>IF(F176=0, "-", F168/F176)</f>
        <v>0.27272727272727271</v>
      </c>
      <c r="H168" s="65">
        <v>1</v>
      </c>
      <c r="I168" s="9">
        <f>IF(H176=0, "-", H168/H176)</f>
        <v>9.0909090909090912E-2</v>
      </c>
      <c r="J168" s="8" t="str">
        <f t="shared" si="14"/>
        <v>-</v>
      </c>
      <c r="K168" s="9">
        <f t="shared" si="15"/>
        <v>2</v>
      </c>
    </row>
    <row r="169" spans="1:11" x14ac:dyDescent="0.25">
      <c r="A169" s="7" t="s">
        <v>273</v>
      </c>
      <c r="B169" s="65">
        <v>1</v>
      </c>
      <c r="C169" s="34">
        <f>IF(B176=0, "-", B169/B176)</f>
        <v>0.2</v>
      </c>
      <c r="D169" s="65">
        <v>0</v>
      </c>
      <c r="E169" s="9">
        <f>IF(D176=0, "-", D169/D176)</f>
        <v>0</v>
      </c>
      <c r="F169" s="81">
        <v>2</v>
      </c>
      <c r="G169" s="34">
        <f>IF(F176=0, "-", F169/F176)</f>
        <v>0.18181818181818182</v>
      </c>
      <c r="H169" s="65">
        <v>0</v>
      </c>
      <c r="I169" s="9">
        <f>IF(H176=0, "-", H169/H176)</f>
        <v>0</v>
      </c>
      <c r="J169" s="8" t="str">
        <f t="shared" si="14"/>
        <v>-</v>
      </c>
      <c r="K169" s="9" t="str">
        <f t="shared" si="15"/>
        <v>-</v>
      </c>
    </row>
    <row r="170" spans="1:11" x14ac:dyDescent="0.25">
      <c r="A170" s="7" t="s">
        <v>274</v>
      </c>
      <c r="B170" s="65">
        <v>0</v>
      </c>
      <c r="C170" s="34">
        <f>IF(B176=0, "-", B170/B176)</f>
        <v>0</v>
      </c>
      <c r="D170" s="65">
        <v>0</v>
      </c>
      <c r="E170" s="9">
        <f>IF(D176=0, "-", D170/D176)</f>
        <v>0</v>
      </c>
      <c r="F170" s="81">
        <v>0</v>
      </c>
      <c r="G170" s="34">
        <f>IF(F176=0, "-", F170/F176)</f>
        <v>0</v>
      </c>
      <c r="H170" s="65">
        <v>1</v>
      </c>
      <c r="I170" s="9">
        <f>IF(H176=0, "-", H170/H176)</f>
        <v>9.0909090909090912E-2</v>
      </c>
      <c r="J170" s="8" t="str">
        <f t="shared" si="14"/>
        <v>-</v>
      </c>
      <c r="K170" s="9">
        <f t="shared" si="15"/>
        <v>-1</v>
      </c>
    </row>
    <row r="171" spans="1:11" x14ac:dyDescent="0.25">
      <c r="A171" s="7" t="s">
        <v>275</v>
      </c>
      <c r="B171" s="65">
        <v>1</v>
      </c>
      <c r="C171" s="34">
        <f>IF(B176=0, "-", B171/B176)</f>
        <v>0.2</v>
      </c>
      <c r="D171" s="65">
        <v>0</v>
      </c>
      <c r="E171" s="9">
        <f>IF(D176=0, "-", D171/D176)</f>
        <v>0</v>
      </c>
      <c r="F171" s="81">
        <v>1</v>
      </c>
      <c r="G171" s="34">
        <f>IF(F176=0, "-", F171/F176)</f>
        <v>9.0909090909090912E-2</v>
      </c>
      <c r="H171" s="65">
        <v>1</v>
      </c>
      <c r="I171" s="9">
        <f>IF(H176=0, "-", H171/H176)</f>
        <v>9.0909090909090912E-2</v>
      </c>
      <c r="J171" s="8" t="str">
        <f t="shared" si="14"/>
        <v>-</v>
      </c>
      <c r="K171" s="9">
        <f t="shared" si="15"/>
        <v>0</v>
      </c>
    </row>
    <row r="172" spans="1:11" x14ac:dyDescent="0.25">
      <c r="A172" s="7" t="s">
        <v>276</v>
      </c>
      <c r="B172" s="65">
        <v>0</v>
      </c>
      <c r="C172" s="34">
        <f>IF(B176=0, "-", B172/B176)</f>
        <v>0</v>
      </c>
      <c r="D172" s="65">
        <v>2</v>
      </c>
      <c r="E172" s="9">
        <f>IF(D176=0, "-", D172/D176)</f>
        <v>0.66666666666666663</v>
      </c>
      <c r="F172" s="81">
        <v>0</v>
      </c>
      <c r="G172" s="34">
        <f>IF(F176=0, "-", F172/F176)</f>
        <v>0</v>
      </c>
      <c r="H172" s="65">
        <v>2</v>
      </c>
      <c r="I172" s="9">
        <f>IF(H176=0, "-", H172/H176)</f>
        <v>0.18181818181818182</v>
      </c>
      <c r="J172" s="8">
        <f t="shared" si="14"/>
        <v>-1</v>
      </c>
      <c r="K172" s="9">
        <f t="shared" si="15"/>
        <v>-1</v>
      </c>
    </row>
    <row r="173" spans="1:11" x14ac:dyDescent="0.25">
      <c r="A173" s="7" t="s">
        <v>277</v>
      </c>
      <c r="B173" s="65">
        <v>0</v>
      </c>
      <c r="C173" s="34">
        <f>IF(B176=0, "-", B173/B176)</f>
        <v>0</v>
      </c>
      <c r="D173" s="65">
        <v>0</v>
      </c>
      <c r="E173" s="9">
        <f>IF(D176=0, "-", D173/D176)</f>
        <v>0</v>
      </c>
      <c r="F173" s="81">
        <v>1</v>
      </c>
      <c r="G173" s="34">
        <f>IF(F176=0, "-", F173/F176)</f>
        <v>9.0909090909090912E-2</v>
      </c>
      <c r="H173" s="65">
        <v>1</v>
      </c>
      <c r="I173" s="9">
        <f>IF(H176=0, "-", H173/H176)</f>
        <v>9.0909090909090912E-2</v>
      </c>
      <c r="J173" s="8" t="str">
        <f t="shared" si="14"/>
        <v>-</v>
      </c>
      <c r="K173" s="9">
        <f t="shared" si="15"/>
        <v>0</v>
      </c>
    </row>
    <row r="174" spans="1:11" x14ac:dyDescent="0.25">
      <c r="A174" s="7" t="s">
        <v>278</v>
      </c>
      <c r="B174" s="65">
        <v>0</v>
      </c>
      <c r="C174" s="34">
        <f>IF(B176=0, "-", B174/B176)</f>
        <v>0</v>
      </c>
      <c r="D174" s="65">
        <v>0</v>
      </c>
      <c r="E174" s="9">
        <f>IF(D176=0, "-", D174/D176)</f>
        <v>0</v>
      </c>
      <c r="F174" s="81">
        <v>1</v>
      </c>
      <c r="G174" s="34">
        <f>IF(F176=0, "-", F174/F176)</f>
        <v>9.0909090909090912E-2</v>
      </c>
      <c r="H174" s="65">
        <v>2</v>
      </c>
      <c r="I174" s="9">
        <f>IF(H176=0, "-", H174/H176)</f>
        <v>0.18181818181818182</v>
      </c>
      <c r="J174" s="8" t="str">
        <f t="shared" si="14"/>
        <v>-</v>
      </c>
      <c r="K174" s="9">
        <f t="shared" si="15"/>
        <v>-0.5</v>
      </c>
    </row>
    <row r="175" spans="1:11" x14ac:dyDescent="0.25">
      <c r="A175" s="2"/>
      <c r="B175" s="68"/>
      <c r="C175" s="33"/>
      <c r="D175" s="68"/>
      <c r="E175" s="6"/>
      <c r="F175" s="82"/>
      <c r="G175" s="33"/>
      <c r="H175" s="68"/>
      <c r="I175" s="6"/>
      <c r="J175" s="5"/>
      <c r="K175" s="6"/>
    </row>
    <row r="176" spans="1:11" s="43" customFormat="1" ht="13" x14ac:dyDescent="0.3">
      <c r="A176" s="162" t="s">
        <v>484</v>
      </c>
      <c r="B176" s="71">
        <f>SUM(B165:B175)</f>
        <v>5</v>
      </c>
      <c r="C176" s="40">
        <f>B176/1923</f>
        <v>2.6001040041601664E-3</v>
      </c>
      <c r="D176" s="71">
        <f>SUM(D165:D175)</f>
        <v>3</v>
      </c>
      <c r="E176" s="41">
        <f>D176/1572</f>
        <v>1.9083969465648854E-3</v>
      </c>
      <c r="F176" s="77">
        <f>SUM(F165:F175)</f>
        <v>11</v>
      </c>
      <c r="G176" s="42">
        <f>F176/9435</f>
        <v>1.1658717541070483E-3</v>
      </c>
      <c r="H176" s="71">
        <f>SUM(H165:H175)</f>
        <v>11</v>
      </c>
      <c r="I176" s="41">
        <f>H176/9486</f>
        <v>1.1596036263967953E-3</v>
      </c>
      <c r="J176" s="37">
        <f>IF(D176=0, "-", IF((B176-D176)/D176&lt;10, (B176-D176)/D176, "&gt;999%"))</f>
        <v>0.66666666666666663</v>
      </c>
      <c r="K176" s="38">
        <f>IF(H176=0, "-", IF((F176-H176)/H176&lt;10, (F176-H176)/H176, "&gt;999%"))</f>
        <v>0</v>
      </c>
    </row>
    <row r="177" spans="1:11" x14ac:dyDescent="0.25">
      <c r="B177" s="83"/>
      <c r="D177" s="83"/>
      <c r="F177" s="83"/>
      <c r="H177" s="83"/>
    </row>
    <row r="178" spans="1:11" ht="13" x14ac:dyDescent="0.3">
      <c r="A178" s="163" t="s">
        <v>137</v>
      </c>
      <c r="B178" s="61" t="s">
        <v>12</v>
      </c>
      <c r="C178" s="62" t="s">
        <v>13</v>
      </c>
      <c r="D178" s="61" t="s">
        <v>12</v>
      </c>
      <c r="E178" s="63" t="s">
        <v>13</v>
      </c>
      <c r="F178" s="62" t="s">
        <v>12</v>
      </c>
      <c r="G178" s="62" t="s">
        <v>13</v>
      </c>
      <c r="H178" s="61" t="s">
        <v>12</v>
      </c>
      <c r="I178" s="63" t="s">
        <v>13</v>
      </c>
      <c r="J178" s="61"/>
      <c r="K178" s="63"/>
    </row>
    <row r="179" spans="1:11" x14ac:dyDescent="0.25">
      <c r="A179" s="7" t="s">
        <v>279</v>
      </c>
      <c r="B179" s="65">
        <v>0</v>
      </c>
      <c r="C179" s="34">
        <f>IF(B183=0, "-", B179/B183)</f>
        <v>0</v>
      </c>
      <c r="D179" s="65">
        <v>0</v>
      </c>
      <c r="E179" s="9" t="str">
        <f>IF(D183=0, "-", D179/D183)</f>
        <v>-</v>
      </c>
      <c r="F179" s="81">
        <v>1</v>
      </c>
      <c r="G179" s="34">
        <f>IF(F183=0, "-", F179/F183)</f>
        <v>0.25</v>
      </c>
      <c r="H179" s="65">
        <v>0</v>
      </c>
      <c r="I179" s="9">
        <f>IF(H183=0, "-", H179/H183)</f>
        <v>0</v>
      </c>
      <c r="J179" s="8" t="str">
        <f>IF(D179=0, "-", IF((B179-D179)/D179&lt;10, (B179-D179)/D179, "&gt;999%"))</f>
        <v>-</v>
      </c>
      <c r="K179" s="9" t="str">
        <f>IF(H179=0, "-", IF((F179-H179)/H179&lt;10, (F179-H179)/H179, "&gt;999%"))</f>
        <v>-</v>
      </c>
    </row>
    <row r="180" spans="1:11" x14ac:dyDescent="0.25">
      <c r="A180" s="7" t="s">
        <v>280</v>
      </c>
      <c r="B180" s="65">
        <v>0</v>
      </c>
      <c r="C180" s="34">
        <f>IF(B183=0, "-", B180/B183)</f>
        <v>0</v>
      </c>
      <c r="D180" s="65">
        <v>0</v>
      </c>
      <c r="E180" s="9" t="str">
        <f>IF(D183=0, "-", D180/D183)</f>
        <v>-</v>
      </c>
      <c r="F180" s="81">
        <v>0</v>
      </c>
      <c r="G180" s="34">
        <f>IF(F183=0, "-", F180/F183)</f>
        <v>0</v>
      </c>
      <c r="H180" s="65">
        <v>1</v>
      </c>
      <c r="I180" s="9">
        <f>IF(H183=0, "-", H180/H183)</f>
        <v>9.0909090909090912E-2</v>
      </c>
      <c r="J180" s="8" t="str">
        <f>IF(D180=0, "-", IF((B180-D180)/D180&lt;10, (B180-D180)/D180, "&gt;999%"))</f>
        <v>-</v>
      </c>
      <c r="K180" s="9">
        <f>IF(H180=0, "-", IF((F180-H180)/H180&lt;10, (F180-H180)/H180, "&gt;999%"))</f>
        <v>-1</v>
      </c>
    </row>
    <row r="181" spans="1:11" x14ac:dyDescent="0.25">
      <c r="A181" s="7" t="s">
        <v>281</v>
      </c>
      <c r="B181" s="65">
        <v>1</v>
      </c>
      <c r="C181" s="34">
        <f>IF(B183=0, "-", B181/B183)</f>
        <v>1</v>
      </c>
      <c r="D181" s="65">
        <v>0</v>
      </c>
      <c r="E181" s="9" t="str">
        <f>IF(D183=0, "-", D181/D183)</f>
        <v>-</v>
      </c>
      <c r="F181" s="81">
        <v>3</v>
      </c>
      <c r="G181" s="34">
        <f>IF(F183=0, "-", F181/F183)</f>
        <v>0.75</v>
      </c>
      <c r="H181" s="65">
        <v>10</v>
      </c>
      <c r="I181" s="9">
        <f>IF(H183=0, "-", H181/H183)</f>
        <v>0.90909090909090906</v>
      </c>
      <c r="J181" s="8" t="str">
        <f>IF(D181=0, "-", IF((B181-D181)/D181&lt;10, (B181-D181)/D181, "&gt;999%"))</f>
        <v>-</v>
      </c>
      <c r="K181" s="9">
        <f>IF(H181=0, "-", IF((F181-H181)/H181&lt;10, (F181-H181)/H181, "&gt;999%"))</f>
        <v>-0.7</v>
      </c>
    </row>
    <row r="182" spans="1:11" x14ac:dyDescent="0.25">
      <c r="A182" s="2"/>
      <c r="B182" s="68"/>
      <c r="C182" s="33"/>
      <c r="D182" s="68"/>
      <c r="E182" s="6"/>
      <c r="F182" s="82"/>
      <c r="G182" s="33"/>
      <c r="H182" s="68"/>
      <c r="I182" s="6"/>
      <c r="J182" s="5"/>
      <c r="K182" s="6"/>
    </row>
    <row r="183" spans="1:11" s="43" customFormat="1" ht="13" x14ac:dyDescent="0.3">
      <c r="A183" s="162" t="s">
        <v>483</v>
      </c>
      <c r="B183" s="71">
        <f>SUM(B179:B182)</f>
        <v>1</v>
      </c>
      <c r="C183" s="40">
        <f>B183/1923</f>
        <v>5.2002080083203334E-4</v>
      </c>
      <c r="D183" s="71">
        <f>SUM(D179:D182)</f>
        <v>0</v>
      </c>
      <c r="E183" s="41">
        <f>D183/1572</f>
        <v>0</v>
      </c>
      <c r="F183" s="77">
        <f>SUM(F179:F182)</f>
        <v>4</v>
      </c>
      <c r="G183" s="42">
        <f>F183/9435</f>
        <v>4.2395336512983573E-4</v>
      </c>
      <c r="H183" s="71">
        <f>SUM(H179:H182)</f>
        <v>11</v>
      </c>
      <c r="I183" s="41">
        <f>H183/9486</f>
        <v>1.1596036263967953E-3</v>
      </c>
      <c r="J183" s="37" t="str">
        <f>IF(D183=0, "-", IF((B183-D183)/D183&lt;10, (B183-D183)/D183, "&gt;999%"))</f>
        <v>-</v>
      </c>
      <c r="K183" s="38">
        <f>IF(H183=0, "-", IF((F183-H183)/H183&lt;10, (F183-H183)/H183, "&gt;999%"))</f>
        <v>-0.63636363636363635</v>
      </c>
    </row>
    <row r="184" spans="1:11" x14ac:dyDescent="0.25">
      <c r="B184" s="83"/>
      <c r="D184" s="83"/>
      <c r="F184" s="83"/>
      <c r="H184" s="83"/>
    </row>
    <row r="185" spans="1:11" s="43" customFormat="1" ht="13" x14ac:dyDescent="0.3">
      <c r="A185" s="162" t="s">
        <v>482</v>
      </c>
      <c r="B185" s="71">
        <v>19</v>
      </c>
      <c r="C185" s="40">
        <f>B185/1923</f>
        <v>9.8803952158086315E-3</v>
      </c>
      <c r="D185" s="71">
        <v>7</v>
      </c>
      <c r="E185" s="41">
        <f>D185/1572</f>
        <v>4.4529262086513994E-3</v>
      </c>
      <c r="F185" s="77">
        <v>69</v>
      </c>
      <c r="G185" s="42">
        <f>F185/9435</f>
        <v>7.3131955484896658E-3</v>
      </c>
      <c r="H185" s="71">
        <v>43</v>
      </c>
      <c r="I185" s="41">
        <f>H185/9486</f>
        <v>4.5329959940965635E-3</v>
      </c>
      <c r="J185" s="37">
        <f>IF(D185=0, "-", IF((B185-D185)/D185&lt;10, (B185-D185)/D185, "&gt;999%"))</f>
        <v>1.7142857142857142</v>
      </c>
      <c r="K185" s="38">
        <f>IF(H185=0, "-", IF((F185-H185)/H185&lt;10, (F185-H185)/H185, "&gt;999%"))</f>
        <v>0.60465116279069764</v>
      </c>
    </row>
    <row r="186" spans="1:11" x14ac:dyDescent="0.25">
      <c r="B186" s="83"/>
      <c r="D186" s="83"/>
      <c r="F186" s="83"/>
      <c r="H186" s="83"/>
    </row>
    <row r="187" spans="1:11" ht="13" x14ac:dyDescent="0.3">
      <c r="A187" s="27" t="s">
        <v>480</v>
      </c>
      <c r="B187" s="71">
        <f>B191-B189</f>
        <v>204</v>
      </c>
      <c r="C187" s="40">
        <f>B187/1923</f>
        <v>0.10608424336973479</v>
      </c>
      <c r="D187" s="71">
        <f>D191-D189</f>
        <v>161</v>
      </c>
      <c r="E187" s="41">
        <f>D187/1572</f>
        <v>0.10241730279898219</v>
      </c>
      <c r="F187" s="77">
        <f>F191-F189</f>
        <v>1061</v>
      </c>
      <c r="G187" s="42">
        <f>F187/9435</f>
        <v>0.11245363010068893</v>
      </c>
      <c r="H187" s="71">
        <f>H191-H189</f>
        <v>1390</v>
      </c>
      <c r="I187" s="41">
        <f>H187/9486</f>
        <v>0.14653173097195868</v>
      </c>
      <c r="J187" s="37">
        <f>IF(D187=0, "-", IF((B187-D187)/D187&lt;10, (B187-D187)/D187, "&gt;999%"))</f>
        <v>0.26708074534161491</v>
      </c>
      <c r="K187" s="38">
        <f>IF(H187=0, "-", IF((F187-H187)/H187&lt;10, (F187-H187)/H187, "&gt;999%"))</f>
        <v>-0.23669064748201438</v>
      </c>
    </row>
    <row r="188" spans="1:11" ht="13" x14ac:dyDescent="0.3">
      <c r="A188" s="27"/>
      <c r="B188" s="71"/>
      <c r="C188" s="40"/>
      <c r="D188" s="71"/>
      <c r="E188" s="41"/>
      <c r="F188" s="77"/>
      <c r="G188" s="42"/>
      <c r="H188" s="71"/>
      <c r="I188" s="41"/>
      <c r="J188" s="37"/>
      <c r="K188" s="38"/>
    </row>
    <row r="189" spans="1:11" ht="13" x14ac:dyDescent="0.3">
      <c r="A189" s="27" t="s">
        <v>481</v>
      </c>
      <c r="B189" s="71">
        <v>60</v>
      </c>
      <c r="C189" s="40">
        <f>B189/1923</f>
        <v>3.1201248049921998E-2</v>
      </c>
      <c r="D189" s="71">
        <v>50</v>
      </c>
      <c r="E189" s="41">
        <f>D189/1572</f>
        <v>3.1806615776081425E-2</v>
      </c>
      <c r="F189" s="77">
        <v>349</v>
      </c>
      <c r="G189" s="42">
        <f>F189/9435</f>
        <v>3.6989931107578165E-2</v>
      </c>
      <c r="H189" s="71">
        <v>240</v>
      </c>
      <c r="I189" s="41">
        <f>H189/9486</f>
        <v>2.5300442757748259E-2</v>
      </c>
      <c r="J189" s="37">
        <f>IF(D189=0, "-", IF((B189-D189)/D189&lt;10, (B189-D189)/D189, "&gt;999%"))</f>
        <v>0.2</v>
      </c>
      <c r="K189" s="38">
        <f>IF(H189=0, "-", IF((F189-H189)/H189&lt;10, (F189-H189)/H189, "&gt;999%"))</f>
        <v>0.45416666666666666</v>
      </c>
    </row>
    <row r="190" spans="1:11" ht="13" x14ac:dyDescent="0.3">
      <c r="A190" s="27"/>
      <c r="B190" s="71"/>
      <c r="C190" s="40"/>
      <c r="D190" s="71"/>
      <c r="E190" s="41"/>
      <c r="F190" s="77"/>
      <c r="G190" s="42"/>
      <c r="H190" s="71"/>
      <c r="I190" s="41"/>
      <c r="J190" s="37"/>
      <c r="K190" s="38"/>
    </row>
    <row r="191" spans="1:11" ht="13" x14ac:dyDescent="0.3">
      <c r="A191" s="27" t="s">
        <v>479</v>
      </c>
      <c r="B191" s="71">
        <v>264</v>
      </c>
      <c r="C191" s="40">
        <f>B191/1923</f>
        <v>0.13728549141965679</v>
      </c>
      <c r="D191" s="71">
        <v>211</v>
      </c>
      <c r="E191" s="41">
        <f>D191/1572</f>
        <v>0.13422391857506361</v>
      </c>
      <c r="F191" s="77">
        <v>1410</v>
      </c>
      <c r="G191" s="42">
        <f>F191/9435</f>
        <v>0.1494435612082671</v>
      </c>
      <c r="H191" s="71">
        <v>1630</v>
      </c>
      <c r="I191" s="41">
        <f>H191/9486</f>
        <v>0.17183217372970694</v>
      </c>
      <c r="J191" s="37">
        <f>IF(D191=0, "-", IF((B191-D191)/D191&lt;10, (B191-D191)/D191, "&gt;999%"))</f>
        <v>0.25118483412322273</v>
      </c>
      <c r="K191" s="38">
        <f>IF(H191=0, "-", IF((F191-H191)/H191&lt;10, (F191-H191)/H191, "&gt;999%"))</f>
        <v>-0.13496932515337423</v>
      </c>
    </row>
  </sheetData>
  <mergeCells count="51">
    <mergeCell ref="B1:K1"/>
    <mergeCell ref="B2:K2"/>
    <mergeCell ref="B150:E150"/>
    <mergeCell ref="F150:I150"/>
    <mergeCell ref="J150:K150"/>
    <mergeCell ref="B151:C151"/>
    <mergeCell ref="D151:E151"/>
    <mergeCell ref="F151:G151"/>
    <mergeCell ref="H151:I151"/>
    <mergeCell ref="B126:E126"/>
    <mergeCell ref="F126:I126"/>
    <mergeCell ref="J126:K126"/>
    <mergeCell ref="B127:C127"/>
    <mergeCell ref="D127:E127"/>
    <mergeCell ref="F127:G127"/>
    <mergeCell ref="H127:I127"/>
    <mergeCell ref="B106:E106"/>
    <mergeCell ref="F106:I106"/>
    <mergeCell ref="J106:K106"/>
    <mergeCell ref="B107:C107"/>
    <mergeCell ref="D107:E107"/>
    <mergeCell ref="F107:G107"/>
    <mergeCell ref="H107:I107"/>
    <mergeCell ref="B73:E73"/>
    <mergeCell ref="F73:I73"/>
    <mergeCell ref="J73:K73"/>
    <mergeCell ref="B74:C74"/>
    <mergeCell ref="D74:E74"/>
    <mergeCell ref="F74:G74"/>
    <mergeCell ref="H74:I74"/>
    <mergeCell ref="B39:E39"/>
    <mergeCell ref="F39:I39"/>
    <mergeCell ref="J39:K39"/>
    <mergeCell ref="B40:C40"/>
    <mergeCell ref="D40:E40"/>
    <mergeCell ref="F40:G40"/>
    <mergeCell ref="H40:I40"/>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1" max="16383" man="1"/>
    <brk id="105" max="16383" man="1"/>
    <brk id="14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2"/>
  <sheetViews>
    <sheetView tabSelected="1" zoomScaleNormal="100" workbookViewId="0">
      <selection activeCell="M1" sqref="M1"/>
    </sheetView>
  </sheetViews>
  <sheetFormatPr defaultRowHeight="12.5" x14ac:dyDescent="0.25"/>
  <cols>
    <col min="1" max="1" width="18.26953125" bestFit="1" customWidth="1"/>
    <col min="2" max="11" width="8.453125" customWidth="1"/>
  </cols>
  <sheetData>
    <row r="1" spans="1:11" s="52" customFormat="1" ht="20" x14ac:dyDescent="0.4">
      <c r="A1" s="4" t="s">
        <v>10</v>
      </c>
      <c r="B1" s="198" t="s">
        <v>530</v>
      </c>
      <c r="C1" s="198"/>
      <c r="D1" s="198"/>
      <c r="E1" s="199"/>
      <c r="F1" s="199"/>
      <c r="G1" s="199"/>
      <c r="H1" s="199"/>
      <c r="I1" s="199"/>
      <c r="J1" s="199"/>
      <c r="K1" s="199"/>
    </row>
    <row r="2" spans="1:11" s="52" customFormat="1" ht="20" x14ac:dyDescent="0.4">
      <c r="A2" s="4" t="s">
        <v>98</v>
      </c>
      <c r="B2" s="202" t="s">
        <v>89</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0</v>
      </c>
      <c r="C7" s="39">
        <f>IF(B42=0, "-", B7/B42)</f>
        <v>0</v>
      </c>
      <c r="D7" s="65">
        <v>0</v>
      </c>
      <c r="E7" s="21">
        <f>IF(D42=0, "-", D7/D42)</f>
        <v>0</v>
      </c>
      <c r="F7" s="81">
        <v>1</v>
      </c>
      <c r="G7" s="39">
        <f>IF(F42=0, "-", F7/F42)</f>
        <v>7.0921985815602842E-4</v>
      </c>
      <c r="H7" s="65">
        <v>3</v>
      </c>
      <c r="I7" s="21">
        <f>IF(H42=0, "-", H7/H42)</f>
        <v>1.8404907975460123E-3</v>
      </c>
      <c r="J7" s="20" t="str">
        <f t="shared" ref="J7:J40" si="0">IF(D7=0, "-", IF((B7-D7)/D7&lt;10, (B7-D7)/D7, "&gt;999%"))</f>
        <v>-</v>
      </c>
      <c r="K7" s="21">
        <f t="shared" ref="K7:K40" si="1">IF(H7=0, "-", IF((F7-H7)/H7&lt;10, (F7-H7)/H7, "&gt;999%"))</f>
        <v>-0.66666666666666663</v>
      </c>
    </row>
    <row r="8" spans="1:11" x14ac:dyDescent="0.25">
      <c r="A8" s="7" t="s">
        <v>32</v>
      </c>
      <c r="B8" s="65">
        <v>3</v>
      </c>
      <c r="C8" s="39">
        <f>IF(B42=0, "-", B8/B42)</f>
        <v>1.1363636363636364E-2</v>
      </c>
      <c r="D8" s="65">
        <v>2</v>
      </c>
      <c r="E8" s="21">
        <f>IF(D42=0, "-", D8/D42)</f>
        <v>9.4786729857819912E-3</v>
      </c>
      <c r="F8" s="81">
        <v>33</v>
      </c>
      <c r="G8" s="39">
        <f>IF(F42=0, "-", F8/F42)</f>
        <v>2.3404255319148935E-2</v>
      </c>
      <c r="H8" s="65">
        <v>12</v>
      </c>
      <c r="I8" s="21">
        <f>IF(H42=0, "-", H8/H42)</f>
        <v>7.3619631901840491E-3</v>
      </c>
      <c r="J8" s="20">
        <f t="shared" si="0"/>
        <v>0.5</v>
      </c>
      <c r="K8" s="21">
        <f t="shared" si="1"/>
        <v>1.75</v>
      </c>
    </row>
    <row r="9" spans="1:11" x14ac:dyDescent="0.25">
      <c r="A9" s="7" t="s">
        <v>33</v>
      </c>
      <c r="B9" s="65">
        <v>0</v>
      </c>
      <c r="C9" s="39">
        <f>IF(B42=0, "-", B9/B42)</f>
        <v>0</v>
      </c>
      <c r="D9" s="65">
        <v>0</v>
      </c>
      <c r="E9" s="21">
        <f>IF(D42=0, "-", D9/D42)</f>
        <v>0</v>
      </c>
      <c r="F9" s="81">
        <v>1</v>
      </c>
      <c r="G9" s="39">
        <f>IF(F42=0, "-", F9/F42)</f>
        <v>7.0921985815602842E-4</v>
      </c>
      <c r="H9" s="65">
        <v>0</v>
      </c>
      <c r="I9" s="21">
        <f>IF(H42=0, "-", H9/H42)</f>
        <v>0</v>
      </c>
      <c r="J9" s="20" t="str">
        <f t="shared" si="0"/>
        <v>-</v>
      </c>
      <c r="K9" s="21" t="str">
        <f t="shared" si="1"/>
        <v>-</v>
      </c>
    </row>
    <row r="10" spans="1:11" x14ac:dyDescent="0.25">
      <c r="A10" s="7" t="s">
        <v>34</v>
      </c>
      <c r="B10" s="65">
        <v>11</v>
      </c>
      <c r="C10" s="39">
        <f>IF(B42=0, "-", B10/B42)</f>
        <v>4.1666666666666664E-2</v>
      </c>
      <c r="D10" s="65">
        <v>4</v>
      </c>
      <c r="E10" s="21">
        <f>IF(D42=0, "-", D10/D42)</f>
        <v>1.8957345971563982E-2</v>
      </c>
      <c r="F10" s="81">
        <v>31</v>
      </c>
      <c r="G10" s="39">
        <f>IF(F42=0, "-", F10/F42)</f>
        <v>2.198581560283688E-2</v>
      </c>
      <c r="H10" s="65">
        <v>26</v>
      </c>
      <c r="I10" s="21">
        <f>IF(H42=0, "-", H10/H42)</f>
        <v>1.5950920245398775E-2</v>
      </c>
      <c r="J10" s="20">
        <f t="shared" si="0"/>
        <v>1.75</v>
      </c>
      <c r="K10" s="21">
        <f t="shared" si="1"/>
        <v>0.19230769230769232</v>
      </c>
    </row>
    <row r="11" spans="1:11" x14ac:dyDescent="0.25">
      <c r="A11" s="7" t="s">
        <v>37</v>
      </c>
      <c r="B11" s="65">
        <v>1</v>
      </c>
      <c r="C11" s="39">
        <f>IF(B42=0, "-", B11/B42)</f>
        <v>3.787878787878788E-3</v>
      </c>
      <c r="D11" s="65">
        <v>0</v>
      </c>
      <c r="E11" s="21">
        <f>IF(D42=0, "-", D11/D42)</f>
        <v>0</v>
      </c>
      <c r="F11" s="81">
        <v>3</v>
      </c>
      <c r="G11" s="39">
        <f>IF(F42=0, "-", F11/F42)</f>
        <v>2.1276595744680851E-3</v>
      </c>
      <c r="H11" s="65">
        <v>1</v>
      </c>
      <c r="I11" s="21">
        <f>IF(H42=0, "-", H11/H42)</f>
        <v>6.1349693251533746E-4</v>
      </c>
      <c r="J11" s="20" t="str">
        <f t="shared" si="0"/>
        <v>-</v>
      </c>
      <c r="K11" s="21">
        <f t="shared" si="1"/>
        <v>2</v>
      </c>
    </row>
    <row r="12" spans="1:11" x14ac:dyDescent="0.25">
      <c r="A12" s="7" t="s">
        <v>38</v>
      </c>
      <c r="B12" s="65">
        <v>1</v>
      </c>
      <c r="C12" s="39">
        <f>IF(B42=0, "-", B12/B42)</f>
        <v>3.787878787878788E-3</v>
      </c>
      <c r="D12" s="65">
        <v>0</v>
      </c>
      <c r="E12" s="21">
        <f>IF(D42=0, "-", D12/D42)</f>
        <v>0</v>
      </c>
      <c r="F12" s="81">
        <v>1</v>
      </c>
      <c r="G12" s="39">
        <f>IF(F42=0, "-", F12/F42)</f>
        <v>7.0921985815602842E-4</v>
      </c>
      <c r="H12" s="65">
        <v>0</v>
      </c>
      <c r="I12" s="21">
        <f>IF(H42=0, "-", H12/H42)</f>
        <v>0</v>
      </c>
      <c r="J12" s="20" t="str">
        <f t="shared" si="0"/>
        <v>-</v>
      </c>
      <c r="K12" s="21" t="str">
        <f t="shared" si="1"/>
        <v>-</v>
      </c>
    </row>
    <row r="13" spans="1:11" x14ac:dyDescent="0.25">
      <c r="A13" s="7" t="s">
        <v>40</v>
      </c>
      <c r="B13" s="65">
        <v>2</v>
      </c>
      <c r="C13" s="39">
        <f>IF(B42=0, "-", B13/B42)</f>
        <v>7.575757575757576E-3</v>
      </c>
      <c r="D13" s="65">
        <v>2</v>
      </c>
      <c r="E13" s="21">
        <f>IF(D42=0, "-", D13/D42)</f>
        <v>9.4786729857819912E-3</v>
      </c>
      <c r="F13" s="81">
        <v>7</v>
      </c>
      <c r="G13" s="39">
        <f>IF(F42=0, "-", F13/F42)</f>
        <v>4.9645390070921988E-3</v>
      </c>
      <c r="H13" s="65">
        <v>2</v>
      </c>
      <c r="I13" s="21">
        <f>IF(H42=0, "-", H13/H42)</f>
        <v>1.2269938650306749E-3</v>
      </c>
      <c r="J13" s="20">
        <f t="shared" si="0"/>
        <v>0</v>
      </c>
      <c r="K13" s="21">
        <f t="shared" si="1"/>
        <v>2.5</v>
      </c>
    </row>
    <row r="14" spans="1:11" x14ac:dyDescent="0.25">
      <c r="A14" s="7" t="s">
        <v>42</v>
      </c>
      <c r="B14" s="65">
        <v>5</v>
      </c>
      <c r="C14" s="39">
        <f>IF(B42=0, "-", B14/B42)</f>
        <v>1.893939393939394E-2</v>
      </c>
      <c r="D14" s="65">
        <v>0</v>
      </c>
      <c r="E14" s="21">
        <f>IF(D42=0, "-", D14/D42)</f>
        <v>0</v>
      </c>
      <c r="F14" s="81">
        <v>22</v>
      </c>
      <c r="G14" s="39">
        <f>IF(F42=0, "-", F14/F42)</f>
        <v>1.5602836879432624E-2</v>
      </c>
      <c r="H14" s="65">
        <v>6</v>
      </c>
      <c r="I14" s="21">
        <f>IF(H42=0, "-", H14/H42)</f>
        <v>3.6809815950920245E-3</v>
      </c>
      <c r="J14" s="20" t="str">
        <f t="shared" si="0"/>
        <v>-</v>
      </c>
      <c r="K14" s="21">
        <f t="shared" si="1"/>
        <v>2.6666666666666665</v>
      </c>
    </row>
    <row r="15" spans="1:11" x14ac:dyDescent="0.25">
      <c r="A15" s="7" t="s">
        <v>48</v>
      </c>
      <c r="B15" s="65">
        <v>0</v>
      </c>
      <c r="C15" s="39">
        <f>IF(B42=0, "-", B15/B42)</f>
        <v>0</v>
      </c>
      <c r="D15" s="65">
        <v>4</v>
      </c>
      <c r="E15" s="21">
        <f>IF(D42=0, "-", D15/D42)</f>
        <v>1.8957345971563982E-2</v>
      </c>
      <c r="F15" s="81">
        <v>5</v>
      </c>
      <c r="G15" s="39">
        <f>IF(F42=0, "-", F15/F42)</f>
        <v>3.5460992907801418E-3</v>
      </c>
      <c r="H15" s="65">
        <v>6</v>
      </c>
      <c r="I15" s="21">
        <f>IF(H42=0, "-", H15/H42)</f>
        <v>3.6809815950920245E-3</v>
      </c>
      <c r="J15" s="20">
        <f t="shared" si="0"/>
        <v>-1</v>
      </c>
      <c r="K15" s="21">
        <f t="shared" si="1"/>
        <v>-0.16666666666666666</v>
      </c>
    </row>
    <row r="16" spans="1:11" x14ac:dyDescent="0.25">
      <c r="A16" s="7" t="s">
        <v>49</v>
      </c>
      <c r="B16" s="65">
        <v>27</v>
      </c>
      <c r="C16" s="39">
        <f>IF(B42=0, "-", B16/B42)</f>
        <v>0.10227272727272728</v>
      </c>
      <c r="D16" s="65">
        <v>22</v>
      </c>
      <c r="E16" s="21">
        <f>IF(D42=0, "-", D16/D42)</f>
        <v>0.10426540284360189</v>
      </c>
      <c r="F16" s="81">
        <v>138</v>
      </c>
      <c r="G16" s="39">
        <f>IF(F42=0, "-", F16/F42)</f>
        <v>9.7872340425531917E-2</v>
      </c>
      <c r="H16" s="65">
        <v>197</v>
      </c>
      <c r="I16" s="21">
        <f>IF(H42=0, "-", H16/H42)</f>
        <v>0.12085889570552147</v>
      </c>
      <c r="J16" s="20">
        <f t="shared" si="0"/>
        <v>0.22727272727272727</v>
      </c>
      <c r="K16" s="21">
        <f t="shared" si="1"/>
        <v>-0.29949238578680204</v>
      </c>
    </row>
    <row r="17" spans="1:11" x14ac:dyDescent="0.25">
      <c r="A17" s="7" t="s">
        <v>53</v>
      </c>
      <c r="B17" s="65">
        <v>0</v>
      </c>
      <c r="C17" s="39">
        <f>IF(B42=0, "-", B17/B42)</f>
        <v>0</v>
      </c>
      <c r="D17" s="65">
        <v>0</v>
      </c>
      <c r="E17" s="21">
        <f>IF(D42=0, "-", D17/D42)</f>
        <v>0</v>
      </c>
      <c r="F17" s="81">
        <v>1</v>
      </c>
      <c r="G17" s="39">
        <f>IF(F42=0, "-", F17/F42)</f>
        <v>7.0921985815602842E-4</v>
      </c>
      <c r="H17" s="65">
        <v>0</v>
      </c>
      <c r="I17" s="21">
        <f>IF(H42=0, "-", H17/H42)</f>
        <v>0</v>
      </c>
      <c r="J17" s="20" t="str">
        <f t="shared" si="0"/>
        <v>-</v>
      </c>
      <c r="K17" s="21" t="str">
        <f t="shared" si="1"/>
        <v>-</v>
      </c>
    </row>
    <row r="18" spans="1:11" x14ac:dyDescent="0.25">
      <c r="A18" s="7" t="s">
        <v>56</v>
      </c>
      <c r="B18" s="65">
        <v>28</v>
      </c>
      <c r="C18" s="39">
        <f>IF(B42=0, "-", B18/B42)</f>
        <v>0.10606060606060606</v>
      </c>
      <c r="D18" s="65">
        <v>44</v>
      </c>
      <c r="E18" s="21">
        <f>IF(D42=0, "-", D18/D42)</f>
        <v>0.20853080568720378</v>
      </c>
      <c r="F18" s="81">
        <v>163</v>
      </c>
      <c r="G18" s="39">
        <f>IF(F42=0, "-", F18/F42)</f>
        <v>0.11560283687943262</v>
      </c>
      <c r="H18" s="65">
        <v>185</v>
      </c>
      <c r="I18" s="21">
        <f>IF(H42=0, "-", H18/H42)</f>
        <v>0.11349693251533742</v>
      </c>
      <c r="J18" s="20">
        <f t="shared" si="0"/>
        <v>-0.36363636363636365</v>
      </c>
      <c r="K18" s="21">
        <f t="shared" si="1"/>
        <v>-0.11891891891891893</v>
      </c>
    </row>
    <row r="19" spans="1:11" x14ac:dyDescent="0.25">
      <c r="A19" s="7" t="s">
        <v>58</v>
      </c>
      <c r="B19" s="65">
        <v>0</v>
      </c>
      <c r="C19" s="39">
        <f>IF(B42=0, "-", B19/B42)</f>
        <v>0</v>
      </c>
      <c r="D19" s="65">
        <v>0</v>
      </c>
      <c r="E19" s="21">
        <f>IF(D42=0, "-", D19/D42)</f>
        <v>0</v>
      </c>
      <c r="F19" s="81">
        <v>2</v>
      </c>
      <c r="G19" s="39">
        <f>IF(F42=0, "-", F19/F42)</f>
        <v>1.4184397163120568E-3</v>
      </c>
      <c r="H19" s="65">
        <v>3</v>
      </c>
      <c r="I19" s="21">
        <f>IF(H42=0, "-", H19/H42)</f>
        <v>1.8404907975460123E-3</v>
      </c>
      <c r="J19" s="20" t="str">
        <f t="shared" si="0"/>
        <v>-</v>
      </c>
      <c r="K19" s="21">
        <f t="shared" si="1"/>
        <v>-0.33333333333333331</v>
      </c>
    </row>
    <row r="20" spans="1:11" x14ac:dyDescent="0.25">
      <c r="A20" s="7" t="s">
        <v>59</v>
      </c>
      <c r="B20" s="65">
        <v>0</v>
      </c>
      <c r="C20" s="39">
        <f>IF(B42=0, "-", B20/B42)</f>
        <v>0</v>
      </c>
      <c r="D20" s="65">
        <v>0</v>
      </c>
      <c r="E20" s="21">
        <f>IF(D42=0, "-", D20/D42)</f>
        <v>0</v>
      </c>
      <c r="F20" s="81">
        <v>6</v>
      </c>
      <c r="G20" s="39">
        <f>IF(F42=0, "-", F20/F42)</f>
        <v>4.2553191489361703E-3</v>
      </c>
      <c r="H20" s="65">
        <v>2</v>
      </c>
      <c r="I20" s="21">
        <f>IF(H42=0, "-", H20/H42)</f>
        <v>1.2269938650306749E-3</v>
      </c>
      <c r="J20" s="20" t="str">
        <f t="shared" si="0"/>
        <v>-</v>
      </c>
      <c r="K20" s="21">
        <f t="shared" si="1"/>
        <v>2</v>
      </c>
    </row>
    <row r="21" spans="1:11" x14ac:dyDescent="0.25">
      <c r="A21" s="7" t="s">
        <v>60</v>
      </c>
      <c r="B21" s="65">
        <v>1</v>
      </c>
      <c r="C21" s="39">
        <f>IF(B42=0, "-", B21/B42)</f>
        <v>3.787878787878788E-3</v>
      </c>
      <c r="D21" s="65">
        <v>0</v>
      </c>
      <c r="E21" s="21">
        <f>IF(D42=0, "-", D21/D42)</f>
        <v>0</v>
      </c>
      <c r="F21" s="81">
        <v>2</v>
      </c>
      <c r="G21" s="39">
        <f>IF(F42=0, "-", F21/F42)</f>
        <v>1.4184397163120568E-3</v>
      </c>
      <c r="H21" s="65">
        <v>1</v>
      </c>
      <c r="I21" s="21">
        <f>IF(H42=0, "-", H21/H42)</f>
        <v>6.1349693251533746E-4</v>
      </c>
      <c r="J21" s="20" t="str">
        <f t="shared" si="0"/>
        <v>-</v>
      </c>
      <c r="K21" s="21">
        <f t="shared" si="1"/>
        <v>1</v>
      </c>
    </row>
    <row r="22" spans="1:11" x14ac:dyDescent="0.25">
      <c r="A22" s="7" t="s">
        <v>63</v>
      </c>
      <c r="B22" s="65">
        <v>0</v>
      </c>
      <c r="C22" s="39">
        <f>IF(B42=0, "-", B22/B42)</f>
        <v>0</v>
      </c>
      <c r="D22" s="65">
        <v>0</v>
      </c>
      <c r="E22" s="21">
        <f>IF(D42=0, "-", D22/D42)</f>
        <v>0</v>
      </c>
      <c r="F22" s="81">
        <v>0</v>
      </c>
      <c r="G22" s="39">
        <f>IF(F42=0, "-", F22/F42)</f>
        <v>0</v>
      </c>
      <c r="H22" s="65">
        <v>1</v>
      </c>
      <c r="I22" s="21">
        <f>IF(H42=0, "-", H22/H42)</f>
        <v>6.1349693251533746E-4</v>
      </c>
      <c r="J22" s="20" t="str">
        <f t="shared" si="0"/>
        <v>-</v>
      </c>
      <c r="K22" s="21">
        <f t="shared" si="1"/>
        <v>-1</v>
      </c>
    </row>
    <row r="23" spans="1:11" x14ac:dyDescent="0.25">
      <c r="A23" s="7" t="s">
        <v>64</v>
      </c>
      <c r="B23" s="65">
        <v>16</v>
      </c>
      <c r="C23" s="39">
        <f>IF(B42=0, "-", B23/B42)</f>
        <v>6.0606060606060608E-2</v>
      </c>
      <c r="D23" s="65">
        <v>7</v>
      </c>
      <c r="E23" s="21">
        <f>IF(D42=0, "-", D23/D42)</f>
        <v>3.3175355450236969E-2</v>
      </c>
      <c r="F23" s="81">
        <v>112</v>
      </c>
      <c r="G23" s="39">
        <f>IF(F42=0, "-", F23/F42)</f>
        <v>7.9432624113475181E-2</v>
      </c>
      <c r="H23" s="65">
        <v>85</v>
      </c>
      <c r="I23" s="21">
        <f>IF(H42=0, "-", H23/H42)</f>
        <v>5.2147239263803678E-2</v>
      </c>
      <c r="J23" s="20">
        <f t="shared" si="0"/>
        <v>1.2857142857142858</v>
      </c>
      <c r="K23" s="21">
        <f t="shared" si="1"/>
        <v>0.31764705882352939</v>
      </c>
    </row>
    <row r="24" spans="1:11" x14ac:dyDescent="0.25">
      <c r="A24" s="7" t="s">
        <v>65</v>
      </c>
      <c r="B24" s="65">
        <v>4</v>
      </c>
      <c r="C24" s="39">
        <f>IF(B42=0, "-", B24/B42)</f>
        <v>1.5151515151515152E-2</v>
      </c>
      <c r="D24" s="65">
        <v>7</v>
      </c>
      <c r="E24" s="21">
        <f>IF(D42=0, "-", D24/D42)</f>
        <v>3.3175355450236969E-2</v>
      </c>
      <c r="F24" s="81">
        <v>29</v>
      </c>
      <c r="G24" s="39">
        <f>IF(F42=0, "-", F24/F42)</f>
        <v>2.0567375886524821E-2</v>
      </c>
      <c r="H24" s="65">
        <v>24</v>
      </c>
      <c r="I24" s="21">
        <f>IF(H42=0, "-", H24/H42)</f>
        <v>1.4723926380368098E-2</v>
      </c>
      <c r="J24" s="20">
        <f t="shared" si="0"/>
        <v>-0.42857142857142855</v>
      </c>
      <c r="K24" s="21">
        <f t="shared" si="1"/>
        <v>0.20833333333333334</v>
      </c>
    </row>
    <row r="25" spans="1:11" x14ac:dyDescent="0.25">
      <c r="A25" s="7" t="s">
        <v>66</v>
      </c>
      <c r="B25" s="65">
        <v>1</v>
      </c>
      <c r="C25" s="39">
        <f>IF(B42=0, "-", B25/B42)</f>
        <v>3.787878787878788E-3</v>
      </c>
      <c r="D25" s="65">
        <v>2</v>
      </c>
      <c r="E25" s="21">
        <f>IF(D42=0, "-", D25/D42)</f>
        <v>9.4786729857819912E-3</v>
      </c>
      <c r="F25" s="81">
        <v>3</v>
      </c>
      <c r="G25" s="39">
        <f>IF(F42=0, "-", F25/F42)</f>
        <v>2.1276595744680851E-3</v>
      </c>
      <c r="H25" s="65">
        <v>5</v>
      </c>
      <c r="I25" s="21">
        <f>IF(H42=0, "-", H25/H42)</f>
        <v>3.0674846625766872E-3</v>
      </c>
      <c r="J25" s="20">
        <f t="shared" si="0"/>
        <v>-0.5</v>
      </c>
      <c r="K25" s="21">
        <f t="shared" si="1"/>
        <v>-0.4</v>
      </c>
    </row>
    <row r="26" spans="1:11" x14ac:dyDescent="0.25">
      <c r="A26" s="7" t="s">
        <v>67</v>
      </c>
      <c r="B26" s="65">
        <v>54</v>
      </c>
      <c r="C26" s="39">
        <f>IF(B42=0, "-", B26/B42)</f>
        <v>0.20454545454545456</v>
      </c>
      <c r="D26" s="65">
        <v>20</v>
      </c>
      <c r="E26" s="21">
        <f>IF(D42=0, "-", D26/D42)</f>
        <v>9.4786729857819899E-2</v>
      </c>
      <c r="F26" s="81">
        <v>234</v>
      </c>
      <c r="G26" s="39">
        <f>IF(F42=0, "-", F26/F42)</f>
        <v>0.16595744680851063</v>
      </c>
      <c r="H26" s="65">
        <v>224</v>
      </c>
      <c r="I26" s="21">
        <f>IF(H42=0, "-", H26/H42)</f>
        <v>0.13742331288343559</v>
      </c>
      <c r="J26" s="20">
        <f t="shared" si="0"/>
        <v>1.7</v>
      </c>
      <c r="K26" s="21">
        <f t="shared" si="1"/>
        <v>4.4642857142857144E-2</v>
      </c>
    </row>
    <row r="27" spans="1:11" x14ac:dyDescent="0.25">
      <c r="A27" s="7" t="s">
        <v>68</v>
      </c>
      <c r="B27" s="65">
        <v>4</v>
      </c>
      <c r="C27" s="39">
        <f>IF(B42=0, "-", B27/B42)</f>
        <v>1.5151515151515152E-2</v>
      </c>
      <c r="D27" s="65">
        <v>1</v>
      </c>
      <c r="E27" s="21">
        <f>IF(D42=0, "-", D27/D42)</f>
        <v>4.7393364928909956E-3</v>
      </c>
      <c r="F27" s="81">
        <v>15</v>
      </c>
      <c r="G27" s="39">
        <f>IF(F42=0, "-", F27/F42)</f>
        <v>1.0638297872340425E-2</v>
      </c>
      <c r="H27" s="65">
        <v>8</v>
      </c>
      <c r="I27" s="21">
        <f>IF(H42=0, "-", H27/H42)</f>
        <v>4.9079754601226997E-3</v>
      </c>
      <c r="J27" s="20">
        <f t="shared" si="0"/>
        <v>3</v>
      </c>
      <c r="K27" s="21">
        <f t="shared" si="1"/>
        <v>0.875</v>
      </c>
    </row>
    <row r="28" spans="1:11" x14ac:dyDescent="0.25">
      <c r="A28" s="7" t="s">
        <v>69</v>
      </c>
      <c r="B28" s="65">
        <v>0</v>
      </c>
      <c r="C28" s="39">
        <f>IF(B42=0, "-", B28/B42)</f>
        <v>0</v>
      </c>
      <c r="D28" s="65">
        <v>0</v>
      </c>
      <c r="E28" s="21">
        <f>IF(D42=0, "-", D28/D42)</f>
        <v>0</v>
      </c>
      <c r="F28" s="81">
        <v>0</v>
      </c>
      <c r="G28" s="39">
        <f>IF(F42=0, "-", F28/F42)</f>
        <v>0</v>
      </c>
      <c r="H28" s="65">
        <v>1</v>
      </c>
      <c r="I28" s="21">
        <f>IF(H42=0, "-", H28/H42)</f>
        <v>6.1349693251533746E-4</v>
      </c>
      <c r="J28" s="20" t="str">
        <f t="shared" si="0"/>
        <v>-</v>
      </c>
      <c r="K28" s="21">
        <f t="shared" si="1"/>
        <v>-1</v>
      </c>
    </row>
    <row r="29" spans="1:11" x14ac:dyDescent="0.25">
      <c r="A29" s="7" t="s">
        <v>70</v>
      </c>
      <c r="B29" s="65">
        <v>1</v>
      </c>
      <c r="C29" s="39">
        <f>IF(B42=0, "-", B29/B42)</f>
        <v>3.787878787878788E-3</v>
      </c>
      <c r="D29" s="65">
        <v>3</v>
      </c>
      <c r="E29" s="21">
        <f>IF(D42=0, "-", D29/D42)</f>
        <v>1.4218009478672985E-2</v>
      </c>
      <c r="F29" s="81">
        <v>11</v>
      </c>
      <c r="G29" s="39">
        <f>IF(F42=0, "-", F29/F42)</f>
        <v>7.801418439716312E-3</v>
      </c>
      <c r="H29" s="65">
        <v>19</v>
      </c>
      <c r="I29" s="21">
        <f>IF(H42=0, "-", H29/H42)</f>
        <v>1.1656441717791411E-2</v>
      </c>
      <c r="J29" s="20">
        <f t="shared" si="0"/>
        <v>-0.66666666666666663</v>
      </c>
      <c r="K29" s="21">
        <f t="shared" si="1"/>
        <v>-0.42105263157894735</v>
      </c>
    </row>
    <row r="30" spans="1:11" x14ac:dyDescent="0.25">
      <c r="A30" s="7" t="s">
        <v>71</v>
      </c>
      <c r="B30" s="65">
        <v>1</v>
      </c>
      <c r="C30" s="39">
        <f>IF(B42=0, "-", B30/B42)</f>
        <v>3.787878787878788E-3</v>
      </c>
      <c r="D30" s="65">
        <v>0</v>
      </c>
      <c r="E30" s="21">
        <f>IF(D42=0, "-", D30/D42)</f>
        <v>0</v>
      </c>
      <c r="F30" s="81">
        <v>1</v>
      </c>
      <c r="G30" s="39">
        <f>IF(F42=0, "-", F30/F42)</f>
        <v>7.0921985815602842E-4</v>
      </c>
      <c r="H30" s="65">
        <v>0</v>
      </c>
      <c r="I30" s="21">
        <f>IF(H42=0, "-", H30/H42)</f>
        <v>0</v>
      </c>
      <c r="J30" s="20" t="str">
        <f t="shared" si="0"/>
        <v>-</v>
      </c>
      <c r="K30" s="21" t="str">
        <f t="shared" si="1"/>
        <v>-</v>
      </c>
    </row>
    <row r="31" spans="1:11" x14ac:dyDescent="0.25">
      <c r="A31" s="7" t="s">
        <v>72</v>
      </c>
      <c r="B31" s="65">
        <v>2</v>
      </c>
      <c r="C31" s="39">
        <f>IF(B42=0, "-", B31/B42)</f>
        <v>7.575757575757576E-3</v>
      </c>
      <c r="D31" s="65">
        <v>7</v>
      </c>
      <c r="E31" s="21">
        <f>IF(D42=0, "-", D31/D42)</f>
        <v>3.3175355450236969E-2</v>
      </c>
      <c r="F31" s="81">
        <v>16</v>
      </c>
      <c r="G31" s="39">
        <f>IF(F42=0, "-", F31/F42)</f>
        <v>1.1347517730496455E-2</v>
      </c>
      <c r="H31" s="65">
        <v>12</v>
      </c>
      <c r="I31" s="21">
        <f>IF(H42=0, "-", H31/H42)</f>
        <v>7.3619631901840491E-3</v>
      </c>
      <c r="J31" s="20">
        <f t="shared" si="0"/>
        <v>-0.7142857142857143</v>
      </c>
      <c r="K31" s="21">
        <f t="shared" si="1"/>
        <v>0.33333333333333331</v>
      </c>
    </row>
    <row r="32" spans="1:11" x14ac:dyDescent="0.25">
      <c r="A32" s="7" t="s">
        <v>73</v>
      </c>
      <c r="B32" s="65">
        <v>2</v>
      </c>
      <c r="C32" s="39">
        <f>IF(B42=0, "-", B32/B42)</f>
        <v>7.575757575757576E-3</v>
      </c>
      <c r="D32" s="65">
        <v>3</v>
      </c>
      <c r="E32" s="21">
        <f>IF(D42=0, "-", D32/D42)</f>
        <v>1.4218009478672985E-2</v>
      </c>
      <c r="F32" s="81">
        <v>7</v>
      </c>
      <c r="G32" s="39">
        <f>IF(F42=0, "-", F32/F42)</f>
        <v>4.9645390070921988E-3</v>
      </c>
      <c r="H32" s="65">
        <v>17</v>
      </c>
      <c r="I32" s="21">
        <f>IF(H42=0, "-", H32/H42)</f>
        <v>1.0429447852760737E-2</v>
      </c>
      <c r="J32" s="20">
        <f t="shared" si="0"/>
        <v>-0.33333333333333331</v>
      </c>
      <c r="K32" s="21">
        <f t="shared" si="1"/>
        <v>-0.58823529411764708</v>
      </c>
    </row>
    <row r="33" spans="1:11" x14ac:dyDescent="0.25">
      <c r="A33" s="7" t="s">
        <v>75</v>
      </c>
      <c r="B33" s="65">
        <v>1</v>
      </c>
      <c r="C33" s="39">
        <f>IF(B42=0, "-", B33/B42)</f>
        <v>3.787878787878788E-3</v>
      </c>
      <c r="D33" s="65">
        <v>0</v>
      </c>
      <c r="E33" s="21">
        <f>IF(D42=0, "-", D33/D42)</f>
        <v>0</v>
      </c>
      <c r="F33" s="81">
        <v>1</v>
      </c>
      <c r="G33" s="39">
        <f>IF(F42=0, "-", F33/F42)</f>
        <v>7.0921985815602842E-4</v>
      </c>
      <c r="H33" s="65">
        <v>1</v>
      </c>
      <c r="I33" s="21">
        <f>IF(H42=0, "-", H33/H42)</f>
        <v>6.1349693251533746E-4</v>
      </c>
      <c r="J33" s="20" t="str">
        <f t="shared" si="0"/>
        <v>-</v>
      </c>
      <c r="K33" s="21">
        <f t="shared" si="1"/>
        <v>0</v>
      </c>
    </row>
    <row r="34" spans="1:11" x14ac:dyDescent="0.25">
      <c r="A34" s="7" t="s">
        <v>78</v>
      </c>
      <c r="B34" s="65">
        <v>5</v>
      </c>
      <c r="C34" s="39">
        <f>IF(B42=0, "-", B34/B42)</f>
        <v>1.893939393939394E-2</v>
      </c>
      <c r="D34" s="65">
        <v>5</v>
      </c>
      <c r="E34" s="21">
        <f>IF(D42=0, "-", D34/D42)</f>
        <v>2.3696682464454975E-2</v>
      </c>
      <c r="F34" s="81">
        <v>22</v>
      </c>
      <c r="G34" s="39">
        <f>IF(F42=0, "-", F34/F42)</f>
        <v>1.5602836879432624E-2</v>
      </c>
      <c r="H34" s="65">
        <v>39</v>
      </c>
      <c r="I34" s="21">
        <f>IF(H42=0, "-", H34/H42)</f>
        <v>2.392638036809816E-2</v>
      </c>
      <c r="J34" s="20">
        <f t="shared" si="0"/>
        <v>0</v>
      </c>
      <c r="K34" s="21">
        <f t="shared" si="1"/>
        <v>-0.4358974358974359</v>
      </c>
    </row>
    <row r="35" spans="1:11" x14ac:dyDescent="0.25">
      <c r="A35" s="7" t="s">
        <v>80</v>
      </c>
      <c r="B35" s="65">
        <v>13</v>
      </c>
      <c r="C35" s="39">
        <f>IF(B42=0, "-", B35/B42)</f>
        <v>4.924242424242424E-2</v>
      </c>
      <c r="D35" s="65">
        <v>17</v>
      </c>
      <c r="E35" s="21">
        <f>IF(D42=0, "-", D35/D42)</f>
        <v>8.0568720379146919E-2</v>
      </c>
      <c r="F35" s="81">
        <v>73</v>
      </c>
      <c r="G35" s="39">
        <f>IF(F42=0, "-", F35/F42)</f>
        <v>5.1773049645390069E-2</v>
      </c>
      <c r="H35" s="65">
        <v>59</v>
      </c>
      <c r="I35" s="21">
        <f>IF(H42=0, "-", H35/H42)</f>
        <v>3.6196319018404907E-2</v>
      </c>
      <c r="J35" s="20">
        <f t="shared" si="0"/>
        <v>-0.23529411764705882</v>
      </c>
      <c r="K35" s="21">
        <f t="shared" si="1"/>
        <v>0.23728813559322035</v>
      </c>
    </row>
    <row r="36" spans="1:11" x14ac:dyDescent="0.25">
      <c r="A36" s="7" t="s">
        <v>81</v>
      </c>
      <c r="B36" s="65">
        <v>20</v>
      </c>
      <c r="C36" s="39">
        <f>IF(B42=0, "-", B36/B42)</f>
        <v>7.575757575757576E-2</v>
      </c>
      <c r="D36" s="65">
        <v>25</v>
      </c>
      <c r="E36" s="21">
        <f>IF(D42=0, "-", D36/D42)</f>
        <v>0.11848341232227488</v>
      </c>
      <c r="F36" s="81">
        <v>147</v>
      </c>
      <c r="G36" s="39">
        <f>IF(F42=0, "-", F36/F42)</f>
        <v>0.10425531914893617</v>
      </c>
      <c r="H36" s="65">
        <v>311</v>
      </c>
      <c r="I36" s="21">
        <f>IF(H42=0, "-", H36/H42)</f>
        <v>0.19079754601226995</v>
      </c>
      <c r="J36" s="20">
        <f t="shared" si="0"/>
        <v>-0.2</v>
      </c>
      <c r="K36" s="21">
        <f t="shared" si="1"/>
        <v>-0.52733118971061088</v>
      </c>
    </row>
    <row r="37" spans="1:11" x14ac:dyDescent="0.25">
      <c r="A37" s="7" t="s">
        <v>82</v>
      </c>
      <c r="B37" s="65">
        <v>17</v>
      </c>
      <c r="C37" s="39">
        <f>IF(B42=0, "-", B37/B42)</f>
        <v>6.4393939393939392E-2</v>
      </c>
      <c r="D37" s="65">
        <v>4</v>
      </c>
      <c r="E37" s="21">
        <f>IF(D42=0, "-", D37/D42)</f>
        <v>1.8957345971563982E-2</v>
      </c>
      <c r="F37" s="81">
        <v>129</v>
      </c>
      <c r="G37" s="39">
        <f>IF(F42=0, "-", F37/F42)</f>
        <v>9.1489361702127653E-2</v>
      </c>
      <c r="H37" s="65">
        <v>63</v>
      </c>
      <c r="I37" s="21">
        <f>IF(H42=0, "-", H37/H42)</f>
        <v>3.8650306748466257E-2</v>
      </c>
      <c r="J37" s="20">
        <f t="shared" si="0"/>
        <v>3.25</v>
      </c>
      <c r="K37" s="21">
        <f t="shared" si="1"/>
        <v>1.0476190476190477</v>
      </c>
    </row>
    <row r="38" spans="1:11" x14ac:dyDescent="0.25">
      <c r="A38" s="7" t="s">
        <v>83</v>
      </c>
      <c r="B38" s="65">
        <v>36</v>
      </c>
      <c r="C38" s="39">
        <f>IF(B42=0, "-", B38/B42)</f>
        <v>0.13636363636363635</v>
      </c>
      <c r="D38" s="65">
        <v>27</v>
      </c>
      <c r="E38" s="21">
        <f>IF(D42=0, "-", D38/D42)</f>
        <v>0.12796208530805686</v>
      </c>
      <c r="F38" s="81">
        <v>154</v>
      </c>
      <c r="G38" s="39">
        <f>IF(F42=0, "-", F38/F42)</f>
        <v>0.10921985815602837</v>
      </c>
      <c r="H38" s="65">
        <v>275</v>
      </c>
      <c r="I38" s="21">
        <f>IF(H42=0, "-", H38/H42)</f>
        <v>0.16871165644171779</v>
      </c>
      <c r="J38" s="20">
        <f t="shared" si="0"/>
        <v>0.33333333333333331</v>
      </c>
      <c r="K38" s="21">
        <f t="shared" si="1"/>
        <v>-0.44</v>
      </c>
    </row>
    <row r="39" spans="1:11" x14ac:dyDescent="0.25">
      <c r="A39" s="7" t="s">
        <v>85</v>
      </c>
      <c r="B39" s="65">
        <v>6</v>
      </c>
      <c r="C39" s="39">
        <f>IF(B42=0, "-", B39/B42)</f>
        <v>2.2727272727272728E-2</v>
      </c>
      <c r="D39" s="65">
        <v>5</v>
      </c>
      <c r="E39" s="21">
        <f>IF(D42=0, "-", D39/D42)</f>
        <v>2.3696682464454975E-2</v>
      </c>
      <c r="F39" s="81">
        <v>35</v>
      </c>
      <c r="G39" s="39">
        <f>IF(F42=0, "-", F39/F42)</f>
        <v>2.4822695035460994E-2</v>
      </c>
      <c r="H39" s="65">
        <v>36</v>
      </c>
      <c r="I39" s="21">
        <f>IF(H42=0, "-", H39/H42)</f>
        <v>2.2085889570552148E-2</v>
      </c>
      <c r="J39" s="20">
        <f t="shared" si="0"/>
        <v>0.2</v>
      </c>
      <c r="K39" s="21">
        <f t="shared" si="1"/>
        <v>-2.7777777777777776E-2</v>
      </c>
    </row>
    <row r="40" spans="1:11" x14ac:dyDescent="0.25">
      <c r="A40" s="7" t="s">
        <v>86</v>
      </c>
      <c r="B40" s="65">
        <v>2</v>
      </c>
      <c r="C40" s="39">
        <f>IF(B42=0, "-", B40/B42)</f>
        <v>7.575757575757576E-3</v>
      </c>
      <c r="D40" s="65">
        <v>0</v>
      </c>
      <c r="E40" s="21">
        <f>IF(D42=0, "-", D40/D42)</f>
        <v>0</v>
      </c>
      <c r="F40" s="81">
        <v>5</v>
      </c>
      <c r="G40" s="39">
        <f>IF(F42=0, "-", F40/F42)</f>
        <v>3.5460992907801418E-3</v>
      </c>
      <c r="H40" s="65">
        <v>6</v>
      </c>
      <c r="I40" s="21">
        <f>IF(H42=0, "-", H40/H42)</f>
        <v>3.6809815950920245E-3</v>
      </c>
      <c r="J40" s="20" t="str">
        <f t="shared" si="0"/>
        <v>-</v>
      </c>
      <c r="K40" s="21">
        <f t="shared" si="1"/>
        <v>-0.16666666666666666</v>
      </c>
    </row>
    <row r="41" spans="1:11" x14ac:dyDescent="0.25">
      <c r="A41" s="2"/>
      <c r="B41" s="68"/>
      <c r="C41" s="33"/>
      <c r="D41" s="68"/>
      <c r="E41" s="6"/>
      <c r="F41" s="82"/>
      <c r="G41" s="33"/>
      <c r="H41" s="68"/>
      <c r="I41" s="6"/>
      <c r="J41" s="5"/>
      <c r="K41" s="6"/>
    </row>
    <row r="42" spans="1:11" s="43" customFormat="1" ht="13" x14ac:dyDescent="0.3">
      <c r="A42" s="162" t="s">
        <v>479</v>
      </c>
      <c r="B42" s="71">
        <f>SUM(B7:B41)</f>
        <v>264</v>
      </c>
      <c r="C42" s="40">
        <v>1</v>
      </c>
      <c r="D42" s="71">
        <f>SUM(D7:D41)</f>
        <v>211</v>
      </c>
      <c r="E42" s="41">
        <v>1</v>
      </c>
      <c r="F42" s="77">
        <f>SUM(F7:F41)</f>
        <v>1410</v>
      </c>
      <c r="G42" s="42">
        <v>1</v>
      </c>
      <c r="H42" s="71">
        <f>SUM(H7:H41)</f>
        <v>1630</v>
      </c>
      <c r="I42" s="41">
        <v>1</v>
      </c>
      <c r="J42" s="37">
        <f>IF(D42=0, "-", (B42-D42)/D42)</f>
        <v>0.25118483412322273</v>
      </c>
      <c r="K42" s="38">
        <f>IF(H42=0, "-", (F42-H42)/H42)</f>
        <v>-0.13496932515337423</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2023-07-04T21:02:56Z</dcterms:modified>
</cp:coreProperties>
</file>