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5E424618-609C-472E-A03F-EF329A41DF36}" xr6:coauthVersionLast="44" xr6:coauthVersionMax="44" xr10:uidLastSave="{00000000-0000-0000-0000-000000000000}"/>
  <bookViews>
    <workbookView xWindow="20" yWindow="620" windowWidth="19180" windowHeight="10180" xr2:uid="{27E90176-87C1-48BE-9C46-B99D60FEED30}"/>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18" i="16" l="1"/>
  <c r="D418" i="16"/>
  <c r="H418" i="16" s="1"/>
  <c r="C418" i="16"/>
  <c r="B418" i="16"/>
  <c r="G418" i="16" s="1"/>
  <c r="I416" i="16"/>
  <c r="H416" i="16"/>
  <c r="J416" i="16" s="1"/>
  <c r="G416" i="16"/>
  <c r="I415" i="16"/>
  <c r="H415" i="16"/>
  <c r="J415" i="16" s="1"/>
  <c r="G415" i="16"/>
  <c r="I412" i="16"/>
  <c r="H412" i="16"/>
  <c r="J412" i="16" s="1"/>
  <c r="G412" i="16"/>
  <c r="J411" i="16"/>
  <c r="H411" i="16"/>
  <c r="G411" i="16"/>
  <c r="I411" i="16" s="1"/>
  <c r="I408" i="16"/>
  <c r="H408" i="16"/>
  <c r="J408" i="16" s="1"/>
  <c r="G408" i="16"/>
  <c r="J407" i="16"/>
  <c r="H407" i="16"/>
  <c r="G407" i="16"/>
  <c r="I407" i="16" s="1"/>
  <c r="I406" i="16"/>
  <c r="H406" i="16"/>
  <c r="J406" i="16" s="1"/>
  <c r="G406" i="16"/>
  <c r="J405" i="16"/>
  <c r="H405" i="16"/>
  <c r="G405" i="16"/>
  <c r="I405" i="16" s="1"/>
  <c r="I402" i="16"/>
  <c r="H402" i="16"/>
  <c r="J402" i="16" s="1"/>
  <c r="G402" i="16"/>
  <c r="J401" i="16"/>
  <c r="H401" i="16"/>
  <c r="G401" i="16"/>
  <c r="I401" i="16" s="1"/>
  <c r="I400" i="16"/>
  <c r="H400" i="16"/>
  <c r="J400" i="16" s="1"/>
  <c r="G400" i="16"/>
  <c r="J399" i="16"/>
  <c r="H399" i="16"/>
  <c r="G399" i="16"/>
  <c r="I399" i="16" s="1"/>
  <c r="I398" i="16"/>
  <c r="H398" i="16"/>
  <c r="J398" i="16" s="1"/>
  <c r="G398" i="16"/>
  <c r="J397" i="16"/>
  <c r="H397" i="16"/>
  <c r="G397" i="16"/>
  <c r="I397" i="16" s="1"/>
  <c r="I396" i="16"/>
  <c r="H396" i="16"/>
  <c r="J396" i="16" s="1"/>
  <c r="G396" i="16"/>
  <c r="J395" i="16"/>
  <c r="H395" i="16"/>
  <c r="G395" i="16"/>
  <c r="I395" i="16" s="1"/>
  <c r="I394" i="16"/>
  <c r="H394" i="16"/>
  <c r="J394" i="16" s="1"/>
  <c r="G394" i="16"/>
  <c r="J393" i="16"/>
  <c r="H393" i="16"/>
  <c r="G393" i="16"/>
  <c r="I393" i="16" s="1"/>
  <c r="I392" i="16"/>
  <c r="H392" i="16"/>
  <c r="J392" i="16" s="1"/>
  <c r="G392" i="16"/>
  <c r="J391" i="16"/>
  <c r="H391" i="16"/>
  <c r="G391" i="16"/>
  <c r="I391" i="16" s="1"/>
  <c r="I390" i="16"/>
  <c r="H390" i="16"/>
  <c r="J390" i="16" s="1"/>
  <c r="G390" i="16"/>
  <c r="J389" i="16"/>
  <c r="I389" i="16"/>
  <c r="H389" i="16"/>
  <c r="G389" i="16"/>
  <c r="I388" i="16"/>
  <c r="H388" i="16"/>
  <c r="J388" i="16" s="1"/>
  <c r="G388" i="16"/>
  <c r="J385" i="16"/>
  <c r="H385" i="16"/>
  <c r="G385" i="16"/>
  <c r="I385" i="16" s="1"/>
  <c r="I384" i="16"/>
  <c r="H384" i="16"/>
  <c r="J384" i="16" s="1"/>
  <c r="G384" i="16"/>
  <c r="J383" i="16"/>
  <c r="H383" i="16"/>
  <c r="G383" i="16"/>
  <c r="I383" i="16" s="1"/>
  <c r="I380" i="16"/>
  <c r="H380" i="16"/>
  <c r="J380" i="16" s="1"/>
  <c r="G380" i="16"/>
  <c r="J379" i="16"/>
  <c r="H379" i="16"/>
  <c r="G379" i="16"/>
  <c r="I379" i="16" s="1"/>
  <c r="I378" i="16"/>
  <c r="H378" i="16"/>
  <c r="J378" i="16" s="1"/>
  <c r="G378" i="16"/>
  <c r="J377" i="16"/>
  <c r="H377" i="16"/>
  <c r="G377" i="16"/>
  <c r="I377" i="16" s="1"/>
  <c r="I376" i="16"/>
  <c r="H376" i="16"/>
  <c r="J376" i="16" s="1"/>
  <c r="G376" i="16"/>
  <c r="J375" i="16"/>
  <c r="I375" i="16"/>
  <c r="H375" i="16"/>
  <c r="G375" i="16"/>
  <c r="J374" i="16"/>
  <c r="I374" i="16"/>
  <c r="H374" i="16"/>
  <c r="G374" i="16"/>
  <c r="J373" i="16"/>
  <c r="H373" i="16"/>
  <c r="G373" i="16"/>
  <c r="I373" i="16" s="1"/>
  <c r="J372" i="16"/>
  <c r="I372" i="16"/>
  <c r="H372" i="16"/>
  <c r="G372" i="16"/>
  <c r="J371" i="16"/>
  <c r="H371" i="16"/>
  <c r="G371" i="16"/>
  <c r="I371" i="16" s="1"/>
  <c r="J370" i="16"/>
  <c r="I370" i="16"/>
  <c r="H370" i="16"/>
  <c r="G370" i="16"/>
  <c r="J369" i="16"/>
  <c r="H369" i="16"/>
  <c r="G369" i="16"/>
  <c r="I369" i="16" s="1"/>
  <c r="J368" i="16"/>
  <c r="I368" i="16"/>
  <c r="H368" i="16"/>
  <c r="G368" i="16"/>
  <c r="J367" i="16"/>
  <c r="I367" i="16"/>
  <c r="H367" i="16"/>
  <c r="G367" i="16"/>
  <c r="J366" i="16"/>
  <c r="I366" i="16"/>
  <c r="H366" i="16"/>
  <c r="G366" i="16"/>
  <c r="J365" i="16"/>
  <c r="H365" i="16"/>
  <c r="G365" i="16"/>
  <c r="I365" i="16" s="1"/>
  <c r="J364" i="16"/>
  <c r="I364" i="16"/>
  <c r="H364" i="16"/>
  <c r="G364" i="16"/>
  <c r="J363" i="16"/>
  <c r="H363" i="16"/>
  <c r="G363" i="16"/>
  <c r="I363" i="16" s="1"/>
  <c r="J362" i="16"/>
  <c r="I362" i="16"/>
  <c r="H362" i="16"/>
  <c r="G362" i="16"/>
  <c r="J361" i="16"/>
  <c r="H361" i="16"/>
  <c r="G361" i="16"/>
  <c r="I361" i="16" s="1"/>
  <c r="J358" i="16"/>
  <c r="I358" i="16"/>
  <c r="H358" i="16"/>
  <c r="G358" i="16"/>
  <c r="J357" i="16"/>
  <c r="H357" i="16"/>
  <c r="G357" i="16"/>
  <c r="I357" i="16" s="1"/>
  <c r="J356" i="16"/>
  <c r="I356" i="16"/>
  <c r="H356" i="16"/>
  <c r="G356" i="16"/>
  <c r="J355" i="16"/>
  <c r="H355" i="16"/>
  <c r="G355" i="16"/>
  <c r="I355" i="16" s="1"/>
  <c r="J354" i="16"/>
  <c r="I354" i="16"/>
  <c r="H354" i="16"/>
  <c r="G354" i="16"/>
  <c r="J353" i="16"/>
  <c r="H353" i="16"/>
  <c r="G353" i="16"/>
  <c r="I353" i="16" s="1"/>
  <c r="J352" i="16"/>
  <c r="I352" i="16"/>
  <c r="H352" i="16"/>
  <c r="G352" i="16"/>
  <c r="J351" i="16"/>
  <c r="H351" i="16"/>
  <c r="G351" i="16"/>
  <c r="I351" i="16" s="1"/>
  <c r="J348" i="16"/>
  <c r="I348" i="16"/>
  <c r="H348" i="16"/>
  <c r="G348" i="16"/>
  <c r="J347" i="16"/>
  <c r="H347" i="16"/>
  <c r="G347" i="16"/>
  <c r="I347" i="16" s="1"/>
  <c r="J346" i="16"/>
  <c r="I346" i="16"/>
  <c r="H346" i="16"/>
  <c r="G346" i="16"/>
  <c r="J345" i="16"/>
  <c r="H345" i="16"/>
  <c r="G345" i="16"/>
  <c r="I345" i="16" s="1"/>
  <c r="J344" i="16"/>
  <c r="I344" i="16"/>
  <c r="H344" i="16"/>
  <c r="G344" i="16"/>
  <c r="J343" i="16"/>
  <c r="I343" i="16"/>
  <c r="H343" i="16"/>
  <c r="G343" i="16"/>
  <c r="J342" i="16"/>
  <c r="I342" i="16"/>
  <c r="H342" i="16"/>
  <c r="G342" i="16"/>
  <c r="J341" i="16"/>
  <c r="H341" i="16"/>
  <c r="G341" i="16"/>
  <c r="I341" i="16" s="1"/>
  <c r="J338" i="16"/>
  <c r="I338" i="16"/>
  <c r="H338" i="16"/>
  <c r="G338" i="16"/>
  <c r="J337" i="16"/>
  <c r="I337" i="16"/>
  <c r="H337" i="16"/>
  <c r="G337" i="16"/>
  <c r="J336" i="16"/>
  <c r="I336" i="16"/>
  <c r="H336" i="16"/>
  <c r="G336" i="16"/>
  <c r="J335" i="16"/>
  <c r="I335" i="16"/>
  <c r="H335" i="16"/>
  <c r="G335" i="16"/>
  <c r="J332" i="16"/>
  <c r="I332" i="16"/>
  <c r="H332" i="16"/>
  <c r="G332" i="16"/>
  <c r="J331" i="16"/>
  <c r="H331" i="16"/>
  <c r="G331" i="16"/>
  <c r="I331" i="16" s="1"/>
  <c r="J330" i="16"/>
  <c r="I330" i="16"/>
  <c r="H330" i="16"/>
  <c r="G330" i="16"/>
  <c r="J329" i="16"/>
  <c r="I329" i="16"/>
  <c r="H329" i="16"/>
  <c r="G329" i="16"/>
  <c r="J328" i="16"/>
  <c r="I328" i="16"/>
  <c r="H328" i="16"/>
  <c r="G328" i="16"/>
  <c r="J327" i="16"/>
  <c r="H327" i="16"/>
  <c r="G327" i="16"/>
  <c r="I327" i="16" s="1"/>
  <c r="J326" i="16"/>
  <c r="I326" i="16"/>
  <c r="H326" i="16"/>
  <c r="G326" i="16"/>
  <c r="J323" i="16"/>
  <c r="H323" i="16"/>
  <c r="G323" i="16"/>
  <c r="I323" i="16" s="1"/>
  <c r="J322" i="16"/>
  <c r="I322" i="16"/>
  <c r="H322" i="16"/>
  <c r="G322" i="16"/>
  <c r="J319" i="16"/>
  <c r="H319" i="16"/>
  <c r="G319" i="16"/>
  <c r="I319" i="16" s="1"/>
  <c r="J318" i="16"/>
  <c r="I318" i="16"/>
  <c r="H318" i="16"/>
  <c r="G318" i="16"/>
  <c r="J317" i="16"/>
  <c r="I317" i="16"/>
  <c r="H317" i="16"/>
  <c r="G317" i="16"/>
  <c r="J316" i="16"/>
  <c r="I316" i="16"/>
  <c r="H316" i="16"/>
  <c r="G316" i="16"/>
  <c r="J315" i="16"/>
  <c r="H315" i="16"/>
  <c r="G315" i="16"/>
  <c r="I315" i="16" s="1"/>
  <c r="J314" i="16"/>
  <c r="I314" i="16"/>
  <c r="H314" i="16"/>
  <c r="G314" i="16"/>
  <c r="J313" i="16"/>
  <c r="I313" i="16"/>
  <c r="H313" i="16"/>
  <c r="G313" i="16"/>
  <c r="J312" i="16"/>
  <c r="I312" i="16"/>
  <c r="H312" i="16"/>
  <c r="G312" i="16"/>
  <c r="J311" i="16"/>
  <c r="H311" i="16"/>
  <c r="G311" i="16"/>
  <c r="I311" i="16" s="1"/>
  <c r="J308" i="16"/>
  <c r="I308" i="16"/>
  <c r="H308" i="16"/>
  <c r="G308" i="16"/>
  <c r="J307" i="16"/>
  <c r="H307" i="16"/>
  <c r="G307" i="16"/>
  <c r="I307" i="16" s="1"/>
  <c r="J306" i="16"/>
  <c r="I306" i="16"/>
  <c r="H306" i="16"/>
  <c r="G306" i="16"/>
  <c r="J305" i="16"/>
  <c r="H305" i="16"/>
  <c r="G305" i="16"/>
  <c r="I305" i="16" s="1"/>
  <c r="J302" i="16"/>
  <c r="I302" i="16"/>
  <c r="H302" i="16"/>
  <c r="G302" i="16"/>
  <c r="J301" i="16"/>
  <c r="H301" i="16"/>
  <c r="G301" i="16"/>
  <c r="I301" i="16" s="1"/>
  <c r="J300" i="16"/>
  <c r="I300" i="16"/>
  <c r="H300" i="16"/>
  <c r="G300" i="16"/>
  <c r="J299" i="16"/>
  <c r="H299" i="16"/>
  <c r="G299" i="16"/>
  <c r="I299" i="16" s="1"/>
  <c r="J298" i="16"/>
  <c r="I298" i="16"/>
  <c r="H298" i="16"/>
  <c r="G298" i="16"/>
  <c r="J295" i="16"/>
  <c r="H295" i="16"/>
  <c r="G295" i="16"/>
  <c r="I295" i="16" s="1"/>
  <c r="J294" i="16"/>
  <c r="I294" i="16"/>
  <c r="H294" i="16"/>
  <c r="G294" i="16"/>
  <c r="J293" i="16"/>
  <c r="I293" i="16"/>
  <c r="H293" i="16"/>
  <c r="G293" i="16"/>
  <c r="J292" i="16"/>
  <c r="I292" i="16"/>
  <c r="H292" i="16"/>
  <c r="G292" i="16"/>
  <c r="J291" i="16"/>
  <c r="I291" i="16"/>
  <c r="H291" i="16"/>
  <c r="G291" i="16"/>
  <c r="J288" i="16"/>
  <c r="I288" i="16"/>
  <c r="H288" i="16"/>
  <c r="G288" i="16"/>
  <c r="J287" i="16"/>
  <c r="H287" i="16"/>
  <c r="G287" i="16"/>
  <c r="I287" i="16" s="1"/>
  <c r="J286" i="16"/>
  <c r="I286" i="16"/>
  <c r="H286" i="16"/>
  <c r="G286" i="16"/>
  <c r="J285" i="16"/>
  <c r="H285" i="16"/>
  <c r="G285" i="16"/>
  <c r="I285" i="16" s="1"/>
  <c r="J284" i="16"/>
  <c r="I284" i="16"/>
  <c r="H284" i="16"/>
  <c r="G284" i="16"/>
  <c r="J283" i="16"/>
  <c r="H283" i="16"/>
  <c r="G283" i="16"/>
  <c r="I283" i="16" s="1"/>
  <c r="J282" i="16"/>
  <c r="I282" i="16"/>
  <c r="H282" i="16"/>
  <c r="G282" i="16"/>
  <c r="J281" i="16"/>
  <c r="I281" i="16"/>
  <c r="H281" i="16"/>
  <c r="G281" i="16"/>
  <c r="J280" i="16"/>
  <c r="I280" i="16"/>
  <c r="H280" i="16"/>
  <c r="G280" i="16"/>
  <c r="J279" i="16"/>
  <c r="I279" i="16"/>
  <c r="H279" i="16"/>
  <c r="G279" i="16"/>
  <c r="J276" i="16"/>
  <c r="I276" i="16"/>
  <c r="H276" i="16"/>
  <c r="G276" i="16"/>
  <c r="J275" i="16"/>
  <c r="H275" i="16"/>
  <c r="G275" i="16"/>
  <c r="I275" i="16" s="1"/>
  <c r="J274" i="16"/>
  <c r="I274" i="16"/>
  <c r="H274" i="16"/>
  <c r="G274" i="16"/>
  <c r="J273" i="16"/>
  <c r="H273" i="16"/>
  <c r="G273" i="16"/>
  <c r="I273" i="16" s="1"/>
  <c r="J272" i="16"/>
  <c r="I272" i="16"/>
  <c r="H272" i="16"/>
  <c r="G272" i="16"/>
  <c r="J271" i="16"/>
  <c r="H271" i="16"/>
  <c r="G271" i="16"/>
  <c r="I271" i="16" s="1"/>
  <c r="J270" i="16"/>
  <c r="I270" i="16"/>
  <c r="H270" i="16"/>
  <c r="G270" i="16"/>
  <c r="J269" i="16"/>
  <c r="I269" i="16"/>
  <c r="H269" i="16"/>
  <c r="G269" i="16"/>
  <c r="J268" i="16"/>
  <c r="I268" i="16"/>
  <c r="H268" i="16"/>
  <c r="G268" i="16"/>
  <c r="J267" i="16"/>
  <c r="H267" i="16"/>
  <c r="G267" i="16"/>
  <c r="I267" i="16" s="1"/>
  <c r="J264" i="16"/>
  <c r="I264" i="16"/>
  <c r="H264" i="16"/>
  <c r="G264" i="16"/>
  <c r="J263" i="16"/>
  <c r="H263" i="16"/>
  <c r="G263" i="16"/>
  <c r="I263" i="16" s="1"/>
  <c r="J262" i="16"/>
  <c r="I262" i="16"/>
  <c r="H262" i="16"/>
  <c r="G262" i="16"/>
  <c r="J259" i="16"/>
  <c r="H259" i="16"/>
  <c r="G259" i="16"/>
  <c r="I259" i="16" s="1"/>
  <c r="J258" i="16"/>
  <c r="I258" i="16"/>
  <c r="H258" i="16"/>
  <c r="G258" i="16"/>
  <c r="J257" i="16"/>
  <c r="I257" i="16"/>
  <c r="H257" i="16"/>
  <c r="G257" i="16"/>
  <c r="J256" i="16"/>
  <c r="I256" i="16"/>
  <c r="H256" i="16"/>
  <c r="G256" i="16"/>
  <c r="J253" i="16"/>
  <c r="H253" i="16"/>
  <c r="G253" i="16"/>
  <c r="I253" i="16" s="1"/>
  <c r="J252" i="16"/>
  <c r="I252" i="16"/>
  <c r="H252" i="16"/>
  <c r="G252" i="16"/>
  <c r="J251" i="16"/>
  <c r="I251" i="16"/>
  <c r="H251" i="16"/>
  <c r="G251" i="16"/>
  <c r="J250" i="16"/>
  <c r="I250" i="16"/>
  <c r="H250" i="16"/>
  <c r="G250" i="16"/>
  <c r="J249" i="16"/>
  <c r="I249" i="16"/>
  <c r="H249" i="16"/>
  <c r="G249" i="16"/>
  <c r="J248" i="16"/>
  <c r="I248" i="16"/>
  <c r="H248" i="16"/>
  <c r="G248" i="16"/>
  <c r="J247" i="16"/>
  <c r="H247" i="16"/>
  <c r="G247" i="16"/>
  <c r="I247" i="16" s="1"/>
  <c r="J244" i="16"/>
  <c r="I244" i="16"/>
  <c r="H244" i="16"/>
  <c r="G244" i="16"/>
  <c r="J243" i="16"/>
  <c r="I243" i="16"/>
  <c r="H243" i="16"/>
  <c r="G243" i="16"/>
  <c r="J240" i="16"/>
  <c r="I240" i="16"/>
  <c r="H240" i="16"/>
  <c r="G240" i="16"/>
  <c r="J239" i="16"/>
  <c r="H239" i="16"/>
  <c r="G239" i="16"/>
  <c r="I239" i="16" s="1"/>
  <c r="J238" i="16"/>
  <c r="I238" i="16"/>
  <c r="H238" i="16"/>
  <c r="G238" i="16"/>
  <c r="J237" i="16"/>
  <c r="I237" i="16"/>
  <c r="H237" i="16"/>
  <c r="G237" i="16"/>
  <c r="J236" i="16"/>
  <c r="I236" i="16"/>
  <c r="H236" i="16"/>
  <c r="G236" i="16"/>
  <c r="J235" i="16"/>
  <c r="H235" i="16"/>
  <c r="G235" i="16"/>
  <c r="I235" i="16" s="1"/>
  <c r="J234" i="16"/>
  <c r="I234" i="16"/>
  <c r="H234" i="16"/>
  <c r="G234" i="16"/>
  <c r="J233" i="16"/>
  <c r="H233" i="16"/>
  <c r="G233" i="16"/>
  <c r="I233" i="16" s="1"/>
  <c r="J232" i="16"/>
  <c r="I232" i="16"/>
  <c r="H232" i="16"/>
  <c r="G232" i="16"/>
  <c r="J231" i="16"/>
  <c r="H231" i="16"/>
  <c r="G231" i="16"/>
  <c r="I231" i="16" s="1"/>
  <c r="J230" i="16"/>
  <c r="I230" i="16"/>
  <c r="H230" i="16"/>
  <c r="G230" i="16"/>
  <c r="J229" i="16"/>
  <c r="H229" i="16"/>
  <c r="G229" i="16"/>
  <c r="I229" i="16" s="1"/>
  <c r="J228" i="16"/>
  <c r="I228" i="16"/>
  <c r="H228" i="16"/>
  <c r="G228" i="16"/>
  <c r="J225" i="16"/>
  <c r="H225" i="16"/>
  <c r="G225" i="16"/>
  <c r="I225" i="16" s="1"/>
  <c r="J224" i="16"/>
  <c r="I224" i="16"/>
  <c r="H224" i="16"/>
  <c r="G224" i="16"/>
  <c r="J223" i="16"/>
  <c r="H223" i="16"/>
  <c r="G223" i="16"/>
  <c r="I223" i="16" s="1"/>
  <c r="J222" i="16"/>
  <c r="I222" i="16"/>
  <c r="H222" i="16"/>
  <c r="G222" i="16"/>
  <c r="J221" i="16"/>
  <c r="H221" i="16"/>
  <c r="G221" i="16"/>
  <c r="I221" i="16" s="1"/>
  <c r="J220" i="16"/>
  <c r="I220" i="16"/>
  <c r="H220" i="16"/>
  <c r="G220" i="16"/>
  <c r="J219" i="16"/>
  <c r="H219" i="16"/>
  <c r="G219" i="16"/>
  <c r="I219" i="16" s="1"/>
  <c r="J218" i="16"/>
  <c r="I218" i="16"/>
  <c r="H218" i="16"/>
  <c r="G218" i="16"/>
  <c r="J217" i="16"/>
  <c r="I217" i="16"/>
  <c r="H217" i="16"/>
  <c r="G217" i="16"/>
  <c r="J216" i="16"/>
  <c r="I216" i="16"/>
  <c r="H216" i="16"/>
  <c r="G216" i="16"/>
  <c r="J215" i="16"/>
  <c r="H215" i="16"/>
  <c r="G215" i="16"/>
  <c r="I215" i="16" s="1"/>
  <c r="J214" i="16"/>
  <c r="I214" i="16"/>
  <c r="H214" i="16"/>
  <c r="G214" i="16"/>
  <c r="J211" i="16"/>
  <c r="I211" i="16"/>
  <c r="H211" i="16"/>
  <c r="G211" i="16"/>
  <c r="J210" i="16"/>
  <c r="I210" i="16"/>
  <c r="H210" i="16"/>
  <c r="G210" i="16"/>
  <c r="J207" i="16"/>
  <c r="H207" i="16"/>
  <c r="G207" i="16"/>
  <c r="I207" i="16" s="1"/>
  <c r="J206" i="16"/>
  <c r="I206" i="16"/>
  <c r="H206" i="16"/>
  <c r="G206" i="16"/>
  <c r="J203" i="16"/>
  <c r="H203" i="16"/>
  <c r="G203" i="16"/>
  <c r="I203" i="16" s="1"/>
  <c r="J202" i="16"/>
  <c r="I202" i="16"/>
  <c r="H202" i="16"/>
  <c r="G202" i="16"/>
  <c r="J201" i="16"/>
  <c r="I201" i="16"/>
  <c r="H201" i="16"/>
  <c r="G201" i="16"/>
  <c r="J200" i="16"/>
  <c r="I200" i="16"/>
  <c r="H200" i="16"/>
  <c r="G200" i="16"/>
  <c r="J199" i="16"/>
  <c r="H199" i="16"/>
  <c r="G199" i="16"/>
  <c r="I199" i="16" s="1"/>
  <c r="J198" i="16"/>
  <c r="I198" i="16"/>
  <c r="H198" i="16"/>
  <c r="G198" i="16"/>
  <c r="J195" i="16"/>
  <c r="H195" i="16"/>
  <c r="G195" i="16"/>
  <c r="I195" i="16" s="1"/>
  <c r="J194" i="16"/>
  <c r="I194" i="16"/>
  <c r="H194" i="16"/>
  <c r="G194" i="16"/>
  <c r="J193" i="16"/>
  <c r="H193" i="16"/>
  <c r="G193" i="16"/>
  <c r="I193" i="16" s="1"/>
  <c r="J192" i="16"/>
  <c r="I192" i="16"/>
  <c r="H192" i="16"/>
  <c r="G192" i="16"/>
  <c r="J191" i="16"/>
  <c r="H191" i="16"/>
  <c r="G191" i="16"/>
  <c r="I191" i="16" s="1"/>
  <c r="J190" i="16"/>
  <c r="I190" i="16"/>
  <c r="H190" i="16"/>
  <c r="G190" i="16"/>
  <c r="J187" i="16"/>
  <c r="H187" i="16"/>
  <c r="G187" i="16"/>
  <c r="I187" i="16" s="1"/>
  <c r="J186" i="16"/>
  <c r="I186" i="16"/>
  <c r="H186" i="16"/>
  <c r="G186" i="16"/>
  <c r="J185" i="16"/>
  <c r="H185" i="16"/>
  <c r="G185" i="16"/>
  <c r="I185" i="16" s="1"/>
  <c r="J184" i="16"/>
  <c r="I184" i="16"/>
  <c r="H184" i="16"/>
  <c r="G184" i="16"/>
  <c r="J183" i="16"/>
  <c r="H183" i="16"/>
  <c r="G183" i="16"/>
  <c r="I183" i="16" s="1"/>
  <c r="J182" i="16"/>
  <c r="I182" i="16"/>
  <c r="H182" i="16"/>
  <c r="G182" i="16"/>
  <c r="J179" i="16"/>
  <c r="H179" i="16"/>
  <c r="G179" i="16"/>
  <c r="I179" i="16" s="1"/>
  <c r="J178" i="16"/>
  <c r="I178" i="16"/>
  <c r="H178" i="16"/>
  <c r="G178" i="16"/>
  <c r="J177" i="16"/>
  <c r="H177" i="16"/>
  <c r="G177" i="16"/>
  <c r="I177" i="16" s="1"/>
  <c r="J176" i="16"/>
  <c r="I176" i="16"/>
  <c r="H176" i="16"/>
  <c r="G176" i="16"/>
  <c r="J175" i="16"/>
  <c r="I175" i="16"/>
  <c r="H175" i="16"/>
  <c r="G175" i="16"/>
  <c r="J174" i="16"/>
  <c r="I174" i="16"/>
  <c r="H174" i="16"/>
  <c r="G174" i="16"/>
  <c r="J173" i="16"/>
  <c r="H173" i="16"/>
  <c r="G173" i="16"/>
  <c r="I173" i="16" s="1"/>
  <c r="J172" i="16"/>
  <c r="I172" i="16"/>
  <c r="H172" i="16"/>
  <c r="G172" i="16"/>
  <c r="J171" i="16"/>
  <c r="H171" i="16"/>
  <c r="G171" i="16"/>
  <c r="I171" i="16" s="1"/>
  <c r="J168" i="16"/>
  <c r="I168" i="16"/>
  <c r="H168" i="16"/>
  <c r="G168" i="16"/>
  <c r="J167" i="16"/>
  <c r="H167" i="16"/>
  <c r="G167" i="16"/>
  <c r="I167" i="16" s="1"/>
  <c r="J164" i="16"/>
  <c r="I164" i="16"/>
  <c r="H164" i="16"/>
  <c r="G164" i="16"/>
  <c r="J163" i="16"/>
  <c r="H163" i="16"/>
  <c r="G163" i="16"/>
  <c r="I163" i="16" s="1"/>
  <c r="J162" i="16"/>
  <c r="I162" i="16"/>
  <c r="H162" i="16"/>
  <c r="G162" i="16"/>
  <c r="J161" i="16"/>
  <c r="H161" i="16"/>
  <c r="G161" i="16"/>
  <c r="I161" i="16" s="1"/>
  <c r="J160" i="16"/>
  <c r="I160" i="16"/>
  <c r="H160" i="16"/>
  <c r="G160" i="16"/>
  <c r="J157" i="16"/>
  <c r="H157" i="16"/>
  <c r="G157" i="16"/>
  <c r="I157" i="16" s="1"/>
  <c r="J156" i="16"/>
  <c r="I156" i="16"/>
  <c r="H156" i="16"/>
  <c r="G156" i="16"/>
  <c r="J155" i="16"/>
  <c r="I155" i="16"/>
  <c r="H155" i="16"/>
  <c r="G155" i="16"/>
  <c r="J154" i="16"/>
  <c r="I154" i="16"/>
  <c r="H154" i="16"/>
  <c r="G154" i="16"/>
  <c r="J153" i="16"/>
  <c r="H153" i="16"/>
  <c r="G153" i="16"/>
  <c r="I153" i="16" s="1"/>
  <c r="J152" i="16"/>
  <c r="I152" i="16"/>
  <c r="H152" i="16"/>
  <c r="G152" i="16"/>
  <c r="J149" i="16"/>
  <c r="H149" i="16"/>
  <c r="G149" i="16"/>
  <c r="I149" i="16" s="1"/>
  <c r="J148" i="16"/>
  <c r="I148" i="16"/>
  <c r="H148" i="16"/>
  <c r="G148" i="16"/>
  <c r="J145" i="16"/>
  <c r="H145" i="16"/>
  <c r="G145" i="16"/>
  <c r="I145" i="16" s="1"/>
  <c r="J144" i="16"/>
  <c r="I144" i="16"/>
  <c r="H144" i="16"/>
  <c r="G144" i="16"/>
  <c r="J143" i="16"/>
  <c r="H143" i="16"/>
  <c r="G143" i="16"/>
  <c r="I143" i="16" s="1"/>
  <c r="J142" i="16"/>
  <c r="I142" i="16"/>
  <c r="H142" i="16"/>
  <c r="G142" i="16"/>
  <c r="J139" i="16"/>
  <c r="H139" i="16"/>
  <c r="G139" i="16"/>
  <c r="I139" i="16" s="1"/>
  <c r="J138" i="16"/>
  <c r="I138" i="16"/>
  <c r="H138" i="16"/>
  <c r="G138" i="16"/>
  <c r="J137" i="16"/>
  <c r="H137" i="16"/>
  <c r="G137" i="16"/>
  <c r="I137" i="16" s="1"/>
  <c r="J136" i="16"/>
  <c r="I136" i="16"/>
  <c r="H136" i="16"/>
  <c r="G136" i="16"/>
  <c r="J133" i="16"/>
  <c r="I133" i="16"/>
  <c r="H133" i="16"/>
  <c r="G133" i="16"/>
  <c r="J132" i="16"/>
  <c r="I132" i="16"/>
  <c r="H132" i="16"/>
  <c r="G132" i="16"/>
  <c r="J129" i="16"/>
  <c r="H129" i="16"/>
  <c r="G129" i="16"/>
  <c r="I129" i="16" s="1"/>
  <c r="J128" i="16"/>
  <c r="I128" i="16"/>
  <c r="H128" i="16"/>
  <c r="G128" i="16"/>
  <c r="J125" i="16"/>
  <c r="H125" i="16"/>
  <c r="G125" i="16"/>
  <c r="I125" i="16" s="1"/>
  <c r="J124" i="16"/>
  <c r="I124" i="16"/>
  <c r="H124" i="16"/>
  <c r="G124" i="16"/>
  <c r="J123" i="16"/>
  <c r="H123" i="16"/>
  <c r="G123" i="16"/>
  <c r="I123" i="16" s="1"/>
  <c r="J122" i="16"/>
  <c r="I122" i="16"/>
  <c r="H122" i="16"/>
  <c r="G122" i="16"/>
  <c r="J121" i="16"/>
  <c r="H121" i="16"/>
  <c r="G121" i="16"/>
  <c r="I121" i="16" s="1"/>
  <c r="J120" i="16"/>
  <c r="I120" i="16"/>
  <c r="H120" i="16"/>
  <c r="G120" i="16"/>
  <c r="J119" i="16"/>
  <c r="H119" i="16"/>
  <c r="G119" i="16"/>
  <c r="I119" i="16" s="1"/>
  <c r="J118" i="16"/>
  <c r="I118" i="16"/>
  <c r="H118" i="16"/>
  <c r="G118" i="16"/>
  <c r="J117" i="16"/>
  <c r="H117" i="16"/>
  <c r="G117" i="16"/>
  <c r="I117" i="16" s="1"/>
  <c r="J116" i="16"/>
  <c r="I116" i="16"/>
  <c r="H116" i="16"/>
  <c r="G116" i="16"/>
  <c r="J115" i="16"/>
  <c r="H115" i="16"/>
  <c r="G115" i="16"/>
  <c r="I115" i="16" s="1"/>
  <c r="J114" i="16"/>
  <c r="I114" i="16"/>
  <c r="H114" i="16"/>
  <c r="G114" i="16"/>
  <c r="J111" i="16"/>
  <c r="H111" i="16"/>
  <c r="G111" i="16"/>
  <c r="I111" i="16" s="1"/>
  <c r="J110" i="16"/>
  <c r="I110" i="16"/>
  <c r="H110" i="16"/>
  <c r="G110" i="16"/>
  <c r="J109" i="16"/>
  <c r="H109" i="16"/>
  <c r="G109" i="16"/>
  <c r="I109" i="16" s="1"/>
  <c r="J108" i="16"/>
  <c r="I108" i="16"/>
  <c r="H108" i="16"/>
  <c r="G108" i="16"/>
  <c r="J107" i="16"/>
  <c r="H107" i="16"/>
  <c r="G107" i="16"/>
  <c r="I107" i="16" s="1"/>
  <c r="J106" i="16"/>
  <c r="I106" i="16"/>
  <c r="H106" i="16"/>
  <c r="G106" i="16"/>
  <c r="J105" i="16"/>
  <c r="H105" i="16"/>
  <c r="G105" i="16"/>
  <c r="I105" i="16" s="1"/>
  <c r="J102" i="16"/>
  <c r="I102" i="16"/>
  <c r="H102" i="16"/>
  <c r="G102" i="16"/>
  <c r="J101" i="16"/>
  <c r="H101" i="16"/>
  <c r="G101" i="16"/>
  <c r="I101" i="16" s="1"/>
  <c r="J100" i="16"/>
  <c r="I100" i="16"/>
  <c r="H100" i="16"/>
  <c r="G100" i="16"/>
  <c r="J99" i="16"/>
  <c r="H99" i="16"/>
  <c r="G99" i="16"/>
  <c r="I99" i="16" s="1"/>
  <c r="J98" i="16"/>
  <c r="I98" i="16"/>
  <c r="H98" i="16"/>
  <c r="G98" i="16"/>
  <c r="J97" i="16"/>
  <c r="H97" i="16"/>
  <c r="G97" i="16"/>
  <c r="I97" i="16" s="1"/>
  <c r="J96" i="16"/>
  <c r="I96" i="16"/>
  <c r="H96" i="16"/>
  <c r="G96" i="16"/>
  <c r="J95" i="16"/>
  <c r="I95" i="16"/>
  <c r="H95" i="16"/>
  <c r="G95" i="16"/>
  <c r="J94" i="16"/>
  <c r="I94" i="16"/>
  <c r="H94" i="16"/>
  <c r="G94" i="16"/>
  <c r="J93" i="16"/>
  <c r="I93" i="16"/>
  <c r="H93" i="16"/>
  <c r="G93" i="16"/>
  <c r="J90" i="16"/>
  <c r="I90" i="16"/>
  <c r="H90" i="16"/>
  <c r="G90" i="16"/>
  <c r="J89" i="16"/>
  <c r="I89" i="16"/>
  <c r="H89" i="16"/>
  <c r="G89" i="16"/>
  <c r="J88" i="16"/>
  <c r="I88" i="16"/>
  <c r="H88" i="16"/>
  <c r="G88" i="16"/>
  <c r="J87" i="16"/>
  <c r="I87" i="16"/>
  <c r="H87" i="16"/>
  <c r="G87" i="16"/>
  <c r="J84" i="16"/>
  <c r="I84" i="16"/>
  <c r="H84" i="16"/>
  <c r="G84" i="16"/>
  <c r="J83" i="16"/>
  <c r="I83" i="16"/>
  <c r="H83" i="16"/>
  <c r="G83" i="16"/>
  <c r="J80" i="16"/>
  <c r="I80" i="16"/>
  <c r="H80" i="16"/>
  <c r="G80" i="16"/>
  <c r="J79" i="16"/>
  <c r="I79" i="16"/>
  <c r="H79" i="16"/>
  <c r="G79" i="16"/>
  <c r="J78" i="16"/>
  <c r="I78" i="16"/>
  <c r="H78" i="16"/>
  <c r="G78" i="16"/>
  <c r="J75" i="16"/>
  <c r="I75" i="16"/>
  <c r="H75" i="16"/>
  <c r="G75" i="16"/>
  <c r="J74" i="16"/>
  <c r="I74" i="16"/>
  <c r="H74" i="16"/>
  <c r="G74" i="16"/>
  <c r="J73" i="16"/>
  <c r="I73" i="16"/>
  <c r="H73" i="16"/>
  <c r="G73" i="16"/>
  <c r="J70" i="16"/>
  <c r="I70" i="16"/>
  <c r="H70" i="16"/>
  <c r="G70" i="16"/>
  <c r="J69" i="16"/>
  <c r="I69" i="16"/>
  <c r="H69" i="16"/>
  <c r="G69" i="16"/>
  <c r="J66" i="16"/>
  <c r="I66" i="16"/>
  <c r="H66" i="16"/>
  <c r="G66" i="16"/>
  <c r="J65" i="16"/>
  <c r="I65" i="16"/>
  <c r="H65" i="16"/>
  <c r="G65" i="16"/>
  <c r="J64" i="16"/>
  <c r="I64" i="16"/>
  <c r="H64" i="16"/>
  <c r="G64" i="16"/>
  <c r="J63" i="16"/>
  <c r="I63" i="16"/>
  <c r="H63" i="16"/>
  <c r="G63" i="16"/>
  <c r="J62" i="16"/>
  <c r="I62" i="16"/>
  <c r="H62" i="16"/>
  <c r="G62" i="16"/>
  <c r="J61" i="16"/>
  <c r="I61" i="16"/>
  <c r="H61" i="16"/>
  <c r="G61" i="16"/>
  <c r="J60" i="16"/>
  <c r="I60" i="16"/>
  <c r="H60" i="16"/>
  <c r="G60" i="16"/>
  <c r="J59" i="16"/>
  <c r="I59" i="16"/>
  <c r="H59" i="16"/>
  <c r="G59" i="16"/>
  <c r="J58" i="16"/>
  <c r="I58" i="16"/>
  <c r="H58" i="16"/>
  <c r="G58" i="16"/>
  <c r="J57" i="16"/>
  <c r="I57" i="16"/>
  <c r="H57" i="16"/>
  <c r="G57" i="16"/>
  <c r="J56" i="16"/>
  <c r="I56" i="16"/>
  <c r="H56" i="16"/>
  <c r="G56" i="16"/>
  <c r="J55" i="16"/>
  <c r="I55" i="16"/>
  <c r="H55" i="16"/>
  <c r="G55" i="16"/>
  <c r="J52" i="16"/>
  <c r="I52" i="16"/>
  <c r="H52" i="16"/>
  <c r="G52" i="16"/>
  <c r="J51" i="16"/>
  <c r="I51" i="16"/>
  <c r="H51" i="16"/>
  <c r="G51" i="16"/>
  <c r="J48" i="16"/>
  <c r="I48" i="16"/>
  <c r="H48" i="16"/>
  <c r="G48" i="16"/>
  <c r="J47" i="16"/>
  <c r="I47" i="16"/>
  <c r="H47" i="16"/>
  <c r="G47" i="16"/>
  <c r="J44" i="16"/>
  <c r="I44" i="16"/>
  <c r="H44" i="16"/>
  <c r="G44" i="16"/>
  <c r="J43" i="16"/>
  <c r="I43" i="16"/>
  <c r="H43" i="16"/>
  <c r="G43" i="16"/>
  <c r="J40" i="16"/>
  <c r="I40" i="16"/>
  <c r="H40" i="16"/>
  <c r="G40" i="16"/>
  <c r="J39" i="16"/>
  <c r="I39" i="16"/>
  <c r="H39" i="16"/>
  <c r="G39" i="16"/>
  <c r="J36" i="16"/>
  <c r="I36" i="16"/>
  <c r="H36" i="16"/>
  <c r="G36" i="16"/>
  <c r="J35" i="16"/>
  <c r="I35" i="16"/>
  <c r="H35" i="16"/>
  <c r="G35"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I24" i="16"/>
  <c r="H24" i="16"/>
  <c r="G24" i="16"/>
  <c r="J21" i="16"/>
  <c r="I21" i="16"/>
  <c r="H21" i="16"/>
  <c r="G21" i="16"/>
  <c r="J20" i="16"/>
  <c r="I20" i="16"/>
  <c r="H20" i="16"/>
  <c r="G20" i="16"/>
  <c r="J19" i="16"/>
  <c r="I19" i="16"/>
  <c r="H19" i="16"/>
  <c r="G19" i="16"/>
  <c r="J18" i="16"/>
  <c r="I18" i="16"/>
  <c r="H18" i="16"/>
  <c r="G18" i="16"/>
  <c r="J17" i="16"/>
  <c r="I17" i="16"/>
  <c r="H17" i="16"/>
  <c r="G17" i="16"/>
  <c r="J16" i="16"/>
  <c r="I16" i="16"/>
  <c r="H16" i="16"/>
  <c r="G16" i="16"/>
  <c r="J15" i="16"/>
  <c r="I15" i="16"/>
  <c r="H15" i="16"/>
  <c r="G15" i="16"/>
  <c r="J14" i="16"/>
  <c r="I14" i="16"/>
  <c r="H14" i="16"/>
  <c r="G14" i="16"/>
  <c r="J13" i="16"/>
  <c r="I13" i="16"/>
  <c r="H13" i="16"/>
  <c r="G13" i="16"/>
  <c r="J10" i="16"/>
  <c r="I10" i="16"/>
  <c r="H10" i="16"/>
  <c r="G10" i="16"/>
  <c r="J9" i="16"/>
  <c r="I9" i="16"/>
  <c r="H9" i="16"/>
  <c r="G9" i="16"/>
  <c r="J8" i="16"/>
  <c r="I8" i="16"/>
  <c r="H8" i="16"/>
  <c r="G8" i="16"/>
  <c r="B5" i="16"/>
  <c r="K28" i="15"/>
  <c r="H28" i="15"/>
  <c r="F28" i="15"/>
  <c r="D28" i="15"/>
  <c r="B28" i="15"/>
  <c r="C19" i="15" s="1"/>
  <c r="K26" i="15"/>
  <c r="J26" i="15"/>
  <c r="I26" i="15"/>
  <c r="G26" i="15"/>
  <c r="K25" i="15"/>
  <c r="J25" i="15"/>
  <c r="I25" i="15"/>
  <c r="G25" i="15"/>
  <c r="E25" i="15"/>
  <c r="C25" i="15"/>
  <c r="K24" i="15"/>
  <c r="J24" i="15"/>
  <c r="I24" i="15"/>
  <c r="G24" i="15"/>
  <c r="K23" i="15"/>
  <c r="J23" i="15"/>
  <c r="I23" i="15"/>
  <c r="G23" i="15"/>
  <c r="E23" i="15"/>
  <c r="C23" i="15"/>
  <c r="K22" i="15"/>
  <c r="J22" i="15"/>
  <c r="I22" i="15"/>
  <c r="G22" i="15"/>
  <c r="K21" i="15"/>
  <c r="J21" i="15"/>
  <c r="I21" i="15"/>
  <c r="G21" i="15"/>
  <c r="K20" i="15"/>
  <c r="J20" i="15"/>
  <c r="I20" i="15"/>
  <c r="G20" i="15"/>
  <c r="E20" i="15"/>
  <c r="C20" i="15"/>
  <c r="K19" i="15"/>
  <c r="J19" i="15"/>
  <c r="I19" i="15"/>
  <c r="G19" i="15"/>
  <c r="E19" i="15"/>
  <c r="K18" i="15"/>
  <c r="J18" i="15"/>
  <c r="I18" i="15"/>
  <c r="G18" i="15"/>
  <c r="K17" i="15"/>
  <c r="J17" i="15"/>
  <c r="I17" i="15"/>
  <c r="G17" i="15"/>
  <c r="E17" i="15"/>
  <c r="C17" i="15"/>
  <c r="K16" i="15"/>
  <c r="J16" i="15"/>
  <c r="I16" i="15"/>
  <c r="G16" i="15"/>
  <c r="E16" i="15"/>
  <c r="K15" i="15"/>
  <c r="J15" i="15"/>
  <c r="I15" i="15"/>
  <c r="G15" i="15"/>
  <c r="E15" i="15"/>
  <c r="C15" i="15"/>
  <c r="K14" i="15"/>
  <c r="J14" i="15"/>
  <c r="I14" i="15"/>
  <c r="G14" i="15"/>
  <c r="K13" i="15"/>
  <c r="J13" i="15"/>
  <c r="I13" i="15"/>
  <c r="G13" i="15"/>
  <c r="E13" i="15"/>
  <c r="K12" i="15"/>
  <c r="J12" i="15"/>
  <c r="I12" i="15"/>
  <c r="G12" i="15"/>
  <c r="E12" i="15"/>
  <c r="C12" i="15"/>
  <c r="K11" i="15"/>
  <c r="J11" i="15"/>
  <c r="I11" i="15"/>
  <c r="G11" i="15"/>
  <c r="E11" i="15"/>
  <c r="K10" i="15"/>
  <c r="J10" i="15"/>
  <c r="I10" i="15"/>
  <c r="G10" i="15"/>
  <c r="K9" i="15"/>
  <c r="J9" i="15"/>
  <c r="I9" i="15"/>
  <c r="G9" i="15"/>
  <c r="E9" i="15"/>
  <c r="C9" i="15"/>
  <c r="K8" i="15"/>
  <c r="J8" i="15"/>
  <c r="I8" i="15"/>
  <c r="G8" i="15"/>
  <c r="E8" i="15"/>
  <c r="K7" i="15"/>
  <c r="J7" i="15"/>
  <c r="I7" i="15"/>
  <c r="G7" i="15"/>
  <c r="E7" i="15"/>
  <c r="C7" i="15"/>
  <c r="B5" i="15"/>
  <c r="F5" i="15" s="1"/>
  <c r="K44" i="14"/>
  <c r="J44" i="14"/>
  <c r="I44" i="14"/>
  <c r="G44" i="14"/>
  <c r="E44" i="14"/>
  <c r="C44" i="14"/>
  <c r="K42" i="14"/>
  <c r="J42" i="14"/>
  <c r="H42" i="14"/>
  <c r="I42" i="14" s="1"/>
  <c r="G42" i="14"/>
  <c r="F42" i="14"/>
  <c r="E42" i="14"/>
  <c r="D42" i="14"/>
  <c r="B42" i="14"/>
  <c r="C39" i="14" s="1"/>
  <c r="K40" i="14"/>
  <c r="J40" i="14"/>
  <c r="I40" i="14"/>
  <c r="G40" i="14"/>
  <c r="E40" i="14"/>
  <c r="K39" i="14"/>
  <c r="J39" i="14"/>
  <c r="I39" i="14"/>
  <c r="E39" i="14"/>
  <c r="K38" i="14"/>
  <c r="J38" i="14"/>
  <c r="I38" i="14"/>
  <c r="K37" i="14"/>
  <c r="J37" i="14"/>
  <c r="I37" i="14"/>
  <c r="G37" i="14"/>
  <c r="E37" i="14"/>
  <c r="C37" i="14"/>
  <c r="K36" i="14"/>
  <c r="J36" i="14"/>
  <c r="I36" i="14"/>
  <c r="G36" i="14"/>
  <c r="E36" i="14"/>
  <c r="K35" i="14"/>
  <c r="J35" i="14"/>
  <c r="I35" i="14"/>
  <c r="E35" i="14"/>
  <c r="C35" i="14"/>
  <c r="K34" i="14"/>
  <c r="J34" i="14"/>
  <c r="I34" i="14"/>
  <c r="G34" i="14"/>
  <c r="K33" i="14"/>
  <c r="J33" i="14"/>
  <c r="I33" i="14"/>
  <c r="G33" i="14"/>
  <c r="E33" i="14"/>
  <c r="C33" i="14"/>
  <c r="K32" i="14"/>
  <c r="J32" i="14"/>
  <c r="I32" i="14"/>
  <c r="E32" i="14"/>
  <c r="C32" i="14"/>
  <c r="K31" i="14"/>
  <c r="J31" i="14"/>
  <c r="I31" i="14"/>
  <c r="E31" i="14"/>
  <c r="C31" i="14"/>
  <c r="K30" i="14"/>
  <c r="J30" i="14"/>
  <c r="I30" i="14"/>
  <c r="G30" i="14"/>
  <c r="K29" i="14"/>
  <c r="J29" i="14"/>
  <c r="I29" i="14"/>
  <c r="G29" i="14"/>
  <c r="E29" i="14"/>
  <c r="H26" i="14"/>
  <c r="G26" i="14"/>
  <c r="F26" i="14"/>
  <c r="G22" i="14" s="1"/>
  <c r="D26" i="14"/>
  <c r="B26" i="14"/>
  <c r="C26" i="14" s="1"/>
  <c r="K24" i="14"/>
  <c r="J24" i="14"/>
  <c r="I24" i="14"/>
  <c r="G24" i="14"/>
  <c r="C24" i="14"/>
  <c r="K23" i="14"/>
  <c r="J23" i="14"/>
  <c r="G23" i="14"/>
  <c r="C23" i="14"/>
  <c r="K22" i="14"/>
  <c r="J22" i="14"/>
  <c r="E22" i="14"/>
  <c r="C22" i="14"/>
  <c r="K21" i="14"/>
  <c r="J21" i="14"/>
  <c r="I21" i="14"/>
  <c r="G21" i="14"/>
  <c r="C21" i="14"/>
  <c r="K20" i="14"/>
  <c r="J20" i="14"/>
  <c r="C20" i="14"/>
  <c r="I17" i="14"/>
  <c r="H17" i="14"/>
  <c r="F17" i="14"/>
  <c r="D17" i="14"/>
  <c r="B17" i="14"/>
  <c r="C17" i="14" s="1"/>
  <c r="K15" i="14"/>
  <c r="J15" i="14"/>
  <c r="I15" i="14"/>
  <c r="E15" i="14"/>
  <c r="C15" i="14"/>
  <c r="K14" i="14"/>
  <c r="J14" i="14"/>
  <c r="I14" i="14"/>
  <c r="E14" i="14"/>
  <c r="C14" i="14"/>
  <c r="K13" i="14"/>
  <c r="J13" i="14"/>
  <c r="E13" i="14"/>
  <c r="C13" i="14"/>
  <c r="K12" i="14"/>
  <c r="J12" i="14"/>
  <c r="I12" i="14"/>
  <c r="C12" i="14"/>
  <c r="K11" i="14"/>
  <c r="J11" i="14"/>
  <c r="I11" i="14"/>
  <c r="E11" i="14"/>
  <c r="C11" i="14"/>
  <c r="K10" i="14"/>
  <c r="J10" i="14"/>
  <c r="E10" i="14"/>
  <c r="C10" i="14"/>
  <c r="K9" i="14"/>
  <c r="J9" i="14"/>
  <c r="E9" i="14"/>
  <c r="C9" i="14"/>
  <c r="K8" i="14"/>
  <c r="J8" i="14"/>
  <c r="I8" i="14"/>
  <c r="C8" i="14"/>
  <c r="K7" i="14"/>
  <c r="J7" i="14"/>
  <c r="I7" i="14"/>
  <c r="E7" i="14"/>
  <c r="C7" i="14"/>
  <c r="B5" i="14"/>
  <c r="J24" i="13"/>
  <c r="H24" i="13"/>
  <c r="F24" i="13"/>
  <c r="D24" i="13"/>
  <c r="B24" i="13"/>
  <c r="K22" i="13"/>
  <c r="J22" i="13"/>
  <c r="G22" i="13"/>
  <c r="E22" i="13"/>
  <c r="C22" i="13"/>
  <c r="K21" i="13"/>
  <c r="J21" i="13"/>
  <c r="G21" i="13"/>
  <c r="E21" i="13"/>
  <c r="C21" i="13"/>
  <c r="K20" i="13"/>
  <c r="J20" i="13"/>
  <c r="G20" i="13"/>
  <c r="E20" i="13"/>
  <c r="C20" i="13"/>
  <c r="K19" i="13"/>
  <c r="J19" i="13"/>
  <c r="G19" i="13"/>
  <c r="E19" i="13"/>
  <c r="C19" i="13"/>
  <c r="K18" i="13"/>
  <c r="J18" i="13"/>
  <c r="I18" i="13"/>
  <c r="G18" i="13"/>
  <c r="E18" i="13"/>
  <c r="C18" i="13"/>
  <c r="K17" i="13"/>
  <c r="J17" i="13"/>
  <c r="G17" i="13"/>
  <c r="E17" i="13"/>
  <c r="C17" i="13"/>
  <c r="K16" i="13"/>
  <c r="J16" i="13"/>
  <c r="G16" i="13"/>
  <c r="E16" i="13"/>
  <c r="C16" i="13"/>
  <c r="K15" i="13"/>
  <c r="J15" i="13"/>
  <c r="G15" i="13"/>
  <c r="E15" i="13"/>
  <c r="C15" i="13"/>
  <c r="K14" i="13"/>
  <c r="J14" i="13"/>
  <c r="I14" i="13"/>
  <c r="G14" i="13"/>
  <c r="E14" i="13"/>
  <c r="C14" i="13"/>
  <c r="K13" i="13"/>
  <c r="J13" i="13"/>
  <c r="G13" i="13"/>
  <c r="E13" i="13"/>
  <c r="C13" i="13"/>
  <c r="K12" i="13"/>
  <c r="J12" i="13"/>
  <c r="G12" i="13"/>
  <c r="E12" i="13"/>
  <c r="C12" i="13"/>
  <c r="K11" i="13"/>
  <c r="J11" i="13"/>
  <c r="G11" i="13"/>
  <c r="E11" i="13"/>
  <c r="C11" i="13"/>
  <c r="K10" i="13"/>
  <c r="J10" i="13"/>
  <c r="I10" i="13"/>
  <c r="G10" i="13"/>
  <c r="E10" i="13"/>
  <c r="C10" i="13"/>
  <c r="K9" i="13"/>
  <c r="J9" i="13"/>
  <c r="G9" i="13"/>
  <c r="E9" i="13"/>
  <c r="C9" i="13"/>
  <c r="K8" i="13"/>
  <c r="J8" i="13"/>
  <c r="G8" i="13"/>
  <c r="E8" i="13"/>
  <c r="C8" i="13"/>
  <c r="K7" i="13"/>
  <c r="J7" i="13"/>
  <c r="G7" i="13"/>
  <c r="E7" i="13"/>
  <c r="C7" i="13"/>
  <c r="F5" i="13"/>
  <c r="D5" i="13"/>
  <c r="H5" i="13" s="1"/>
  <c r="B5" i="13"/>
  <c r="K69" i="12"/>
  <c r="J69" i="12"/>
  <c r="I69" i="12"/>
  <c r="G69" i="12"/>
  <c r="E69" i="12"/>
  <c r="C69" i="12"/>
  <c r="K67" i="12"/>
  <c r="H67" i="12"/>
  <c r="F67" i="12"/>
  <c r="G67" i="12" s="1"/>
  <c r="D67" i="12"/>
  <c r="E64" i="12" s="1"/>
  <c r="C67" i="12"/>
  <c r="B67" i="12"/>
  <c r="C64" i="12" s="1"/>
  <c r="K65" i="12"/>
  <c r="J65" i="12"/>
  <c r="G65" i="12"/>
  <c r="C65" i="12"/>
  <c r="K64" i="12"/>
  <c r="J64" i="12"/>
  <c r="G64" i="12"/>
  <c r="K63" i="12"/>
  <c r="J63" i="12"/>
  <c r="I63" i="12"/>
  <c r="G63" i="12"/>
  <c r="C63" i="12"/>
  <c r="K62" i="12"/>
  <c r="J62" i="12"/>
  <c r="G62" i="12"/>
  <c r="E62" i="12"/>
  <c r="C62" i="12"/>
  <c r="K61" i="12"/>
  <c r="J61" i="12"/>
  <c r="G61" i="12"/>
  <c r="C61" i="12"/>
  <c r="K60" i="12"/>
  <c r="J60" i="12"/>
  <c r="G60" i="12"/>
  <c r="K59" i="12"/>
  <c r="J59" i="12"/>
  <c r="I59" i="12"/>
  <c r="G59" i="12"/>
  <c r="C59" i="12"/>
  <c r="K58" i="12"/>
  <c r="J58" i="12"/>
  <c r="G58" i="12"/>
  <c r="E58" i="12"/>
  <c r="C58" i="12"/>
  <c r="K57" i="12"/>
  <c r="J57" i="12"/>
  <c r="G57" i="12"/>
  <c r="C57" i="12"/>
  <c r="K56" i="12"/>
  <c r="J56" i="12"/>
  <c r="G56" i="12"/>
  <c r="K55" i="12"/>
  <c r="J55" i="12"/>
  <c r="I55" i="12"/>
  <c r="G55" i="12"/>
  <c r="C55" i="12"/>
  <c r="K54" i="12"/>
  <c r="J54" i="12"/>
  <c r="G54" i="12"/>
  <c r="E54" i="12"/>
  <c r="C54" i="12"/>
  <c r="K53" i="12"/>
  <c r="J53" i="12"/>
  <c r="G53" i="12"/>
  <c r="C53" i="12"/>
  <c r="K52" i="12"/>
  <c r="J52" i="12"/>
  <c r="G52" i="12"/>
  <c r="K51" i="12"/>
  <c r="J51" i="12"/>
  <c r="I51" i="12"/>
  <c r="G51" i="12"/>
  <c r="C51" i="12"/>
  <c r="K50" i="12"/>
  <c r="J50" i="12"/>
  <c r="G50" i="12"/>
  <c r="E50" i="12"/>
  <c r="C50" i="12"/>
  <c r="J47" i="12"/>
  <c r="H47" i="12"/>
  <c r="I47" i="12" s="1"/>
  <c r="F47" i="12"/>
  <c r="G44" i="12" s="1"/>
  <c r="E47" i="12"/>
  <c r="D47" i="12"/>
  <c r="E43" i="12" s="1"/>
  <c r="B47" i="12"/>
  <c r="K45" i="12"/>
  <c r="J45" i="12"/>
  <c r="I45" i="12"/>
  <c r="G45" i="12"/>
  <c r="E45" i="12"/>
  <c r="K44" i="12"/>
  <c r="J44" i="12"/>
  <c r="K43" i="12"/>
  <c r="J43" i="12"/>
  <c r="I43" i="12"/>
  <c r="G43" i="12"/>
  <c r="K42" i="12"/>
  <c r="J42" i="12"/>
  <c r="I42" i="12"/>
  <c r="G42" i="12"/>
  <c r="C42" i="12"/>
  <c r="K41" i="12"/>
  <c r="J41" i="12"/>
  <c r="I41" i="12"/>
  <c r="G41" i="12"/>
  <c r="E41" i="12"/>
  <c r="K40" i="12"/>
  <c r="J40" i="12"/>
  <c r="K39" i="12"/>
  <c r="J39" i="12"/>
  <c r="I39" i="12"/>
  <c r="G39" i="12"/>
  <c r="K38" i="12"/>
  <c r="J38" i="12"/>
  <c r="I38" i="12"/>
  <c r="G38" i="12"/>
  <c r="C38" i="12"/>
  <c r="K37" i="12"/>
  <c r="J37" i="12"/>
  <c r="I37" i="12"/>
  <c r="G37" i="12"/>
  <c r="E37" i="12"/>
  <c r="H34" i="12"/>
  <c r="I34" i="12" s="1"/>
  <c r="F34" i="12"/>
  <c r="G31" i="12" s="1"/>
  <c r="E34" i="12"/>
  <c r="D34" i="12"/>
  <c r="E30" i="12" s="1"/>
  <c r="B34" i="12"/>
  <c r="K32" i="12"/>
  <c r="J32" i="12"/>
  <c r="I32" i="12"/>
  <c r="G32" i="12"/>
  <c r="E32" i="12"/>
  <c r="K31" i="12"/>
  <c r="J31" i="12"/>
  <c r="K30" i="12"/>
  <c r="J30" i="12"/>
  <c r="I30" i="12"/>
  <c r="G30" i="12"/>
  <c r="K29" i="12"/>
  <c r="J29" i="12"/>
  <c r="I29" i="12"/>
  <c r="G29" i="12"/>
  <c r="C29" i="12"/>
  <c r="K28" i="12"/>
  <c r="J28" i="12"/>
  <c r="I28" i="12"/>
  <c r="G28" i="12"/>
  <c r="E28" i="12"/>
  <c r="K27" i="12"/>
  <c r="J27" i="12"/>
  <c r="K26" i="12"/>
  <c r="J26" i="12"/>
  <c r="I26" i="12"/>
  <c r="G26" i="12"/>
  <c r="K25" i="12"/>
  <c r="J25" i="12"/>
  <c r="I25" i="12"/>
  <c r="G25" i="12"/>
  <c r="C25" i="12"/>
  <c r="H22" i="12"/>
  <c r="K22" i="12" s="1"/>
  <c r="G22" i="12"/>
  <c r="F22" i="12"/>
  <c r="D22" i="12"/>
  <c r="B22" i="12"/>
  <c r="C22" i="12" s="1"/>
  <c r="K20" i="12"/>
  <c r="J20" i="12"/>
  <c r="I20" i="12"/>
  <c r="G20" i="12"/>
  <c r="C20" i="12"/>
  <c r="K19" i="12"/>
  <c r="J19" i="12"/>
  <c r="E19" i="12"/>
  <c r="C19" i="12"/>
  <c r="K18" i="12"/>
  <c r="J18" i="12"/>
  <c r="C18" i="12"/>
  <c r="K15" i="12"/>
  <c r="J15" i="12"/>
  <c r="H15" i="12"/>
  <c r="F15" i="12"/>
  <c r="G15" i="12" s="1"/>
  <c r="D15" i="12"/>
  <c r="E15" i="12" s="1"/>
  <c r="B15" i="12"/>
  <c r="K13" i="12"/>
  <c r="J13" i="12"/>
  <c r="G13" i="12"/>
  <c r="J10" i="12"/>
  <c r="H10" i="12"/>
  <c r="F10" i="12"/>
  <c r="G10" i="12" s="1"/>
  <c r="D10" i="12"/>
  <c r="E7" i="12" s="1"/>
  <c r="B10" i="12"/>
  <c r="C7" i="12" s="1"/>
  <c r="K8" i="12"/>
  <c r="J8" i="12"/>
  <c r="G8" i="12"/>
  <c r="K7" i="12"/>
  <c r="J7" i="12"/>
  <c r="G7" i="12"/>
  <c r="F5" i="12"/>
  <c r="B5" i="12"/>
  <c r="D5" i="12" s="1"/>
  <c r="H5" i="12" s="1"/>
  <c r="K39" i="11"/>
  <c r="H39" i="11"/>
  <c r="F39" i="11"/>
  <c r="D39" i="11"/>
  <c r="E37" i="11" s="1"/>
  <c r="B39" i="11"/>
  <c r="C36" i="11" s="1"/>
  <c r="K37" i="11"/>
  <c r="J37" i="11"/>
  <c r="I37" i="11"/>
  <c r="G37" i="11"/>
  <c r="K36" i="11"/>
  <c r="J36" i="11"/>
  <c r="I36" i="11"/>
  <c r="G36" i="11"/>
  <c r="K35" i="11"/>
  <c r="J35" i="11"/>
  <c r="I35" i="11"/>
  <c r="G35" i="11"/>
  <c r="E35" i="11"/>
  <c r="K34" i="11"/>
  <c r="J34" i="11"/>
  <c r="I34" i="11"/>
  <c r="G34" i="11"/>
  <c r="E34" i="11"/>
  <c r="K33" i="11"/>
  <c r="J33" i="11"/>
  <c r="I33" i="11"/>
  <c r="G33" i="11"/>
  <c r="K32" i="11"/>
  <c r="J32" i="11"/>
  <c r="I32" i="11"/>
  <c r="G32" i="11"/>
  <c r="C32" i="11"/>
  <c r="K31" i="11"/>
  <c r="J31" i="11"/>
  <c r="I31" i="11"/>
  <c r="G31" i="11"/>
  <c r="E31" i="11"/>
  <c r="K30" i="11"/>
  <c r="J30" i="11"/>
  <c r="I30" i="11"/>
  <c r="G30" i="11"/>
  <c r="E30" i="11"/>
  <c r="K29" i="11"/>
  <c r="J29" i="11"/>
  <c r="I29" i="11"/>
  <c r="G29" i="11"/>
  <c r="K28" i="11"/>
  <c r="J28" i="11"/>
  <c r="I28" i="11"/>
  <c r="G28" i="11"/>
  <c r="C28" i="11"/>
  <c r="K27" i="11"/>
  <c r="J27" i="11"/>
  <c r="I27" i="11"/>
  <c r="G27" i="11"/>
  <c r="E27" i="11"/>
  <c r="K26" i="11"/>
  <c r="J26" i="11"/>
  <c r="I26" i="11"/>
  <c r="G26" i="11"/>
  <c r="E26" i="11"/>
  <c r="K25" i="11"/>
  <c r="J25" i="11"/>
  <c r="I25" i="11"/>
  <c r="G25" i="11"/>
  <c r="K24" i="11"/>
  <c r="J24" i="11"/>
  <c r="I24" i="11"/>
  <c r="G24" i="11"/>
  <c r="C24" i="11"/>
  <c r="K23" i="11"/>
  <c r="J23" i="11"/>
  <c r="I23" i="11"/>
  <c r="G23" i="11"/>
  <c r="E23" i="11"/>
  <c r="C23" i="11"/>
  <c r="K22" i="11"/>
  <c r="J22" i="11"/>
  <c r="I22" i="11"/>
  <c r="G22" i="11"/>
  <c r="E22" i="11"/>
  <c r="K21" i="11"/>
  <c r="J21" i="11"/>
  <c r="I21" i="11"/>
  <c r="G21" i="11"/>
  <c r="K20" i="11"/>
  <c r="J20" i="11"/>
  <c r="I20" i="11"/>
  <c r="G20" i="11"/>
  <c r="K19" i="11"/>
  <c r="J19" i="11"/>
  <c r="I19" i="11"/>
  <c r="G19" i="11"/>
  <c r="E19" i="11"/>
  <c r="C19" i="11"/>
  <c r="K18" i="11"/>
  <c r="J18" i="11"/>
  <c r="I18" i="11"/>
  <c r="G18" i="11"/>
  <c r="E18" i="11"/>
  <c r="K17" i="11"/>
  <c r="J17" i="11"/>
  <c r="I17" i="11"/>
  <c r="G17" i="11"/>
  <c r="K16" i="11"/>
  <c r="J16" i="11"/>
  <c r="I16" i="11"/>
  <c r="G16" i="11"/>
  <c r="K15" i="11"/>
  <c r="J15" i="11"/>
  <c r="I15" i="11"/>
  <c r="G15" i="11"/>
  <c r="E15" i="11"/>
  <c r="C15" i="11"/>
  <c r="K14" i="11"/>
  <c r="J14" i="11"/>
  <c r="I14" i="11"/>
  <c r="G14" i="11"/>
  <c r="E14" i="11"/>
  <c r="C14" i="11"/>
  <c r="K13" i="11"/>
  <c r="J13" i="11"/>
  <c r="I13" i="11"/>
  <c r="G13" i="11"/>
  <c r="K12" i="11"/>
  <c r="J12" i="11"/>
  <c r="I12" i="11"/>
  <c r="G12" i="11"/>
  <c r="C12" i="11"/>
  <c r="K11" i="11"/>
  <c r="J11" i="11"/>
  <c r="I11" i="11"/>
  <c r="G11" i="11"/>
  <c r="E11" i="11"/>
  <c r="K10" i="11"/>
  <c r="J10" i="11"/>
  <c r="I10" i="11"/>
  <c r="G10" i="11"/>
  <c r="E10" i="11"/>
  <c r="C10" i="11"/>
  <c r="K9" i="11"/>
  <c r="J9" i="11"/>
  <c r="I9" i="11"/>
  <c r="G9" i="11"/>
  <c r="K8" i="11"/>
  <c r="J8" i="11"/>
  <c r="I8" i="11"/>
  <c r="G8" i="11"/>
  <c r="K7" i="11"/>
  <c r="J7" i="11"/>
  <c r="I7" i="11"/>
  <c r="G7" i="11"/>
  <c r="E7" i="11"/>
  <c r="F5" i="11"/>
  <c r="B5" i="11"/>
  <c r="D5" i="11" s="1"/>
  <c r="H5" i="11" s="1"/>
  <c r="K171" i="10"/>
  <c r="J171" i="10"/>
  <c r="I171" i="10"/>
  <c r="G171" i="10"/>
  <c r="E171" i="10"/>
  <c r="C171" i="10"/>
  <c r="K169" i="10"/>
  <c r="J169" i="10"/>
  <c r="I169" i="10"/>
  <c r="G169" i="10"/>
  <c r="E169" i="10"/>
  <c r="C169" i="10"/>
  <c r="H167" i="10"/>
  <c r="I167" i="10" s="1"/>
  <c r="G167" i="10"/>
  <c r="F167" i="10"/>
  <c r="K167" i="10" s="1"/>
  <c r="D167" i="10"/>
  <c r="B167" i="10"/>
  <c r="C167" i="10" s="1"/>
  <c r="K165" i="10"/>
  <c r="J165" i="10"/>
  <c r="I165" i="10"/>
  <c r="G165" i="10"/>
  <c r="E165" i="10"/>
  <c r="C165" i="10"/>
  <c r="J163" i="10"/>
  <c r="H163" i="10"/>
  <c r="I163" i="10" s="1"/>
  <c r="G163" i="10"/>
  <c r="F163" i="10"/>
  <c r="D163" i="10"/>
  <c r="B163" i="10"/>
  <c r="C157" i="10" s="1"/>
  <c r="K161" i="10"/>
  <c r="J161" i="10"/>
  <c r="I161" i="10"/>
  <c r="G161" i="10"/>
  <c r="K160" i="10"/>
  <c r="J160" i="10"/>
  <c r="C160" i="10"/>
  <c r="K159" i="10"/>
  <c r="J159" i="10"/>
  <c r="I159" i="10"/>
  <c r="G159" i="10"/>
  <c r="K158" i="10"/>
  <c r="J158" i="10"/>
  <c r="I158" i="10"/>
  <c r="G158" i="10"/>
  <c r="C158" i="10"/>
  <c r="K157" i="10"/>
  <c r="J157" i="10"/>
  <c r="I157" i="10"/>
  <c r="G157" i="10"/>
  <c r="K156" i="10"/>
  <c r="J156" i="10"/>
  <c r="J153" i="10"/>
  <c r="H153" i="10"/>
  <c r="F153" i="10"/>
  <c r="G153" i="10" s="1"/>
  <c r="E153" i="10"/>
  <c r="D153" i="10"/>
  <c r="E150" i="10" s="1"/>
  <c r="C153" i="10"/>
  <c r="B153" i="10"/>
  <c r="C150" i="10" s="1"/>
  <c r="K151" i="10"/>
  <c r="J151" i="10"/>
  <c r="G151" i="10"/>
  <c r="C151" i="10"/>
  <c r="K150" i="10"/>
  <c r="J150" i="10"/>
  <c r="G150" i="10"/>
  <c r="F148" i="10"/>
  <c r="D148" i="10"/>
  <c r="H148" i="10" s="1"/>
  <c r="B148" i="10"/>
  <c r="K145" i="10"/>
  <c r="J145" i="10"/>
  <c r="I145" i="10"/>
  <c r="G145" i="10"/>
  <c r="E145" i="10"/>
  <c r="C145" i="10"/>
  <c r="H143" i="10"/>
  <c r="F143" i="10"/>
  <c r="G143" i="10" s="1"/>
  <c r="E143" i="10"/>
  <c r="D143" i="10"/>
  <c r="B143" i="10"/>
  <c r="K141" i="10"/>
  <c r="J141" i="10"/>
  <c r="G141" i="10"/>
  <c r="E141" i="10"/>
  <c r="K140" i="10"/>
  <c r="J140" i="10"/>
  <c r="G140" i="10"/>
  <c r="K139" i="10"/>
  <c r="J139" i="10"/>
  <c r="I139" i="10"/>
  <c r="G139" i="10"/>
  <c r="K138" i="10"/>
  <c r="J138" i="10"/>
  <c r="I138" i="10"/>
  <c r="G138" i="10"/>
  <c r="E138" i="10"/>
  <c r="C138" i="10"/>
  <c r="K137" i="10"/>
  <c r="J137" i="10"/>
  <c r="G137" i="10"/>
  <c r="E137" i="10"/>
  <c r="C137" i="10"/>
  <c r="K136" i="10"/>
  <c r="J136" i="10"/>
  <c r="G136" i="10"/>
  <c r="K135" i="10"/>
  <c r="J135" i="10"/>
  <c r="G135" i="10"/>
  <c r="K134" i="10"/>
  <c r="J134" i="10"/>
  <c r="I134" i="10"/>
  <c r="G134" i="10"/>
  <c r="E134" i="10"/>
  <c r="K133" i="10"/>
  <c r="J133" i="10"/>
  <c r="G133" i="10"/>
  <c r="E133" i="10"/>
  <c r="K132" i="10"/>
  <c r="J132" i="10"/>
  <c r="G132" i="10"/>
  <c r="K131" i="10"/>
  <c r="J131" i="10"/>
  <c r="G131" i="10"/>
  <c r="C131" i="10"/>
  <c r="H128" i="10"/>
  <c r="I106" i="10" s="1"/>
  <c r="F128" i="10"/>
  <c r="G125" i="10" s="1"/>
  <c r="D128" i="10"/>
  <c r="B128" i="10"/>
  <c r="C128" i="10" s="1"/>
  <c r="K126" i="10"/>
  <c r="J126" i="10"/>
  <c r="G126" i="10"/>
  <c r="C126" i="10"/>
  <c r="K125" i="10"/>
  <c r="J125" i="10"/>
  <c r="E125" i="10"/>
  <c r="C125" i="10"/>
  <c r="K124" i="10"/>
  <c r="J124" i="10"/>
  <c r="C124" i="10"/>
  <c r="K123" i="10"/>
  <c r="J123" i="10"/>
  <c r="G123" i="10"/>
  <c r="C123" i="10"/>
  <c r="K122" i="10"/>
  <c r="J122" i="10"/>
  <c r="G122" i="10"/>
  <c r="C122" i="10"/>
  <c r="K121" i="10"/>
  <c r="J121" i="10"/>
  <c r="I121" i="10"/>
  <c r="G121" i="10"/>
  <c r="C121" i="10"/>
  <c r="K120" i="10"/>
  <c r="J120" i="10"/>
  <c r="C120" i="10"/>
  <c r="K119" i="10"/>
  <c r="J119" i="10"/>
  <c r="C119" i="10"/>
  <c r="K118" i="10"/>
  <c r="J118" i="10"/>
  <c r="G118" i="10"/>
  <c r="C118" i="10"/>
  <c r="K117" i="10"/>
  <c r="J117" i="10"/>
  <c r="G117" i="10"/>
  <c r="C117" i="10"/>
  <c r="K116" i="10"/>
  <c r="J116" i="10"/>
  <c r="C116" i="10"/>
  <c r="K115" i="10"/>
  <c r="J115" i="10"/>
  <c r="G115" i="10"/>
  <c r="C115" i="10"/>
  <c r="K114" i="10"/>
  <c r="J114" i="10"/>
  <c r="I114" i="10"/>
  <c r="C114" i="10"/>
  <c r="K113" i="10"/>
  <c r="J113" i="10"/>
  <c r="G113" i="10"/>
  <c r="C113" i="10"/>
  <c r="K112" i="10"/>
  <c r="J112" i="10"/>
  <c r="C112" i="10"/>
  <c r="K111" i="10"/>
  <c r="J111" i="10"/>
  <c r="I111" i="10"/>
  <c r="G111" i="10"/>
  <c r="C111" i="10"/>
  <c r="K110" i="10"/>
  <c r="J110" i="10"/>
  <c r="C110" i="10"/>
  <c r="K109" i="10"/>
  <c r="J109" i="10"/>
  <c r="G109" i="10"/>
  <c r="C109" i="10"/>
  <c r="K108" i="10"/>
  <c r="J108" i="10"/>
  <c r="C108" i="10"/>
  <c r="K107" i="10"/>
  <c r="J107" i="10"/>
  <c r="I107" i="10"/>
  <c r="C107" i="10"/>
  <c r="K106" i="10"/>
  <c r="J106" i="10"/>
  <c r="G106" i="10"/>
  <c r="C106" i="10"/>
  <c r="K105" i="10"/>
  <c r="J105" i="10"/>
  <c r="I105" i="10"/>
  <c r="G105" i="10"/>
  <c r="C105" i="10"/>
  <c r="K104" i="10"/>
  <c r="J104" i="10"/>
  <c r="C104" i="10"/>
  <c r="K103" i="10"/>
  <c r="J103" i="10"/>
  <c r="G103" i="10"/>
  <c r="C103" i="10"/>
  <c r="K102" i="10"/>
  <c r="J102" i="10"/>
  <c r="I102" i="10"/>
  <c r="G102" i="10"/>
  <c r="C102" i="10"/>
  <c r="F100" i="10"/>
  <c r="D100" i="10"/>
  <c r="H100" i="10" s="1"/>
  <c r="B100" i="10"/>
  <c r="K97" i="10"/>
  <c r="J97" i="10"/>
  <c r="I97" i="10"/>
  <c r="G97" i="10"/>
  <c r="E97" i="10"/>
  <c r="C97" i="10"/>
  <c r="I95" i="10"/>
  <c r="H95" i="10"/>
  <c r="I91" i="10" s="1"/>
  <c r="G95" i="10"/>
  <c r="F95" i="10"/>
  <c r="D95" i="10"/>
  <c r="J95" i="10" s="1"/>
  <c r="C95" i="10"/>
  <c r="B95" i="10"/>
  <c r="C93" i="10" s="1"/>
  <c r="K93" i="10"/>
  <c r="J93" i="10"/>
  <c r="I93" i="10"/>
  <c r="G93" i="10"/>
  <c r="K92" i="10"/>
  <c r="J92" i="10"/>
  <c r="G92" i="10"/>
  <c r="E92" i="10"/>
  <c r="C92" i="10"/>
  <c r="K91" i="10"/>
  <c r="J91" i="10"/>
  <c r="G91" i="10"/>
  <c r="E91" i="10"/>
  <c r="K90" i="10"/>
  <c r="J90" i="10"/>
  <c r="G90" i="10"/>
  <c r="K89" i="10"/>
  <c r="J89" i="10"/>
  <c r="G89" i="10"/>
  <c r="C89" i="10"/>
  <c r="K88" i="10"/>
  <c r="J88" i="10"/>
  <c r="G88" i="10"/>
  <c r="E88" i="10"/>
  <c r="K87" i="10"/>
  <c r="J87" i="10"/>
  <c r="I87" i="10"/>
  <c r="G87" i="10"/>
  <c r="E87" i="10"/>
  <c r="C87" i="10"/>
  <c r="K86" i="10"/>
  <c r="J86" i="10"/>
  <c r="G86" i="10"/>
  <c r="E86" i="10"/>
  <c r="C86" i="10"/>
  <c r="K85" i="10"/>
  <c r="J85" i="10"/>
  <c r="I85" i="10"/>
  <c r="G85" i="10"/>
  <c r="K84" i="10"/>
  <c r="J84" i="10"/>
  <c r="I84" i="10"/>
  <c r="G84" i="10"/>
  <c r="E84" i="10"/>
  <c r="C84" i="10"/>
  <c r="K83" i="10"/>
  <c r="J83" i="10"/>
  <c r="I83" i="10"/>
  <c r="G83" i="10"/>
  <c r="E83" i="10"/>
  <c r="J80" i="10"/>
  <c r="H80" i="10"/>
  <c r="I80" i="10" s="1"/>
  <c r="F80" i="10"/>
  <c r="G65" i="10" s="1"/>
  <c r="E80" i="10"/>
  <c r="D80" i="10"/>
  <c r="E75" i="10" s="1"/>
  <c r="B80" i="10"/>
  <c r="C80" i="10" s="1"/>
  <c r="K78" i="10"/>
  <c r="J78" i="10"/>
  <c r="G78" i="10"/>
  <c r="E78" i="10"/>
  <c r="C78" i="10"/>
  <c r="K77" i="10"/>
  <c r="J77" i="10"/>
  <c r="I77" i="10"/>
  <c r="C77" i="10"/>
  <c r="K76" i="10"/>
  <c r="J76" i="10"/>
  <c r="E76" i="10"/>
  <c r="C76" i="10"/>
  <c r="K75" i="10"/>
  <c r="J75" i="10"/>
  <c r="I75" i="10"/>
  <c r="C75" i="10"/>
  <c r="K74" i="10"/>
  <c r="J74" i="10"/>
  <c r="E74" i="10"/>
  <c r="C74" i="10"/>
  <c r="K73" i="10"/>
  <c r="J73" i="10"/>
  <c r="I73" i="10"/>
  <c r="C73" i="10"/>
  <c r="K72" i="10"/>
  <c r="J72" i="10"/>
  <c r="E72" i="10"/>
  <c r="C72" i="10"/>
  <c r="K71" i="10"/>
  <c r="J71" i="10"/>
  <c r="I71" i="10"/>
  <c r="C71" i="10"/>
  <c r="K70" i="10"/>
  <c r="J70" i="10"/>
  <c r="G70" i="10"/>
  <c r="E70" i="10"/>
  <c r="C70" i="10"/>
  <c r="K69" i="10"/>
  <c r="J69" i="10"/>
  <c r="I69" i="10"/>
  <c r="G69" i="10"/>
  <c r="C69" i="10"/>
  <c r="K68" i="10"/>
  <c r="J68" i="10"/>
  <c r="E68" i="10"/>
  <c r="C68" i="10"/>
  <c r="K67" i="10"/>
  <c r="J67" i="10"/>
  <c r="I67" i="10"/>
  <c r="G67" i="10"/>
  <c r="C67" i="10"/>
  <c r="K66" i="10"/>
  <c r="J66" i="10"/>
  <c r="G66" i="10"/>
  <c r="E66" i="10"/>
  <c r="C66" i="10"/>
  <c r="K65" i="10"/>
  <c r="J65" i="10"/>
  <c r="I65" i="10"/>
  <c r="C65" i="10"/>
  <c r="K64" i="10"/>
  <c r="J64" i="10"/>
  <c r="E64" i="10"/>
  <c r="C64" i="10"/>
  <c r="K63" i="10"/>
  <c r="J63" i="10"/>
  <c r="I63" i="10"/>
  <c r="C63" i="10"/>
  <c r="K62" i="10"/>
  <c r="J62" i="10"/>
  <c r="G62" i="10"/>
  <c r="E62" i="10"/>
  <c r="C62" i="10"/>
  <c r="K61" i="10"/>
  <c r="J61" i="10"/>
  <c r="I61" i="10"/>
  <c r="C61" i="10"/>
  <c r="K60" i="10"/>
  <c r="J60" i="10"/>
  <c r="E60" i="10"/>
  <c r="C60" i="10"/>
  <c r="F58" i="10"/>
  <c r="D58" i="10"/>
  <c r="H58" i="10" s="1"/>
  <c r="B58" i="10"/>
  <c r="K55" i="10"/>
  <c r="J55" i="10"/>
  <c r="I55" i="10"/>
  <c r="G55" i="10"/>
  <c r="E55" i="10"/>
  <c r="C55" i="10"/>
  <c r="K53" i="10"/>
  <c r="H53" i="10"/>
  <c r="I53" i="10" s="1"/>
  <c r="G53" i="10"/>
  <c r="F53" i="10"/>
  <c r="G45" i="10" s="1"/>
  <c r="D53" i="10"/>
  <c r="E50" i="10" s="1"/>
  <c r="B53" i="10"/>
  <c r="C48" i="10" s="1"/>
  <c r="K51" i="10"/>
  <c r="J51" i="10"/>
  <c r="I51" i="10"/>
  <c r="G51" i="10"/>
  <c r="C51" i="10"/>
  <c r="K50" i="10"/>
  <c r="J50" i="10"/>
  <c r="C50" i="10"/>
  <c r="K49" i="10"/>
  <c r="J49" i="10"/>
  <c r="I49" i="10"/>
  <c r="G49" i="10"/>
  <c r="K48" i="10"/>
  <c r="J48" i="10"/>
  <c r="E48" i="10"/>
  <c r="K47" i="10"/>
  <c r="J47" i="10"/>
  <c r="I47" i="10"/>
  <c r="G47" i="10"/>
  <c r="K46" i="10"/>
  <c r="J46" i="10"/>
  <c r="C46" i="10"/>
  <c r="K45" i="10"/>
  <c r="J45" i="10"/>
  <c r="I45" i="10"/>
  <c r="K44" i="10"/>
  <c r="J44" i="10"/>
  <c r="C44" i="10"/>
  <c r="K43" i="10"/>
  <c r="J43" i="10"/>
  <c r="I43" i="10"/>
  <c r="C43" i="10"/>
  <c r="H40" i="10"/>
  <c r="I40" i="10" s="1"/>
  <c r="F40" i="10"/>
  <c r="G34" i="10" s="1"/>
  <c r="D40" i="10"/>
  <c r="B40" i="10"/>
  <c r="C37" i="10" s="1"/>
  <c r="K38" i="10"/>
  <c r="J38" i="10"/>
  <c r="I38" i="10"/>
  <c r="K37" i="10"/>
  <c r="J37" i="10"/>
  <c r="E37" i="10"/>
  <c r="K36" i="10"/>
  <c r="J36" i="10"/>
  <c r="I36" i="10"/>
  <c r="G36" i="10"/>
  <c r="K35" i="10"/>
  <c r="J35" i="10"/>
  <c r="G35" i="10"/>
  <c r="E35" i="10"/>
  <c r="K34" i="10"/>
  <c r="J34" i="10"/>
  <c r="I34" i="10"/>
  <c r="K33" i="10"/>
  <c r="J33" i="10"/>
  <c r="E33" i="10"/>
  <c r="C33" i="10"/>
  <c r="K32" i="10"/>
  <c r="J32" i="10"/>
  <c r="I32" i="10"/>
  <c r="K31" i="10"/>
  <c r="J31" i="10"/>
  <c r="E31" i="10"/>
  <c r="K30" i="10"/>
  <c r="J30" i="10"/>
  <c r="I30" i="10"/>
  <c r="G30" i="10"/>
  <c r="K29" i="10"/>
  <c r="J29" i="10"/>
  <c r="E29" i="10"/>
  <c r="K28" i="10"/>
  <c r="J28" i="10"/>
  <c r="I28" i="10"/>
  <c r="K27" i="10"/>
  <c r="J27" i="10"/>
  <c r="G27" i="10"/>
  <c r="E27" i="10"/>
  <c r="K26" i="10"/>
  <c r="J26" i="10"/>
  <c r="I26" i="10"/>
  <c r="C26" i="10"/>
  <c r="K25" i="10"/>
  <c r="J25" i="10"/>
  <c r="E25" i="10"/>
  <c r="K24" i="10"/>
  <c r="J24" i="10"/>
  <c r="I24" i="10"/>
  <c r="G24" i="10"/>
  <c r="H22" i="10"/>
  <c r="F22" i="10"/>
  <c r="B22" i="10"/>
  <c r="D22" i="10" s="1"/>
  <c r="K19" i="10"/>
  <c r="J19" i="10"/>
  <c r="I19" i="10"/>
  <c r="G19" i="10"/>
  <c r="E19" i="10"/>
  <c r="C19" i="10"/>
  <c r="H17" i="10"/>
  <c r="F17" i="10"/>
  <c r="G17" i="10" s="1"/>
  <c r="D17" i="10"/>
  <c r="B17" i="10"/>
  <c r="K15" i="10"/>
  <c r="J15" i="10"/>
  <c r="G15" i="10"/>
  <c r="K14" i="10"/>
  <c r="J14" i="10"/>
  <c r="I14" i="10"/>
  <c r="G14" i="10"/>
  <c r="K13" i="10"/>
  <c r="J13" i="10"/>
  <c r="G13" i="10"/>
  <c r="E13" i="10"/>
  <c r="K12" i="10"/>
  <c r="J12" i="10"/>
  <c r="I12" i="10"/>
  <c r="G12" i="10"/>
  <c r="K11" i="10"/>
  <c r="J11" i="10"/>
  <c r="G11" i="10"/>
  <c r="E11" i="10"/>
  <c r="K10" i="10"/>
  <c r="J10" i="10"/>
  <c r="G10" i="10"/>
  <c r="K9" i="10"/>
  <c r="J9" i="10"/>
  <c r="G9" i="10"/>
  <c r="E9" i="10"/>
  <c r="K8" i="10"/>
  <c r="J8" i="10"/>
  <c r="I8" i="10"/>
  <c r="G8" i="10"/>
  <c r="K7" i="10"/>
  <c r="J7" i="10"/>
  <c r="G7" i="10"/>
  <c r="E7" i="10"/>
  <c r="F5" i="10"/>
  <c r="D5" i="10"/>
  <c r="H5" i="10" s="1"/>
  <c r="B5" i="10"/>
  <c r="J36" i="9"/>
  <c r="H36" i="9"/>
  <c r="I29" i="9" s="1"/>
  <c r="F36" i="9"/>
  <c r="G30" i="9" s="1"/>
  <c r="D36" i="9"/>
  <c r="E33" i="9" s="1"/>
  <c r="B36" i="9"/>
  <c r="K34" i="9"/>
  <c r="J34" i="9"/>
  <c r="E34" i="9"/>
  <c r="C34" i="9"/>
  <c r="K33" i="9"/>
  <c r="J33" i="9"/>
  <c r="C33" i="9"/>
  <c r="K32" i="9"/>
  <c r="J32" i="9"/>
  <c r="G32" i="9"/>
  <c r="E32" i="9"/>
  <c r="C32" i="9"/>
  <c r="K31" i="9"/>
  <c r="J31" i="9"/>
  <c r="E31" i="9"/>
  <c r="C31" i="9"/>
  <c r="K30" i="9"/>
  <c r="J30" i="9"/>
  <c r="E30" i="9"/>
  <c r="C30" i="9"/>
  <c r="K29" i="9"/>
  <c r="J29" i="9"/>
  <c r="G29" i="9"/>
  <c r="C29" i="9"/>
  <c r="K28" i="9"/>
  <c r="J28" i="9"/>
  <c r="G28" i="9"/>
  <c r="E28" i="9"/>
  <c r="C28" i="9"/>
  <c r="K27" i="9"/>
  <c r="J27" i="9"/>
  <c r="E27" i="9"/>
  <c r="C27" i="9"/>
  <c r="K26" i="9"/>
  <c r="J26" i="9"/>
  <c r="G26" i="9"/>
  <c r="E26" i="9"/>
  <c r="C26" i="9"/>
  <c r="K25" i="9"/>
  <c r="J25" i="9"/>
  <c r="E25" i="9"/>
  <c r="C25" i="9"/>
  <c r="K24" i="9"/>
  <c r="J24" i="9"/>
  <c r="E24" i="9"/>
  <c r="C24" i="9"/>
  <c r="K23" i="9"/>
  <c r="J23" i="9"/>
  <c r="G23" i="9"/>
  <c r="E23" i="9"/>
  <c r="C23" i="9"/>
  <c r="K22" i="9"/>
  <c r="J22" i="9"/>
  <c r="E22" i="9"/>
  <c r="C22" i="9"/>
  <c r="K21" i="9"/>
  <c r="J21" i="9"/>
  <c r="E21" i="9"/>
  <c r="C21" i="9"/>
  <c r="K20" i="9"/>
  <c r="J20" i="9"/>
  <c r="G20" i="9"/>
  <c r="E20" i="9"/>
  <c r="C20" i="9"/>
  <c r="K19" i="9"/>
  <c r="J19" i="9"/>
  <c r="G19" i="9"/>
  <c r="E19" i="9"/>
  <c r="C19" i="9"/>
  <c r="K18" i="9"/>
  <c r="J18" i="9"/>
  <c r="E18" i="9"/>
  <c r="C18" i="9"/>
  <c r="K17" i="9"/>
  <c r="J17" i="9"/>
  <c r="G17" i="9"/>
  <c r="E17" i="9"/>
  <c r="C17" i="9"/>
  <c r="K16" i="9"/>
  <c r="J16" i="9"/>
  <c r="G16" i="9"/>
  <c r="E16" i="9"/>
  <c r="C16" i="9"/>
  <c r="K15" i="9"/>
  <c r="J15" i="9"/>
  <c r="G15" i="9"/>
  <c r="E15" i="9"/>
  <c r="C15" i="9"/>
  <c r="K14" i="9"/>
  <c r="J14" i="9"/>
  <c r="G14" i="9"/>
  <c r="E14" i="9"/>
  <c r="C14" i="9"/>
  <c r="K13" i="9"/>
  <c r="J13" i="9"/>
  <c r="G13" i="9"/>
  <c r="E13" i="9"/>
  <c r="C13" i="9"/>
  <c r="K12" i="9"/>
  <c r="J12" i="9"/>
  <c r="G12" i="9"/>
  <c r="E12" i="9"/>
  <c r="C12" i="9"/>
  <c r="K11" i="9"/>
  <c r="J11" i="9"/>
  <c r="E11" i="9"/>
  <c r="C11" i="9"/>
  <c r="K10" i="9"/>
  <c r="J10" i="9"/>
  <c r="G10" i="9"/>
  <c r="E10" i="9"/>
  <c r="C10" i="9"/>
  <c r="K9" i="9"/>
  <c r="J9" i="9"/>
  <c r="E9" i="9"/>
  <c r="C9" i="9"/>
  <c r="K8" i="9"/>
  <c r="J8" i="9"/>
  <c r="E8" i="9"/>
  <c r="C8" i="9"/>
  <c r="K7" i="9"/>
  <c r="J7" i="9"/>
  <c r="I7" i="9"/>
  <c r="G7" i="9"/>
  <c r="E7" i="9"/>
  <c r="C7" i="9"/>
  <c r="H5" i="9"/>
  <c r="F5" i="9"/>
  <c r="B5" i="9"/>
  <c r="D5" i="9" s="1"/>
  <c r="K180" i="8"/>
  <c r="J180" i="8"/>
  <c r="I180" i="8"/>
  <c r="G180" i="8"/>
  <c r="E180" i="8"/>
  <c r="C180" i="8"/>
  <c r="K178" i="8"/>
  <c r="J178" i="8"/>
  <c r="I178" i="8"/>
  <c r="G178" i="8"/>
  <c r="E178" i="8"/>
  <c r="C178" i="8"/>
  <c r="H176" i="8"/>
  <c r="I176" i="8" s="1"/>
  <c r="F176" i="8"/>
  <c r="G176" i="8" s="1"/>
  <c r="D176" i="8"/>
  <c r="B176" i="8"/>
  <c r="C176" i="8" s="1"/>
  <c r="K174" i="8"/>
  <c r="J174" i="8"/>
  <c r="I174" i="8"/>
  <c r="G174" i="8"/>
  <c r="E174" i="8"/>
  <c r="C174" i="8"/>
  <c r="H172" i="8"/>
  <c r="I172" i="8" s="1"/>
  <c r="F172" i="8"/>
  <c r="K172" i="8" s="1"/>
  <c r="D172" i="8"/>
  <c r="B172" i="8"/>
  <c r="K170" i="8"/>
  <c r="J170" i="8"/>
  <c r="I170" i="8"/>
  <c r="H167" i="8"/>
  <c r="I165" i="8" s="1"/>
  <c r="F167" i="8"/>
  <c r="G167" i="8" s="1"/>
  <c r="D167" i="8"/>
  <c r="B167" i="8"/>
  <c r="C162" i="8" s="1"/>
  <c r="K165" i="8"/>
  <c r="J165" i="8"/>
  <c r="K164" i="8"/>
  <c r="J164" i="8"/>
  <c r="G164" i="8"/>
  <c r="E164" i="8"/>
  <c r="K163" i="8"/>
  <c r="J163" i="8"/>
  <c r="K162" i="8"/>
  <c r="J162" i="8"/>
  <c r="E162" i="8"/>
  <c r="H159" i="8"/>
  <c r="F159" i="8"/>
  <c r="G159" i="8" s="1"/>
  <c r="D159" i="8"/>
  <c r="B159" i="8"/>
  <c r="K157" i="8"/>
  <c r="J157" i="8"/>
  <c r="K156" i="8"/>
  <c r="J156" i="8"/>
  <c r="I156" i="8"/>
  <c r="K155" i="8"/>
  <c r="J155" i="8"/>
  <c r="G155" i="8"/>
  <c r="K154" i="8"/>
  <c r="J154" i="8"/>
  <c r="I154" i="8"/>
  <c r="K153" i="8"/>
  <c r="J153" i="8"/>
  <c r="E153" i="8"/>
  <c r="F151" i="8"/>
  <c r="B151" i="8"/>
  <c r="D151" i="8" s="1"/>
  <c r="H151" i="8" s="1"/>
  <c r="K148" i="8"/>
  <c r="J148" i="8"/>
  <c r="I148" i="8"/>
  <c r="G148" i="8"/>
  <c r="E148" i="8"/>
  <c r="C148" i="8"/>
  <c r="H146" i="8"/>
  <c r="F146" i="8"/>
  <c r="G146" i="8" s="1"/>
  <c r="D146" i="8"/>
  <c r="B146" i="8"/>
  <c r="C146" i="8" s="1"/>
  <c r="K144" i="8"/>
  <c r="J144" i="8"/>
  <c r="I144" i="8"/>
  <c r="K143" i="8"/>
  <c r="J143" i="8"/>
  <c r="G143" i="8"/>
  <c r="J140" i="8"/>
  <c r="H140" i="8"/>
  <c r="F140" i="8"/>
  <c r="D140" i="8"/>
  <c r="E134" i="8" s="1"/>
  <c r="B140" i="8"/>
  <c r="C140" i="8" s="1"/>
  <c r="K138" i="8"/>
  <c r="J138" i="8"/>
  <c r="C138" i="8"/>
  <c r="K137" i="8"/>
  <c r="J137" i="8"/>
  <c r="C137" i="8"/>
  <c r="K136" i="8"/>
  <c r="J136" i="8"/>
  <c r="C136" i="8"/>
  <c r="K135" i="8"/>
  <c r="J135" i="8"/>
  <c r="I135" i="8"/>
  <c r="C135" i="8"/>
  <c r="K134" i="8"/>
  <c r="J134" i="8"/>
  <c r="C134" i="8"/>
  <c r="K133" i="8"/>
  <c r="J133" i="8"/>
  <c r="I133" i="8"/>
  <c r="G133" i="8"/>
  <c r="C133" i="8"/>
  <c r="K132" i="8"/>
  <c r="J132" i="8"/>
  <c r="E132" i="8"/>
  <c r="C132" i="8"/>
  <c r="D130" i="8"/>
  <c r="H130" i="8" s="1"/>
  <c r="B130" i="8"/>
  <c r="F130" i="8" s="1"/>
  <c r="K127" i="8"/>
  <c r="J127" i="8"/>
  <c r="I127" i="8"/>
  <c r="G127" i="8"/>
  <c r="E127" i="8"/>
  <c r="C127" i="8"/>
  <c r="K125" i="8"/>
  <c r="H125" i="8"/>
  <c r="I125" i="8" s="1"/>
  <c r="F125" i="8"/>
  <c r="G125" i="8" s="1"/>
  <c r="D125" i="8"/>
  <c r="B125" i="8"/>
  <c r="C123" i="8" s="1"/>
  <c r="K123" i="8"/>
  <c r="J123" i="8"/>
  <c r="I123" i="8"/>
  <c r="H121" i="8"/>
  <c r="B121" i="8"/>
  <c r="D121" i="8" s="1"/>
  <c r="K118" i="8"/>
  <c r="J118" i="8"/>
  <c r="I118" i="8"/>
  <c r="G118" i="8"/>
  <c r="E118" i="8"/>
  <c r="C118" i="8"/>
  <c r="H116" i="8"/>
  <c r="F116" i="8"/>
  <c r="G116" i="8" s="1"/>
  <c r="E116" i="8"/>
  <c r="D116" i="8"/>
  <c r="J116" i="8" s="1"/>
  <c r="B116" i="8"/>
  <c r="C116" i="8" s="1"/>
  <c r="K114" i="8"/>
  <c r="J114" i="8"/>
  <c r="E114" i="8"/>
  <c r="C114" i="8"/>
  <c r="K113" i="8"/>
  <c r="J113" i="8"/>
  <c r="G113" i="8"/>
  <c r="E113" i="8"/>
  <c r="C113" i="8"/>
  <c r="K112" i="8"/>
  <c r="J112" i="8"/>
  <c r="E112" i="8"/>
  <c r="C112" i="8"/>
  <c r="K111" i="8"/>
  <c r="J111" i="8"/>
  <c r="I111" i="8"/>
  <c r="G111" i="8"/>
  <c r="E111" i="8"/>
  <c r="H108" i="8"/>
  <c r="K108" i="8" s="1"/>
  <c r="G108" i="8"/>
  <c r="F108" i="8"/>
  <c r="G105" i="8" s="1"/>
  <c r="E108" i="8"/>
  <c r="D108" i="8"/>
  <c r="B108" i="8"/>
  <c r="C105" i="8" s="1"/>
  <c r="K106" i="8"/>
  <c r="J106" i="8"/>
  <c r="I106" i="8"/>
  <c r="G106" i="8"/>
  <c r="E106" i="8"/>
  <c r="K105" i="8"/>
  <c r="J105" i="8"/>
  <c r="E105" i="8"/>
  <c r="K104" i="8"/>
  <c r="J104" i="8"/>
  <c r="G104" i="8"/>
  <c r="E104" i="8"/>
  <c r="H102" i="8"/>
  <c r="F102" i="8"/>
  <c r="D102" i="8"/>
  <c r="B102" i="8"/>
  <c r="K99" i="8"/>
  <c r="J99" i="8"/>
  <c r="I99" i="8"/>
  <c r="G99" i="8"/>
  <c r="E99" i="8"/>
  <c r="C99" i="8"/>
  <c r="H97" i="8"/>
  <c r="K97" i="8" s="1"/>
  <c r="F97" i="8"/>
  <c r="G93" i="8" s="1"/>
  <c r="E97" i="8"/>
  <c r="D97" i="8"/>
  <c r="E92" i="8" s="1"/>
  <c r="C97" i="8"/>
  <c r="B97" i="8"/>
  <c r="K95" i="8"/>
  <c r="J95" i="8"/>
  <c r="G95" i="8"/>
  <c r="E95" i="8"/>
  <c r="C95" i="8"/>
  <c r="K94" i="8"/>
  <c r="J94" i="8"/>
  <c r="G94" i="8"/>
  <c r="C94" i="8"/>
  <c r="K93" i="8"/>
  <c r="J93" i="8"/>
  <c r="C93" i="8"/>
  <c r="K92" i="8"/>
  <c r="J92" i="8"/>
  <c r="I92" i="8"/>
  <c r="G92" i="8"/>
  <c r="C92" i="8"/>
  <c r="K91" i="8"/>
  <c r="J91" i="8"/>
  <c r="G91" i="8"/>
  <c r="E91" i="8"/>
  <c r="C91" i="8"/>
  <c r="K90" i="8"/>
  <c r="J90" i="8"/>
  <c r="G90" i="8"/>
  <c r="C90" i="8"/>
  <c r="K87" i="8"/>
  <c r="I87" i="8"/>
  <c r="H87" i="8"/>
  <c r="I82" i="8" s="1"/>
  <c r="F87" i="8"/>
  <c r="G83" i="8" s="1"/>
  <c r="D87" i="8"/>
  <c r="E83" i="8" s="1"/>
  <c r="C87" i="8"/>
  <c r="B87" i="8"/>
  <c r="J87" i="8" s="1"/>
  <c r="K85" i="8"/>
  <c r="J85" i="8"/>
  <c r="I85" i="8"/>
  <c r="G85" i="8"/>
  <c r="K84" i="8"/>
  <c r="J84" i="8"/>
  <c r="I84" i="8"/>
  <c r="C84" i="8"/>
  <c r="K83" i="8"/>
  <c r="J83" i="8"/>
  <c r="I83" i="8"/>
  <c r="K82" i="8"/>
  <c r="J82" i="8"/>
  <c r="E82" i="8"/>
  <c r="C82" i="8"/>
  <c r="K81" i="8"/>
  <c r="J81" i="8"/>
  <c r="I81" i="8"/>
  <c r="G81" i="8"/>
  <c r="K80" i="8"/>
  <c r="J80" i="8"/>
  <c r="I80" i="8"/>
  <c r="C80" i="8"/>
  <c r="K79" i="8"/>
  <c r="J79" i="8"/>
  <c r="I79" i="8"/>
  <c r="E79" i="8"/>
  <c r="K78" i="8"/>
  <c r="J78" i="8"/>
  <c r="I78" i="8"/>
  <c r="E78" i="8"/>
  <c r="C78" i="8"/>
  <c r="K77" i="8"/>
  <c r="J77" i="8"/>
  <c r="I77" i="8"/>
  <c r="G77" i="8"/>
  <c r="C77" i="8"/>
  <c r="H75" i="8"/>
  <c r="F75" i="8"/>
  <c r="D75" i="8"/>
  <c r="B75" i="8"/>
  <c r="K72" i="8"/>
  <c r="J72" i="8"/>
  <c r="I72" i="8"/>
  <c r="G72" i="8"/>
  <c r="E72" i="8"/>
  <c r="C72" i="8"/>
  <c r="H70" i="8"/>
  <c r="K70" i="8" s="1"/>
  <c r="F70" i="8"/>
  <c r="G66" i="8" s="1"/>
  <c r="E70" i="8"/>
  <c r="D70" i="8"/>
  <c r="E65" i="8" s="1"/>
  <c r="C70" i="8"/>
  <c r="B70" i="8"/>
  <c r="K68" i="8"/>
  <c r="J68" i="8"/>
  <c r="G68" i="8"/>
  <c r="E68" i="8"/>
  <c r="C68" i="8"/>
  <c r="K67" i="8"/>
  <c r="J67" i="8"/>
  <c r="G67" i="8"/>
  <c r="C67" i="8"/>
  <c r="K66" i="8"/>
  <c r="J66" i="8"/>
  <c r="C66" i="8"/>
  <c r="K65" i="8"/>
  <c r="J65" i="8"/>
  <c r="I65" i="8"/>
  <c r="G65" i="8"/>
  <c r="C65" i="8"/>
  <c r="K64" i="8"/>
  <c r="J64" i="8"/>
  <c r="G64" i="8"/>
  <c r="E64" i="8"/>
  <c r="C64" i="8"/>
  <c r="H61" i="8"/>
  <c r="K61" i="8" s="1"/>
  <c r="F61" i="8"/>
  <c r="G57" i="8" s="1"/>
  <c r="E61" i="8"/>
  <c r="D61" i="8"/>
  <c r="E56" i="8" s="1"/>
  <c r="C61" i="8"/>
  <c r="B61" i="8"/>
  <c r="K59" i="8"/>
  <c r="J59" i="8"/>
  <c r="G59" i="8"/>
  <c r="E59" i="8"/>
  <c r="C59" i="8"/>
  <c r="K58" i="8"/>
  <c r="J58" i="8"/>
  <c r="G58" i="8"/>
  <c r="C58" i="8"/>
  <c r="K57" i="8"/>
  <c r="J57" i="8"/>
  <c r="C57" i="8"/>
  <c r="K56" i="8"/>
  <c r="J56" i="8"/>
  <c r="I56" i="8"/>
  <c r="G56" i="8"/>
  <c r="C56" i="8"/>
  <c r="K55" i="8"/>
  <c r="J55" i="8"/>
  <c r="G55" i="8"/>
  <c r="E55" i="8"/>
  <c r="C55" i="8"/>
  <c r="K54" i="8"/>
  <c r="J54" i="8"/>
  <c r="G54" i="8"/>
  <c r="C54" i="8"/>
  <c r="K53" i="8"/>
  <c r="J53" i="8"/>
  <c r="C53" i="8"/>
  <c r="K52" i="8"/>
  <c r="J52" i="8"/>
  <c r="I52" i="8"/>
  <c r="G52" i="8"/>
  <c r="C52" i="8"/>
  <c r="K51" i="8"/>
  <c r="J51" i="8"/>
  <c r="G51" i="8"/>
  <c r="E51" i="8"/>
  <c r="C51" i="8"/>
  <c r="K50" i="8"/>
  <c r="J50" i="8"/>
  <c r="G50" i="8"/>
  <c r="C50" i="8"/>
  <c r="K49" i="8"/>
  <c r="J49" i="8"/>
  <c r="C49" i="8"/>
  <c r="K48" i="8"/>
  <c r="J48" i="8"/>
  <c r="I48" i="8"/>
  <c r="G48" i="8"/>
  <c r="C48" i="8"/>
  <c r="K47" i="8"/>
  <c r="J47" i="8"/>
  <c r="G47" i="8"/>
  <c r="E47" i="8"/>
  <c r="C47" i="8"/>
  <c r="K46" i="8"/>
  <c r="J46" i="8"/>
  <c r="G46" i="8"/>
  <c r="C46" i="8"/>
  <c r="K45" i="8"/>
  <c r="J45" i="8"/>
  <c r="C45" i="8"/>
  <c r="K44" i="8"/>
  <c r="J44" i="8"/>
  <c r="I44" i="8"/>
  <c r="G44" i="8"/>
  <c r="E44" i="8"/>
  <c r="C44" i="8"/>
  <c r="F42" i="8"/>
  <c r="B42" i="8"/>
  <c r="D42" i="8" s="1"/>
  <c r="H42" i="8" s="1"/>
  <c r="K39" i="8"/>
  <c r="J39" i="8"/>
  <c r="I39" i="8"/>
  <c r="G39" i="8"/>
  <c r="E39" i="8"/>
  <c r="C39" i="8"/>
  <c r="I37" i="8"/>
  <c r="H37" i="8"/>
  <c r="I35" i="8" s="1"/>
  <c r="G37" i="8"/>
  <c r="F37" i="8"/>
  <c r="D37" i="8"/>
  <c r="E34" i="8" s="1"/>
  <c r="B37" i="8"/>
  <c r="C34" i="8" s="1"/>
  <c r="K35" i="8"/>
  <c r="J35" i="8"/>
  <c r="G35" i="8"/>
  <c r="C35" i="8"/>
  <c r="K34" i="8"/>
  <c r="J34" i="8"/>
  <c r="I34" i="8"/>
  <c r="G34" i="8"/>
  <c r="H31" i="8"/>
  <c r="I26" i="8" s="1"/>
  <c r="G31" i="8"/>
  <c r="F31" i="8"/>
  <c r="G26" i="8" s="1"/>
  <c r="E31" i="8"/>
  <c r="D31" i="8"/>
  <c r="E27" i="8" s="1"/>
  <c r="B31" i="8"/>
  <c r="C28" i="8" s="1"/>
  <c r="K29" i="8"/>
  <c r="J29" i="8"/>
  <c r="I29" i="8"/>
  <c r="G29" i="8"/>
  <c r="E29" i="8"/>
  <c r="K28" i="8"/>
  <c r="J28" i="8"/>
  <c r="G28" i="8"/>
  <c r="E28" i="8"/>
  <c r="K27" i="8"/>
  <c r="J27" i="8"/>
  <c r="G27" i="8"/>
  <c r="K26" i="8"/>
  <c r="J26" i="8"/>
  <c r="E26" i="8"/>
  <c r="C26" i="8"/>
  <c r="K25" i="8"/>
  <c r="J25" i="8"/>
  <c r="I25" i="8"/>
  <c r="G25" i="8"/>
  <c r="E25" i="8"/>
  <c r="K24" i="8"/>
  <c r="J24" i="8"/>
  <c r="G24" i="8"/>
  <c r="E24" i="8"/>
  <c r="K23" i="8"/>
  <c r="J23" i="8"/>
  <c r="G23" i="8"/>
  <c r="K22" i="8"/>
  <c r="J22" i="8"/>
  <c r="E22" i="8"/>
  <c r="C22" i="8"/>
  <c r="K21" i="8"/>
  <c r="J21" i="8"/>
  <c r="I21" i="8"/>
  <c r="G21" i="8"/>
  <c r="E21" i="8"/>
  <c r="K20" i="8"/>
  <c r="J20" i="8"/>
  <c r="G20" i="8"/>
  <c r="E20" i="8"/>
  <c r="K19" i="8"/>
  <c r="J19" i="8"/>
  <c r="G19" i="8"/>
  <c r="K18" i="8"/>
  <c r="J18" i="8"/>
  <c r="E18" i="8"/>
  <c r="C18" i="8"/>
  <c r="K17" i="8"/>
  <c r="J17" i="8"/>
  <c r="I17" i="8"/>
  <c r="G17" i="8"/>
  <c r="E17" i="8"/>
  <c r="F15" i="8"/>
  <c r="B15" i="8"/>
  <c r="D15" i="8" s="1"/>
  <c r="H15" i="8" s="1"/>
  <c r="K12" i="8"/>
  <c r="J12" i="8"/>
  <c r="I12" i="8"/>
  <c r="G12" i="8"/>
  <c r="E12" i="8"/>
  <c r="C12" i="8"/>
  <c r="I10" i="8"/>
  <c r="H10" i="8"/>
  <c r="I8" i="8" s="1"/>
  <c r="G10" i="8"/>
  <c r="F10" i="8"/>
  <c r="D10" i="8"/>
  <c r="E7" i="8" s="1"/>
  <c r="B10" i="8"/>
  <c r="C7" i="8" s="1"/>
  <c r="K8" i="8"/>
  <c r="J8" i="8"/>
  <c r="G8" i="8"/>
  <c r="C8" i="8"/>
  <c r="K7" i="8"/>
  <c r="J7" i="8"/>
  <c r="I7" i="8"/>
  <c r="G7" i="8"/>
  <c r="F5" i="8"/>
  <c r="B5" i="8"/>
  <c r="D5" i="8" s="1"/>
  <c r="H5" i="8" s="1"/>
  <c r="E41" i="7"/>
  <c r="D41" i="7"/>
  <c r="H41" i="7" s="1"/>
  <c r="J41" i="7" s="1"/>
  <c r="C41" i="7"/>
  <c r="B41" i="7"/>
  <c r="G41" i="7" s="1"/>
  <c r="I41" i="7" s="1"/>
  <c r="J39" i="7"/>
  <c r="I39" i="7"/>
  <c r="H39" i="7"/>
  <c r="G39" i="7"/>
  <c r="J38" i="7"/>
  <c r="I38" i="7"/>
  <c r="H38" i="7"/>
  <c r="G38" i="7"/>
  <c r="J37" i="7"/>
  <c r="I37" i="7"/>
  <c r="H37" i="7"/>
  <c r="G37" i="7"/>
  <c r="J36" i="7"/>
  <c r="I36" i="7"/>
  <c r="H36" i="7"/>
  <c r="G36" i="7"/>
  <c r="J35" i="7"/>
  <c r="I35" i="7"/>
  <c r="H35" i="7"/>
  <c r="G35" i="7"/>
  <c r="J34" i="7"/>
  <c r="I34" i="7"/>
  <c r="H34" i="7"/>
  <c r="G34" i="7"/>
  <c r="J33" i="7"/>
  <c r="I33" i="7"/>
  <c r="H33" i="7"/>
  <c r="G33" i="7"/>
  <c r="J32" i="7"/>
  <c r="I32" i="7"/>
  <c r="H32" i="7"/>
  <c r="G32" i="7"/>
  <c r="J31" i="7"/>
  <c r="I31" i="7"/>
  <c r="H31" i="7"/>
  <c r="G31" i="7"/>
  <c r="J30" i="7"/>
  <c r="I30" i="7"/>
  <c r="H30" i="7"/>
  <c r="G30" i="7"/>
  <c r="J29" i="7"/>
  <c r="I29" i="7"/>
  <c r="H29" i="7"/>
  <c r="G29" i="7"/>
  <c r="J28" i="7"/>
  <c r="I28" i="7"/>
  <c r="H28" i="7"/>
  <c r="G28" i="7"/>
  <c r="J27" i="7"/>
  <c r="I27" i="7"/>
  <c r="H27" i="7"/>
  <c r="G27" i="7"/>
  <c r="J26" i="7"/>
  <c r="I26" i="7"/>
  <c r="H26" i="7"/>
  <c r="G26" i="7"/>
  <c r="J25" i="7"/>
  <c r="I25" i="7"/>
  <c r="H25" i="7"/>
  <c r="G25" i="7"/>
  <c r="J24" i="7"/>
  <c r="I24" i="7"/>
  <c r="H24" i="7"/>
  <c r="G24" i="7"/>
  <c r="J23" i="7"/>
  <c r="I23" i="7"/>
  <c r="H23" i="7"/>
  <c r="G23" i="7"/>
  <c r="J22" i="7"/>
  <c r="I22" i="7"/>
  <c r="H22" i="7"/>
  <c r="G22" i="7"/>
  <c r="J21" i="7"/>
  <c r="I21" i="7"/>
  <c r="H21" i="7"/>
  <c r="G21" i="7"/>
  <c r="J20" i="7"/>
  <c r="I20" i="7"/>
  <c r="H20" i="7"/>
  <c r="G20" i="7"/>
  <c r="J19" i="7"/>
  <c r="I19" i="7"/>
  <c r="H19" i="7"/>
  <c r="G19" i="7"/>
  <c r="J18" i="7"/>
  <c r="I18" i="7"/>
  <c r="H18" i="7"/>
  <c r="G18" i="7"/>
  <c r="J17" i="7"/>
  <c r="I17" i="7"/>
  <c r="H17" i="7"/>
  <c r="G17" i="7"/>
  <c r="J16" i="7"/>
  <c r="I16" i="7"/>
  <c r="H16" i="7"/>
  <c r="G16" i="7"/>
  <c r="J15" i="7"/>
  <c r="I15" i="7"/>
  <c r="H15" i="7"/>
  <c r="G15" i="7"/>
  <c r="I11" i="7"/>
  <c r="G11" i="7"/>
  <c r="E11" i="7"/>
  <c r="D11" i="7"/>
  <c r="C11" i="7"/>
  <c r="C42" i="7" s="1"/>
  <c r="B11" i="7"/>
  <c r="J9" i="7"/>
  <c r="I9" i="7"/>
  <c r="H9" i="7"/>
  <c r="G9" i="7"/>
  <c r="E5" i="7"/>
  <c r="D5" i="7"/>
  <c r="C5" i="7"/>
  <c r="B5" i="7"/>
  <c r="I41" i="6"/>
  <c r="G41" i="6"/>
  <c r="E41" i="6"/>
  <c r="D41" i="6"/>
  <c r="H41" i="6" s="1"/>
  <c r="C41" i="6"/>
  <c r="B41" i="6"/>
  <c r="J39" i="6"/>
  <c r="H39" i="6"/>
  <c r="G39" i="6"/>
  <c r="I39" i="6" s="1"/>
  <c r="J37" i="6"/>
  <c r="I37" i="6"/>
  <c r="H37" i="6"/>
  <c r="G37" i="6"/>
  <c r="J36" i="6"/>
  <c r="H36" i="6"/>
  <c r="G36" i="6"/>
  <c r="I36" i="6" s="1"/>
  <c r="J33" i="6"/>
  <c r="I33" i="6"/>
  <c r="H33" i="6"/>
  <c r="G33" i="6"/>
  <c r="J32" i="6"/>
  <c r="H32" i="6"/>
  <c r="G32" i="6"/>
  <c r="I32" i="6" s="1"/>
  <c r="J29" i="6"/>
  <c r="I29" i="6"/>
  <c r="H29" i="6"/>
  <c r="G29" i="6"/>
  <c r="J28" i="6"/>
  <c r="I28" i="6"/>
  <c r="H28" i="6"/>
  <c r="G28" i="6"/>
  <c r="J27" i="6"/>
  <c r="I27" i="6"/>
  <c r="H27" i="6"/>
  <c r="G27" i="6"/>
  <c r="J26" i="6"/>
  <c r="H26" i="6"/>
  <c r="G26" i="6"/>
  <c r="I26" i="6" s="1"/>
  <c r="J23" i="6"/>
  <c r="I23" i="6"/>
  <c r="H23" i="6"/>
  <c r="G23" i="6"/>
  <c r="J22" i="6"/>
  <c r="H22" i="6"/>
  <c r="G22" i="6"/>
  <c r="I22" i="6" s="1"/>
  <c r="J21" i="6"/>
  <c r="I21" i="6"/>
  <c r="H21" i="6"/>
  <c r="G21" i="6"/>
  <c r="J20" i="6"/>
  <c r="H20" i="6"/>
  <c r="G20" i="6"/>
  <c r="I20" i="6" s="1"/>
  <c r="J17" i="6"/>
  <c r="I17" i="6"/>
  <c r="H17" i="6"/>
  <c r="G17" i="6"/>
  <c r="J16" i="6"/>
  <c r="H16" i="6"/>
  <c r="G16" i="6"/>
  <c r="I16" i="6" s="1"/>
  <c r="J15" i="6"/>
  <c r="I15" i="6"/>
  <c r="H15" i="6"/>
  <c r="G15" i="6"/>
  <c r="J14" i="6"/>
  <c r="H14" i="6"/>
  <c r="G14" i="6"/>
  <c r="I14" i="6" s="1"/>
  <c r="J11" i="6"/>
  <c r="I11" i="6"/>
  <c r="H11" i="6"/>
  <c r="G11" i="6"/>
  <c r="J10" i="6"/>
  <c r="H10" i="6"/>
  <c r="G10" i="6"/>
  <c r="I10" i="6" s="1"/>
  <c r="J9" i="6"/>
  <c r="I9" i="6"/>
  <c r="H9" i="6"/>
  <c r="G9" i="6"/>
  <c r="J8" i="6"/>
  <c r="H8" i="6"/>
  <c r="G8" i="6"/>
  <c r="I8" i="6" s="1"/>
  <c r="E5" i="6"/>
  <c r="D5" i="6"/>
  <c r="C5" i="6"/>
  <c r="B5" i="6"/>
  <c r="I33" i="5"/>
  <c r="G33" i="5"/>
  <c r="E33" i="5"/>
  <c r="D33" i="5"/>
  <c r="C33" i="5"/>
  <c r="B33" i="5"/>
  <c r="J31" i="5"/>
  <c r="H31" i="5"/>
  <c r="G31" i="5"/>
  <c r="I31" i="5" s="1"/>
  <c r="J29" i="5"/>
  <c r="I29" i="5"/>
  <c r="H29" i="5"/>
  <c r="G29" i="5"/>
  <c r="J28" i="5"/>
  <c r="H28" i="5"/>
  <c r="G28" i="5"/>
  <c r="I28" i="5" s="1"/>
  <c r="J27" i="5"/>
  <c r="I27" i="5"/>
  <c r="H27" i="5"/>
  <c r="G27" i="5"/>
  <c r="J26" i="5"/>
  <c r="H26" i="5"/>
  <c r="G26" i="5"/>
  <c r="I26" i="5" s="1"/>
  <c r="I25" i="5"/>
  <c r="E25" i="5"/>
  <c r="D25" i="5"/>
  <c r="H25" i="5" s="1"/>
  <c r="J25" i="5" s="1"/>
  <c r="C25" i="5"/>
  <c r="B25" i="5"/>
  <c r="G25" i="5" s="1"/>
  <c r="J23" i="5"/>
  <c r="I23" i="5"/>
  <c r="H23" i="5"/>
  <c r="G23" i="5"/>
  <c r="J22" i="5"/>
  <c r="I22" i="5"/>
  <c r="H22" i="5"/>
  <c r="G22" i="5"/>
  <c r="J21" i="5"/>
  <c r="I21" i="5"/>
  <c r="H21" i="5"/>
  <c r="G21" i="5"/>
  <c r="J20" i="5"/>
  <c r="I20" i="5"/>
  <c r="H20" i="5"/>
  <c r="G20" i="5"/>
  <c r="J19" i="5"/>
  <c r="E19" i="5"/>
  <c r="D19" i="5"/>
  <c r="H19" i="5" s="1"/>
  <c r="C19" i="5"/>
  <c r="B19" i="5"/>
  <c r="G19" i="5" s="1"/>
  <c r="I19" i="5" s="1"/>
  <c r="J17" i="5"/>
  <c r="I17" i="5"/>
  <c r="H17" i="5"/>
  <c r="G17" i="5"/>
  <c r="J16" i="5"/>
  <c r="H16" i="5"/>
  <c r="G16" i="5"/>
  <c r="I16" i="5" s="1"/>
  <c r="J15" i="5"/>
  <c r="I15" i="5"/>
  <c r="H15" i="5"/>
  <c r="G15" i="5"/>
  <c r="J14" i="5"/>
  <c r="H14" i="5"/>
  <c r="G14" i="5"/>
  <c r="I14" i="5" s="1"/>
  <c r="J13" i="5"/>
  <c r="E13" i="5"/>
  <c r="D13" i="5"/>
  <c r="H13" i="5" s="1"/>
  <c r="C13" i="5"/>
  <c r="B13" i="5"/>
  <c r="G13" i="5" s="1"/>
  <c r="I13" i="5" s="1"/>
  <c r="J11" i="5"/>
  <c r="I11" i="5"/>
  <c r="H11" i="5"/>
  <c r="G11" i="5"/>
  <c r="J10" i="5"/>
  <c r="H10" i="5"/>
  <c r="G10" i="5"/>
  <c r="I10" i="5" s="1"/>
  <c r="J9" i="5"/>
  <c r="I9" i="5"/>
  <c r="H9" i="5"/>
  <c r="G9" i="5"/>
  <c r="J8" i="5"/>
  <c r="H8" i="5"/>
  <c r="G8" i="5"/>
  <c r="I8" i="5" s="1"/>
  <c r="J7" i="5"/>
  <c r="I7" i="5"/>
  <c r="E7" i="5"/>
  <c r="D7" i="5"/>
  <c r="H7" i="5" s="1"/>
  <c r="C7" i="5"/>
  <c r="B7" i="5"/>
  <c r="G7" i="5" s="1"/>
  <c r="E5" i="5"/>
  <c r="D5" i="5"/>
  <c r="C5" i="5"/>
  <c r="B5" i="5"/>
  <c r="E60" i="4"/>
  <c r="D60" i="4"/>
  <c r="C60" i="4"/>
  <c r="B60"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G60" i="4" s="1"/>
  <c r="H6" i="4"/>
  <c r="G6" i="4"/>
  <c r="E5" i="4"/>
  <c r="D5" i="4"/>
  <c r="B5" i="4"/>
  <c r="C5" i="4" s="1"/>
  <c r="E60" i="3"/>
  <c r="J60" i="3" s="1"/>
  <c r="D60" i="3"/>
  <c r="C60" i="3"/>
  <c r="B60" i="3"/>
  <c r="J58" i="3"/>
  <c r="I58" i="3"/>
  <c r="H58" i="3"/>
  <c r="G58" i="3"/>
  <c r="J57" i="3"/>
  <c r="H57" i="3"/>
  <c r="G57" i="3"/>
  <c r="I57" i="3" s="1"/>
  <c r="J56" i="3"/>
  <c r="I56" i="3"/>
  <c r="H56" i="3"/>
  <c r="G56" i="3"/>
  <c r="J55" i="3"/>
  <c r="H55" i="3"/>
  <c r="G55" i="3"/>
  <c r="I55" i="3" s="1"/>
  <c r="J54" i="3"/>
  <c r="I54" i="3"/>
  <c r="H54" i="3"/>
  <c r="G54" i="3"/>
  <c r="J53" i="3"/>
  <c r="H53" i="3"/>
  <c r="G53" i="3"/>
  <c r="I53" i="3" s="1"/>
  <c r="I52" i="3"/>
  <c r="H52" i="3"/>
  <c r="J52" i="3" s="1"/>
  <c r="G52" i="3"/>
  <c r="J51" i="3"/>
  <c r="H51" i="3"/>
  <c r="G51" i="3"/>
  <c r="I51" i="3" s="1"/>
  <c r="I50" i="3"/>
  <c r="H50" i="3"/>
  <c r="J50" i="3" s="1"/>
  <c r="G50" i="3"/>
  <c r="J49" i="3"/>
  <c r="H49" i="3"/>
  <c r="G49" i="3"/>
  <c r="I49" i="3" s="1"/>
  <c r="I48" i="3"/>
  <c r="H48" i="3"/>
  <c r="J48" i="3" s="1"/>
  <c r="G48" i="3"/>
  <c r="J47" i="3"/>
  <c r="H47" i="3"/>
  <c r="G47" i="3"/>
  <c r="I47" i="3" s="1"/>
  <c r="I46" i="3"/>
  <c r="H46" i="3"/>
  <c r="J46" i="3" s="1"/>
  <c r="G46" i="3"/>
  <c r="J45" i="3"/>
  <c r="I45" i="3"/>
  <c r="H45" i="3"/>
  <c r="G45" i="3"/>
  <c r="I44" i="3"/>
  <c r="H44" i="3"/>
  <c r="J44" i="3" s="1"/>
  <c r="G44" i="3"/>
  <c r="J43" i="3"/>
  <c r="H43" i="3"/>
  <c r="G43" i="3"/>
  <c r="I43" i="3" s="1"/>
  <c r="I42" i="3"/>
  <c r="H42" i="3"/>
  <c r="J42" i="3" s="1"/>
  <c r="G42" i="3"/>
  <c r="J41" i="3"/>
  <c r="H41" i="3"/>
  <c r="G41" i="3"/>
  <c r="I41" i="3" s="1"/>
  <c r="I40" i="3"/>
  <c r="H40" i="3"/>
  <c r="J40" i="3" s="1"/>
  <c r="G40" i="3"/>
  <c r="J39" i="3"/>
  <c r="I39" i="3"/>
  <c r="H39" i="3"/>
  <c r="G39" i="3"/>
  <c r="I38" i="3"/>
  <c r="H38" i="3"/>
  <c r="J38" i="3" s="1"/>
  <c r="G38" i="3"/>
  <c r="J37" i="3"/>
  <c r="H37" i="3"/>
  <c r="G37" i="3"/>
  <c r="I37" i="3" s="1"/>
  <c r="I36" i="3"/>
  <c r="H36" i="3"/>
  <c r="J36" i="3" s="1"/>
  <c r="G36" i="3"/>
  <c r="J35" i="3"/>
  <c r="H35" i="3"/>
  <c r="G35" i="3"/>
  <c r="I35" i="3" s="1"/>
  <c r="I34" i="3"/>
  <c r="H34" i="3"/>
  <c r="J34" i="3" s="1"/>
  <c r="G34" i="3"/>
  <c r="J33" i="3"/>
  <c r="H33" i="3"/>
  <c r="G33" i="3"/>
  <c r="I33" i="3" s="1"/>
  <c r="I32" i="3"/>
  <c r="H32" i="3"/>
  <c r="J32" i="3" s="1"/>
  <c r="G32" i="3"/>
  <c r="J31" i="3"/>
  <c r="H31" i="3"/>
  <c r="G31" i="3"/>
  <c r="I31" i="3" s="1"/>
  <c r="I30" i="3"/>
  <c r="H30" i="3"/>
  <c r="J30" i="3" s="1"/>
  <c r="G30" i="3"/>
  <c r="J29" i="3"/>
  <c r="H29" i="3"/>
  <c r="G29" i="3"/>
  <c r="I29" i="3" s="1"/>
  <c r="I28" i="3"/>
  <c r="H28" i="3"/>
  <c r="J28" i="3" s="1"/>
  <c r="G28" i="3"/>
  <c r="J27" i="3"/>
  <c r="H27" i="3"/>
  <c r="G27" i="3"/>
  <c r="I27" i="3" s="1"/>
  <c r="J26" i="3"/>
  <c r="I26" i="3"/>
  <c r="H26" i="3"/>
  <c r="G26" i="3"/>
  <c r="J25" i="3"/>
  <c r="H25" i="3"/>
  <c r="G25" i="3"/>
  <c r="I25" i="3" s="1"/>
  <c r="I24" i="3"/>
  <c r="H24" i="3"/>
  <c r="J24" i="3" s="1"/>
  <c r="G24" i="3"/>
  <c r="J23" i="3"/>
  <c r="H23" i="3"/>
  <c r="G23" i="3"/>
  <c r="I23" i="3" s="1"/>
  <c r="I22" i="3"/>
  <c r="H22" i="3"/>
  <c r="J22" i="3" s="1"/>
  <c r="G22" i="3"/>
  <c r="J21" i="3"/>
  <c r="H21" i="3"/>
  <c r="G21" i="3"/>
  <c r="I21" i="3" s="1"/>
  <c r="I20" i="3"/>
  <c r="H20" i="3"/>
  <c r="J20" i="3" s="1"/>
  <c r="G20" i="3"/>
  <c r="J19" i="3"/>
  <c r="H19" i="3"/>
  <c r="G19" i="3"/>
  <c r="I19" i="3" s="1"/>
  <c r="I18" i="3"/>
  <c r="H18" i="3"/>
  <c r="J18" i="3" s="1"/>
  <c r="G18" i="3"/>
  <c r="J17" i="3"/>
  <c r="H17" i="3"/>
  <c r="G17" i="3"/>
  <c r="I17" i="3" s="1"/>
  <c r="I16" i="3"/>
  <c r="H16" i="3"/>
  <c r="J16" i="3" s="1"/>
  <c r="G16" i="3"/>
  <c r="J15" i="3"/>
  <c r="H15" i="3"/>
  <c r="G15" i="3"/>
  <c r="I15" i="3" s="1"/>
  <c r="I14" i="3"/>
  <c r="H14" i="3"/>
  <c r="J14" i="3" s="1"/>
  <c r="G14" i="3"/>
  <c r="J13" i="3"/>
  <c r="H13" i="3"/>
  <c r="G13" i="3"/>
  <c r="I13" i="3" s="1"/>
  <c r="I12" i="3"/>
  <c r="H12" i="3"/>
  <c r="J12" i="3" s="1"/>
  <c r="G12" i="3"/>
  <c r="J11" i="3"/>
  <c r="H11" i="3"/>
  <c r="G11" i="3"/>
  <c r="I11" i="3" s="1"/>
  <c r="I10" i="3"/>
  <c r="H10" i="3"/>
  <c r="J10" i="3" s="1"/>
  <c r="G10" i="3"/>
  <c r="J9" i="3"/>
  <c r="I9" i="3"/>
  <c r="H9" i="3"/>
  <c r="G9" i="3"/>
  <c r="I8" i="3"/>
  <c r="H8" i="3"/>
  <c r="J8" i="3" s="1"/>
  <c r="G8" i="3"/>
  <c r="J7" i="3"/>
  <c r="H7" i="3"/>
  <c r="G7" i="3"/>
  <c r="I7" i="3" s="1"/>
  <c r="I6" i="3"/>
  <c r="H6" i="3"/>
  <c r="H60" i="3" s="1"/>
  <c r="G6" i="3"/>
  <c r="E5" i="3"/>
  <c r="D5" i="3"/>
  <c r="B5" i="3"/>
  <c r="C5" i="3" s="1"/>
  <c r="D65" i="2"/>
  <c r="C65" i="2"/>
  <c r="D64" i="2"/>
  <c r="C64" i="2"/>
  <c r="B64" i="2"/>
  <c r="G64" i="2" s="1"/>
  <c r="D63" i="2"/>
  <c r="B63" i="2"/>
  <c r="C62" i="2"/>
  <c r="E61" i="2"/>
  <c r="D61" i="2"/>
  <c r="C61" i="2"/>
  <c r="D60" i="2"/>
  <c r="C60" i="2"/>
  <c r="D59" i="2"/>
  <c r="B59" i="2"/>
  <c r="C58" i="2"/>
  <c r="B58" i="2"/>
  <c r="G58" i="2" s="1"/>
  <c r="D57" i="2"/>
  <c r="C57" i="2"/>
  <c r="D56" i="2"/>
  <c r="C56" i="2"/>
  <c r="B56" i="2"/>
  <c r="G56" i="2" s="1"/>
  <c r="B55" i="2"/>
  <c r="E54" i="2"/>
  <c r="C54" i="2"/>
  <c r="D53" i="2"/>
  <c r="C53" i="2"/>
  <c r="G52" i="2"/>
  <c r="D52" i="2"/>
  <c r="C52" i="2"/>
  <c r="B52" i="2"/>
  <c r="E51" i="2"/>
  <c r="D51" i="2"/>
  <c r="H51" i="2" s="1"/>
  <c r="C50" i="2"/>
  <c r="D49" i="2"/>
  <c r="C49" i="2"/>
  <c r="D48" i="2"/>
  <c r="C48" i="2"/>
  <c r="B48" i="2"/>
  <c r="G48" i="2" s="1"/>
  <c r="D47" i="2"/>
  <c r="B47" i="2"/>
  <c r="C46" i="2"/>
  <c r="D42" i="2"/>
  <c r="H42" i="2" s="1"/>
  <c r="C42" i="2"/>
  <c r="C43" i="2" s="1"/>
  <c r="E41" i="2"/>
  <c r="E40" i="2"/>
  <c r="C40" i="2"/>
  <c r="B40" i="2"/>
  <c r="G40" i="2" s="1"/>
  <c r="C39" i="2"/>
  <c r="E34" i="2"/>
  <c r="E62" i="2" s="1"/>
  <c r="D34" i="2"/>
  <c r="C34" i="2"/>
  <c r="C63" i="2" s="1"/>
  <c r="B34" i="2"/>
  <c r="B60" i="2" s="1"/>
  <c r="G60" i="2" s="1"/>
  <c r="I33" i="2"/>
  <c r="H33" i="2"/>
  <c r="J33" i="2" s="1"/>
  <c r="G33" i="2"/>
  <c r="J32" i="2"/>
  <c r="H32" i="2"/>
  <c r="G32" i="2"/>
  <c r="I32" i="2" s="1"/>
  <c r="I31" i="2"/>
  <c r="H31" i="2"/>
  <c r="J31" i="2" s="1"/>
  <c r="G31" i="2"/>
  <c r="J30" i="2"/>
  <c r="H30" i="2"/>
  <c r="G30" i="2"/>
  <c r="I30" i="2" s="1"/>
  <c r="I29" i="2"/>
  <c r="H29" i="2"/>
  <c r="J29" i="2" s="1"/>
  <c r="G29" i="2"/>
  <c r="J28" i="2"/>
  <c r="I28" i="2"/>
  <c r="H28" i="2"/>
  <c r="G28" i="2"/>
  <c r="I27" i="2"/>
  <c r="H27" i="2"/>
  <c r="J27" i="2" s="1"/>
  <c r="G27" i="2"/>
  <c r="J26" i="2"/>
  <c r="H26" i="2"/>
  <c r="G26" i="2"/>
  <c r="I26" i="2" s="1"/>
  <c r="I25" i="2"/>
  <c r="H25" i="2"/>
  <c r="J25" i="2" s="1"/>
  <c r="G25" i="2"/>
  <c r="J24" i="2"/>
  <c r="H24" i="2"/>
  <c r="G24" i="2"/>
  <c r="I24" i="2" s="1"/>
  <c r="I23" i="2"/>
  <c r="H23" i="2"/>
  <c r="J23" i="2" s="1"/>
  <c r="G23" i="2"/>
  <c r="J22" i="2"/>
  <c r="H22" i="2"/>
  <c r="G22" i="2"/>
  <c r="I22" i="2" s="1"/>
  <c r="I21" i="2"/>
  <c r="H21" i="2"/>
  <c r="J21" i="2" s="1"/>
  <c r="G21" i="2"/>
  <c r="J20" i="2"/>
  <c r="H20" i="2"/>
  <c r="G20" i="2"/>
  <c r="I20" i="2" s="1"/>
  <c r="J19" i="2"/>
  <c r="I19" i="2"/>
  <c r="H19" i="2"/>
  <c r="G19" i="2"/>
  <c r="J18" i="2"/>
  <c r="H18" i="2"/>
  <c r="G18" i="2"/>
  <c r="I18" i="2" s="1"/>
  <c r="I17" i="2"/>
  <c r="H17" i="2"/>
  <c r="J17" i="2" s="1"/>
  <c r="G17" i="2"/>
  <c r="J16" i="2"/>
  <c r="H16" i="2"/>
  <c r="G16" i="2"/>
  <c r="I16" i="2" s="1"/>
  <c r="I15" i="2"/>
  <c r="H15" i="2"/>
  <c r="J15" i="2" s="1"/>
  <c r="G15" i="2"/>
  <c r="J14" i="2"/>
  <c r="H14" i="2"/>
  <c r="G14" i="2"/>
  <c r="I14" i="2" s="1"/>
  <c r="E11" i="2"/>
  <c r="E42" i="2" s="1"/>
  <c r="D11" i="2"/>
  <c r="D40" i="2" s="1"/>
  <c r="H40" i="2" s="1"/>
  <c r="C11" i="2"/>
  <c r="C41" i="2" s="1"/>
  <c r="B11" i="2"/>
  <c r="B42" i="2" s="1"/>
  <c r="G42" i="2" s="1"/>
  <c r="H10" i="2"/>
  <c r="J10" i="2" s="1"/>
  <c r="G10" i="2"/>
  <c r="I10" i="2" s="1"/>
  <c r="J9" i="2"/>
  <c r="H9" i="2"/>
  <c r="G9" i="2"/>
  <c r="I9" i="2" s="1"/>
  <c r="H8" i="2"/>
  <c r="J8" i="2" s="1"/>
  <c r="G8" i="2"/>
  <c r="I8" i="2" s="1"/>
  <c r="J7" i="2"/>
  <c r="H7" i="2"/>
  <c r="G7" i="2"/>
  <c r="I7" i="2" s="1"/>
  <c r="C6" i="2"/>
  <c r="C38" i="2" s="1"/>
  <c r="B6" i="2"/>
  <c r="B38" i="2" s="1"/>
  <c r="F24" i="1"/>
  <c r="K24" i="1" s="1"/>
  <c r="E24" i="1"/>
  <c r="D24" i="1"/>
  <c r="C24" i="1"/>
  <c r="K22" i="1"/>
  <c r="I22" i="1"/>
  <c r="H22" i="1"/>
  <c r="J22" i="1" s="1"/>
  <c r="I21" i="1"/>
  <c r="K21" i="1" s="1"/>
  <c r="H21" i="1"/>
  <c r="J21" i="1" s="1"/>
  <c r="K20" i="1"/>
  <c r="I20" i="1"/>
  <c r="H20" i="1"/>
  <c r="J20" i="1" s="1"/>
  <c r="I19" i="1"/>
  <c r="K19" i="1" s="1"/>
  <c r="H19" i="1"/>
  <c r="J19" i="1" s="1"/>
  <c r="K18" i="1"/>
  <c r="I18" i="1"/>
  <c r="H18" i="1"/>
  <c r="J18" i="1" s="1"/>
  <c r="I17" i="1"/>
  <c r="K17" i="1" s="1"/>
  <c r="H17" i="1"/>
  <c r="J17" i="1" s="1"/>
  <c r="K16" i="1"/>
  <c r="I16" i="1"/>
  <c r="H16" i="1"/>
  <c r="H24" i="1" s="1"/>
  <c r="I15" i="1"/>
  <c r="I24" i="1" s="1"/>
  <c r="H15" i="1"/>
  <c r="J15" i="1" s="1"/>
  <c r="C13" i="1"/>
  <c r="E13" i="1" s="1"/>
  <c r="H47" i="2" l="1"/>
  <c r="J24" i="1"/>
  <c r="H63" i="2"/>
  <c r="J167" i="10"/>
  <c r="E167" i="10"/>
  <c r="D6" i="2"/>
  <c r="D38" i="2" s="1"/>
  <c r="E47" i="2"/>
  <c r="H49" i="2"/>
  <c r="B51" i="2"/>
  <c r="E63" i="2"/>
  <c r="H65" i="2"/>
  <c r="J41" i="6"/>
  <c r="G140" i="8"/>
  <c r="G134" i="8"/>
  <c r="G137" i="8"/>
  <c r="G132" i="8"/>
  <c r="G138" i="8"/>
  <c r="G135" i="8"/>
  <c r="G13" i="14"/>
  <c r="G9" i="14"/>
  <c r="G7" i="14"/>
  <c r="G10" i="14"/>
  <c r="G11" i="14"/>
  <c r="G8" i="14"/>
  <c r="G17" i="14"/>
  <c r="G15" i="14"/>
  <c r="G12" i="14"/>
  <c r="G14" i="14"/>
  <c r="K15" i="1"/>
  <c r="E6" i="2"/>
  <c r="E38" i="2" s="1"/>
  <c r="B65" i="2"/>
  <c r="G65" i="2" s="1"/>
  <c r="B61" i="2"/>
  <c r="G61" i="2" s="1"/>
  <c r="B57" i="2"/>
  <c r="G57" i="2" s="1"/>
  <c r="B53" i="2"/>
  <c r="G53" i="2" s="1"/>
  <c r="B49" i="2"/>
  <c r="G49" i="2" s="1"/>
  <c r="G34" i="2"/>
  <c r="I34" i="2" s="1"/>
  <c r="B46" i="2"/>
  <c r="E49" i="2"/>
  <c r="E58" i="2"/>
  <c r="B62" i="2"/>
  <c r="G62" i="2" s="1"/>
  <c r="E65" i="2"/>
  <c r="H60" i="4"/>
  <c r="H33" i="5"/>
  <c r="J33" i="5" s="1"/>
  <c r="E123" i="10"/>
  <c r="E119" i="10"/>
  <c r="E115" i="10"/>
  <c r="E111" i="10"/>
  <c r="E107" i="10"/>
  <c r="E103" i="10"/>
  <c r="J128" i="10"/>
  <c r="E128" i="10"/>
  <c r="E126" i="10"/>
  <c r="E122" i="10"/>
  <c r="E118" i="10"/>
  <c r="E114" i="10"/>
  <c r="E113" i="10"/>
  <c r="E116" i="10"/>
  <c r="E108" i="10"/>
  <c r="E121" i="10"/>
  <c r="E105" i="10"/>
  <c r="E102" i="10"/>
  <c r="E124" i="10"/>
  <c r="E117" i="10"/>
  <c r="E109" i="10"/>
  <c r="E120" i="10"/>
  <c r="E112" i="10"/>
  <c r="E110" i="10"/>
  <c r="E106" i="10"/>
  <c r="E104" i="10"/>
  <c r="K36" i="9"/>
  <c r="I34" i="9"/>
  <c r="I30" i="9"/>
  <c r="I26" i="9"/>
  <c r="I22" i="9"/>
  <c r="I18" i="9"/>
  <c r="I14" i="9"/>
  <c r="I10" i="9"/>
  <c r="I32" i="9"/>
  <c r="I28" i="9"/>
  <c r="I24" i="9"/>
  <c r="I20" i="9"/>
  <c r="I16" i="9"/>
  <c r="I12" i="9"/>
  <c r="I8" i="9"/>
  <c r="I17" i="9"/>
  <c r="I27" i="9"/>
  <c r="I11" i="9"/>
  <c r="I33" i="9"/>
  <c r="I21" i="9"/>
  <c r="I15" i="9"/>
  <c r="I31" i="9"/>
  <c r="I25" i="9"/>
  <c r="I9" i="9"/>
  <c r="I19" i="9"/>
  <c r="I13" i="9"/>
  <c r="D13" i="1"/>
  <c r="F13" i="1" s="1"/>
  <c r="D62" i="2"/>
  <c r="H62" i="2" s="1"/>
  <c r="D58" i="2"/>
  <c r="H58" i="2" s="1"/>
  <c r="D54" i="2"/>
  <c r="H54" i="2" s="1"/>
  <c r="D50" i="2"/>
  <c r="D46" i="2"/>
  <c r="E46" i="2"/>
  <c r="B50" i="2"/>
  <c r="G50" i="2" s="1"/>
  <c r="E53" i="2"/>
  <c r="D55" i="2"/>
  <c r="G60" i="3"/>
  <c r="I60" i="3" s="1"/>
  <c r="K116" i="8"/>
  <c r="I114" i="8"/>
  <c r="I112" i="8"/>
  <c r="I113" i="8"/>
  <c r="I116" i="8"/>
  <c r="C159" i="8"/>
  <c r="C153" i="8"/>
  <c r="J159" i="8"/>
  <c r="C156" i="8"/>
  <c r="C154" i="8"/>
  <c r="C157" i="8"/>
  <c r="C155" i="8"/>
  <c r="B39" i="2"/>
  <c r="G11" i="2"/>
  <c r="I11" i="2" s="1"/>
  <c r="J16" i="1"/>
  <c r="E64" i="2"/>
  <c r="H64" i="2" s="1"/>
  <c r="E60" i="2"/>
  <c r="H60" i="2" s="1"/>
  <c r="E56" i="2"/>
  <c r="H56" i="2" s="1"/>
  <c r="E52" i="2"/>
  <c r="H52" i="2" s="1"/>
  <c r="E48" i="2"/>
  <c r="H48" i="2" s="1"/>
  <c r="D39" i="2"/>
  <c r="B41" i="2"/>
  <c r="G41" i="2" s="1"/>
  <c r="E55" i="2"/>
  <c r="G59" i="2"/>
  <c r="E146" i="8"/>
  <c r="E144" i="8"/>
  <c r="E143" i="8"/>
  <c r="J146" i="8"/>
  <c r="C14" i="10"/>
  <c r="C10" i="10"/>
  <c r="C17" i="10"/>
  <c r="C9" i="10"/>
  <c r="J17" i="10"/>
  <c r="C12" i="10"/>
  <c r="C7" i="10"/>
  <c r="C15" i="10"/>
  <c r="C13" i="10"/>
  <c r="C8" i="10"/>
  <c r="H34" i="2"/>
  <c r="J34" i="2" s="1"/>
  <c r="E39" i="2"/>
  <c r="E43" i="2" s="1"/>
  <c r="D41" i="2"/>
  <c r="H41" i="2" s="1"/>
  <c r="E50" i="2"/>
  <c r="B54" i="2"/>
  <c r="G54" i="2" s="1"/>
  <c r="E57" i="2"/>
  <c r="H57" i="2" s="1"/>
  <c r="H11" i="7"/>
  <c r="G136" i="8"/>
  <c r="E176" i="8"/>
  <c r="J176" i="8"/>
  <c r="I23" i="9"/>
  <c r="H53" i="2"/>
  <c r="J172" i="8"/>
  <c r="C170" i="8"/>
  <c r="C172" i="8"/>
  <c r="H11" i="2"/>
  <c r="J11" i="2" s="1"/>
  <c r="G47" i="2"/>
  <c r="E59" i="2"/>
  <c r="H59" i="2" s="1"/>
  <c r="H61" i="2"/>
  <c r="G63" i="2"/>
  <c r="J6" i="3"/>
  <c r="E42" i="7"/>
  <c r="J11" i="7"/>
  <c r="I167" i="8"/>
  <c r="I164" i="8"/>
  <c r="I162" i="8"/>
  <c r="I163" i="8"/>
  <c r="K167" i="8"/>
  <c r="C11" i="10"/>
  <c r="B42" i="7"/>
  <c r="G42" i="7" s="1"/>
  <c r="I42" i="7" s="1"/>
  <c r="J10" i="8"/>
  <c r="C19" i="8"/>
  <c r="C23" i="8"/>
  <c r="C27" i="8"/>
  <c r="J37" i="8"/>
  <c r="G78" i="8"/>
  <c r="C81" i="8"/>
  <c r="G82" i="8"/>
  <c r="C85" i="8"/>
  <c r="C104" i="8"/>
  <c r="G114" i="8"/>
  <c r="E138" i="8"/>
  <c r="K140" i="8"/>
  <c r="I136" i="8"/>
  <c r="I132" i="8"/>
  <c r="I138" i="8"/>
  <c r="I134" i="8"/>
  <c r="C144" i="8"/>
  <c r="G153" i="8"/>
  <c r="E154" i="8"/>
  <c r="E156" i="8"/>
  <c r="G162" i="8"/>
  <c r="C164" i="8"/>
  <c r="J167" i="8"/>
  <c r="E14" i="10"/>
  <c r="E10" i="10"/>
  <c r="E12" i="10"/>
  <c r="E8" i="10"/>
  <c r="G26" i="10"/>
  <c r="G31" i="10"/>
  <c r="C35" i="10"/>
  <c r="J40" i="10"/>
  <c r="E44" i="10"/>
  <c r="C140" i="10"/>
  <c r="C136" i="10"/>
  <c r="C132" i="10"/>
  <c r="C141" i="10"/>
  <c r="C139" i="10"/>
  <c r="C134" i="10"/>
  <c r="C143" i="10"/>
  <c r="J143" i="10"/>
  <c r="C47" i="2"/>
  <c r="C66" i="2" s="1"/>
  <c r="C51" i="2"/>
  <c r="C55" i="2"/>
  <c r="G55" i="2" s="1"/>
  <c r="C59" i="2"/>
  <c r="C10" i="8"/>
  <c r="K10" i="8"/>
  <c r="E19" i="8"/>
  <c r="I20" i="8"/>
  <c r="E23" i="8"/>
  <c r="I24" i="8"/>
  <c r="I28" i="8"/>
  <c r="I31" i="8"/>
  <c r="C37" i="8"/>
  <c r="K37" i="8"/>
  <c r="E46" i="8"/>
  <c r="I47" i="8"/>
  <c r="E50" i="8"/>
  <c r="I51" i="8"/>
  <c r="E54" i="8"/>
  <c r="I55" i="8"/>
  <c r="E58" i="8"/>
  <c r="I59" i="8"/>
  <c r="G61" i="8"/>
  <c r="I64" i="8"/>
  <c r="E67" i="8"/>
  <c r="I68" i="8"/>
  <c r="G70" i="8"/>
  <c r="E77" i="8"/>
  <c r="E81" i="8"/>
  <c r="E85" i="8"/>
  <c r="E87" i="8"/>
  <c r="E90" i="8"/>
  <c r="I91" i="8"/>
  <c r="E94" i="8"/>
  <c r="I95" i="8"/>
  <c r="G97" i="8"/>
  <c r="I105" i="8"/>
  <c r="I108" i="8"/>
  <c r="F121" i="8"/>
  <c r="C125" i="8"/>
  <c r="I140" i="8"/>
  <c r="G144" i="8"/>
  <c r="E155" i="8"/>
  <c r="E159" i="8"/>
  <c r="E172" i="8"/>
  <c r="E170" i="8"/>
  <c r="G9" i="9"/>
  <c r="G22" i="9"/>
  <c r="G25" i="9"/>
  <c r="G31" i="9"/>
  <c r="G34" i="9"/>
  <c r="E17" i="10"/>
  <c r="G28" i="10"/>
  <c r="C30" i="10"/>
  <c r="K40" i="10"/>
  <c r="G44" i="10"/>
  <c r="E46" i="10"/>
  <c r="J53" i="10"/>
  <c r="G61" i="10"/>
  <c r="C133" i="10"/>
  <c r="C30" i="12"/>
  <c r="C26" i="12"/>
  <c r="C31" i="12"/>
  <c r="C27" i="12"/>
  <c r="C32" i="12"/>
  <c r="C28" i="12"/>
  <c r="C34" i="12"/>
  <c r="J34" i="12"/>
  <c r="D42" i="7"/>
  <c r="H42" i="7" s="1"/>
  <c r="J31" i="8"/>
  <c r="J108" i="8"/>
  <c r="E125" i="8"/>
  <c r="E123" i="8"/>
  <c r="I146" i="8"/>
  <c r="I143" i="8"/>
  <c r="C36" i="10"/>
  <c r="C32" i="10"/>
  <c r="C28" i="10"/>
  <c r="C24" i="10"/>
  <c r="C13" i="12"/>
  <c r="C15" i="12"/>
  <c r="E8" i="8"/>
  <c r="E10" i="8"/>
  <c r="I19" i="8"/>
  <c r="I23" i="8"/>
  <c r="I27" i="8"/>
  <c r="C31" i="8"/>
  <c r="K31" i="8"/>
  <c r="E35" i="8"/>
  <c r="E37" i="8"/>
  <c r="E45" i="8"/>
  <c r="I46" i="8"/>
  <c r="E49" i="8"/>
  <c r="I50" i="8"/>
  <c r="E53" i="8"/>
  <c r="I54" i="8"/>
  <c r="E57" i="8"/>
  <c r="I58" i="8"/>
  <c r="I61" i="8"/>
  <c r="E66" i="8"/>
  <c r="I67" i="8"/>
  <c r="I70" i="8"/>
  <c r="E80" i="8"/>
  <c r="E84" i="8"/>
  <c r="G87" i="8"/>
  <c r="I90" i="8"/>
  <c r="E93" i="8"/>
  <c r="I94" i="8"/>
  <c r="I97" i="8"/>
  <c r="I104" i="8"/>
  <c r="C108" i="8"/>
  <c r="C143" i="8"/>
  <c r="E157" i="8"/>
  <c r="K159" i="8"/>
  <c r="I155" i="8"/>
  <c r="I157" i="8"/>
  <c r="I153" i="8"/>
  <c r="C163" i="8"/>
  <c r="C167" i="8"/>
  <c r="G170" i="8"/>
  <c r="G172" i="8"/>
  <c r="G18" i="9"/>
  <c r="G21" i="9"/>
  <c r="G33" i="9"/>
  <c r="E15" i="10"/>
  <c r="I15" i="10"/>
  <c r="I11" i="10"/>
  <c r="I7" i="10"/>
  <c r="K17" i="10"/>
  <c r="I13" i="10"/>
  <c r="I9" i="10"/>
  <c r="C25" i="10"/>
  <c r="G32" i="10"/>
  <c r="C34" i="10"/>
  <c r="C40" i="10"/>
  <c r="G43" i="10"/>
  <c r="G48" i="10"/>
  <c r="C49" i="10"/>
  <c r="C45" i="10"/>
  <c r="G63" i="10"/>
  <c r="C135" i="10"/>
  <c r="E159" i="10"/>
  <c r="E158" i="10"/>
  <c r="E156" i="10"/>
  <c r="E161" i="10"/>
  <c r="E163" i="10"/>
  <c r="E157" i="10"/>
  <c r="E160" i="10"/>
  <c r="C43" i="12"/>
  <c r="C39" i="12"/>
  <c r="C44" i="12"/>
  <c r="C40" i="12"/>
  <c r="C45" i="12"/>
  <c r="C41" i="12"/>
  <c r="C37" i="12"/>
  <c r="C47" i="12"/>
  <c r="C17" i="8"/>
  <c r="G18" i="8"/>
  <c r="C21" i="8"/>
  <c r="G22" i="8"/>
  <c r="C25" i="8"/>
  <c r="C29" i="8"/>
  <c r="G45" i="8"/>
  <c r="G49" i="8"/>
  <c r="G53" i="8"/>
  <c r="J61" i="8"/>
  <c r="J70" i="8"/>
  <c r="C79" i="8"/>
  <c r="G80" i="8"/>
  <c r="C83" i="8"/>
  <c r="G84" i="8"/>
  <c r="J97" i="8"/>
  <c r="C106" i="8"/>
  <c r="C111" i="8"/>
  <c r="G112" i="8"/>
  <c r="G123" i="8"/>
  <c r="I137" i="8"/>
  <c r="K146" i="8"/>
  <c r="G154" i="8"/>
  <c r="G157" i="8"/>
  <c r="I159" i="8"/>
  <c r="G163" i="8"/>
  <c r="E163" i="8"/>
  <c r="E167" i="8"/>
  <c r="E165" i="8"/>
  <c r="K176" i="8"/>
  <c r="G8" i="9"/>
  <c r="G11" i="9"/>
  <c r="G24" i="9"/>
  <c r="G27" i="9"/>
  <c r="I10" i="10"/>
  <c r="I17" i="10"/>
  <c r="C27" i="10"/>
  <c r="E36" i="10"/>
  <c r="E32" i="10"/>
  <c r="E28" i="10"/>
  <c r="E24" i="10"/>
  <c r="E40" i="10"/>
  <c r="E38" i="10"/>
  <c r="E34" i="10"/>
  <c r="E30" i="10"/>
  <c r="E26" i="10"/>
  <c r="C47" i="10"/>
  <c r="C53" i="10"/>
  <c r="I141" i="10"/>
  <c r="I137" i="10"/>
  <c r="I133" i="10"/>
  <c r="I143" i="10"/>
  <c r="I140" i="10"/>
  <c r="I136" i="10"/>
  <c r="I132" i="10"/>
  <c r="I135" i="10"/>
  <c r="K143" i="10"/>
  <c r="I131" i="10"/>
  <c r="I18" i="8"/>
  <c r="I22" i="8"/>
  <c r="I45" i="8"/>
  <c r="E48" i="8"/>
  <c r="I49" i="8"/>
  <c r="E52" i="8"/>
  <c r="I53" i="8"/>
  <c r="I57" i="8"/>
  <c r="I66" i="8"/>
  <c r="I93" i="8"/>
  <c r="E135" i="8"/>
  <c r="E137" i="8"/>
  <c r="E133" i="8"/>
  <c r="C165" i="8"/>
  <c r="C29" i="10"/>
  <c r="C38" i="10"/>
  <c r="G37" i="10"/>
  <c r="G33" i="10"/>
  <c r="G29" i="10"/>
  <c r="G25" i="10"/>
  <c r="E49" i="10"/>
  <c r="E45" i="10"/>
  <c r="E53" i="10"/>
  <c r="E51" i="10"/>
  <c r="E47" i="10"/>
  <c r="E43" i="10"/>
  <c r="G75" i="10"/>
  <c r="G71" i="10"/>
  <c r="G76" i="10"/>
  <c r="G72" i="10"/>
  <c r="G68" i="10"/>
  <c r="G64" i="10"/>
  <c r="G60" i="10"/>
  <c r="G77" i="10"/>
  <c r="G73" i="10"/>
  <c r="G80" i="10"/>
  <c r="C20" i="8"/>
  <c r="C24" i="8"/>
  <c r="G79" i="8"/>
  <c r="J125" i="8"/>
  <c r="E136" i="8"/>
  <c r="E140" i="8"/>
  <c r="G156" i="8"/>
  <c r="G165" i="8"/>
  <c r="C31" i="10"/>
  <c r="G38" i="10"/>
  <c r="G40" i="10"/>
  <c r="G50" i="10"/>
  <c r="G46" i="10"/>
  <c r="G74" i="10"/>
  <c r="I27" i="10"/>
  <c r="I31" i="10"/>
  <c r="I35" i="10"/>
  <c r="I44" i="10"/>
  <c r="I48" i="10"/>
  <c r="E61" i="10"/>
  <c r="I62" i="10"/>
  <c r="E65" i="10"/>
  <c r="I66" i="10"/>
  <c r="E69" i="10"/>
  <c r="I70" i="10"/>
  <c r="E73" i="10"/>
  <c r="I74" i="10"/>
  <c r="E77" i="10"/>
  <c r="I78" i="10"/>
  <c r="C85" i="10"/>
  <c r="C88" i="10"/>
  <c r="I89" i="10"/>
  <c r="C91" i="10"/>
  <c r="G104" i="10"/>
  <c r="G107" i="10"/>
  <c r="G110" i="10"/>
  <c r="I113" i="10"/>
  <c r="I118" i="10"/>
  <c r="E151" i="10"/>
  <c r="C11" i="11"/>
  <c r="C20" i="11"/>
  <c r="C34" i="11"/>
  <c r="I65" i="12"/>
  <c r="I61" i="12"/>
  <c r="I57" i="12"/>
  <c r="I53" i="12"/>
  <c r="I62" i="12"/>
  <c r="I58" i="12"/>
  <c r="I54" i="12"/>
  <c r="I50" i="12"/>
  <c r="I67" i="12"/>
  <c r="I64" i="12"/>
  <c r="I60" i="12"/>
  <c r="I56" i="12"/>
  <c r="I52" i="12"/>
  <c r="E21" i="14"/>
  <c r="J26" i="14"/>
  <c r="E20" i="14"/>
  <c r="E23" i="14"/>
  <c r="E24" i="14"/>
  <c r="E26" i="14"/>
  <c r="I92" i="10"/>
  <c r="K95" i="10"/>
  <c r="I110" i="10"/>
  <c r="I125" i="10"/>
  <c r="I151" i="10"/>
  <c r="I153" i="10"/>
  <c r="I150" i="10"/>
  <c r="C159" i="10"/>
  <c r="C163" i="10"/>
  <c r="C8" i="11"/>
  <c r="C22" i="11"/>
  <c r="C31" i="11"/>
  <c r="J39" i="11"/>
  <c r="C8" i="12"/>
  <c r="I8" i="12"/>
  <c r="I10" i="12"/>
  <c r="I7" i="12"/>
  <c r="I20" i="13"/>
  <c r="I16" i="13"/>
  <c r="I12" i="13"/>
  <c r="I8" i="13"/>
  <c r="I17" i="13"/>
  <c r="I13" i="13"/>
  <c r="I9" i="13"/>
  <c r="I21" i="13"/>
  <c r="K24" i="13"/>
  <c r="I22" i="13"/>
  <c r="I19" i="13"/>
  <c r="I15" i="13"/>
  <c r="I11" i="13"/>
  <c r="I7" i="13"/>
  <c r="K80" i="10"/>
  <c r="I88" i="10"/>
  <c r="C90" i="10"/>
  <c r="E95" i="10"/>
  <c r="E93" i="10"/>
  <c r="E89" i="10"/>
  <c r="E85" i="10"/>
  <c r="I103" i="10"/>
  <c r="I109" i="10"/>
  <c r="I117" i="10"/>
  <c r="I122" i="10"/>
  <c r="G124" i="10"/>
  <c r="G120" i="10"/>
  <c r="G116" i="10"/>
  <c r="G112" i="10"/>
  <c r="G108" i="10"/>
  <c r="K153" i="10"/>
  <c r="C161" i="10"/>
  <c r="C7" i="11"/>
  <c r="C16" i="11"/>
  <c r="C30" i="11"/>
  <c r="K10" i="12"/>
  <c r="I13" i="12"/>
  <c r="I15" i="12"/>
  <c r="J22" i="12"/>
  <c r="E18" i="12"/>
  <c r="E22" i="12"/>
  <c r="E20" i="12"/>
  <c r="F5" i="14"/>
  <c r="D5" i="14"/>
  <c r="H5" i="14" s="1"/>
  <c r="E29" i="9"/>
  <c r="I25" i="10"/>
  <c r="I29" i="10"/>
  <c r="I33" i="10"/>
  <c r="I37" i="10"/>
  <c r="I46" i="10"/>
  <c r="I50" i="10"/>
  <c r="I60" i="10"/>
  <c r="E63" i="10"/>
  <c r="I64" i="10"/>
  <c r="E67" i="10"/>
  <c r="I68" i="10"/>
  <c r="E71" i="10"/>
  <c r="I72" i="10"/>
  <c r="I76" i="10"/>
  <c r="C83" i="10"/>
  <c r="E90" i="10"/>
  <c r="G114" i="10"/>
  <c r="G119" i="10"/>
  <c r="G128" i="10"/>
  <c r="E140" i="10"/>
  <c r="E136" i="10"/>
  <c r="E132" i="10"/>
  <c r="E139" i="10"/>
  <c r="E135" i="10"/>
  <c r="E131" i="10"/>
  <c r="C156" i="10"/>
  <c r="G160" i="10"/>
  <c r="G156" i="10"/>
  <c r="K163" i="10"/>
  <c r="C18" i="11"/>
  <c r="C27" i="11"/>
  <c r="G18" i="12"/>
  <c r="G19" i="12"/>
  <c r="K128" i="10"/>
  <c r="I124" i="10"/>
  <c r="I120" i="10"/>
  <c r="I116" i="10"/>
  <c r="I112" i="10"/>
  <c r="I108" i="10"/>
  <c r="I104" i="10"/>
  <c r="I123" i="10"/>
  <c r="I119" i="10"/>
  <c r="I115" i="10"/>
  <c r="C37" i="11"/>
  <c r="C33" i="11"/>
  <c r="C29" i="11"/>
  <c r="C25" i="11"/>
  <c r="C21" i="11"/>
  <c r="C17" i="11"/>
  <c r="C13" i="11"/>
  <c r="C9" i="11"/>
  <c r="I90" i="10"/>
  <c r="I86" i="10"/>
  <c r="I126" i="10"/>
  <c r="I128" i="10"/>
  <c r="C26" i="11"/>
  <c r="C35" i="11"/>
  <c r="C10" i="12"/>
  <c r="C5" i="16"/>
  <c r="E5" i="16" s="1"/>
  <c r="D5" i="16"/>
  <c r="E8" i="11"/>
  <c r="E12" i="11"/>
  <c r="E16" i="11"/>
  <c r="E20" i="11"/>
  <c r="E24" i="11"/>
  <c r="E28" i="11"/>
  <c r="E32" i="11"/>
  <c r="E36" i="11"/>
  <c r="E25" i="12"/>
  <c r="E29" i="12"/>
  <c r="K34" i="12"/>
  <c r="E38" i="12"/>
  <c r="E42" i="12"/>
  <c r="K47" i="12"/>
  <c r="E51" i="12"/>
  <c r="E55" i="12"/>
  <c r="E59" i="12"/>
  <c r="E63" i="12"/>
  <c r="G39" i="14"/>
  <c r="G35" i="14"/>
  <c r="G31" i="14"/>
  <c r="J28" i="15"/>
  <c r="J67" i="12"/>
  <c r="K17" i="14"/>
  <c r="I13" i="14"/>
  <c r="I9" i="14"/>
  <c r="C36" i="14"/>
  <c r="C13" i="15"/>
  <c r="C16" i="15"/>
  <c r="K26" i="14"/>
  <c r="I22" i="14"/>
  <c r="E8" i="12"/>
  <c r="E10" i="12"/>
  <c r="E13" i="12"/>
  <c r="I19" i="12"/>
  <c r="I22" i="12"/>
  <c r="E27" i="12"/>
  <c r="E31" i="12"/>
  <c r="G34" i="12"/>
  <c r="E40" i="12"/>
  <c r="E44" i="12"/>
  <c r="G47" i="12"/>
  <c r="E53" i="12"/>
  <c r="E57" i="12"/>
  <c r="E61" i="12"/>
  <c r="E65" i="12"/>
  <c r="E67" i="12"/>
  <c r="I26" i="14"/>
  <c r="C38" i="14"/>
  <c r="C34" i="14"/>
  <c r="C30" i="14"/>
  <c r="D5" i="15"/>
  <c r="H5" i="15" s="1"/>
  <c r="C26" i="15"/>
  <c r="C22" i="15"/>
  <c r="C18" i="15"/>
  <c r="C14" i="15"/>
  <c r="C10" i="15"/>
  <c r="I418" i="16"/>
  <c r="G27" i="12"/>
  <c r="G40" i="12"/>
  <c r="C52" i="12"/>
  <c r="C56" i="12"/>
  <c r="C60" i="12"/>
  <c r="E12" i="14"/>
  <c r="E8" i="14"/>
  <c r="J17" i="14"/>
  <c r="G20" i="14"/>
  <c r="I23" i="14"/>
  <c r="C29" i="14"/>
  <c r="G38" i="14"/>
  <c r="C42" i="14"/>
  <c r="C8" i="15"/>
  <c r="C11" i="15"/>
  <c r="C21" i="15"/>
  <c r="C24" i="15"/>
  <c r="E26" i="15"/>
  <c r="E22" i="15"/>
  <c r="E18" i="15"/>
  <c r="E14" i="15"/>
  <c r="E10" i="15"/>
  <c r="E24" i="15"/>
  <c r="I156" i="10"/>
  <c r="I160" i="10"/>
  <c r="E9" i="11"/>
  <c r="E13" i="11"/>
  <c r="E17" i="11"/>
  <c r="E21" i="11"/>
  <c r="E25" i="11"/>
  <c r="E29" i="11"/>
  <c r="E33" i="11"/>
  <c r="I18" i="12"/>
  <c r="E26" i="12"/>
  <c r="I27" i="12"/>
  <c r="I31" i="12"/>
  <c r="E39" i="12"/>
  <c r="I40" i="12"/>
  <c r="I44" i="12"/>
  <c r="E52" i="12"/>
  <c r="E56" i="12"/>
  <c r="E60" i="12"/>
  <c r="I10" i="14"/>
  <c r="E17" i="14"/>
  <c r="I20" i="14"/>
  <c r="G32" i="14"/>
  <c r="C40" i="14"/>
  <c r="E38" i="14"/>
  <c r="E34" i="14"/>
  <c r="E30" i="14"/>
  <c r="E21" i="15"/>
  <c r="J418" i="16"/>
  <c r="J42" i="7" l="1"/>
  <c r="H55" i="2"/>
  <c r="G51" i="2"/>
  <c r="H39" i="2"/>
  <c r="D43" i="2"/>
  <c r="H43" i="2" s="1"/>
  <c r="B43" i="2"/>
  <c r="G43" i="2" s="1"/>
  <c r="G39" i="2"/>
  <c r="E66" i="2"/>
  <c r="D66" i="2"/>
  <c r="H46" i="2"/>
  <c r="G46" i="2"/>
  <c r="B66" i="2"/>
  <c r="G66" i="2" s="1"/>
  <c r="H50" i="2"/>
  <c r="H66" i="2" l="1"/>
</calcChain>
</file>

<file path=xl/sharedStrings.xml><?xml version="1.0" encoding="utf-8"?>
<sst xmlns="http://schemas.openxmlformats.org/spreadsheetml/2006/main" count="1589" uniqueCount="542">
  <si>
    <t>VFACTS TAS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</si>
  <si>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</si>
  <si>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</si>
  <si>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</si>
  <si>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</si>
  <si>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</si>
  <si>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</si>
  <si>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</si>
  <si>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</si>
  <si>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</si>
  <si>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</si>
  <si>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</si>
  <si>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</si>
  <si>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</si>
  <si>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</si>
  <si>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</si>
  <si>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</si>
  <si>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</si>
  <si>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</si>
  <si>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</si>
  <si>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</si>
  <si>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TAS</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</si>
  <si>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</si>
  <si>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</si>
  <si>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</si>
  <si>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</si>
  <si>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</si>
  <si>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</si>
  <si>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</si>
  <si>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</si>
  <si>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</si>
  <si>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</si>
  <si>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</si>
  <si>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</si>
  <si>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</si>
  <si>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</si>
  <si>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</si>
  <si>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</si>
  <si>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</si>
  <si>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</si>
  <si>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</si>
  <si>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</si>
  <si>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</si>
  <si>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</si>
  <si>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</si>
  <si>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</si>
  <si>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</si>
  <si>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</si>
  <si>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</si>
  <si>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</si>
  <si>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Audi</t>
  </si>
  <si>
    <t>BMW</t>
  </si>
  <si>
    <t>Chrysler</t>
  </si>
  <si>
    <t>Citroen</t>
  </si>
  <si>
    <t>Fiat Professional</t>
  </si>
  <si>
    <t>Ford</t>
  </si>
  <si>
    <t>Great Wall</t>
  </si>
  <si>
    <t>Haval</t>
  </si>
  <si>
    <t>Holden</t>
  </si>
  <si>
    <t>Honda</t>
  </si>
  <si>
    <t>Hyundai</t>
  </si>
  <si>
    <t>Isuzu Ute</t>
  </si>
  <si>
    <t>Iveco Trucks</t>
  </si>
  <si>
    <t>Jaguar</t>
  </si>
  <si>
    <t>Jeep</t>
  </si>
  <si>
    <t>Kia</t>
  </si>
  <si>
    <t>Land Rover</t>
  </si>
  <si>
    <t>LDV</t>
  </si>
  <si>
    <t>Lexus</t>
  </si>
  <si>
    <t>Maserati</t>
  </si>
  <si>
    <t>Mazda</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</si>
  <si>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</si>
  <si>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</si>
  <si>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</si>
  <si>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</si>
  <si>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</si>
  <si>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</si>
  <si>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</si>
  <si>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</si>
  <si>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</si>
  <si>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</si>
  <si>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</si>
  <si>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</si>
  <si>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</si>
  <si>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</si>
  <si>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</si>
  <si>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</si>
  <si>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</si>
  <si>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Daf</t>
  </si>
  <si>
    <t>Freightliner</t>
  </si>
  <si>
    <t>Fuso</t>
  </si>
  <si>
    <t>Hino</t>
  </si>
  <si>
    <t>Hyundai Commercial Vehicles</t>
  </si>
  <si>
    <t>International</t>
  </si>
  <si>
    <t>Isuzu</t>
  </si>
  <si>
    <t>Kenworth</t>
  </si>
  <si>
    <t>Mack</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</si>
  <si>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</si>
  <si>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</si>
  <si>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</si>
  <si>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</si>
  <si>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</si>
  <si>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</si>
  <si>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</si>
  <si>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</si>
  <si>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</si>
  <si>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</si>
  <si>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</si>
  <si>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</si>
  <si>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</si>
  <si>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</si>
  <si>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</si>
  <si>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</si>
  <si>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</si>
  <si>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</si>
  <si>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</si>
  <si>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</si>
  <si>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</si>
  <si>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</si>
  <si>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</si>
  <si>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</si>
  <si>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</si>
  <si>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</si>
  <si>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</si>
  <si>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</si>
  <si>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</si>
  <si>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</si>
  <si>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</si>
  <si>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</si>
  <si>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</si>
  <si>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</si>
  <si>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</si>
  <si>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</si>
  <si>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</si>
  <si>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</si>
  <si>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</si>
  <si>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</si>
  <si>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</si>
  <si>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</si>
  <si>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</si>
  <si>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</si>
  <si>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</si>
  <si>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</si>
  <si>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</si>
  <si>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</si>
  <si>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</si>
  <si>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</si>
  <si>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</si>
  <si>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</si>
  <si>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</si>
  <si>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</si>
  <si>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</si>
  <si>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</si>
  <si>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</si>
  <si>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</si>
  <si>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</si>
  <si>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Kia Picanto</t>
  </si>
  <si>
    <t>Mitsubishi Mirage</t>
  </si>
  <si>
    <t>Total Micro</t>
  </si>
  <si>
    <t>Light &lt; $25K</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</si>
  <si>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</si>
  <si>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</si>
  <si>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</si>
  <si>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</si>
  <si>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</si>
  <si>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</si>
  <si>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</si>
  <si>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</si>
  <si>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</si>
  <si>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</si>
  <si>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</si>
  <si>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</si>
  <si>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</si>
  <si>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</si>
  <si>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</si>
  <si>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</si>
  <si>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MINI Hatch</t>
  </si>
  <si>
    <t>Total Light &gt; $25K</t>
  </si>
  <si>
    <t>Total Light</t>
  </si>
  <si>
    <t>Small &lt; $40K</t>
  </si>
  <si>
    <t>Alfa Romeo Giulietta</t>
  </si>
  <si>
    <t>Ford Focus</t>
  </si>
  <si>
    <t>Holden Astra</t>
  </si>
  <si>
    <t>Honda Civic</t>
  </si>
  <si>
    <t>Hyundai Elantra</t>
  </si>
  <si>
    <t>Hyundai i30</t>
  </si>
  <si>
    <t>Hyundai Ioniq</t>
  </si>
  <si>
    <t>Kia Cerato</t>
  </si>
  <si>
    <t>Mazda3</t>
  </si>
  <si>
    <t>Mitsubishi Lancer</t>
  </si>
  <si>
    <t>Skoda Rapid</t>
  </si>
  <si>
    <t>Subaru Impreza</t>
  </si>
  <si>
    <t>Subaru WRX</t>
  </si>
  <si>
    <t>Toyota Corolla</t>
  </si>
  <si>
    <t>Toyota Prius V</t>
  </si>
  <si>
    <t>Volkswagen Golf</t>
  </si>
  <si>
    <t>Total Small &lt; $40K</t>
  </si>
  <si>
    <t>Small &gt; $40K</t>
  </si>
  <si>
    <t>Audi A3</t>
  </si>
  <si>
    <t>BMW 1 Series</t>
  </si>
  <si>
    <t>BMW i3</t>
  </si>
  <si>
    <t>Mercedes-Benz A-Class</t>
  </si>
  <si>
    <t>Nissan Leaf</t>
  </si>
  <si>
    <t>Total Small &gt; $40K</t>
  </si>
  <si>
    <t>Total Small</t>
  </si>
  <si>
    <t>Medium &lt; $60K</t>
  </si>
  <si>
    <t>Ford Mondeo</t>
  </si>
  <si>
    <t>Hyundai Sonata</t>
  </si>
  <si>
    <t>Mazda6</t>
  </si>
  <si>
    <t>Peugeot 508</t>
  </si>
  <si>
    <t>Skoda Octavia</t>
  </si>
  <si>
    <t>Subaru Levorg</t>
  </si>
  <si>
    <t>Subaru Liberty</t>
  </si>
  <si>
    <t>Toyota Camry</t>
  </si>
  <si>
    <t>Volkswagen Passat</t>
  </si>
  <si>
    <t>Total Medium &lt; $60K</t>
  </si>
  <si>
    <t>Medium &gt; $60K</t>
  </si>
  <si>
    <t>Audi A4</t>
  </si>
  <si>
    <t>BMW 3 Series</t>
  </si>
  <si>
    <t>Jaguar XE</t>
  </si>
  <si>
    <t>Lexus IS</t>
  </si>
  <si>
    <t>Mercedes-Benz C-Class</t>
  </si>
  <si>
    <t>Mercedes-Benz CLA-Class</t>
  </si>
  <si>
    <t>Total Medium &gt; $60K</t>
  </si>
  <si>
    <t>Total Medium</t>
  </si>
  <si>
    <t>Large &lt; $70K</t>
  </si>
  <si>
    <t>Holden Commodore</t>
  </si>
  <si>
    <t>Kia Stinger</t>
  </si>
  <si>
    <t>Skoda Superb</t>
  </si>
  <si>
    <t>Total Large &lt; $70K</t>
  </si>
  <si>
    <t>Large &gt; $70K</t>
  </si>
  <si>
    <t>BMW 5 Series</t>
  </si>
  <si>
    <t>Jaguar XF</t>
  </si>
  <si>
    <t>Maserati Ghibli</t>
  </si>
  <si>
    <t>Mercedes-Benz E-Class</t>
  </si>
  <si>
    <t>Total Large &gt; $70K</t>
  </si>
  <si>
    <t>Total Large</t>
  </si>
  <si>
    <t>Upper Large &lt; $100K</t>
  </si>
  <si>
    <t>Chrysler 300</t>
  </si>
  <si>
    <t>Total Upper Large &lt; $100K</t>
  </si>
  <si>
    <t>Total Upper Large</t>
  </si>
  <si>
    <t>People Movers &lt; $60K</t>
  </si>
  <si>
    <t>Honda Odyssey</t>
  </si>
  <si>
    <t>Hyundai iMAX</t>
  </si>
  <si>
    <t>Kia Carnival</t>
  </si>
  <si>
    <t>LDV G10 Wagon</t>
  </si>
  <si>
    <t>Toyota Tarago</t>
  </si>
  <si>
    <t>Volkswagen Caddy</t>
  </si>
  <si>
    <t>Volkswagen Multivan</t>
  </si>
  <si>
    <t>Total People Movers &lt; $60K</t>
  </si>
  <si>
    <t>People Movers &gt; $60K</t>
  </si>
  <si>
    <t>Mercedes-Benz Valente</t>
  </si>
  <si>
    <t>Mercedes-Benz V-Class</t>
  </si>
  <si>
    <t>Total People Movers &gt; $60K</t>
  </si>
  <si>
    <t>Total People Movers</t>
  </si>
  <si>
    <t>Sports &lt; $80K</t>
  </si>
  <si>
    <t>BMW 2 Series Coupe/Conv</t>
  </si>
  <si>
    <t>Ford Mustang</t>
  </si>
  <si>
    <t>Mazda MX5</t>
  </si>
  <si>
    <t>Nissan 370Z</t>
  </si>
  <si>
    <t>Toyota 86</t>
  </si>
  <si>
    <t>Total Sports &lt; $80K</t>
  </si>
  <si>
    <t>Sports &gt; $80K</t>
  </si>
  <si>
    <t>Jaguar F-Type</t>
  </si>
  <si>
    <t>Mercedes-Benz C-Class Cpe/Conv</t>
  </si>
  <si>
    <t>Mercedes-Benz E-Class Cpe/Conv</t>
  </si>
  <si>
    <t>Porsche Cayman</t>
  </si>
  <si>
    <t>Total Sports &gt; $80K</t>
  </si>
  <si>
    <t>Sports &gt; $200K</t>
  </si>
  <si>
    <t>Porsche 911</t>
  </si>
  <si>
    <t>Total Sports &gt; $200K</t>
  </si>
  <si>
    <t>Total Sports</t>
  </si>
  <si>
    <t>Total Passenger &lt; $</t>
  </si>
  <si>
    <t>Total Passenger &gt; $</t>
  </si>
  <si>
    <t>Total Passenger</t>
  </si>
  <si>
    <t>NEW VEHICLE SALES BY MARQUE - PASSENGER</t>
  </si>
  <si>
    <t>Ford EcoSport</t>
  </si>
  <si>
    <t>Holden Trax</t>
  </si>
  <si>
    <t>Hyundai Venue</t>
  </si>
  <si>
    <t>Mazda CX-3</t>
  </si>
  <si>
    <t>Nissan Juke</t>
  </si>
  <si>
    <t>Renault Captur</t>
  </si>
  <si>
    <t>SsangYong Tivoli</t>
  </si>
  <si>
    <t>Suzuki Ignis</t>
  </si>
  <si>
    <t>Suzuki Jimny</t>
  </si>
  <si>
    <t>Total SUV Light</t>
  </si>
  <si>
    <t>SUV Small &lt; $40K</t>
  </si>
  <si>
    <t>Honda HR-V</t>
  </si>
  <si>
    <t>Hyundai Kona</t>
  </si>
  <si>
    <t>Jeep Compass</t>
  </si>
  <si>
    <t>Kia Seltos</t>
  </si>
  <si>
    <t>Mazda CX-30</t>
  </si>
  <si>
    <t>MG ZS</t>
  </si>
  <si>
    <t>Mitsubishi ASX</t>
  </si>
  <si>
    <t>Mitsubishi Eclipse Cross</t>
  </si>
  <si>
    <t>Nissan Qashqai</t>
  </si>
  <si>
    <t>Peugeot 2008</t>
  </si>
  <si>
    <t>Renault Kadjar</t>
  </si>
  <si>
    <t>Subaru XV</t>
  </si>
  <si>
    <t>Suzuki S-Cross</t>
  </si>
  <si>
    <t>Suzuki Vitara</t>
  </si>
  <si>
    <t>Toyota C-HR</t>
  </si>
  <si>
    <t>Total SUV Small &lt; $40K</t>
  </si>
  <si>
    <t>SUV Small &gt; $40K</t>
  </si>
  <si>
    <t>Audi Q2</t>
  </si>
  <si>
    <t>Audi Q3</t>
  </si>
  <si>
    <t>BMW X1</t>
  </si>
  <si>
    <t>BMW X2</t>
  </si>
  <si>
    <t>Jaguar E-Pace</t>
  </si>
  <si>
    <t>Lexus UX</t>
  </si>
  <si>
    <t>Mercedes-Benz GLA-Class</t>
  </si>
  <si>
    <t>MINI Countryman</t>
  </si>
  <si>
    <t>Volvo XC40</t>
  </si>
  <si>
    <t>Total SUV Small &gt; $40K</t>
  </si>
  <si>
    <t>Total SUV Small</t>
  </si>
  <si>
    <t>SUV Medium &lt; $60K</t>
  </si>
  <si>
    <t>Ford Escape</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</si>
  <si>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</si>
  <si>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</si>
  <si>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</si>
  <si>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</si>
  <si>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</si>
  <si>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</si>
  <si>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</si>
  <si>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</si>
  <si>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</si>
  <si>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</si>
  <si>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</si>
  <si>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</si>
  <si>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</si>
  <si>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</si>
  <si>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</si>
  <si>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</si>
  <si>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</si>
  <si>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</si>
  <si>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</si>
  <si>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</si>
  <si>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</si>
  <si>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</si>
  <si>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</si>
  <si>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</si>
  <si>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</si>
  <si>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</si>
  <si>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</si>
  <si>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</si>
  <si>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</si>
  <si>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</si>
  <si>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</si>
  <si>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</si>
  <si>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</si>
  <si>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</si>
  <si>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</si>
  <si>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</si>
  <si>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</si>
  <si>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</si>
  <si>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</si>
  <si>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</si>
  <si>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</si>
  <si>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</si>
  <si>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</si>
  <si>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</si>
  <si>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</si>
  <si>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</si>
  <si>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</si>
  <si>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</si>
  <si>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</si>
  <si>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</si>
  <si>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</si>
  <si>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</si>
  <si>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</si>
  <si>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</si>
  <si>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</si>
  <si>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</si>
  <si>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</si>
  <si>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</si>
  <si>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</si>
  <si>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</si>
  <si>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</si>
  <si>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</si>
  <si>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</si>
  <si>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</si>
  <si>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Jaguar F-Pace</t>
  </si>
  <si>
    <t>Land Rover Range Rover Sport</t>
  </si>
  <si>
    <t>Land Rover Range Rover Velar</t>
  </si>
  <si>
    <t>Lexus RX</t>
  </si>
  <si>
    <t>Mercedes-Benz GLE-Class</t>
  </si>
  <si>
    <t>Porsche Cayenne</t>
  </si>
  <si>
    <t>Volkswagen Touareg</t>
  </si>
  <si>
    <t>Volvo XC90</t>
  </si>
  <si>
    <t>Total SUV Large &gt; $70K</t>
  </si>
  <si>
    <t>Total SUV Large</t>
  </si>
  <si>
    <t>SUV Upper Large &lt; $100K</t>
  </si>
  <si>
    <t>Nissan Patrol Wagon</t>
  </si>
  <si>
    <t>Toyota Landcruiser Wagon</t>
  </si>
  <si>
    <t>Total SUV Upper Large &lt; $100K</t>
  </si>
  <si>
    <t>SUV Upper Large &gt; $100K</t>
  </si>
  <si>
    <t>Audi Q8</t>
  </si>
  <si>
    <t>BMW X7</t>
  </si>
  <si>
    <t>Land Rover Discovery</t>
  </si>
  <si>
    <t>Lexus LX</t>
  </si>
  <si>
    <t>Mercedes-Benz G-Class</t>
  </si>
  <si>
    <t>Mercedes-Benz GLS-Class</t>
  </si>
  <si>
    <t>Total SUV Upper Large &gt; $100K</t>
  </si>
  <si>
    <t>Total SUV Upper Large</t>
  </si>
  <si>
    <t>Total SUV &lt; $</t>
  </si>
  <si>
    <t>Total SUV &gt; $</t>
  </si>
  <si>
    <t>Total SUV</t>
  </si>
  <si>
    <t>NEW VEHICLE SALES BY MARQUE - SUV</t>
  </si>
  <si>
    <t>Renault Master Bus</t>
  </si>
  <si>
    <t>Toyota Hiace Bus</t>
  </si>
  <si>
    <t>Total Light Buses &lt; 20 Seats</t>
  </si>
  <si>
    <t>Toyota Coaster</t>
  </si>
  <si>
    <t>Total Light Buses =&gt; 20 Seats</t>
  </si>
  <si>
    <t>Citroen Berlingo</t>
  </si>
  <si>
    <t>Renault Kangoo</t>
  </si>
  <si>
    <t>Volkswagen Caddy Van</t>
  </si>
  <si>
    <t>Total Vans/CC &lt;= 2.5t</t>
  </si>
  <si>
    <t>Ford Transit Custom</t>
  </si>
  <si>
    <t>Hyundai iLOAD</t>
  </si>
  <si>
    <t>LDV G10</t>
  </si>
  <si>
    <t>LDV V80</t>
  </si>
  <si>
    <t>Mercedes-Benz Vito</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</si>
  <si>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</si>
  <si>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</si>
  <si>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</si>
  <si>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</si>
  <si>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</si>
  <si>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</si>
  <si>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</si>
  <si>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</si>
  <si>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</si>
  <si>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</si>
  <si>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</si>
  <si>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</si>
  <si>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</si>
  <si>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Total PU/CC 4X2</t>
  </si>
  <si>
    <t>Ford Ranger 4X4</t>
  </si>
  <si>
    <t>Great Wall Steed 4X4</t>
  </si>
  <si>
    <t>Holden Colorado 4X4</t>
  </si>
  <si>
    <t>Isuzu Ute D-Max 4X4</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</si>
  <si>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</si>
  <si>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</si>
  <si>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</si>
  <si>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</si>
  <si>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</si>
  <si>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</si>
  <si>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</si>
  <si>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</si>
  <si>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</si>
  <si>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</si>
  <si>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</si>
  <si>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</si>
  <si>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</si>
  <si>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</si>
  <si>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</si>
  <si>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</si>
  <si>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</si>
  <si>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</si>
  <si>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</si>
  <si>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</si>
  <si>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</si>
  <si>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Isuzu N-Series (LD)</t>
  </si>
  <si>
    <t>Mercedes-Benz Sprinter</t>
  </si>
  <si>
    <t>Renault Master</t>
  </si>
  <si>
    <t>Volkswagen Crafter</t>
  </si>
  <si>
    <t>Total LD 3501-8000 kgs GVM</t>
  </si>
  <si>
    <t>MD =&gt; 8001 GVM &amp; GCM &lt; 39001</t>
  </si>
  <si>
    <t>Fuso Fighter (MD)</t>
  </si>
  <si>
    <t>Hino (MD)</t>
  </si>
  <si>
    <t>Isuzu N-Series (MD)</t>
  </si>
  <si>
    <t>Mercedes (MD)</t>
  </si>
  <si>
    <t>UD Trucks (MD)</t>
  </si>
  <si>
    <t>Total MD =&gt; 8001 GVM &amp; GCM &lt; 39001</t>
  </si>
  <si>
    <t>HD =&gt; 8001 GVM &amp; GCM &gt; 39000</t>
  </si>
  <si>
    <t>DAF (HD)</t>
  </si>
  <si>
    <t>Freightliner (HD)</t>
  </si>
  <si>
    <t>Hino (HD)</t>
  </si>
  <si>
    <t>Isuzu (HD)</t>
  </si>
  <si>
    <t>Iveco (HD)</t>
  </si>
  <si>
    <t>Mack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</si>
  <si>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</si>
  <si>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</si>
  <si>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</si>
  <si>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</si>
  <si>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</si>
  <si>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</si>
  <si>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</si>
  <si>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</si>
  <si>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</si>
  <si>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Audi Total</t>
  </si>
  <si>
    <t>BMW Total</t>
  </si>
  <si>
    <t>Chrysler Total</t>
  </si>
  <si>
    <t>Citroen Total</t>
  </si>
  <si>
    <t>Daf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</si>
  <si>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</si>
  <si>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</si>
  <si>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</si>
  <si>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</si>
  <si>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</si>
  <si>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</si>
  <si>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</si>
  <si>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</si>
  <si>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</si>
  <si>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</si>
  <si>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</si>
  <si>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</si>
  <si>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</si>
  <si>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</si>
  <si>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</si>
  <si>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</si>
  <si>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</si>
  <si>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</si>
  <si>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</si>
  <si>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Land Rover Total</t>
  </si>
  <si>
    <t>LDV Total</t>
  </si>
  <si>
    <t>Lexus Total</t>
  </si>
  <si>
    <t>Mack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</si>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</sst>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 fillId="0" borderId="12" xfId="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1E8E018D-6F90-42D9-8112-116C9402A635}"/>
    <cellStyle name="Percent 2" xfId="2" xr:uid="{B3EFD6E8-74FA-41A2-A584-5DDCBC233C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ABCAA3FA-8EAC-493B-B20F-4A51B5CF4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0F7A3FDF-E203-48B8-B079-AAF39A93637D}"/>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8110-CDA0-4301-9226-D721F28415BC}">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8DBB-3668-46CB-AFA0-E5E63A02215D}">
  <sheetPr>
    <pageSetUpPr fitToPage="1"/>
  </sheetPr>
  <dimension ref="A1:K171"/>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151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152</v>
      </c>
      <c r="G4" s="25"/>
      <c r="H4" s="25"/>
      <c r="I4" s="23"/>
      <c r="J4" s="22" t="s">
        <v>153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154</v>
      </c>
      <c r="C6" s="133" t="s">
        <v>155</v>
      </c>
      <c r="D6" s="132" t="s">
        <v>154</v>
      </c>
      <c r="E6" s="134" t="s">
        <v>155</v>
      </c>
      <c r="F6" s="133" t="s">
        <v>154</v>
      </c>
      <c r="G6" s="133" t="s">
        <v>155</v>
      </c>
      <c r="H6" s="132" t="s">
        <v>154</v>
      </c>
      <c r="I6" s="134" t="s">
        <v>155</v>
      </c>
      <c r="J6" s="132"/>
      <c r="K6" s="134"/>
    </row>
    <row r="7" spans="1:11" x14ac:dyDescent="0.25">
      <c r="A7" s="34" t="s">
        <v>276</v>
      </c>
      <c r="B7" s="35">
        <v>0</v>
      </c>
      <c r="C7" s="146">
        <f>IF(B17=0, "-", B7/B17)</f>
        <v>0</v>
      </c>
      <c r="D7" s="35">
        <v>0</v>
      </c>
      <c r="E7" s="39">
        <f>IF(D17=0, "-", D7/D17)</f>
        <v>0</v>
      </c>
      <c r="F7" s="136">
        <v>0</v>
      </c>
      <c r="G7" s="146">
        <f>IF(F17=0, "-", F7/F17)</f>
        <v>0</v>
      </c>
      <c r="H7" s="35">
        <v>1</v>
      </c>
      <c r="I7" s="39">
        <f>IF(H17=0, "-", H7/H17)</f>
        <v>9.3457943925233638E-3</v>
      </c>
      <c r="J7" s="38" t="str">
        <f t="shared" ref="J7:J15" si="0">IF(D7=0, "-", IF((B7-D7)/D7&lt;10, (B7-D7)/D7, "&gt;999%"))</f>
        <v>-</v>
      </c>
      <c r="K7" s="39">
        <f t="shared" ref="K7:K15" si="1">IF(H7=0, "-", IF((F7-H7)/H7&lt;10, (F7-H7)/H7, "&gt;999%"))</f>
        <v>-1</v>
      </c>
    </row>
    <row r="8" spans="1:11" x14ac:dyDescent="0.25">
      <c r="A8" s="34" t="s">
        <v>277</v>
      </c>
      <c r="B8" s="35">
        <v>13</v>
      </c>
      <c r="C8" s="146">
        <f>IF(B17=0, "-", B8/B17)</f>
        <v>0.27083333333333331</v>
      </c>
      <c r="D8" s="35">
        <v>2</v>
      </c>
      <c r="E8" s="39">
        <f>IF(D17=0, "-", D8/D17)</f>
        <v>6.0606060606060608E-2</v>
      </c>
      <c r="F8" s="136">
        <v>31</v>
      </c>
      <c r="G8" s="146">
        <f>IF(F17=0, "-", F8/F17)</f>
        <v>0.22962962962962963</v>
      </c>
      <c r="H8" s="35">
        <v>11</v>
      </c>
      <c r="I8" s="39">
        <f>IF(H17=0, "-", H8/H17)</f>
        <v>0.10280373831775701</v>
      </c>
      <c r="J8" s="38">
        <f t="shared" si="0"/>
        <v>5.5</v>
      </c>
      <c r="K8" s="39">
        <f t="shared" si="1"/>
        <v>1.8181818181818181</v>
      </c>
    </row>
    <row r="9" spans="1:11" x14ac:dyDescent="0.25">
      <c r="A9" s="34" t="s">
        <v>278</v>
      </c>
      <c r="B9" s="35">
        <v>9</v>
      </c>
      <c r="C9" s="146">
        <f>IF(B17=0, "-", B9/B17)</f>
        <v>0.1875</v>
      </c>
      <c r="D9" s="35">
        <v>0</v>
      </c>
      <c r="E9" s="39">
        <f>IF(D17=0, "-", D9/D17)</f>
        <v>0</v>
      </c>
      <c r="F9" s="136">
        <v>25</v>
      </c>
      <c r="G9" s="146">
        <f>IF(F17=0, "-", F9/F17)</f>
        <v>0.18518518518518517</v>
      </c>
      <c r="H9" s="35">
        <v>0</v>
      </c>
      <c r="I9" s="39">
        <f>IF(H17=0, "-", H9/H17)</f>
        <v>0</v>
      </c>
      <c r="J9" s="38" t="str">
        <f t="shared" si="0"/>
        <v>-</v>
      </c>
      <c r="K9" s="39" t="str">
        <f t="shared" si="1"/>
        <v>-</v>
      </c>
    </row>
    <row r="10" spans="1:11" x14ac:dyDescent="0.25">
      <c r="A10" s="34" t="s">
        <v>279</v>
      </c>
      <c r="B10" s="35">
        <v>20</v>
      </c>
      <c r="C10" s="146">
        <f>IF(B17=0, "-", B10/B17)</f>
        <v>0.41666666666666669</v>
      </c>
      <c r="D10" s="35">
        <v>19</v>
      </c>
      <c r="E10" s="39">
        <f>IF(D17=0, "-", D10/D17)</f>
        <v>0.5757575757575758</v>
      </c>
      <c r="F10" s="136">
        <v>66</v>
      </c>
      <c r="G10" s="146">
        <f>IF(F17=0, "-", F10/F17)</f>
        <v>0.48888888888888887</v>
      </c>
      <c r="H10" s="35">
        <v>60</v>
      </c>
      <c r="I10" s="39">
        <f>IF(H17=0, "-", H10/H17)</f>
        <v>0.56074766355140182</v>
      </c>
      <c r="J10" s="38">
        <f t="shared" si="0"/>
        <v>5.2631578947368418E-2</v>
      </c>
      <c r="K10" s="39">
        <f t="shared" si="1"/>
        <v>0.1</v>
      </c>
    </row>
    <row r="11" spans="1:11" x14ac:dyDescent="0.25">
      <c r="A11" s="34" t="s">
        <v>280</v>
      </c>
      <c r="B11" s="35">
        <v>0</v>
      </c>
      <c r="C11" s="146">
        <f>IF(B17=0, "-", B11/B17)</f>
        <v>0</v>
      </c>
      <c r="D11" s="35">
        <v>0</v>
      </c>
      <c r="E11" s="39">
        <f>IF(D17=0, "-", D11/D17)</f>
        <v>0</v>
      </c>
      <c r="F11" s="136">
        <v>1</v>
      </c>
      <c r="G11" s="146">
        <f>IF(F17=0, "-", F11/F17)</f>
        <v>7.4074074074074077E-3</v>
      </c>
      <c r="H11" s="35">
        <v>0</v>
      </c>
      <c r="I11" s="39">
        <f>IF(H17=0, "-", H11/H17)</f>
        <v>0</v>
      </c>
      <c r="J11" s="38" t="str">
        <f t="shared" si="0"/>
        <v>-</v>
      </c>
      <c r="K11" s="39" t="str">
        <f t="shared" si="1"/>
        <v>-</v>
      </c>
    </row>
    <row r="12" spans="1:11" x14ac:dyDescent="0.25">
      <c r="A12" s="34" t="s">
        <v>281</v>
      </c>
      <c r="B12" s="35">
        <v>0</v>
      </c>
      <c r="C12" s="146">
        <f>IF(B17=0, "-", B12/B17)</f>
        <v>0</v>
      </c>
      <c r="D12" s="35">
        <v>1</v>
      </c>
      <c r="E12" s="39">
        <f>IF(D17=0, "-", D12/D17)</f>
        <v>3.0303030303030304E-2</v>
      </c>
      <c r="F12" s="136">
        <v>0</v>
      </c>
      <c r="G12" s="146">
        <f>IF(F17=0, "-", F12/F17)</f>
        <v>0</v>
      </c>
      <c r="H12" s="35">
        <v>1</v>
      </c>
      <c r="I12" s="39">
        <f>IF(H17=0, "-", H12/H17)</f>
        <v>9.3457943925233638E-3</v>
      </c>
      <c r="J12" s="38">
        <f t="shared" si="0"/>
        <v>-1</v>
      </c>
      <c r="K12" s="39">
        <f t="shared" si="1"/>
        <v>-1</v>
      </c>
    </row>
    <row r="13" spans="1:11" x14ac:dyDescent="0.25">
      <c r="A13" s="34" t="s">
        <v>282</v>
      </c>
      <c r="B13" s="35">
        <v>0</v>
      </c>
      <c r="C13" s="146">
        <f>IF(B17=0, "-", B13/B17)</f>
        <v>0</v>
      </c>
      <c r="D13" s="35">
        <v>0</v>
      </c>
      <c r="E13" s="39">
        <f>IF(D17=0, "-", D13/D17)</f>
        <v>0</v>
      </c>
      <c r="F13" s="136">
        <v>1</v>
      </c>
      <c r="G13" s="146">
        <f>IF(F17=0, "-", F13/F17)</f>
        <v>7.4074074074074077E-3</v>
      </c>
      <c r="H13" s="35">
        <v>0</v>
      </c>
      <c r="I13" s="39">
        <f>IF(H17=0, "-", H13/H17)</f>
        <v>0</v>
      </c>
      <c r="J13" s="38" t="str">
        <f t="shared" si="0"/>
        <v>-</v>
      </c>
      <c r="K13" s="39" t="str">
        <f t="shared" si="1"/>
        <v>-</v>
      </c>
    </row>
    <row r="14" spans="1:11" x14ac:dyDescent="0.25">
      <c r="A14" s="34" t="s">
        <v>283</v>
      </c>
      <c r="B14" s="35">
        <v>3</v>
      </c>
      <c r="C14" s="146">
        <f>IF(B17=0, "-", B14/B17)</f>
        <v>6.25E-2</v>
      </c>
      <c r="D14" s="35">
        <v>8</v>
      </c>
      <c r="E14" s="39">
        <f>IF(D17=0, "-", D14/D17)</f>
        <v>0.24242424242424243</v>
      </c>
      <c r="F14" s="136">
        <v>3</v>
      </c>
      <c r="G14" s="146">
        <f>IF(F17=0, "-", F14/F17)</f>
        <v>2.2222222222222223E-2</v>
      </c>
      <c r="H14" s="35">
        <v>20</v>
      </c>
      <c r="I14" s="39">
        <f>IF(H17=0, "-", H14/H17)</f>
        <v>0.18691588785046728</v>
      </c>
      <c r="J14" s="38">
        <f t="shared" si="0"/>
        <v>-0.625</v>
      </c>
      <c r="K14" s="39">
        <f t="shared" si="1"/>
        <v>-0.85</v>
      </c>
    </row>
    <row r="15" spans="1:11" x14ac:dyDescent="0.25">
      <c r="A15" s="34" t="s">
        <v>284</v>
      </c>
      <c r="B15" s="35">
        <v>3</v>
      </c>
      <c r="C15" s="146">
        <f>IF(B17=0, "-", B15/B17)</f>
        <v>6.25E-2</v>
      </c>
      <c r="D15" s="35">
        <v>3</v>
      </c>
      <c r="E15" s="39">
        <f>IF(D17=0, "-", D15/D17)</f>
        <v>9.0909090909090912E-2</v>
      </c>
      <c r="F15" s="136">
        <v>8</v>
      </c>
      <c r="G15" s="146">
        <f>IF(F17=0, "-", F15/F17)</f>
        <v>5.9259259259259262E-2</v>
      </c>
      <c r="H15" s="35">
        <v>14</v>
      </c>
      <c r="I15" s="39">
        <f>IF(H17=0, "-", H15/H17)</f>
        <v>0.13084112149532709</v>
      </c>
      <c r="J15" s="38">
        <f t="shared" si="0"/>
        <v>0</v>
      </c>
      <c r="K15" s="39">
        <f t="shared" si="1"/>
        <v>-0.42857142857142855</v>
      </c>
    </row>
    <row r="16" spans="1:11" x14ac:dyDescent="0.25">
      <c r="A16" s="137"/>
      <c r="B16" s="40"/>
      <c r="D16" s="40"/>
      <c r="E16" s="44"/>
      <c r="F16" s="138"/>
      <c r="H16" s="40"/>
      <c r="I16" s="44"/>
      <c r="J16" s="43"/>
      <c r="K16" s="44"/>
    </row>
    <row r="17" spans="1:11" s="52" customFormat="1" ht="13" x14ac:dyDescent="0.3">
      <c r="A17" s="139" t="s">
        <v>285</v>
      </c>
      <c r="B17" s="46">
        <f>SUM(B7:B16)</f>
        <v>48</v>
      </c>
      <c r="C17" s="140">
        <f>B17/1257</f>
        <v>3.8186157517899763E-2</v>
      </c>
      <c r="D17" s="46">
        <f>SUM(D7:D16)</f>
        <v>33</v>
      </c>
      <c r="E17" s="141">
        <f>D17/1595</f>
        <v>2.0689655172413793E-2</v>
      </c>
      <c r="F17" s="128">
        <f>SUM(F7:F16)</f>
        <v>135</v>
      </c>
      <c r="G17" s="142">
        <f>F17/3843</f>
        <v>3.5128805620608897E-2</v>
      </c>
      <c r="H17" s="46">
        <f>SUM(H7:H16)</f>
        <v>107</v>
      </c>
      <c r="I17" s="141">
        <f>H17/4426</f>
        <v>2.4175327609579755E-2</v>
      </c>
      <c r="J17" s="49">
        <f>IF(D17=0, "-", IF((B17-D17)/D17&lt;10, (B17-D17)/D17, "&gt;999%"))</f>
        <v>0.45454545454545453</v>
      </c>
      <c r="K17" s="50">
        <f>IF(H17=0, "-", IF((F17-H17)/H17&lt;10, (F17-H17)/H17, "&gt;999%"))</f>
        <v>0.26168224299065418</v>
      </c>
    </row>
    <row r="18" spans="1:11" x14ac:dyDescent="0.25">
      <c r="B18" s="138"/>
      <c r="D18" s="138"/>
      <c r="F18" s="138"/>
      <c r="H18" s="138"/>
    </row>
    <row r="19" spans="1:11" s="52" customFormat="1" ht="13" x14ac:dyDescent="0.3">
      <c r="A19" s="139" t="s">
        <v>285</v>
      </c>
      <c r="B19" s="46">
        <v>48</v>
      </c>
      <c r="C19" s="140">
        <f>B19/1257</f>
        <v>3.8186157517899763E-2</v>
      </c>
      <c r="D19" s="46">
        <v>33</v>
      </c>
      <c r="E19" s="141">
        <f>D19/1595</f>
        <v>2.0689655172413793E-2</v>
      </c>
      <c r="F19" s="128">
        <v>135</v>
      </c>
      <c r="G19" s="142">
        <f>F19/3843</f>
        <v>3.5128805620608897E-2</v>
      </c>
      <c r="H19" s="46">
        <v>107</v>
      </c>
      <c r="I19" s="141">
        <f>H19/4426</f>
        <v>2.4175327609579755E-2</v>
      </c>
      <c r="J19" s="49">
        <f>IF(D19=0, "-", IF((B19-D19)/D19&lt;10, (B19-D19)/D19, "&gt;999%"))</f>
        <v>0.45454545454545453</v>
      </c>
      <c r="K19" s="50">
        <f>IF(H19=0, "-", IF((F19-H19)/H19&lt;10, (F19-H19)/H19, "&gt;999%"))</f>
        <v>0.26168224299065418</v>
      </c>
    </row>
    <row r="20" spans="1:11" x14ac:dyDescent="0.25">
      <c r="B20" s="138"/>
      <c r="D20" s="138"/>
      <c r="F20" s="138"/>
      <c r="H20" s="138"/>
    </row>
    <row r="21" spans="1:11" ht="15.5" x14ac:dyDescent="0.35">
      <c r="A21" s="129" t="s">
        <v>36</v>
      </c>
      <c r="B21" s="22" t="s">
        <v>4</v>
      </c>
      <c r="C21" s="25"/>
      <c r="D21" s="25"/>
      <c r="E21" s="23"/>
      <c r="F21" s="22" t="s">
        <v>152</v>
      </c>
      <c r="G21" s="25"/>
      <c r="H21" s="25"/>
      <c r="I21" s="23"/>
      <c r="J21" s="22" t="s">
        <v>153</v>
      </c>
      <c r="K21" s="23"/>
    </row>
    <row r="22" spans="1:11" ht="13" x14ac:dyDescent="0.3">
      <c r="A22" s="30"/>
      <c r="B22" s="22">
        <f>VALUE(RIGHT($B$2, 4))</f>
        <v>2020</v>
      </c>
      <c r="C22" s="23"/>
      <c r="D22" s="22">
        <f>B22-1</f>
        <v>2019</v>
      </c>
      <c r="E22" s="130"/>
      <c r="F22" s="22">
        <f>B22</f>
        <v>2020</v>
      </c>
      <c r="G22" s="130"/>
      <c r="H22" s="22">
        <f>D22</f>
        <v>2019</v>
      </c>
      <c r="I22" s="130"/>
      <c r="J22" s="27" t="s">
        <v>8</v>
      </c>
      <c r="K22" s="28" t="s">
        <v>5</v>
      </c>
    </row>
    <row r="23" spans="1:11" ht="13" x14ac:dyDescent="0.3">
      <c r="A23" s="131" t="s">
        <v>286</v>
      </c>
      <c r="B23" s="132" t="s">
        <v>154</v>
      </c>
      <c r="C23" s="133" t="s">
        <v>155</v>
      </c>
      <c r="D23" s="132" t="s">
        <v>154</v>
      </c>
      <c r="E23" s="134" t="s">
        <v>155</v>
      </c>
      <c r="F23" s="133" t="s">
        <v>154</v>
      </c>
      <c r="G23" s="133" t="s">
        <v>155</v>
      </c>
      <c r="H23" s="132" t="s">
        <v>154</v>
      </c>
      <c r="I23" s="134" t="s">
        <v>155</v>
      </c>
      <c r="J23" s="132"/>
      <c r="K23" s="134"/>
    </row>
    <row r="24" spans="1:11" x14ac:dyDescent="0.25">
      <c r="A24" s="34" t="s">
        <v>287</v>
      </c>
      <c r="B24" s="35">
        <v>23</v>
      </c>
      <c r="C24" s="146">
        <f>IF(B40=0, "-", B24/B40)</f>
        <v>0.13142857142857142</v>
      </c>
      <c r="D24" s="35">
        <v>27</v>
      </c>
      <c r="E24" s="39">
        <f>IF(D40=0, "-", D24/D40)</f>
        <v>0.16071428571428573</v>
      </c>
      <c r="F24" s="136">
        <v>60</v>
      </c>
      <c r="G24" s="146">
        <f>IF(F40=0, "-", F24/F40)</f>
        <v>0.11070110701107011</v>
      </c>
      <c r="H24" s="35">
        <v>64</v>
      </c>
      <c r="I24" s="39">
        <f>IF(H40=0, "-", H24/H40)</f>
        <v>0.12981744421906694</v>
      </c>
      <c r="J24" s="38">
        <f t="shared" ref="J24:J38" si="2">IF(D24=0, "-", IF((B24-D24)/D24&lt;10, (B24-D24)/D24, "&gt;999%"))</f>
        <v>-0.14814814814814814</v>
      </c>
      <c r="K24" s="39">
        <f t="shared" ref="K24:K38" si="3">IF(H24=0, "-", IF((F24-H24)/H24&lt;10, (F24-H24)/H24, "&gt;999%"))</f>
        <v>-6.25E-2</v>
      </c>
    </row>
    <row r="25" spans="1:11" x14ac:dyDescent="0.25">
      <c r="A25" s="34" t="s">
        <v>288</v>
      </c>
      <c r="B25" s="35">
        <v>19</v>
      </c>
      <c r="C25" s="146">
        <f>IF(B40=0, "-", B25/B40)</f>
        <v>0.10857142857142857</v>
      </c>
      <c r="D25" s="35">
        <v>8</v>
      </c>
      <c r="E25" s="39">
        <f>IF(D40=0, "-", D25/D40)</f>
        <v>4.7619047619047616E-2</v>
      </c>
      <c r="F25" s="136">
        <v>70</v>
      </c>
      <c r="G25" s="146">
        <f>IF(F40=0, "-", F25/F40)</f>
        <v>0.12915129151291513</v>
      </c>
      <c r="H25" s="35">
        <v>48</v>
      </c>
      <c r="I25" s="39">
        <f>IF(H40=0, "-", H25/H40)</f>
        <v>9.7363083164300201E-2</v>
      </c>
      <c r="J25" s="38">
        <f t="shared" si="2"/>
        <v>1.375</v>
      </c>
      <c r="K25" s="39">
        <f t="shared" si="3"/>
        <v>0.45833333333333331</v>
      </c>
    </row>
    <row r="26" spans="1:11" x14ac:dyDescent="0.25">
      <c r="A26" s="34" t="s">
        <v>289</v>
      </c>
      <c r="B26" s="35">
        <v>1</v>
      </c>
      <c r="C26" s="146">
        <f>IF(B40=0, "-", B26/B40)</f>
        <v>5.7142857142857143E-3</v>
      </c>
      <c r="D26" s="35">
        <v>1</v>
      </c>
      <c r="E26" s="39">
        <f>IF(D40=0, "-", D26/D40)</f>
        <v>5.9523809523809521E-3</v>
      </c>
      <c r="F26" s="136">
        <v>4</v>
      </c>
      <c r="G26" s="146">
        <f>IF(F40=0, "-", F26/F40)</f>
        <v>7.3800738007380072E-3</v>
      </c>
      <c r="H26" s="35">
        <v>2</v>
      </c>
      <c r="I26" s="39">
        <f>IF(H40=0, "-", H26/H40)</f>
        <v>4.0567951318458417E-3</v>
      </c>
      <c r="J26" s="38">
        <f t="shared" si="2"/>
        <v>0</v>
      </c>
      <c r="K26" s="39">
        <f t="shared" si="3"/>
        <v>1</v>
      </c>
    </row>
    <row r="27" spans="1:11" x14ac:dyDescent="0.25">
      <c r="A27" s="34" t="s">
        <v>290</v>
      </c>
      <c r="B27" s="35">
        <v>10</v>
      </c>
      <c r="C27" s="146">
        <f>IF(B40=0, "-", B27/B40)</f>
        <v>5.7142857142857141E-2</v>
      </c>
      <c r="D27" s="35">
        <v>0</v>
      </c>
      <c r="E27" s="39">
        <f>IF(D40=0, "-", D27/D40)</f>
        <v>0</v>
      </c>
      <c r="F27" s="136">
        <v>40</v>
      </c>
      <c r="G27" s="146">
        <f>IF(F40=0, "-", F27/F40)</f>
        <v>7.3800738007380073E-2</v>
      </c>
      <c r="H27" s="35">
        <v>0</v>
      </c>
      <c r="I27" s="39">
        <f>IF(H40=0, "-", H27/H40)</f>
        <v>0</v>
      </c>
      <c r="J27" s="38" t="str">
        <f t="shared" si="2"/>
        <v>-</v>
      </c>
      <c r="K27" s="39" t="str">
        <f t="shared" si="3"/>
        <v>-</v>
      </c>
    </row>
    <row r="28" spans="1:11" x14ac:dyDescent="0.25">
      <c r="A28" s="34" t="s">
        <v>291</v>
      </c>
      <c r="B28" s="35">
        <v>12</v>
      </c>
      <c r="C28" s="146">
        <f>IF(B40=0, "-", B28/B40)</f>
        <v>6.8571428571428575E-2</v>
      </c>
      <c r="D28" s="35">
        <v>0</v>
      </c>
      <c r="E28" s="39">
        <f>IF(D40=0, "-", D28/D40)</f>
        <v>0</v>
      </c>
      <c r="F28" s="136">
        <v>18</v>
      </c>
      <c r="G28" s="146">
        <f>IF(F40=0, "-", F28/F40)</f>
        <v>3.3210332103321034E-2</v>
      </c>
      <c r="H28" s="35">
        <v>0</v>
      </c>
      <c r="I28" s="39">
        <f>IF(H40=0, "-", H28/H40)</f>
        <v>0</v>
      </c>
      <c r="J28" s="38" t="str">
        <f t="shared" si="2"/>
        <v>-</v>
      </c>
      <c r="K28" s="39" t="str">
        <f t="shared" si="3"/>
        <v>-</v>
      </c>
    </row>
    <row r="29" spans="1:11" x14ac:dyDescent="0.25">
      <c r="A29" s="34" t="s">
        <v>292</v>
      </c>
      <c r="B29" s="35">
        <v>5</v>
      </c>
      <c r="C29" s="146">
        <f>IF(B40=0, "-", B29/B40)</f>
        <v>2.8571428571428571E-2</v>
      </c>
      <c r="D29" s="35">
        <v>1</v>
      </c>
      <c r="E29" s="39">
        <f>IF(D40=0, "-", D29/D40)</f>
        <v>5.9523809523809521E-3</v>
      </c>
      <c r="F29" s="136">
        <v>19</v>
      </c>
      <c r="G29" s="146">
        <f>IF(F40=0, "-", F29/F40)</f>
        <v>3.5055350553505532E-2</v>
      </c>
      <c r="H29" s="35">
        <v>1</v>
      </c>
      <c r="I29" s="39">
        <f>IF(H40=0, "-", H29/H40)</f>
        <v>2.0283975659229209E-3</v>
      </c>
      <c r="J29" s="38">
        <f t="shared" si="2"/>
        <v>4</v>
      </c>
      <c r="K29" s="39" t="str">
        <f t="shared" si="3"/>
        <v>&gt;999%</v>
      </c>
    </row>
    <row r="30" spans="1:11" x14ac:dyDescent="0.25">
      <c r="A30" s="34" t="s">
        <v>293</v>
      </c>
      <c r="B30" s="35">
        <v>24</v>
      </c>
      <c r="C30" s="146">
        <f>IF(B40=0, "-", B30/B40)</f>
        <v>0.13714285714285715</v>
      </c>
      <c r="D30" s="35">
        <v>35</v>
      </c>
      <c r="E30" s="39">
        <f>IF(D40=0, "-", D30/D40)</f>
        <v>0.20833333333333334</v>
      </c>
      <c r="F30" s="136">
        <v>94</v>
      </c>
      <c r="G30" s="146">
        <f>IF(F40=0, "-", F30/F40)</f>
        <v>0.17343173431734318</v>
      </c>
      <c r="H30" s="35">
        <v>122</v>
      </c>
      <c r="I30" s="39">
        <f>IF(H40=0, "-", H30/H40)</f>
        <v>0.24746450304259635</v>
      </c>
      <c r="J30" s="38">
        <f t="shared" si="2"/>
        <v>-0.31428571428571428</v>
      </c>
      <c r="K30" s="39">
        <f t="shared" si="3"/>
        <v>-0.22950819672131148</v>
      </c>
    </row>
    <row r="31" spans="1:11" x14ac:dyDescent="0.25">
      <c r="A31" s="34" t="s">
        <v>294</v>
      </c>
      <c r="B31" s="35">
        <v>9</v>
      </c>
      <c r="C31" s="146">
        <f>IF(B40=0, "-", B31/B40)</f>
        <v>5.1428571428571428E-2</v>
      </c>
      <c r="D31" s="35">
        <v>22</v>
      </c>
      <c r="E31" s="39">
        <f>IF(D40=0, "-", D31/D40)</f>
        <v>0.13095238095238096</v>
      </c>
      <c r="F31" s="136">
        <v>40</v>
      </c>
      <c r="G31" s="146">
        <f>IF(F40=0, "-", F31/F40)</f>
        <v>7.3800738007380073E-2</v>
      </c>
      <c r="H31" s="35">
        <v>48</v>
      </c>
      <c r="I31" s="39">
        <f>IF(H40=0, "-", H31/H40)</f>
        <v>9.7363083164300201E-2</v>
      </c>
      <c r="J31" s="38">
        <f t="shared" si="2"/>
        <v>-0.59090909090909094</v>
      </c>
      <c r="K31" s="39">
        <f t="shared" si="3"/>
        <v>-0.16666666666666666</v>
      </c>
    </row>
    <row r="32" spans="1:11" x14ac:dyDescent="0.25">
      <c r="A32" s="34" t="s">
        <v>295</v>
      </c>
      <c r="B32" s="35">
        <v>10</v>
      </c>
      <c r="C32" s="146">
        <f>IF(B40=0, "-", B32/B40)</f>
        <v>5.7142857142857141E-2</v>
      </c>
      <c r="D32" s="35">
        <v>14</v>
      </c>
      <c r="E32" s="39">
        <f>IF(D40=0, "-", D32/D40)</f>
        <v>8.3333333333333329E-2</v>
      </c>
      <c r="F32" s="136">
        <v>36</v>
      </c>
      <c r="G32" s="146">
        <f>IF(F40=0, "-", F32/F40)</f>
        <v>6.6420664206642069E-2</v>
      </c>
      <c r="H32" s="35">
        <v>49</v>
      </c>
      <c r="I32" s="39">
        <f>IF(H40=0, "-", H32/H40)</f>
        <v>9.9391480730223122E-2</v>
      </c>
      <c r="J32" s="38">
        <f t="shared" si="2"/>
        <v>-0.2857142857142857</v>
      </c>
      <c r="K32" s="39">
        <f t="shared" si="3"/>
        <v>-0.26530612244897961</v>
      </c>
    </row>
    <row r="33" spans="1:11" x14ac:dyDescent="0.25">
      <c r="A33" s="34" t="s">
        <v>296</v>
      </c>
      <c r="B33" s="35">
        <v>0</v>
      </c>
      <c r="C33" s="146">
        <f>IF(B40=0, "-", B33/B40)</f>
        <v>0</v>
      </c>
      <c r="D33" s="35">
        <v>0</v>
      </c>
      <c r="E33" s="39">
        <f>IF(D40=0, "-", D33/D40)</f>
        <v>0</v>
      </c>
      <c r="F33" s="136">
        <v>0</v>
      </c>
      <c r="G33" s="146">
        <f>IF(F40=0, "-", F33/F40)</f>
        <v>0</v>
      </c>
      <c r="H33" s="35">
        <v>1</v>
      </c>
      <c r="I33" s="39">
        <f>IF(H40=0, "-", H33/H40)</f>
        <v>2.0283975659229209E-3</v>
      </c>
      <c r="J33" s="38" t="str">
        <f t="shared" si="2"/>
        <v>-</v>
      </c>
      <c r="K33" s="39">
        <f t="shared" si="3"/>
        <v>-1</v>
      </c>
    </row>
    <row r="34" spans="1:11" x14ac:dyDescent="0.25">
      <c r="A34" s="34" t="s">
        <v>297</v>
      </c>
      <c r="B34" s="35">
        <v>1</v>
      </c>
      <c r="C34" s="146">
        <f>IF(B40=0, "-", B34/B40)</f>
        <v>5.7142857142857143E-3</v>
      </c>
      <c r="D34" s="35">
        <v>0</v>
      </c>
      <c r="E34" s="39">
        <f>IF(D40=0, "-", D34/D40)</f>
        <v>0</v>
      </c>
      <c r="F34" s="136">
        <v>3</v>
      </c>
      <c r="G34" s="146">
        <f>IF(F40=0, "-", F34/F40)</f>
        <v>5.5350553505535052E-3</v>
      </c>
      <c r="H34" s="35">
        <v>0</v>
      </c>
      <c r="I34" s="39">
        <f>IF(H40=0, "-", H34/H40)</f>
        <v>0</v>
      </c>
      <c r="J34" s="38" t="str">
        <f t="shared" si="2"/>
        <v>-</v>
      </c>
      <c r="K34" s="39" t="str">
        <f t="shared" si="3"/>
        <v>-</v>
      </c>
    </row>
    <row r="35" spans="1:11" x14ac:dyDescent="0.25">
      <c r="A35" s="34" t="s">
        <v>298</v>
      </c>
      <c r="B35" s="35">
        <v>42</v>
      </c>
      <c r="C35" s="146">
        <f>IF(B40=0, "-", B35/B40)</f>
        <v>0.24</v>
      </c>
      <c r="D35" s="35">
        <v>29</v>
      </c>
      <c r="E35" s="39">
        <f>IF(D40=0, "-", D35/D40)</f>
        <v>0.17261904761904762</v>
      </c>
      <c r="F35" s="136">
        <v>78</v>
      </c>
      <c r="G35" s="146">
        <f>IF(F40=0, "-", F35/F40)</f>
        <v>0.14391143911439114</v>
      </c>
      <c r="H35" s="35">
        <v>71</v>
      </c>
      <c r="I35" s="39">
        <f>IF(H40=0, "-", H35/H40)</f>
        <v>0.1440162271805274</v>
      </c>
      <c r="J35" s="38">
        <f t="shared" si="2"/>
        <v>0.44827586206896552</v>
      </c>
      <c r="K35" s="39">
        <f t="shared" si="3"/>
        <v>9.8591549295774641E-2</v>
      </c>
    </row>
    <row r="36" spans="1:11" x14ac:dyDescent="0.25">
      <c r="A36" s="34" t="s">
        <v>299</v>
      </c>
      <c r="B36" s="35">
        <v>1</v>
      </c>
      <c r="C36" s="146">
        <f>IF(B40=0, "-", B36/B40)</f>
        <v>5.7142857142857143E-3</v>
      </c>
      <c r="D36" s="35">
        <v>3</v>
      </c>
      <c r="E36" s="39">
        <f>IF(D40=0, "-", D36/D40)</f>
        <v>1.7857142857142856E-2</v>
      </c>
      <c r="F36" s="136">
        <v>6</v>
      </c>
      <c r="G36" s="146">
        <f>IF(F40=0, "-", F36/F40)</f>
        <v>1.107011070110701E-2</v>
      </c>
      <c r="H36" s="35">
        <v>6</v>
      </c>
      <c r="I36" s="39">
        <f>IF(H40=0, "-", H36/H40)</f>
        <v>1.2170385395537525E-2</v>
      </c>
      <c r="J36" s="38">
        <f t="shared" si="2"/>
        <v>-0.66666666666666663</v>
      </c>
      <c r="K36" s="39">
        <f t="shared" si="3"/>
        <v>0</v>
      </c>
    </row>
    <row r="37" spans="1:11" x14ac:dyDescent="0.25">
      <c r="A37" s="34" t="s">
        <v>300</v>
      </c>
      <c r="B37" s="35">
        <v>8</v>
      </c>
      <c r="C37" s="146">
        <f>IF(B40=0, "-", B37/B40)</f>
        <v>4.5714285714285714E-2</v>
      </c>
      <c r="D37" s="35">
        <v>17</v>
      </c>
      <c r="E37" s="39">
        <f>IF(D40=0, "-", D37/D40)</f>
        <v>0.10119047619047619</v>
      </c>
      <c r="F37" s="136">
        <v>39</v>
      </c>
      <c r="G37" s="146">
        <f>IF(F40=0, "-", F37/F40)</f>
        <v>7.1955719557195569E-2</v>
      </c>
      <c r="H37" s="35">
        <v>48</v>
      </c>
      <c r="I37" s="39">
        <f>IF(H40=0, "-", H37/H40)</f>
        <v>9.7363083164300201E-2</v>
      </c>
      <c r="J37" s="38">
        <f t="shared" si="2"/>
        <v>-0.52941176470588236</v>
      </c>
      <c r="K37" s="39">
        <f t="shared" si="3"/>
        <v>-0.1875</v>
      </c>
    </row>
    <row r="38" spans="1:11" x14ac:dyDescent="0.25">
      <c r="A38" s="34" t="s">
        <v>301</v>
      </c>
      <c r="B38" s="35">
        <v>10</v>
      </c>
      <c r="C38" s="146">
        <f>IF(B40=0, "-", B38/B40)</f>
        <v>5.7142857142857141E-2</v>
      </c>
      <c r="D38" s="35">
        <v>11</v>
      </c>
      <c r="E38" s="39">
        <f>IF(D40=0, "-", D38/D40)</f>
        <v>6.5476190476190479E-2</v>
      </c>
      <c r="F38" s="136">
        <v>35</v>
      </c>
      <c r="G38" s="146">
        <f>IF(F40=0, "-", F38/F40)</f>
        <v>6.4575645756457564E-2</v>
      </c>
      <c r="H38" s="35">
        <v>33</v>
      </c>
      <c r="I38" s="39">
        <f>IF(H40=0, "-", H38/H40)</f>
        <v>6.6937119675456389E-2</v>
      </c>
      <c r="J38" s="38">
        <f t="shared" si="2"/>
        <v>-9.0909090909090912E-2</v>
      </c>
      <c r="K38" s="39">
        <f t="shared" si="3"/>
        <v>6.0606060606060608E-2</v>
      </c>
    </row>
    <row r="39" spans="1:11" x14ac:dyDescent="0.25">
      <c r="A39" s="137"/>
      <c r="B39" s="40"/>
      <c r="D39" s="40"/>
      <c r="E39" s="44"/>
      <c r="F39" s="138"/>
      <c r="H39" s="40"/>
      <c r="I39" s="44"/>
      <c r="J39" s="43"/>
      <c r="K39" s="44"/>
    </row>
    <row r="40" spans="1:11" s="52" customFormat="1" ht="13" x14ac:dyDescent="0.3">
      <c r="A40" s="139" t="s">
        <v>302</v>
      </c>
      <c r="B40" s="46">
        <f>SUM(B24:B39)</f>
        <v>175</v>
      </c>
      <c r="C40" s="140">
        <f>B40/1257</f>
        <v>0.13922036595067622</v>
      </c>
      <c r="D40" s="46">
        <f>SUM(D24:D39)</f>
        <v>168</v>
      </c>
      <c r="E40" s="141">
        <f>D40/1595</f>
        <v>0.10532915360501567</v>
      </c>
      <c r="F40" s="128">
        <f>SUM(F24:F39)</f>
        <v>542</v>
      </c>
      <c r="G40" s="142">
        <f>F40/3843</f>
        <v>0.14103564923237055</v>
      </c>
      <c r="H40" s="46">
        <f>SUM(H24:H39)</f>
        <v>493</v>
      </c>
      <c r="I40" s="141">
        <f>H40/4426</f>
        <v>0.1113872571170357</v>
      </c>
      <c r="J40" s="49">
        <f>IF(D40=0, "-", IF((B40-D40)/D40&lt;10, (B40-D40)/D40, "&gt;999%"))</f>
        <v>4.1666666666666664E-2</v>
      </c>
      <c r="K40" s="50">
        <f>IF(H40=0, "-", IF((F40-H40)/H40&lt;10, (F40-H40)/H40, "&gt;999%"))</f>
        <v>9.9391480730223122E-2</v>
      </c>
    </row>
    <row r="41" spans="1:11" x14ac:dyDescent="0.25">
      <c r="B41" s="138"/>
      <c r="D41" s="138"/>
      <c r="F41" s="138"/>
      <c r="H41" s="138"/>
    </row>
    <row r="42" spans="1:11" ht="13" x14ac:dyDescent="0.3">
      <c r="A42" s="131" t="s">
        <v>303</v>
      </c>
      <c r="B42" s="132" t="s">
        <v>154</v>
      </c>
      <c r="C42" s="133" t="s">
        <v>155</v>
      </c>
      <c r="D42" s="132" t="s">
        <v>154</v>
      </c>
      <c r="E42" s="134" t="s">
        <v>155</v>
      </c>
      <c r="F42" s="133" t="s">
        <v>154</v>
      </c>
      <c r="G42" s="133" t="s">
        <v>155</v>
      </c>
      <c r="H42" s="132" t="s">
        <v>154</v>
      </c>
      <c r="I42" s="134" t="s">
        <v>155</v>
      </c>
      <c r="J42" s="132"/>
      <c r="K42" s="134"/>
    </row>
    <row r="43" spans="1:11" x14ac:dyDescent="0.25">
      <c r="A43" s="34" t="s">
        <v>304</v>
      </c>
      <c r="B43" s="35">
        <v>2</v>
      </c>
      <c r="C43" s="146">
        <f>IF(B53=0, "-", B43/B53)</f>
        <v>0.14285714285714285</v>
      </c>
      <c r="D43" s="35">
        <v>0</v>
      </c>
      <c r="E43" s="39">
        <f>IF(D53=0, "-", D43/D53)</f>
        <v>0</v>
      </c>
      <c r="F43" s="136">
        <v>4</v>
      </c>
      <c r="G43" s="146">
        <f>IF(F53=0, "-", F43/F53)</f>
        <v>0.11764705882352941</v>
      </c>
      <c r="H43" s="35">
        <v>1</v>
      </c>
      <c r="I43" s="39">
        <f>IF(H53=0, "-", H43/H53)</f>
        <v>2.6315789473684209E-2</v>
      </c>
      <c r="J43" s="38" t="str">
        <f t="shared" ref="J43:J51" si="4">IF(D43=0, "-", IF((B43-D43)/D43&lt;10, (B43-D43)/D43, "&gt;999%"))</f>
        <v>-</v>
      </c>
      <c r="K43" s="39">
        <f t="shared" ref="K43:K51" si="5">IF(H43=0, "-", IF((F43-H43)/H43&lt;10, (F43-H43)/H43, "&gt;999%"))</f>
        <v>3</v>
      </c>
    </row>
    <row r="44" spans="1:11" x14ac:dyDescent="0.25">
      <c r="A44" s="34" t="s">
        <v>305</v>
      </c>
      <c r="B44" s="35">
        <v>2</v>
      </c>
      <c r="C44" s="146">
        <f>IF(B53=0, "-", B44/B53)</f>
        <v>0.14285714285714285</v>
      </c>
      <c r="D44" s="35">
        <v>1</v>
      </c>
      <c r="E44" s="39">
        <f>IF(D53=0, "-", D44/D53)</f>
        <v>8.3333333333333329E-2</v>
      </c>
      <c r="F44" s="136">
        <v>9</v>
      </c>
      <c r="G44" s="146">
        <f>IF(F53=0, "-", F44/F53)</f>
        <v>0.26470588235294118</v>
      </c>
      <c r="H44" s="35">
        <v>6</v>
      </c>
      <c r="I44" s="39">
        <f>IF(H53=0, "-", H44/H53)</f>
        <v>0.15789473684210525</v>
      </c>
      <c r="J44" s="38">
        <f t="shared" si="4"/>
        <v>1</v>
      </c>
      <c r="K44" s="39">
        <f t="shared" si="5"/>
        <v>0.5</v>
      </c>
    </row>
    <row r="45" spans="1:11" x14ac:dyDescent="0.25">
      <c r="A45" s="34" t="s">
        <v>306</v>
      </c>
      <c r="B45" s="35">
        <v>0</v>
      </c>
      <c r="C45" s="146">
        <f>IF(B53=0, "-", B45/B53)</f>
        <v>0</v>
      </c>
      <c r="D45" s="35">
        <v>1</v>
      </c>
      <c r="E45" s="39">
        <f>IF(D53=0, "-", D45/D53)</f>
        <v>8.3333333333333329E-2</v>
      </c>
      <c r="F45" s="136">
        <v>2</v>
      </c>
      <c r="G45" s="146">
        <f>IF(F53=0, "-", F45/F53)</f>
        <v>5.8823529411764705E-2</v>
      </c>
      <c r="H45" s="35">
        <v>4</v>
      </c>
      <c r="I45" s="39">
        <f>IF(H53=0, "-", H45/H53)</f>
        <v>0.10526315789473684</v>
      </c>
      <c r="J45" s="38">
        <f t="shared" si="4"/>
        <v>-1</v>
      </c>
      <c r="K45" s="39">
        <f t="shared" si="5"/>
        <v>-0.5</v>
      </c>
    </row>
    <row r="46" spans="1:11" x14ac:dyDescent="0.25">
      <c r="A46" s="34" t="s">
        <v>307</v>
      </c>
      <c r="B46" s="35">
        <v>0</v>
      </c>
      <c r="C46" s="146">
        <f>IF(B53=0, "-", B46/B53)</f>
        <v>0</v>
      </c>
      <c r="D46" s="35">
        <v>1</v>
      </c>
      <c r="E46" s="39">
        <f>IF(D53=0, "-", D46/D53)</f>
        <v>8.3333333333333329E-2</v>
      </c>
      <c r="F46" s="136">
        <v>1</v>
      </c>
      <c r="G46" s="146">
        <f>IF(F53=0, "-", F46/F53)</f>
        <v>2.9411764705882353E-2</v>
      </c>
      <c r="H46" s="35">
        <v>2</v>
      </c>
      <c r="I46" s="39">
        <f>IF(H53=0, "-", H46/H53)</f>
        <v>5.2631578947368418E-2</v>
      </c>
      <c r="J46" s="38">
        <f t="shared" si="4"/>
        <v>-1</v>
      </c>
      <c r="K46" s="39">
        <f t="shared" si="5"/>
        <v>-0.5</v>
      </c>
    </row>
    <row r="47" spans="1:11" x14ac:dyDescent="0.25">
      <c r="A47" s="34" t="s">
        <v>308</v>
      </c>
      <c r="B47" s="35">
        <v>2</v>
      </c>
      <c r="C47" s="146">
        <f>IF(B53=0, "-", B47/B53)</f>
        <v>0.14285714285714285</v>
      </c>
      <c r="D47" s="35">
        <v>3</v>
      </c>
      <c r="E47" s="39">
        <f>IF(D53=0, "-", D47/D53)</f>
        <v>0.25</v>
      </c>
      <c r="F47" s="136">
        <v>2</v>
      </c>
      <c r="G47" s="146">
        <f>IF(F53=0, "-", F47/F53)</f>
        <v>5.8823529411764705E-2</v>
      </c>
      <c r="H47" s="35">
        <v>4</v>
      </c>
      <c r="I47" s="39">
        <f>IF(H53=0, "-", H47/H53)</f>
        <v>0.10526315789473684</v>
      </c>
      <c r="J47" s="38">
        <f t="shared" si="4"/>
        <v>-0.33333333333333331</v>
      </c>
      <c r="K47" s="39">
        <f t="shared" si="5"/>
        <v>-0.5</v>
      </c>
    </row>
    <row r="48" spans="1:11" x14ac:dyDescent="0.25">
      <c r="A48" s="34" t="s">
        <v>309</v>
      </c>
      <c r="B48" s="35">
        <v>0</v>
      </c>
      <c r="C48" s="146">
        <f>IF(B53=0, "-", B48/B53)</f>
        <v>0</v>
      </c>
      <c r="D48" s="35">
        <v>1</v>
      </c>
      <c r="E48" s="39">
        <f>IF(D53=0, "-", D48/D53)</f>
        <v>8.3333333333333329E-2</v>
      </c>
      <c r="F48" s="136">
        <v>0</v>
      </c>
      <c r="G48" s="146">
        <f>IF(F53=0, "-", F48/F53)</f>
        <v>0</v>
      </c>
      <c r="H48" s="35">
        <v>5</v>
      </c>
      <c r="I48" s="39">
        <f>IF(H53=0, "-", H48/H53)</f>
        <v>0.13157894736842105</v>
      </c>
      <c r="J48" s="38">
        <f t="shared" si="4"/>
        <v>-1</v>
      </c>
      <c r="K48" s="39">
        <f t="shared" si="5"/>
        <v>-1</v>
      </c>
    </row>
    <row r="49" spans="1:11" x14ac:dyDescent="0.25">
      <c r="A49" s="34" t="s">
        <v>310</v>
      </c>
      <c r="B49" s="35">
        <v>6</v>
      </c>
      <c r="C49" s="146">
        <f>IF(B53=0, "-", B49/B53)</f>
        <v>0.42857142857142855</v>
      </c>
      <c r="D49" s="35">
        <v>2</v>
      </c>
      <c r="E49" s="39">
        <f>IF(D53=0, "-", D49/D53)</f>
        <v>0.16666666666666666</v>
      </c>
      <c r="F49" s="136">
        <v>6</v>
      </c>
      <c r="G49" s="146">
        <f>IF(F53=0, "-", F49/F53)</f>
        <v>0.17647058823529413</v>
      </c>
      <c r="H49" s="35">
        <v>3</v>
      </c>
      <c r="I49" s="39">
        <f>IF(H53=0, "-", H49/H53)</f>
        <v>7.8947368421052627E-2</v>
      </c>
      <c r="J49" s="38">
        <f t="shared" si="4"/>
        <v>2</v>
      </c>
      <c r="K49" s="39">
        <f t="shared" si="5"/>
        <v>1</v>
      </c>
    </row>
    <row r="50" spans="1:11" x14ac:dyDescent="0.25">
      <c r="A50" s="34" t="s">
        <v>311</v>
      </c>
      <c r="B50" s="35">
        <v>0</v>
      </c>
      <c r="C50" s="146">
        <f>IF(B53=0, "-", B50/B53)</f>
        <v>0</v>
      </c>
      <c r="D50" s="35">
        <v>0</v>
      </c>
      <c r="E50" s="39">
        <f>IF(D53=0, "-", D50/D53)</f>
        <v>0</v>
      </c>
      <c r="F50" s="136">
        <v>2</v>
      </c>
      <c r="G50" s="146">
        <f>IF(F53=0, "-", F50/F53)</f>
        <v>5.8823529411764705E-2</v>
      </c>
      <c r="H50" s="35">
        <v>1</v>
      </c>
      <c r="I50" s="39">
        <f>IF(H53=0, "-", H50/H53)</f>
        <v>2.6315789473684209E-2</v>
      </c>
      <c r="J50" s="38" t="str">
        <f t="shared" si="4"/>
        <v>-</v>
      </c>
      <c r="K50" s="39">
        <f t="shared" si="5"/>
        <v>1</v>
      </c>
    </row>
    <row r="51" spans="1:11" x14ac:dyDescent="0.25">
      <c r="A51" s="34" t="s">
        <v>312</v>
      </c>
      <c r="B51" s="35">
        <v>2</v>
      </c>
      <c r="C51" s="146">
        <f>IF(B53=0, "-", B51/B53)</f>
        <v>0.14285714285714285</v>
      </c>
      <c r="D51" s="35">
        <v>3</v>
      </c>
      <c r="E51" s="39">
        <f>IF(D53=0, "-", D51/D53)</f>
        <v>0.25</v>
      </c>
      <c r="F51" s="136">
        <v>8</v>
      </c>
      <c r="G51" s="146">
        <f>IF(F53=0, "-", F51/F53)</f>
        <v>0.23529411764705882</v>
      </c>
      <c r="H51" s="35">
        <v>12</v>
      </c>
      <c r="I51" s="39">
        <f>IF(H53=0, "-", H51/H53)</f>
        <v>0.31578947368421051</v>
      </c>
      <c r="J51" s="38">
        <f t="shared" si="4"/>
        <v>-0.33333333333333331</v>
      </c>
      <c r="K51" s="39">
        <f t="shared" si="5"/>
        <v>-0.33333333333333331</v>
      </c>
    </row>
    <row r="52" spans="1:11" x14ac:dyDescent="0.25">
      <c r="A52" s="137"/>
      <c r="B52" s="40"/>
      <c r="D52" s="40"/>
      <c r="E52" s="44"/>
      <c r="F52" s="138"/>
      <c r="H52" s="40"/>
      <c r="I52" s="44"/>
      <c r="J52" s="43"/>
      <c r="K52" s="44"/>
    </row>
    <row r="53" spans="1:11" s="52" customFormat="1" ht="13" x14ac:dyDescent="0.3">
      <c r="A53" s="139" t="s">
        <v>313</v>
      </c>
      <c r="B53" s="46">
        <f>SUM(B43:B52)</f>
        <v>14</v>
      </c>
      <c r="C53" s="140">
        <f>B53/1257</f>
        <v>1.1137629276054098E-2</v>
      </c>
      <c r="D53" s="46">
        <f>SUM(D43:D52)</f>
        <v>12</v>
      </c>
      <c r="E53" s="141">
        <f>D53/1595</f>
        <v>7.5235109717868339E-3</v>
      </c>
      <c r="F53" s="128">
        <f>SUM(F43:F52)</f>
        <v>34</v>
      </c>
      <c r="G53" s="142">
        <f>F53/3843</f>
        <v>8.8472547488940931E-3</v>
      </c>
      <c r="H53" s="46">
        <f>SUM(H43:H52)</f>
        <v>38</v>
      </c>
      <c r="I53" s="141">
        <f>H53/4426</f>
        <v>8.5856303660189794E-3</v>
      </c>
      <c r="J53" s="49">
        <f>IF(D53=0, "-", IF((B53-D53)/D53&lt;10, (B53-D53)/D53, "&gt;999%"))</f>
        <v>0.16666666666666666</v>
      </c>
      <c r="K53" s="50">
        <f>IF(H53=0, "-", IF((F53-H53)/H53&lt;10, (F53-H53)/H53, "&gt;999%"))</f>
        <v>-0.10526315789473684</v>
      </c>
    </row>
    <row r="54" spans="1:11" x14ac:dyDescent="0.25">
      <c r="B54" s="138"/>
      <c r="D54" s="138"/>
      <c r="F54" s="138"/>
      <c r="H54" s="138"/>
    </row>
    <row r="55" spans="1:11" s="52" customFormat="1" ht="13" x14ac:dyDescent="0.3">
      <c r="A55" s="139" t="s">
        <v>314</v>
      </c>
      <c r="B55" s="46">
        <v>189</v>
      </c>
      <c r="C55" s="140">
        <f>B55/1257</f>
        <v>0.15035799522673032</v>
      </c>
      <c r="D55" s="46">
        <v>180</v>
      </c>
      <c r="E55" s="141">
        <f>D55/1595</f>
        <v>0.11285266457680251</v>
      </c>
      <c r="F55" s="128">
        <v>576</v>
      </c>
      <c r="G55" s="142">
        <f>F55/3843</f>
        <v>0.14988290398126464</v>
      </c>
      <c r="H55" s="46">
        <v>531</v>
      </c>
      <c r="I55" s="141">
        <f>H55/4426</f>
        <v>0.11997288748305468</v>
      </c>
      <c r="J55" s="49">
        <f>IF(D55=0, "-", IF((B55-D55)/D55&lt;10, (B55-D55)/D55, "&gt;999%"))</f>
        <v>0.05</v>
      </c>
      <c r="K55" s="50">
        <f>IF(H55=0, "-", IF((F55-H55)/H55&lt;10, (F55-H55)/H55, "&gt;999%"))</f>
        <v>8.4745762711864403E-2</v>
      </c>
    </row>
    <row r="56" spans="1:11" x14ac:dyDescent="0.25">
      <c r="B56" s="138"/>
      <c r="D56" s="138"/>
      <c r="F56" s="138"/>
      <c r="H56" s="138"/>
    </row>
    <row r="57" spans="1:11" ht="15.5" x14ac:dyDescent="0.35">
      <c r="A57" s="129" t="s">
        <v>37</v>
      </c>
      <c r="B57" s="22" t="s">
        <v>4</v>
      </c>
      <c r="C57" s="25"/>
      <c r="D57" s="25"/>
      <c r="E57" s="23"/>
      <c r="F57" s="22" t="s">
        <v>152</v>
      </c>
      <c r="G57" s="25"/>
      <c r="H57" s="25"/>
      <c r="I57" s="23"/>
      <c r="J57" s="22" t="s">
        <v>153</v>
      </c>
      <c r="K57" s="23"/>
    </row>
    <row r="58" spans="1:11" ht="13" x14ac:dyDescent="0.3">
      <c r="A58" s="30"/>
      <c r="B58" s="22">
        <f>VALUE(RIGHT($B$2, 4))</f>
        <v>2020</v>
      </c>
      <c r="C58" s="23"/>
      <c r="D58" s="22">
        <f>B58-1</f>
        <v>2019</v>
      </c>
      <c r="E58" s="130"/>
      <c r="F58" s="22">
        <f>B58</f>
        <v>2020</v>
      </c>
      <c r="G58" s="130"/>
      <c r="H58" s="22">
        <f>D58</f>
        <v>2019</v>
      </c>
      <c r="I58" s="130"/>
      <c r="J58" s="27" t="s">
        <v>8</v>
      </c>
      <c r="K58" s="28" t="s">
        <v>5</v>
      </c>
    </row>
    <row r="59" spans="1:11" ht="13" x14ac:dyDescent="0.3">
      <c r="A59" s="131" t="s">
        <v>315</v>
      </c>
      <c r="B59" s="132" t="s">
        <v>154</v>
      </c>
      <c r="C59" s="133" t="s">
        <v>155</v>
      </c>
      <c r="D59" s="132" t="s">
        <v>154</v>
      </c>
      <c r="E59" s="134" t="s">
        <v>155</v>
      </c>
      <c r="F59" s="133" t="s">
        <v>154</v>
      </c>
      <c r="G59" s="133" t="s">
        <v>155</v>
      </c>
      <c r="H59" s="132" t="s">
        <v>154</v>
      </c>
      <c r="I59" s="134" t="s">
        <v>155</v>
      </c>
      <c r="J59" s="132"/>
      <c r="K59" s="134"/>
    </row>
    <row r="60" spans="1:11" x14ac:dyDescent="0.25">
      <c r="A60" s="34" t="s">
        <v>316</v>
      </c>
      <c r="B60" s="35">
        <v>3</v>
      </c>
      <c r="C60" s="146">
        <f>IF(B80=0, "-", B60/B80)</f>
        <v>1.4705882352941176E-2</v>
      </c>
      <c r="D60" s="35">
        <v>5</v>
      </c>
      <c r="E60" s="39">
        <f>IF(D80=0, "-", D60/D80)</f>
        <v>1.607717041800643E-2</v>
      </c>
      <c r="F60" s="136">
        <v>11</v>
      </c>
      <c r="G60" s="146">
        <f>IF(F80=0, "-", F60/F80)</f>
        <v>1.8612521150592216E-2</v>
      </c>
      <c r="H60" s="35">
        <v>13</v>
      </c>
      <c r="I60" s="39">
        <f>IF(H80=0, "-", H60/H80)</f>
        <v>1.6927083333333332E-2</v>
      </c>
      <c r="J60" s="38">
        <f t="shared" ref="J60:J78" si="6">IF(D60=0, "-", IF((B60-D60)/D60&lt;10, (B60-D60)/D60, "&gt;999%"))</f>
        <v>-0.4</v>
      </c>
      <c r="K60" s="39">
        <f t="shared" ref="K60:K78" si="7">IF(H60=0, "-", IF((F60-H60)/H60&lt;10, (F60-H60)/H60, "&gt;999%"))</f>
        <v>-0.15384615384615385</v>
      </c>
    </row>
    <row r="61" spans="1:11" x14ac:dyDescent="0.25">
      <c r="A61" s="34" t="s">
        <v>317</v>
      </c>
      <c r="B61" s="35">
        <v>5</v>
      </c>
      <c r="C61" s="146">
        <f>IF(B80=0, "-", B61/B80)</f>
        <v>2.4509803921568627E-2</v>
      </c>
      <c r="D61" s="35">
        <v>26</v>
      </c>
      <c r="E61" s="39">
        <f>IF(D80=0, "-", D61/D80)</f>
        <v>8.3601286173633438E-2</v>
      </c>
      <c r="F61" s="136">
        <v>7</v>
      </c>
      <c r="G61" s="146">
        <f>IF(F80=0, "-", F61/F80)</f>
        <v>1.1844331641285956E-2</v>
      </c>
      <c r="H61" s="35">
        <v>51</v>
      </c>
      <c r="I61" s="39">
        <f>IF(H80=0, "-", H61/H80)</f>
        <v>6.640625E-2</v>
      </c>
      <c r="J61" s="38">
        <f t="shared" si="6"/>
        <v>-0.80769230769230771</v>
      </c>
      <c r="K61" s="39">
        <f t="shared" si="7"/>
        <v>-0.86274509803921573</v>
      </c>
    </row>
    <row r="62" spans="1:11" x14ac:dyDescent="0.25">
      <c r="A62" s="34" t="s">
        <v>318</v>
      </c>
      <c r="B62" s="35">
        <v>16</v>
      </c>
      <c r="C62" s="146">
        <f>IF(B80=0, "-", B62/B80)</f>
        <v>7.8431372549019607E-2</v>
      </c>
      <c r="D62" s="35">
        <v>24</v>
      </c>
      <c r="E62" s="39">
        <f>IF(D80=0, "-", D62/D80)</f>
        <v>7.7170418006430874E-2</v>
      </c>
      <c r="F62" s="136">
        <v>46</v>
      </c>
      <c r="G62" s="146">
        <f>IF(F80=0, "-", F62/F80)</f>
        <v>7.7834179357021999E-2</v>
      </c>
      <c r="H62" s="35">
        <v>67</v>
      </c>
      <c r="I62" s="39">
        <f>IF(H80=0, "-", H62/H80)</f>
        <v>8.7239583333333329E-2</v>
      </c>
      <c r="J62" s="38">
        <f t="shared" si="6"/>
        <v>-0.33333333333333331</v>
      </c>
      <c r="K62" s="39">
        <f t="shared" si="7"/>
        <v>-0.31343283582089554</v>
      </c>
    </row>
    <row r="63" spans="1:11" x14ac:dyDescent="0.25">
      <c r="A63" s="34" t="s">
        <v>319</v>
      </c>
      <c r="B63" s="35">
        <v>14</v>
      </c>
      <c r="C63" s="146">
        <f>IF(B80=0, "-", B63/B80)</f>
        <v>6.8627450980392163E-2</v>
      </c>
      <c r="D63" s="35">
        <v>10</v>
      </c>
      <c r="E63" s="39">
        <f>IF(D80=0, "-", D63/D80)</f>
        <v>3.215434083601286E-2</v>
      </c>
      <c r="F63" s="136">
        <v>45</v>
      </c>
      <c r="G63" s="146">
        <f>IF(F80=0, "-", F63/F80)</f>
        <v>7.6142131979695438E-2</v>
      </c>
      <c r="H63" s="35">
        <v>48</v>
      </c>
      <c r="I63" s="39">
        <f>IF(H80=0, "-", H63/H80)</f>
        <v>6.25E-2</v>
      </c>
      <c r="J63" s="38">
        <f t="shared" si="6"/>
        <v>0.4</v>
      </c>
      <c r="K63" s="39">
        <f t="shared" si="7"/>
        <v>-6.25E-2</v>
      </c>
    </row>
    <row r="64" spans="1:11" x14ac:dyDescent="0.25">
      <c r="A64" s="34" t="s">
        <v>320</v>
      </c>
      <c r="B64" s="35">
        <v>1</v>
      </c>
      <c r="C64" s="146">
        <f>IF(B80=0, "-", B64/B80)</f>
        <v>4.9019607843137254E-3</v>
      </c>
      <c r="D64" s="35">
        <v>1</v>
      </c>
      <c r="E64" s="39">
        <f>IF(D80=0, "-", D64/D80)</f>
        <v>3.2154340836012861E-3</v>
      </c>
      <c r="F64" s="136">
        <v>2</v>
      </c>
      <c r="G64" s="146">
        <f>IF(F80=0, "-", F64/F80)</f>
        <v>3.3840947546531302E-3</v>
      </c>
      <c r="H64" s="35">
        <v>1</v>
      </c>
      <c r="I64" s="39">
        <f>IF(H80=0, "-", H64/H80)</f>
        <v>1.3020833333333333E-3</v>
      </c>
      <c r="J64" s="38">
        <f t="shared" si="6"/>
        <v>0</v>
      </c>
      <c r="K64" s="39">
        <f t="shared" si="7"/>
        <v>1</v>
      </c>
    </row>
    <row r="65" spans="1:11" x14ac:dyDescent="0.25">
      <c r="A65" s="34" t="s">
        <v>321</v>
      </c>
      <c r="B65" s="35">
        <v>7</v>
      </c>
      <c r="C65" s="146">
        <f>IF(B80=0, "-", B65/B80)</f>
        <v>3.4313725490196081E-2</v>
      </c>
      <c r="D65" s="35">
        <v>30</v>
      </c>
      <c r="E65" s="39">
        <f>IF(D80=0, "-", D65/D80)</f>
        <v>9.6463022508038579E-2</v>
      </c>
      <c r="F65" s="136">
        <v>22</v>
      </c>
      <c r="G65" s="146">
        <f>IF(F80=0, "-", F65/F80)</f>
        <v>3.7225042301184431E-2</v>
      </c>
      <c r="H65" s="35">
        <v>59</v>
      </c>
      <c r="I65" s="39">
        <f>IF(H80=0, "-", H65/H80)</f>
        <v>7.6822916666666671E-2</v>
      </c>
      <c r="J65" s="38">
        <f t="shared" si="6"/>
        <v>-0.76666666666666672</v>
      </c>
      <c r="K65" s="39">
        <f t="shared" si="7"/>
        <v>-0.6271186440677966</v>
      </c>
    </row>
    <row r="66" spans="1:11" x14ac:dyDescent="0.25">
      <c r="A66" s="34" t="s">
        <v>322</v>
      </c>
      <c r="B66" s="35">
        <v>13</v>
      </c>
      <c r="C66" s="146">
        <f>IF(B80=0, "-", B66/B80)</f>
        <v>6.3725490196078427E-2</v>
      </c>
      <c r="D66" s="35">
        <v>31</v>
      </c>
      <c r="E66" s="39">
        <f>IF(D80=0, "-", D66/D80)</f>
        <v>9.9678456591639875E-2</v>
      </c>
      <c r="F66" s="136">
        <v>46</v>
      </c>
      <c r="G66" s="146">
        <f>IF(F80=0, "-", F66/F80)</f>
        <v>7.7834179357021999E-2</v>
      </c>
      <c r="H66" s="35">
        <v>81</v>
      </c>
      <c r="I66" s="39">
        <f>IF(H80=0, "-", H66/H80)</f>
        <v>0.10546875</v>
      </c>
      <c r="J66" s="38">
        <f t="shared" si="6"/>
        <v>-0.58064516129032262</v>
      </c>
      <c r="K66" s="39">
        <f t="shared" si="7"/>
        <v>-0.43209876543209874</v>
      </c>
    </row>
    <row r="67" spans="1:11" x14ac:dyDescent="0.25">
      <c r="A67" s="34" t="s">
        <v>323</v>
      </c>
      <c r="B67" s="35">
        <v>8</v>
      </c>
      <c r="C67" s="146">
        <f>IF(B80=0, "-", B67/B80)</f>
        <v>3.9215686274509803E-2</v>
      </c>
      <c r="D67" s="35">
        <v>0</v>
      </c>
      <c r="E67" s="39">
        <f>IF(D80=0, "-", D67/D80)</f>
        <v>0</v>
      </c>
      <c r="F67" s="136">
        <v>11</v>
      </c>
      <c r="G67" s="146">
        <f>IF(F80=0, "-", F67/F80)</f>
        <v>1.8612521150592216E-2</v>
      </c>
      <c r="H67" s="35">
        <v>0</v>
      </c>
      <c r="I67" s="39">
        <f>IF(H80=0, "-", H67/H80)</f>
        <v>0</v>
      </c>
      <c r="J67" s="38" t="str">
        <f t="shared" si="6"/>
        <v>-</v>
      </c>
      <c r="K67" s="39" t="str">
        <f t="shared" si="7"/>
        <v>-</v>
      </c>
    </row>
    <row r="68" spans="1:11" x14ac:dyDescent="0.25">
      <c r="A68" s="34" t="s">
        <v>324</v>
      </c>
      <c r="B68" s="35">
        <v>9</v>
      </c>
      <c r="C68" s="146">
        <f>IF(B80=0, "-", B68/B80)</f>
        <v>4.4117647058823532E-2</v>
      </c>
      <c r="D68" s="35">
        <v>30</v>
      </c>
      <c r="E68" s="39">
        <f>IF(D80=0, "-", D68/D80)</f>
        <v>9.6463022508038579E-2</v>
      </c>
      <c r="F68" s="136">
        <v>55</v>
      </c>
      <c r="G68" s="146">
        <f>IF(F80=0, "-", F68/F80)</f>
        <v>9.3062605752961089E-2</v>
      </c>
      <c r="H68" s="35">
        <v>80</v>
      </c>
      <c r="I68" s="39">
        <f>IF(H80=0, "-", H68/H80)</f>
        <v>0.10416666666666667</v>
      </c>
      <c r="J68" s="38">
        <f t="shared" si="6"/>
        <v>-0.7</v>
      </c>
      <c r="K68" s="39">
        <f t="shared" si="7"/>
        <v>-0.3125</v>
      </c>
    </row>
    <row r="69" spans="1:11" x14ac:dyDescent="0.25">
      <c r="A69" s="34" t="s">
        <v>325</v>
      </c>
      <c r="B69" s="35">
        <v>28</v>
      </c>
      <c r="C69" s="146">
        <f>IF(B80=0, "-", B69/B80)</f>
        <v>0.13725490196078433</v>
      </c>
      <c r="D69" s="35">
        <v>58</v>
      </c>
      <c r="E69" s="39">
        <f>IF(D80=0, "-", D69/D80)</f>
        <v>0.18649517684887459</v>
      </c>
      <c r="F69" s="136">
        <v>60</v>
      </c>
      <c r="G69" s="146">
        <f>IF(F80=0, "-", F69/F80)</f>
        <v>0.10152284263959391</v>
      </c>
      <c r="H69" s="35">
        <v>98</v>
      </c>
      <c r="I69" s="39">
        <f>IF(H80=0, "-", H69/H80)</f>
        <v>0.12760416666666666</v>
      </c>
      <c r="J69" s="38">
        <f t="shared" si="6"/>
        <v>-0.51724137931034486</v>
      </c>
      <c r="K69" s="39">
        <f t="shared" si="7"/>
        <v>-0.38775510204081631</v>
      </c>
    </row>
    <row r="70" spans="1:11" x14ac:dyDescent="0.25">
      <c r="A70" s="34" t="s">
        <v>326</v>
      </c>
      <c r="B70" s="35">
        <v>0</v>
      </c>
      <c r="C70" s="146">
        <f>IF(B80=0, "-", B70/B80)</f>
        <v>0</v>
      </c>
      <c r="D70" s="35">
        <v>1</v>
      </c>
      <c r="E70" s="39">
        <f>IF(D80=0, "-", D70/D80)</f>
        <v>3.2154340836012861E-3</v>
      </c>
      <c r="F70" s="136">
        <v>0</v>
      </c>
      <c r="G70" s="146">
        <f>IF(F80=0, "-", F70/F80)</f>
        <v>0</v>
      </c>
      <c r="H70" s="35">
        <v>5</v>
      </c>
      <c r="I70" s="39">
        <f>IF(H80=0, "-", H70/H80)</f>
        <v>6.510416666666667E-3</v>
      </c>
      <c r="J70" s="38">
        <f t="shared" si="6"/>
        <v>-1</v>
      </c>
      <c r="K70" s="39">
        <f t="shared" si="7"/>
        <v>-1</v>
      </c>
    </row>
    <row r="71" spans="1:11" x14ac:dyDescent="0.25">
      <c r="A71" s="34" t="s">
        <v>327</v>
      </c>
      <c r="B71" s="35">
        <v>0</v>
      </c>
      <c r="C71" s="146">
        <f>IF(B80=0, "-", B71/B80)</f>
        <v>0</v>
      </c>
      <c r="D71" s="35">
        <v>0</v>
      </c>
      <c r="E71" s="39">
        <f>IF(D80=0, "-", D71/D80)</f>
        <v>0</v>
      </c>
      <c r="F71" s="136">
        <v>0</v>
      </c>
      <c r="G71" s="146">
        <f>IF(F80=0, "-", F71/F80)</f>
        <v>0</v>
      </c>
      <c r="H71" s="35">
        <v>1</v>
      </c>
      <c r="I71" s="39">
        <f>IF(H80=0, "-", H71/H80)</f>
        <v>1.3020833333333333E-3</v>
      </c>
      <c r="J71" s="38" t="str">
        <f t="shared" si="6"/>
        <v>-</v>
      </c>
      <c r="K71" s="39">
        <f t="shared" si="7"/>
        <v>-1</v>
      </c>
    </row>
    <row r="72" spans="1:11" x14ac:dyDescent="0.25">
      <c r="A72" s="34" t="s">
        <v>328</v>
      </c>
      <c r="B72" s="35">
        <v>1</v>
      </c>
      <c r="C72" s="146">
        <f>IF(B80=0, "-", B72/B80)</f>
        <v>4.9019607843137254E-3</v>
      </c>
      <c r="D72" s="35">
        <v>6</v>
      </c>
      <c r="E72" s="39">
        <f>IF(D80=0, "-", D72/D80)</f>
        <v>1.9292604501607719E-2</v>
      </c>
      <c r="F72" s="136">
        <v>3</v>
      </c>
      <c r="G72" s="146">
        <f>IF(F80=0, "-", F72/F80)</f>
        <v>5.076142131979695E-3</v>
      </c>
      <c r="H72" s="35">
        <v>8</v>
      </c>
      <c r="I72" s="39">
        <f>IF(H80=0, "-", H72/H80)</f>
        <v>1.0416666666666666E-2</v>
      </c>
      <c r="J72" s="38">
        <f t="shared" si="6"/>
        <v>-0.83333333333333337</v>
      </c>
      <c r="K72" s="39">
        <f t="shared" si="7"/>
        <v>-0.625</v>
      </c>
    </row>
    <row r="73" spans="1:11" x14ac:dyDescent="0.25">
      <c r="A73" s="34" t="s">
        <v>329</v>
      </c>
      <c r="B73" s="35">
        <v>3</v>
      </c>
      <c r="C73" s="146">
        <f>IF(B80=0, "-", B73/B80)</f>
        <v>1.4705882352941176E-2</v>
      </c>
      <c r="D73" s="35">
        <v>2</v>
      </c>
      <c r="E73" s="39">
        <f>IF(D80=0, "-", D73/D80)</f>
        <v>6.4308681672025723E-3</v>
      </c>
      <c r="F73" s="136">
        <v>10</v>
      </c>
      <c r="G73" s="146">
        <f>IF(F80=0, "-", F73/F80)</f>
        <v>1.6920473773265651E-2</v>
      </c>
      <c r="H73" s="35">
        <v>7</v>
      </c>
      <c r="I73" s="39">
        <f>IF(H80=0, "-", H73/H80)</f>
        <v>9.1145833333333339E-3</v>
      </c>
      <c r="J73" s="38">
        <f t="shared" si="6"/>
        <v>0.5</v>
      </c>
      <c r="K73" s="39">
        <f t="shared" si="7"/>
        <v>0.42857142857142855</v>
      </c>
    </row>
    <row r="74" spans="1:11" x14ac:dyDescent="0.25">
      <c r="A74" s="34" t="s">
        <v>330</v>
      </c>
      <c r="B74" s="35">
        <v>35</v>
      </c>
      <c r="C74" s="146">
        <f>IF(B80=0, "-", B74/B80)</f>
        <v>0.17156862745098039</v>
      </c>
      <c r="D74" s="35">
        <v>33</v>
      </c>
      <c r="E74" s="39">
        <f>IF(D80=0, "-", D74/D80)</f>
        <v>0.10610932475884244</v>
      </c>
      <c r="F74" s="136">
        <v>77</v>
      </c>
      <c r="G74" s="146">
        <f>IF(F80=0, "-", F74/F80)</f>
        <v>0.13028764805414553</v>
      </c>
      <c r="H74" s="35">
        <v>97</v>
      </c>
      <c r="I74" s="39">
        <f>IF(H80=0, "-", H74/H80)</f>
        <v>0.12630208333333334</v>
      </c>
      <c r="J74" s="38">
        <f t="shared" si="6"/>
        <v>6.0606060606060608E-2</v>
      </c>
      <c r="K74" s="39">
        <f t="shared" si="7"/>
        <v>-0.20618556701030927</v>
      </c>
    </row>
    <row r="75" spans="1:11" x14ac:dyDescent="0.25">
      <c r="A75" s="34" t="s">
        <v>331</v>
      </c>
      <c r="B75" s="35">
        <v>0</v>
      </c>
      <c r="C75" s="146">
        <f>IF(B80=0, "-", B75/B80)</f>
        <v>0</v>
      </c>
      <c r="D75" s="35">
        <v>0</v>
      </c>
      <c r="E75" s="39">
        <f>IF(D80=0, "-", D75/D80)</f>
        <v>0</v>
      </c>
      <c r="F75" s="136">
        <v>0</v>
      </c>
      <c r="G75" s="146">
        <f>IF(F80=0, "-", F75/F80)</f>
        <v>0</v>
      </c>
      <c r="H75" s="35">
        <v>2</v>
      </c>
      <c r="I75" s="39">
        <f>IF(H80=0, "-", H75/H80)</f>
        <v>2.6041666666666665E-3</v>
      </c>
      <c r="J75" s="38" t="str">
        <f t="shared" si="6"/>
        <v>-</v>
      </c>
      <c r="K75" s="39">
        <f t="shared" si="7"/>
        <v>-1</v>
      </c>
    </row>
    <row r="76" spans="1:11" x14ac:dyDescent="0.25">
      <c r="A76" s="34" t="s">
        <v>332</v>
      </c>
      <c r="B76" s="35">
        <v>56</v>
      </c>
      <c r="C76" s="146">
        <f>IF(B80=0, "-", B76/B80)</f>
        <v>0.27450980392156865</v>
      </c>
      <c r="D76" s="35">
        <v>29</v>
      </c>
      <c r="E76" s="39">
        <f>IF(D80=0, "-", D76/D80)</f>
        <v>9.3247588424437297E-2</v>
      </c>
      <c r="F76" s="136">
        <v>169</v>
      </c>
      <c r="G76" s="146">
        <f>IF(F80=0, "-", F76/F80)</f>
        <v>0.2859560067681895</v>
      </c>
      <c r="H76" s="35">
        <v>102</v>
      </c>
      <c r="I76" s="39">
        <f>IF(H80=0, "-", H76/H80)</f>
        <v>0.1328125</v>
      </c>
      <c r="J76" s="38">
        <f t="shared" si="6"/>
        <v>0.93103448275862066</v>
      </c>
      <c r="K76" s="39">
        <f t="shared" si="7"/>
        <v>0.65686274509803921</v>
      </c>
    </row>
    <row r="77" spans="1:11" x14ac:dyDescent="0.25">
      <c r="A77" s="34" t="s">
        <v>333</v>
      </c>
      <c r="B77" s="35">
        <v>0</v>
      </c>
      <c r="C77" s="146">
        <f>IF(B80=0, "-", B77/B80)</f>
        <v>0</v>
      </c>
      <c r="D77" s="35">
        <v>8</v>
      </c>
      <c r="E77" s="39">
        <f>IF(D80=0, "-", D77/D80)</f>
        <v>2.5723472668810289E-2</v>
      </c>
      <c r="F77" s="136">
        <v>5</v>
      </c>
      <c r="G77" s="146">
        <f>IF(F80=0, "-", F77/F80)</f>
        <v>8.4602368866328256E-3</v>
      </c>
      <c r="H77" s="35">
        <v>15</v>
      </c>
      <c r="I77" s="39">
        <f>IF(H80=0, "-", H77/H80)</f>
        <v>1.953125E-2</v>
      </c>
      <c r="J77" s="38">
        <f t="shared" si="6"/>
        <v>-1</v>
      </c>
      <c r="K77" s="39">
        <f t="shared" si="7"/>
        <v>-0.66666666666666663</v>
      </c>
    </row>
    <row r="78" spans="1:11" x14ac:dyDescent="0.25">
      <c r="A78" s="34" t="s">
        <v>334</v>
      </c>
      <c r="B78" s="35">
        <v>5</v>
      </c>
      <c r="C78" s="146">
        <f>IF(B80=0, "-", B78/B80)</f>
        <v>2.4509803921568627E-2</v>
      </c>
      <c r="D78" s="35">
        <v>17</v>
      </c>
      <c r="E78" s="39">
        <f>IF(D80=0, "-", D78/D80)</f>
        <v>5.4662379421221867E-2</v>
      </c>
      <c r="F78" s="136">
        <v>22</v>
      </c>
      <c r="G78" s="146">
        <f>IF(F80=0, "-", F78/F80)</f>
        <v>3.7225042301184431E-2</v>
      </c>
      <c r="H78" s="35">
        <v>33</v>
      </c>
      <c r="I78" s="39">
        <f>IF(H80=0, "-", H78/H80)</f>
        <v>4.296875E-2</v>
      </c>
      <c r="J78" s="38">
        <f t="shared" si="6"/>
        <v>-0.70588235294117652</v>
      </c>
      <c r="K78" s="39">
        <f t="shared" si="7"/>
        <v>-0.33333333333333331</v>
      </c>
    </row>
    <row r="79" spans="1:11" x14ac:dyDescent="0.25">
      <c r="A79" s="137"/>
      <c r="B79" s="40"/>
      <c r="D79" s="40"/>
      <c r="E79" s="44"/>
      <c r="F79" s="138"/>
      <c r="H79" s="40"/>
      <c r="I79" s="44"/>
      <c r="J79" s="43"/>
      <c r="K79" s="44"/>
    </row>
    <row r="80" spans="1:11" s="52" customFormat="1" ht="13" x14ac:dyDescent="0.3">
      <c r="A80" s="139" t="s">
        <v>335</v>
      </c>
      <c r="B80" s="46">
        <f>SUM(B60:B79)</f>
        <v>204</v>
      </c>
      <c r="C80" s="140">
        <f>B80/1257</f>
        <v>0.162291169451074</v>
      </c>
      <c r="D80" s="46">
        <f>SUM(D60:D79)</f>
        <v>311</v>
      </c>
      <c r="E80" s="141">
        <f>D80/1595</f>
        <v>0.19498432601880877</v>
      </c>
      <c r="F80" s="128">
        <f>SUM(F60:F79)</f>
        <v>591</v>
      </c>
      <c r="G80" s="142">
        <f>F80/3843</f>
        <v>0.15378610460577674</v>
      </c>
      <c r="H80" s="46">
        <f>SUM(H60:H79)</f>
        <v>768</v>
      </c>
      <c r="I80" s="141">
        <f>H80/4426</f>
        <v>0.17352010845006779</v>
      </c>
      <c r="J80" s="49">
        <f>IF(D80=0, "-", IF((B80-D80)/D80&lt;10, (B80-D80)/D80, "&gt;999%"))</f>
        <v>-0.34405144694533762</v>
      </c>
      <c r="K80" s="50">
        <f>IF(H80=0, "-", IF((F80-H80)/H80&lt;10, (F80-H80)/H80, "&gt;999%"))</f>
        <v>-0.23046875</v>
      </c>
    </row>
    <row r="81" spans="1:11" x14ac:dyDescent="0.25">
      <c r="B81" s="138"/>
      <c r="D81" s="138"/>
      <c r="F81" s="138"/>
      <c r="H81" s="138"/>
    </row>
    <row r="82" spans="1:11" ht="13" x14ac:dyDescent="0.3">
      <c r="A82" s="131" t="s">
        <v>336</v>
      </c>
      <c r="B82" s="132" t="s">
        <v>154</v>
      </c>
      <c r="C82" s="133" t="s">
        <v>155</v>
      </c>
      <c r="D82" s="132" t="s">
        <v>154</v>
      </c>
      <c r="E82" s="134" t="s">
        <v>155</v>
      </c>
      <c r="F82" s="133" t="s">
        <v>154</v>
      </c>
      <c r="G82" s="133" t="s">
        <v>155</v>
      </c>
      <c r="H82" s="132" t="s">
        <v>154</v>
      </c>
      <c r="I82" s="134" t="s">
        <v>155</v>
      </c>
      <c r="J82" s="132"/>
      <c r="K82" s="134"/>
    </row>
    <row r="83" spans="1:11" x14ac:dyDescent="0.25">
      <c r="A83" s="34" t="s">
        <v>337</v>
      </c>
      <c r="B83" s="35">
        <v>0</v>
      </c>
      <c r="C83" s="146">
        <f>IF(B95=0, "-", B83/B95)</f>
        <v>0</v>
      </c>
      <c r="D83" s="35">
        <v>1</v>
      </c>
      <c r="E83" s="39">
        <f>IF(D95=0, "-", D83/D95)</f>
        <v>2.7777777777777776E-2</v>
      </c>
      <c r="F83" s="136">
        <v>0</v>
      </c>
      <c r="G83" s="146">
        <f>IF(F95=0, "-", F83/F95)</f>
        <v>0</v>
      </c>
      <c r="H83" s="35">
        <v>1</v>
      </c>
      <c r="I83" s="39">
        <f>IF(H95=0, "-", H83/H95)</f>
        <v>1.6949152542372881E-2</v>
      </c>
      <c r="J83" s="38">
        <f t="shared" ref="J83:J93" si="8">IF(D83=0, "-", IF((B83-D83)/D83&lt;10, (B83-D83)/D83, "&gt;999%"))</f>
        <v>-1</v>
      </c>
      <c r="K83" s="39">
        <f t="shared" ref="K83:K93" si="9">IF(H83=0, "-", IF((F83-H83)/H83&lt;10, (F83-H83)/H83, "&gt;999%"))</f>
        <v>-1</v>
      </c>
    </row>
    <row r="84" spans="1:11" x14ac:dyDescent="0.25">
      <c r="A84" s="34" t="s">
        <v>338</v>
      </c>
      <c r="B84" s="35">
        <v>1</v>
      </c>
      <c r="C84" s="146">
        <f>IF(B95=0, "-", B84/B95)</f>
        <v>0.125</v>
      </c>
      <c r="D84" s="35">
        <v>9</v>
      </c>
      <c r="E84" s="39">
        <f>IF(D95=0, "-", D84/D95)</f>
        <v>0.25</v>
      </c>
      <c r="F84" s="136">
        <v>9</v>
      </c>
      <c r="G84" s="146">
        <f>IF(F95=0, "-", F84/F95)</f>
        <v>0.20930232558139536</v>
      </c>
      <c r="H84" s="35">
        <v>14</v>
      </c>
      <c r="I84" s="39">
        <f>IF(H95=0, "-", H84/H95)</f>
        <v>0.23728813559322035</v>
      </c>
      <c r="J84" s="38">
        <f t="shared" si="8"/>
        <v>-0.88888888888888884</v>
      </c>
      <c r="K84" s="39">
        <f t="shared" si="9"/>
        <v>-0.35714285714285715</v>
      </c>
    </row>
    <row r="85" spans="1:11" x14ac:dyDescent="0.25">
      <c r="A85" s="34" t="s">
        <v>339</v>
      </c>
      <c r="B85" s="35">
        <v>2</v>
      </c>
      <c r="C85" s="146">
        <f>IF(B95=0, "-", B85/B95)</f>
        <v>0.25</v>
      </c>
      <c r="D85" s="35">
        <v>0</v>
      </c>
      <c r="E85" s="39">
        <f>IF(D95=0, "-", D85/D95)</f>
        <v>0</v>
      </c>
      <c r="F85" s="136">
        <v>3</v>
      </c>
      <c r="G85" s="146">
        <f>IF(F95=0, "-", F85/F95)</f>
        <v>6.9767441860465115E-2</v>
      </c>
      <c r="H85" s="35">
        <v>4</v>
      </c>
      <c r="I85" s="39">
        <f>IF(H95=0, "-", H85/H95)</f>
        <v>6.7796610169491525E-2</v>
      </c>
      <c r="J85" s="38" t="str">
        <f t="shared" si="8"/>
        <v>-</v>
      </c>
      <c r="K85" s="39">
        <f t="shared" si="9"/>
        <v>-0.25</v>
      </c>
    </row>
    <row r="86" spans="1:11" x14ac:dyDescent="0.25">
      <c r="A86" s="34" t="s">
        <v>340</v>
      </c>
      <c r="B86" s="35">
        <v>0</v>
      </c>
      <c r="C86" s="146">
        <f>IF(B95=0, "-", B86/B95)</f>
        <v>0</v>
      </c>
      <c r="D86" s="35">
        <v>2</v>
      </c>
      <c r="E86" s="39">
        <f>IF(D95=0, "-", D86/D95)</f>
        <v>5.5555555555555552E-2</v>
      </c>
      <c r="F86" s="136">
        <v>0</v>
      </c>
      <c r="G86" s="146">
        <f>IF(F95=0, "-", F86/F95)</f>
        <v>0</v>
      </c>
      <c r="H86" s="35">
        <v>2</v>
      </c>
      <c r="I86" s="39">
        <f>IF(H95=0, "-", H86/H95)</f>
        <v>3.3898305084745763E-2</v>
      </c>
      <c r="J86" s="38">
        <f t="shared" si="8"/>
        <v>-1</v>
      </c>
      <c r="K86" s="39">
        <f t="shared" si="9"/>
        <v>-1</v>
      </c>
    </row>
    <row r="87" spans="1:11" x14ac:dyDescent="0.25">
      <c r="A87" s="34" t="s">
        <v>341</v>
      </c>
      <c r="B87" s="35">
        <v>0</v>
      </c>
      <c r="C87" s="146">
        <f>IF(B95=0, "-", B87/B95)</f>
        <v>0</v>
      </c>
      <c r="D87" s="35">
        <v>8</v>
      </c>
      <c r="E87" s="39">
        <f>IF(D95=0, "-", D87/D95)</f>
        <v>0.22222222222222221</v>
      </c>
      <c r="F87" s="136">
        <v>3</v>
      </c>
      <c r="G87" s="146">
        <f>IF(F95=0, "-", F87/F95)</f>
        <v>6.9767441860465115E-2</v>
      </c>
      <c r="H87" s="35">
        <v>8</v>
      </c>
      <c r="I87" s="39">
        <f>IF(H95=0, "-", H87/H95)</f>
        <v>0.13559322033898305</v>
      </c>
      <c r="J87" s="38">
        <f t="shared" si="8"/>
        <v>-1</v>
      </c>
      <c r="K87" s="39">
        <f t="shared" si="9"/>
        <v>-0.625</v>
      </c>
    </row>
    <row r="88" spans="1:11" x14ac:dyDescent="0.25">
      <c r="A88" s="34" t="s">
        <v>342</v>
      </c>
      <c r="B88" s="35">
        <v>0</v>
      </c>
      <c r="C88" s="146">
        <f>IF(B95=0, "-", B88/B95)</f>
        <v>0</v>
      </c>
      <c r="D88" s="35">
        <v>3</v>
      </c>
      <c r="E88" s="39">
        <f>IF(D95=0, "-", D88/D95)</f>
        <v>8.3333333333333329E-2</v>
      </c>
      <c r="F88" s="136">
        <v>3</v>
      </c>
      <c r="G88" s="146">
        <f>IF(F95=0, "-", F88/F95)</f>
        <v>6.9767441860465115E-2</v>
      </c>
      <c r="H88" s="35">
        <v>3</v>
      </c>
      <c r="I88" s="39">
        <f>IF(H95=0, "-", H88/H95)</f>
        <v>5.0847457627118647E-2</v>
      </c>
      <c r="J88" s="38">
        <f t="shared" si="8"/>
        <v>-1</v>
      </c>
      <c r="K88" s="39">
        <f t="shared" si="9"/>
        <v>0</v>
      </c>
    </row>
    <row r="89" spans="1:11" x14ac:dyDescent="0.25">
      <c r="A89" s="34" t="s">
        <v>343</v>
      </c>
      <c r="B89" s="35">
        <v>0</v>
      </c>
      <c r="C89" s="146">
        <f>IF(B95=0, "-", B89/B95)</f>
        <v>0</v>
      </c>
      <c r="D89" s="35">
        <v>1</v>
      </c>
      <c r="E89" s="39">
        <f>IF(D95=0, "-", D89/D95)</f>
        <v>2.7777777777777776E-2</v>
      </c>
      <c r="F89" s="136">
        <v>0</v>
      </c>
      <c r="G89" s="146">
        <f>IF(F95=0, "-", F89/F95)</f>
        <v>0</v>
      </c>
      <c r="H89" s="35">
        <v>6</v>
      </c>
      <c r="I89" s="39">
        <f>IF(H95=0, "-", H89/H95)</f>
        <v>0.10169491525423729</v>
      </c>
      <c r="J89" s="38">
        <f t="shared" si="8"/>
        <v>-1</v>
      </c>
      <c r="K89" s="39">
        <f t="shared" si="9"/>
        <v>-1</v>
      </c>
    </row>
    <row r="90" spans="1:11" x14ac:dyDescent="0.25">
      <c r="A90" s="34" t="s">
        <v>344</v>
      </c>
      <c r="B90" s="35">
        <v>3</v>
      </c>
      <c r="C90" s="146">
        <f>IF(B95=0, "-", B90/B95)</f>
        <v>0.375</v>
      </c>
      <c r="D90" s="35">
        <v>6</v>
      </c>
      <c r="E90" s="39">
        <f>IF(D95=0, "-", D90/D95)</f>
        <v>0.16666666666666666</v>
      </c>
      <c r="F90" s="136">
        <v>4</v>
      </c>
      <c r="G90" s="146">
        <f>IF(F95=0, "-", F90/F95)</f>
        <v>9.3023255813953487E-2</v>
      </c>
      <c r="H90" s="35">
        <v>6</v>
      </c>
      <c r="I90" s="39">
        <f>IF(H95=0, "-", H90/H95)</f>
        <v>0.10169491525423729</v>
      </c>
      <c r="J90" s="38">
        <f t="shared" si="8"/>
        <v>-0.5</v>
      </c>
      <c r="K90" s="39">
        <f t="shared" si="9"/>
        <v>-0.33333333333333331</v>
      </c>
    </row>
    <row r="91" spans="1:11" x14ac:dyDescent="0.25">
      <c r="A91" s="34" t="s">
        <v>345</v>
      </c>
      <c r="B91" s="35">
        <v>1</v>
      </c>
      <c r="C91" s="146">
        <f>IF(B95=0, "-", B91/B95)</f>
        <v>0.125</v>
      </c>
      <c r="D91" s="35">
        <v>0</v>
      </c>
      <c r="E91" s="39">
        <f>IF(D95=0, "-", D91/D95)</f>
        <v>0</v>
      </c>
      <c r="F91" s="136">
        <v>3</v>
      </c>
      <c r="G91" s="146">
        <f>IF(F95=0, "-", F91/F95)</f>
        <v>6.9767441860465115E-2</v>
      </c>
      <c r="H91" s="35">
        <v>2</v>
      </c>
      <c r="I91" s="39">
        <f>IF(H95=0, "-", H91/H95)</f>
        <v>3.3898305084745763E-2</v>
      </c>
      <c r="J91" s="38" t="str">
        <f t="shared" si="8"/>
        <v>-</v>
      </c>
      <c r="K91" s="39">
        <f t="shared" si="9"/>
        <v>0.5</v>
      </c>
    </row>
    <row r="92" spans="1:11" x14ac:dyDescent="0.25">
      <c r="A92" s="34" t="s">
        <v>346</v>
      </c>
      <c r="B92" s="35">
        <v>0</v>
      </c>
      <c r="C92" s="146">
        <f>IF(B95=0, "-", B92/B95)</f>
        <v>0</v>
      </c>
      <c r="D92" s="35">
        <v>1</v>
      </c>
      <c r="E92" s="39">
        <f>IF(D95=0, "-", D92/D95)</f>
        <v>2.7777777777777776E-2</v>
      </c>
      <c r="F92" s="136">
        <v>5</v>
      </c>
      <c r="G92" s="146">
        <f>IF(F95=0, "-", F92/F95)</f>
        <v>0.11627906976744186</v>
      </c>
      <c r="H92" s="35">
        <v>3</v>
      </c>
      <c r="I92" s="39">
        <f>IF(H95=0, "-", H92/H95)</f>
        <v>5.0847457627118647E-2</v>
      </c>
      <c r="J92" s="38">
        <f t="shared" si="8"/>
        <v>-1</v>
      </c>
      <c r="K92" s="39">
        <f t="shared" si="9"/>
        <v>0.66666666666666663</v>
      </c>
    </row>
    <row r="93" spans="1:11" x14ac:dyDescent="0.25">
      <c r="A93" s="34" t="s">
        <v>347</v>
      </c>
      <c r="B93" s="35">
        <v>1</v>
      </c>
      <c r="C93" s="146">
        <f>IF(B95=0, "-", B93/B95)</f>
        <v>0.125</v>
      </c>
      <c r="D93" s="35">
        <v>5</v>
      </c>
      <c r="E93" s="39">
        <f>IF(D95=0, "-", D93/D95)</f>
        <v>0.1388888888888889</v>
      </c>
      <c r="F93" s="136">
        <v>13</v>
      </c>
      <c r="G93" s="146">
        <f>IF(F95=0, "-", F93/F95)</f>
        <v>0.30232558139534882</v>
      </c>
      <c r="H93" s="35">
        <v>10</v>
      </c>
      <c r="I93" s="39">
        <f>IF(H95=0, "-", H93/H95)</f>
        <v>0.16949152542372881</v>
      </c>
      <c r="J93" s="38">
        <f t="shared" si="8"/>
        <v>-0.8</v>
      </c>
      <c r="K93" s="39">
        <f t="shared" si="9"/>
        <v>0.3</v>
      </c>
    </row>
    <row r="94" spans="1:11" x14ac:dyDescent="0.25">
      <c r="A94" s="137"/>
      <c r="B94" s="40"/>
      <c r="D94" s="40"/>
      <c r="E94" s="44"/>
      <c r="F94" s="138"/>
      <c r="H94" s="40"/>
      <c r="I94" s="44"/>
      <c r="J94" s="43"/>
      <c r="K94" s="44"/>
    </row>
    <row r="95" spans="1:11" s="52" customFormat="1" ht="13" x14ac:dyDescent="0.3">
      <c r="A95" s="139" t="s">
        <v>348</v>
      </c>
      <c r="B95" s="46">
        <f>SUM(B83:B94)</f>
        <v>8</v>
      </c>
      <c r="C95" s="140">
        <f>B95/1257</f>
        <v>6.3643595863166272E-3</v>
      </c>
      <c r="D95" s="46">
        <f>SUM(D83:D94)</f>
        <v>36</v>
      </c>
      <c r="E95" s="141">
        <f>D95/1595</f>
        <v>2.25705329153605E-2</v>
      </c>
      <c r="F95" s="128">
        <f>SUM(F83:F94)</f>
        <v>43</v>
      </c>
      <c r="G95" s="142">
        <f>F95/3843</f>
        <v>1.1189175123601354E-2</v>
      </c>
      <c r="H95" s="46">
        <f>SUM(H83:H94)</f>
        <v>59</v>
      </c>
      <c r="I95" s="141">
        <f>H95/4426</f>
        <v>1.3330320831450519E-2</v>
      </c>
      <c r="J95" s="49">
        <f>IF(D95=0, "-", IF((B95-D95)/D95&lt;10, (B95-D95)/D95, "&gt;999%"))</f>
        <v>-0.77777777777777779</v>
      </c>
      <c r="K95" s="50">
        <f>IF(H95=0, "-", IF((F95-H95)/H95&lt;10, (F95-H95)/H95, "&gt;999%"))</f>
        <v>-0.2711864406779661</v>
      </c>
    </row>
    <row r="96" spans="1:11" x14ac:dyDescent="0.25">
      <c r="B96" s="138"/>
      <c r="D96" s="138"/>
      <c r="F96" s="138"/>
      <c r="H96" s="138"/>
    </row>
    <row r="97" spans="1:11" s="52" customFormat="1" ht="13" x14ac:dyDescent="0.3">
      <c r="A97" s="139" t="s">
        <v>349</v>
      </c>
      <c r="B97" s="46">
        <v>212</v>
      </c>
      <c r="C97" s="140">
        <f>B97/1257</f>
        <v>0.16865552903739062</v>
      </c>
      <c r="D97" s="46">
        <v>347</v>
      </c>
      <c r="E97" s="141">
        <f>D97/1595</f>
        <v>0.21755485893416929</v>
      </c>
      <c r="F97" s="128">
        <v>634</v>
      </c>
      <c r="G97" s="142">
        <f>F97/3843</f>
        <v>0.16497527972937809</v>
      </c>
      <c r="H97" s="46">
        <v>827</v>
      </c>
      <c r="I97" s="141">
        <f>H97/4426</f>
        <v>0.18685042928151829</v>
      </c>
      <c r="J97" s="49">
        <f>IF(D97=0, "-", IF((B97-D97)/D97&lt;10, (B97-D97)/D97, "&gt;999%"))</f>
        <v>-0.38904899135446686</v>
      </c>
      <c r="K97" s="50">
        <f>IF(H97=0, "-", IF((F97-H97)/H97&lt;10, (F97-H97)/H97, "&gt;999%"))</f>
        <v>-0.23337363966142685</v>
      </c>
    </row>
    <row r="98" spans="1:11" x14ac:dyDescent="0.25">
      <c r="B98" s="138"/>
      <c r="D98" s="138"/>
      <c r="F98" s="138"/>
      <c r="H98" s="138"/>
    </row>
    <row r="99" spans="1:11" ht="15.5" x14ac:dyDescent="0.35">
      <c r="A99" s="129" t="s">
        <v>38</v>
      </c>
      <c r="B99" s="22" t="s">
        <v>4</v>
      </c>
      <c r="C99" s="25"/>
      <c r="D99" s="25"/>
      <c r="E99" s="23"/>
      <c r="F99" s="22" t="s">
        <v>152</v>
      </c>
      <c r="G99" s="25"/>
      <c r="H99" s="25"/>
      <c r="I99" s="23"/>
      <c r="J99" s="22" t="s">
        <v>153</v>
      </c>
      <c r="K99" s="23"/>
    </row>
    <row r="100" spans="1:11" ht="13" x14ac:dyDescent="0.3">
      <c r="A100" s="30"/>
      <c r="B100" s="22">
        <f>VALUE(RIGHT($B$2, 4))</f>
        <v>2020</v>
      </c>
      <c r="C100" s="23"/>
      <c r="D100" s="22">
        <f>B100-1</f>
        <v>2019</v>
      </c>
      <c r="E100" s="130"/>
      <c r="F100" s="22">
        <f>B100</f>
        <v>2020</v>
      </c>
      <c r="G100" s="130"/>
      <c r="H100" s="22">
        <f>D100</f>
        <v>2019</v>
      </c>
      <c r="I100" s="130"/>
      <c r="J100" s="27" t="s">
        <v>8</v>
      </c>
      <c r="K100" s="28" t="s">
        <v>5</v>
      </c>
    </row>
    <row r="101" spans="1:11" ht="13" x14ac:dyDescent="0.3">
      <c r="A101" s="131" t="s">
        <v>350</v>
      </c>
      <c r="B101" s="132" t="s">
        <v>154</v>
      </c>
      <c r="C101" s="133" t="s">
        <v>155</v>
      </c>
      <c r="D101" s="132" t="s">
        <v>154</v>
      </c>
      <c r="E101" s="134" t="s">
        <v>155</v>
      </c>
      <c r="F101" s="133" t="s">
        <v>154</v>
      </c>
      <c r="G101" s="133" t="s">
        <v>155</v>
      </c>
      <c r="H101" s="132" t="s">
        <v>154</v>
      </c>
      <c r="I101" s="134" t="s">
        <v>155</v>
      </c>
      <c r="J101" s="132"/>
      <c r="K101" s="134"/>
    </row>
    <row r="102" spans="1:11" x14ac:dyDescent="0.25">
      <c r="A102" s="34" t="s">
        <v>351</v>
      </c>
      <c r="B102" s="35">
        <v>5</v>
      </c>
      <c r="C102" s="146">
        <f>IF(B128=0, "-", B102/B128)</f>
        <v>5.1546391752577317E-2</v>
      </c>
      <c r="D102" s="35">
        <v>3</v>
      </c>
      <c r="E102" s="39">
        <f>IF(D128=0, "-", D102/D128)</f>
        <v>1.9108280254777069E-2</v>
      </c>
      <c r="F102" s="136">
        <v>12</v>
      </c>
      <c r="G102" s="146">
        <f>IF(F128=0, "-", F102/F128)</f>
        <v>3.0456852791878174E-2</v>
      </c>
      <c r="H102" s="35">
        <v>4</v>
      </c>
      <c r="I102" s="39">
        <f>IF(H128=0, "-", H102/H128)</f>
        <v>1.0362694300518135E-2</v>
      </c>
      <c r="J102" s="38">
        <f t="shared" ref="J102:J126" si="10">IF(D102=0, "-", IF((B102-D102)/D102&lt;10, (B102-D102)/D102, "&gt;999%"))</f>
        <v>0.66666666666666663</v>
      </c>
      <c r="K102" s="39">
        <f t="shared" ref="K102:K126" si="11">IF(H102=0, "-", IF((F102-H102)/H102&lt;10, (F102-H102)/H102, "&gt;999%"))</f>
        <v>2</v>
      </c>
    </row>
    <row r="103" spans="1:11" x14ac:dyDescent="0.25">
      <c r="A103" s="34" t="s">
        <v>352</v>
      </c>
      <c r="B103" s="35">
        <v>6</v>
      </c>
      <c r="C103" s="146">
        <f>IF(B128=0, "-", B103/B128)</f>
        <v>6.1855670103092786E-2</v>
      </c>
      <c r="D103" s="35">
        <v>8</v>
      </c>
      <c r="E103" s="39">
        <f>IF(D128=0, "-", D103/D128)</f>
        <v>5.0955414012738856E-2</v>
      </c>
      <c r="F103" s="136">
        <v>19</v>
      </c>
      <c r="G103" s="146">
        <f>IF(F128=0, "-", F103/F128)</f>
        <v>4.8223350253807105E-2</v>
      </c>
      <c r="H103" s="35">
        <v>18</v>
      </c>
      <c r="I103" s="39">
        <f>IF(H128=0, "-", H103/H128)</f>
        <v>4.6632124352331605E-2</v>
      </c>
      <c r="J103" s="38">
        <f t="shared" si="10"/>
        <v>-0.25</v>
      </c>
      <c r="K103" s="39">
        <f t="shared" si="11"/>
        <v>5.5555555555555552E-2</v>
      </c>
    </row>
    <row r="104" spans="1:11" x14ac:dyDescent="0.25">
      <c r="A104" s="34" t="s">
        <v>353</v>
      </c>
      <c r="B104" s="35">
        <v>0</v>
      </c>
      <c r="C104" s="146">
        <f>IF(B128=0, "-", B104/B128)</f>
        <v>0</v>
      </c>
      <c r="D104" s="35">
        <v>1</v>
      </c>
      <c r="E104" s="39">
        <f>IF(D128=0, "-", D104/D128)</f>
        <v>6.369426751592357E-3</v>
      </c>
      <c r="F104" s="136">
        <v>0</v>
      </c>
      <c r="G104" s="146">
        <f>IF(F128=0, "-", F104/F128)</f>
        <v>0</v>
      </c>
      <c r="H104" s="35">
        <v>1</v>
      </c>
      <c r="I104" s="39">
        <f>IF(H128=0, "-", H104/H128)</f>
        <v>2.5906735751295338E-3</v>
      </c>
      <c r="J104" s="38">
        <f t="shared" si="10"/>
        <v>-1</v>
      </c>
      <c r="K104" s="39">
        <f t="shared" si="11"/>
        <v>-1</v>
      </c>
    </row>
    <row r="105" spans="1:11" x14ac:dyDescent="0.25">
      <c r="A105" s="34" t="s">
        <v>354</v>
      </c>
      <c r="B105" s="35">
        <v>1</v>
      </c>
      <c r="C105" s="146">
        <f>IF(B128=0, "-", B105/B128)</f>
        <v>1.0309278350515464E-2</v>
      </c>
      <c r="D105" s="35">
        <v>5</v>
      </c>
      <c r="E105" s="39">
        <f>IF(D128=0, "-", D105/D128)</f>
        <v>3.1847133757961783E-2</v>
      </c>
      <c r="F105" s="136">
        <v>4</v>
      </c>
      <c r="G105" s="146">
        <f>IF(F128=0, "-", F105/F128)</f>
        <v>1.015228426395939E-2</v>
      </c>
      <c r="H105" s="35">
        <v>17</v>
      </c>
      <c r="I105" s="39">
        <f>IF(H128=0, "-", H105/H128)</f>
        <v>4.4041450777202069E-2</v>
      </c>
      <c r="J105" s="38">
        <f t="shared" si="10"/>
        <v>-0.8</v>
      </c>
      <c r="K105" s="39">
        <f t="shared" si="11"/>
        <v>-0.76470588235294112</v>
      </c>
    </row>
    <row r="106" spans="1:11" x14ac:dyDescent="0.25">
      <c r="A106" s="34" t="s">
        <v>355</v>
      </c>
      <c r="B106" s="35">
        <v>0</v>
      </c>
      <c r="C106" s="146">
        <f>IF(B128=0, "-", B106/B128)</f>
        <v>0</v>
      </c>
      <c r="D106" s="35">
        <v>0</v>
      </c>
      <c r="E106" s="39">
        <f>IF(D128=0, "-", D106/D128)</f>
        <v>0</v>
      </c>
      <c r="F106" s="136">
        <v>0</v>
      </c>
      <c r="G106" s="146">
        <f>IF(F128=0, "-", F106/F128)</f>
        <v>0</v>
      </c>
      <c r="H106" s="35">
        <v>4</v>
      </c>
      <c r="I106" s="39">
        <f>IF(H128=0, "-", H106/H128)</f>
        <v>1.0362694300518135E-2</v>
      </c>
      <c r="J106" s="38" t="str">
        <f t="shared" si="10"/>
        <v>-</v>
      </c>
      <c r="K106" s="39">
        <f t="shared" si="11"/>
        <v>-1</v>
      </c>
    </row>
    <row r="107" spans="1:11" x14ac:dyDescent="0.25">
      <c r="A107" s="34" t="s">
        <v>356</v>
      </c>
      <c r="B107" s="35">
        <v>7</v>
      </c>
      <c r="C107" s="146">
        <f>IF(B128=0, "-", B107/B128)</f>
        <v>7.2164948453608241E-2</v>
      </c>
      <c r="D107" s="35">
        <v>6</v>
      </c>
      <c r="E107" s="39">
        <f>IF(D128=0, "-", D107/D128)</f>
        <v>3.8216560509554139E-2</v>
      </c>
      <c r="F107" s="136">
        <v>15</v>
      </c>
      <c r="G107" s="146">
        <f>IF(F128=0, "-", F107/F128)</f>
        <v>3.8071065989847719E-2</v>
      </c>
      <c r="H107" s="35">
        <v>10</v>
      </c>
      <c r="I107" s="39">
        <f>IF(H128=0, "-", H107/H128)</f>
        <v>2.5906735751295335E-2</v>
      </c>
      <c r="J107" s="38">
        <f t="shared" si="10"/>
        <v>0.16666666666666666</v>
      </c>
      <c r="K107" s="39">
        <f t="shared" si="11"/>
        <v>0.5</v>
      </c>
    </row>
    <row r="108" spans="1:11" x14ac:dyDescent="0.25">
      <c r="A108" s="34" t="s">
        <v>357</v>
      </c>
      <c r="B108" s="35">
        <v>6</v>
      </c>
      <c r="C108" s="146">
        <f>IF(B128=0, "-", B108/B128)</f>
        <v>6.1855670103092786E-2</v>
      </c>
      <c r="D108" s="35">
        <v>8</v>
      </c>
      <c r="E108" s="39">
        <f>IF(D128=0, "-", D108/D128)</f>
        <v>5.0955414012738856E-2</v>
      </c>
      <c r="F108" s="136">
        <v>22</v>
      </c>
      <c r="G108" s="146">
        <f>IF(F128=0, "-", F108/F128)</f>
        <v>5.5837563451776651E-2</v>
      </c>
      <c r="H108" s="35">
        <v>26</v>
      </c>
      <c r="I108" s="39">
        <f>IF(H128=0, "-", H108/H128)</f>
        <v>6.7357512953367879E-2</v>
      </c>
      <c r="J108" s="38">
        <f t="shared" si="10"/>
        <v>-0.25</v>
      </c>
      <c r="K108" s="39">
        <f t="shared" si="11"/>
        <v>-0.15384615384615385</v>
      </c>
    </row>
    <row r="109" spans="1:11" x14ac:dyDescent="0.25">
      <c r="A109" s="34" t="s">
        <v>358</v>
      </c>
      <c r="B109" s="35">
        <v>7</v>
      </c>
      <c r="C109" s="146">
        <f>IF(B128=0, "-", B109/B128)</f>
        <v>7.2164948453608241E-2</v>
      </c>
      <c r="D109" s="35">
        <v>13</v>
      </c>
      <c r="E109" s="39">
        <f>IF(D128=0, "-", D109/D128)</f>
        <v>8.2802547770700632E-2</v>
      </c>
      <c r="F109" s="136">
        <v>18</v>
      </c>
      <c r="G109" s="146">
        <f>IF(F128=0, "-", F109/F128)</f>
        <v>4.5685279187817257E-2</v>
      </c>
      <c r="H109" s="35">
        <v>24</v>
      </c>
      <c r="I109" s="39">
        <f>IF(H128=0, "-", H109/H128)</f>
        <v>6.2176165803108807E-2</v>
      </c>
      <c r="J109" s="38">
        <f t="shared" si="10"/>
        <v>-0.46153846153846156</v>
      </c>
      <c r="K109" s="39">
        <f t="shared" si="11"/>
        <v>-0.25</v>
      </c>
    </row>
    <row r="110" spans="1:11" x14ac:dyDescent="0.25">
      <c r="A110" s="34" t="s">
        <v>359</v>
      </c>
      <c r="B110" s="35">
        <v>5</v>
      </c>
      <c r="C110" s="146">
        <f>IF(B128=0, "-", B110/B128)</f>
        <v>5.1546391752577317E-2</v>
      </c>
      <c r="D110" s="35">
        <v>2</v>
      </c>
      <c r="E110" s="39">
        <f>IF(D128=0, "-", D110/D128)</f>
        <v>1.2738853503184714E-2</v>
      </c>
      <c r="F110" s="136">
        <v>10</v>
      </c>
      <c r="G110" s="146">
        <f>IF(F128=0, "-", F110/F128)</f>
        <v>2.5380710659898477E-2</v>
      </c>
      <c r="H110" s="35">
        <v>6</v>
      </c>
      <c r="I110" s="39">
        <f>IF(H128=0, "-", H110/H128)</f>
        <v>1.5544041450777202E-2</v>
      </c>
      <c r="J110" s="38">
        <f t="shared" si="10"/>
        <v>1.5</v>
      </c>
      <c r="K110" s="39">
        <f t="shared" si="11"/>
        <v>0.66666666666666663</v>
      </c>
    </row>
    <row r="111" spans="1:11" x14ac:dyDescent="0.25">
      <c r="A111" s="34" t="s">
        <v>360</v>
      </c>
      <c r="B111" s="35">
        <v>4</v>
      </c>
      <c r="C111" s="146">
        <f>IF(B128=0, "-", B111/B128)</f>
        <v>4.1237113402061855E-2</v>
      </c>
      <c r="D111" s="35">
        <v>1</v>
      </c>
      <c r="E111" s="39">
        <f>IF(D128=0, "-", D111/D128)</f>
        <v>6.369426751592357E-3</v>
      </c>
      <c r="F111" s="136">
        <v>5</v>
      </c>
      <c r="G111" s="146">
        <f>IF(F128=0, "-", F111/F128)</f>
        <v>1.2690355329949238E-2</v>
      </c>
      <c r="H111" s="35">
        <v>3</v>
      </c>
      <c r="I111" s="39">
        <f>IF(H128=0, "-", H111/H128)</f>
        <v>7.7720207253886009E-3</v>
      </c>
      <c r="J111" s="38">
        <f t="shared" si="10"/>
        <v>3</v>
      </c>
      <c r="K111" s="39">
        <f t="shared" si="11"/>
        <v>0.66666666666666663</v>
      </c>
    </row>
    <row r="112" spans="1:11" x14ac:dyDescent="0.25">
      <c r="A112" s="34" t="s">
        <v>361</v>
      </c>
      <c r="B112" s="35">
        <v>1</v>
      </c>
      <c r="C112" s="146">
        <f>IF(B128=0, "-", B112/B128)</f>
        <v>1.0309278350515464E-2</v>
      </c>
      <c r="D112" s="35">
        <v>5</v>
      </c>
      <c r="E112" s="39">
        <f>IF(D128=0, "-", D112/D128)</f>
        <v>3.1847133757961783E-2</v>
      </c>
      <c r="F112" s="136">
        <v>5</v>
      </c>
      <c r="G112" s="146">
        <f>IF(F128=0, "-", F112/F128)</f>
        <v>1.2690355329949238E-2</v>
      </c>
      <c r="H112" s="35">
        <v>14</v>
      </c>
      <c r="I112" s="39">
        <f>IF(H128=0, "-", H112/H128)</f>
        <v>3.6269430051813469E-2</v>
      </c>
      <c r="J112" s="38">
        <f t="shared" si="10"/>
        <v>-0.8</v>
      </c>
      <c r="K112" s="39">
        <f t="shared" si="11"/>
        <v>-0.6428571428571429</v>
      </c>
    </row>
    <row r="113" spans="1:11" x14ac:dyDescent="0.25">
      <c r="A113" s="34" t="s">
        <v>362</v>
      </c>
      <c r="B113" s="35">
        <v>0</v>
      </c>
      <c r="C113" s="146">
        <f>IF(B128=0, "-", B113/B128)</f>
        <v>0</v>
      </c>
      <c r="D113" s="35">
        <v>0</v>
      </c>
      <c r="E113" s="39">
        <f>IF(D128=0, "-", D113/D128)</f>
        <v>0</v>
      </c>
      <c r="F113" s="136">
        <v>2</v>
      </c>
      <c r="G113" s="146">
        <f>IF(F128=0, "-", F113/F128)</f>
        <v>5.076142131979695E-3</v>
      </c>
      <c r="H113" s="35">
        <v>0</v>
      </c>
      <c r="I113" s="39">
        <f>IF(H128=0, "-", H113/H128)</f>
        <v>0</v>
      </c>
      <c r="J113" s="38" t="str">
        <f t="shared" si="10"/>
        <v>-</v>
      </c>
      <c r="K113" s="39" t="str">
        <f t="shared" si="11"/>
        <v>-</v>
      </c>
    </row>
    <row r="114" spans="1:11" x14ac:dyDescent="0.25">
      <c r="A114" s="34" t="s">
        <v>363</v>
      </c>
      <c r="B114" s="35">
        <v>0</v>
      </c>
      <c r="C114" s="146">
        <f>IF(B128=0, "-", B114/B128)</f>
        <v>0</v>
      </c>
      <c r="D114" s="35">
        <v>2</v>
      </c>
      <c r="E114" s="39">
        <f>IF(D128=0, "-", D114/D128)</f>
        <v>1.2738853503184714E-2</v>
      </c>
      <c r="F114" s="136">
        <v>4</v>
      </c>
      <c r="G114" s="146">
        <f>IF(F128=0, "-", F114/F128)</f>
        <v>1.015228426395939E-2</v>
      </c>
      <c r="H114" s="35">
        <v>5</v>
      </c>
      <c r="I114" s="39">
        <f>IF(H128=0, "-", H114/H128)</f>
        <v>1.2953367875647668E-2</v>
      </c>
      <c r="J114" s="38">
        <f t="shared" si="10"/>
        <v>-1</v>
      </c>
      <c r="K114" s="39">
        <f t="shared" si="11"/>
        <v>-0.2</v>
      </c>
    </row>
    <row r="115" spans="1:11" x14ac:dyDescent="0.25">
      <c r="A115" s="34" t="s">
        <v>364</v>
      </c>
      <c r="B115" s="35">
        <v>4</v>
      </c>
      <c r="C115" s="146">
        <f>IF(B128=0, "-", B115/B128)</f>
        <v>4.1237113402061855E-2</v>
      </c>
      <c r="D115" s="35">
        <v>5</v>
      </c>
      <c r="E115" s="39">
        <f>IF(D128=0, "-", D115/D128)</f>
        <v>3.1847133757961783E-2</v>
      </c>
      <c r="F115" s="136">
        <v>11</v>
      </c>
      <c r="G115" s="146">
        <f>IF(F128=0, "-", F115/F128)</f>
        <v>2.7918781725888325E-2</v>
      </c>
      <c r="H115" s="35">
        <v>9</v>
      </c>
      <c r="I115" s="39">
        <f>IF(H128=0, "-", H115/H128)</f>
        <v>2.3316062176165803E-2</v>
      </c>
      <c r="J115" s="38">
        <f t="shared" si="10"/>
        <v>-0.2</v>
      </c>
      <c r="K115" s="39">
        <f t="shared" si="11"/>
        <v>0.22222222222222221</v>
      </c>
    </row>
    <row r="116" spans="1:11" x14ac:dyDescent="0.25">
      <c r="A116" s="34" t="s">
        <v>365</v>
      </c>
      <c r="B116" s="35">
        <v>2</v>
      </c>
      <c r="C116" s="146">
        <f>IF(B128=0, "-", B116/B128)</f>
        <v>2.0618556701030927E-2</v>
      </c>
      <c r="D116" s="35">
        <v>4</v>
      </c>
      <c r="E116" s="39">
        <f>IF(D128=0, "-", D116/D128)</f>
        <v>2.5477707006369428E-2</v>
      </c>
      <c r="F116" s="136">
        <v>6</v>
      </c>
      <c r="G116" s="146">
        <f>IF(F128=0, "-", F116/F128)</f>
        <v>1.5228426395939087E-2</v>
      </c>
      <c r="H116" s="35">
        <v>8</v>
      </c>
      <c r="I116" s="39">
        <f>IF(H128=0, "-", H116/H128)</f>
        <v>2.072538860103627E-2</v>
      </c>
      <c r="J116" s="38">
        <f t="shared" si="10"/>
        <v>-0.5</v>
      </c>
      <c r="K116" s="39">
        <f t="shared" si="11"/>
        <v>-0.25</v>
      </c>
    </row>
    <row r="117" spans="1:11" x14ac:dyDescent="0.25">
      <c r="A117" s="34" t="s">
        <v>366</v>
      </c>
      <c r="B117" s="35">
        <v>7</v>
      </c>
      <c r="C117" s="146">
        <f>IF(B128=0, "-", B117/B128)</f>
        <v>7.2164948453608241E-2</v>
      </c>
      <c r="D117" s="35">
        <v>8</v>
      </c>
      <c r="E117" s="39">
        <f>IF(D128=0, "-", D117/D128)</f>
        <v>5.0955414012738856E-2</v>
      </c>
      <c r="F117" s="136">
        <v>114</v>
      </c>
      <c r="G117" s="146">
        <f>IF(F128=0, "-", F117/F128)</f>
        <v>0.28934010152284262</v>
      </c>
      <c r="H117" s="35">
        <v>29</v>
      </c>
      <c r="I117" s="39">
        <f>IF(H128=0, "-", H117/H128)</f>
        <v>7.512953367875648E-2</v>
      </c>
      <c r="J117" s="38">
        <f t="shared" si="10"/>
        <v>-0.125</v>
      </c>
      <c r="K117" s="39">
        <f t="shared" si="11"/>
        <v>2.9310344827586206</v>
      </c>
    </row>
    <row r="118" spans="1:11" x14ac:dyDescent="0.25">
      <c r="A118" s="34" t="s">
        <v>367</v>
      </c>
      <c r="B118" s="35">
        <v>0</v>
      </c>
      <c r="C118" s="146">
        <f>IF(B128=0, "-", B118/B128)</f>
        <v>0</v>
      </c>
      <c r="D118" s="35">
        <v>0</v>
      </c>
      <c r="E118" s="39">
        <f>IF(D128=0, "-", D118/D128)</f>
        <v>0</v>
      </c>
      <c r="F118" s="136">
        <v>2</v>
      </c>
      <c r="G118" s="146">
        <f>IF(F128=0, "-", F118/F128)</f>
        <v>5.076142131979695E-3</v>
      </c>
      <c r="H118" s="35">
        <v>5</v>
      </c>
      <c r="I118" s="39">
        <f>IF(H128=0, "-", H118/H128)</f>
        <v>1.2953367875647668E-2</v>
      </c>
      <c r="J118" s="38" t="str">
        <f t="shared" si="10"/>
        <v>-</v>
      </c>
      <c r="K118" s="39">
        <f t="shared" si="11"/>
        <v>-0.6</v>
      </c>
    </row>
    <row r="119" spans="1:11" x14ac:dyDescent="0.25">
      <c r="A119" s="34" t="s">
        <v>368</v>
      </c>
      <c r="B119" s="35">
        <v>2</v>
      </c>
      <c r="C119" s="146">
        <f>IF(B128=0, "-", B119/B128)</f>
        <v>2.0618556701030927E-2</v>
      </c>
      <c r="D119" s="35">
        <v>4</v>
      </c>
      <c r="E119" s="39">
        <f>IF(D128=0, "-", D119/D128)</f>
        <v>2.5477707006369428E-2</v>
      </c>
      <c r="F119" s="136">
        <v>16</v>
      </c>
      <c r="G119" s="146">
        <f>IF(F128=0, "-", F119/F128)</f>
        <v>4.060913705583756E-2</v>
      </c>
      <c r="H119" s="35">
        <v>16</v>
      </c>
      <c r="I119" s="39">
        <f>IF(H128=0, "-", H119/H128)</f>
        <v>4.145077720207254E-2</v>
      </c>
      <c r="J119" s="38">
        <f t="shared" si="10"/>
        <v>-0.5</v>
      </c>
      <c r="K119" s="39">
        <f t="shared" si="11"/>
        <v>0</v>
      </c>
    </row>
    <row r="120" spans="1:11" x14ac:dyDescent="0.25">
      <c r="A120" s="34" t="s">
        <v>369</v>
      </c>
      <c r="B120" s="35">
        <v>0</v>
      </c>
      <c r="C120" s="146">
        <f>IF(B128=0, "-", B120/B128)</f>
        <v>0</v>
      </c>
      <c r="D120" s="35">
        <v>0</v>
      </c>
      <c r="E120" s="39">
        <f>IF(D128=0, "-", D120/D128)</f>
        <v>0</v>
      </c>
      <c r="F120" s="136">
        <v>1</v>
      </c>
      <c r="G120" s="146">
        <f>IF(F128=0, "-", F120/F128)</f>
        <v>2.5380710659898475E-3</v>
      </c>
      <c r="H120" s="35">
        <v>0</v>
      </c>
      <c r="I120" s="39">
        <f>IF(H128=0, "-", H120/H128)</f>
        <v>0</v>
      </c>
      <c r="J120" s="38" t="str">
        <f t="shared" si="10"/>
        <v>-</v>
      </c>
      <c r="K120" s="39" t="str">
        <f t="shared" si="11"/>
        <v>-</v>
      </c>
    </row>
    <row r="121" spans="1:11" x14ac:dyDescent="0.25">
      <c r="A121" s="34" t="s">
        <v>370</v>
      </c>
      <c r="B121" s="35">
        <v>13</v>
      </c>
      <c r="C121" s="146">
        <f>IF(B128=0, "-", B121/B128)</f>
        <v>0.13402061855670103</v>
      </c>
      <c r="D121" s="35">
        <v>49</v>
      </c>
      <c r="E121" s="39">
        <f>IF(D128=0, "-", D121/D128)</f>
        <v>0.31210191082802546</v>
      </c>
      <c r="F121" s="136">
        <v>31</v>
      </c>
      <c r="G121" s="146">
        <f>IF(F128=0, "-", F121/F128)</f>
        <v>7.8680203045685279E-2</v>
      </c>
      <c r="H121" s="35">
        <v>77</v>
      </c>
      <c r="I121" s="39">
        <f>IF(H128=0, "-", H121/H128)</f>
        <v>0.19948186528497408</v>
      </c>
      <c r="J121" s="38">
        <f t="shared" si="10"/>
        <v>-0.73469387755102045</v>
      </c>
      <c r="K121" s="39">
        <f t="shared" si="11"/>
        <v>-0.59740259740259738</v>
      </c>
    </row>
    <row r="122" spans="1:11" x14ac:dyDescent="0.25">
      <c r="A122" s="34" t="s">
        <v>371</v>
      </c>
      <c r="B122" s="35">
        <v>1</v>
      </c>
      <c r="C122" s="146">
        <f>IF(B128=0, "-", B122/B128)</f>
        <v>1.0309278350515464E-2</v>
      </c>
      <c r="D122" s="35">
        <v>1</v>
      </c>
      <c r="E122" s="39">
        <f>IF(D128=0, "-", D122/D128)</f>
        <v>6.369426751592357E-3</v>
      </c>
      <c r="F122" s="136">
        <v>6</v>
      </c>
      <c r="G122" s="146">
        <f>IF(F128=0, "-", F122/F128)</f>
        <v>1.5228426395939087E-2</v>
      </c>
      <c r="H122" s="35">
        <v>9</v>
      </c>
      <c r="I122" s="39">
        <f>IF(H128=0, "-", H122/H128)</f>
        <v>2.3316062176165803E-2</v>
      </c>
      <c r="J122" s="38">
        <f t="shared" si="10"/>
        <v>0</v>
      </c>
      <c r="K122" s="39">
        <f t="shared" si="11"/>
        <v>-0.33333333333333331</v>
      </c>
    </row>
    <row r="123" spans="1:11" x14ac:dyDescent="0.25">
      <c r="A123" s="34" t="s">
        <v>372</v>
      </c>
      <c r="B123" s="35">
        <v>9</v>
      </c>
      <c r="C123" s="146">
        <f>IF(B128=0, "-", B123/B128)</f>
        <v>9.2783505154639179E-2</v>
      </c>
      <c r="D123" s="35">
        <v>8</v>
      </c>
      <c r="E123" s="39">
        <f>IF(D128=0, "-", D123/D128)</f>
        <v>5.0955414012738856E-2</v>
      </c>
      <c r="F123" s="136">
        <v>22</v>
      </c>
      <c r="G123" s="146">
        <f>IF(F128=0, "-", F123/F128)</f>
        <v>5.5837563451776651E-2</v>
      </c>
      <c r="H123" s="35">
        <v>27</v>
      </c>
      <c r="I123" s="39">
        <f>IF(H128=0, "-", H123/H128)</f>
        <v>6.9948186528497408E-2</v>
      </c>
      <c r="J123" s="38">
        <f t="shared" si="10"/>
        <v>0.125</v>
      </c>
      <c r="K123" s="39">
        <f t="shared" si="11"/>
        <v>-0.18518518518518517</v>
      </c>
    </row>
    <row r="124" spans="1:11" x14ac:dyDescent="0.25">
      <c r="A124" s="34" t="s">
        <v>373</v>
      </c>
      <c r="B124" s="35">
        <v>12</v>
      </c>
      <c r="C124" s="146">
        <f>IF(B128=0, "-", B124/B128)</f>
        <v>0.12371134020618557</v>
      </c>
      <c r="D124" s="35">
        <v>14</v>
      </c>
      <c r="E124" s="39">
        <f>IF(D128=0, "-", D124/D128)</f>
        <v>8.9171974522292988E-2</v>
      </c>
      <c r="F124" s="136">
        <v>54</v>
      </c>
      <c r="G124" s="146">
        <f>IF(F128=0, "-", F124/F128)</f>
        <v>0.13705583756345177</v>
      </c>
      <c r="H124" s="35">
        <v>47</v>
      </c>
      <c r="I124" s="39">
        <f>IF(H128=0, "-", H124/H128)</f>
        <v>0.12176165803108809</v>
      </c>
      <c r="J124" s="38">
        <f t="shared" si="10"/>
        <v>-0.14285714285714285</v>
      </c>
      <c r="K124" s="39">
        <f t="shared" si="11"/>
        <v>0.14893617021276595</v>
      </c>
    </row>
    <row r="125" spans="1:11" x14ac:dyDescent="0.25">
      <c r="A125" s="34" t="s">
        <v>374</v>
      </c>
      <c r="B125" s="35">
        <v>0</v>
      </c>
      <c r="C125" s="146">
        <f>IF(B128=0, "-", B125/B128)</f>
        <v>0</v>
      </c>
      <c r="D125" s="35">
        <v>0</v>
      </c>
      <c r="E125" s="39">
        <f>IF(D128=0, "-", D125/D128)</f>
        <v>0</v>
      </c>
      <c r="F125" s="136">
        <v>0</v>
      </c>
      <c r="G125" s="146">
        <f>IF(F128=0, "-", F125/F128)</f>
        <v>0</v>
      </c>
      <c r="H125" s="35">
        <v>1</v>
      </c>
      <c r="I125" s="39">
        <f>IF(H128=0, "-", H125/H128)</f>
        <v>2.5906735751295338E-3</v>
      </c>
      <c r="J125" s="38" t="str">
        <f t="shared" si="10"/>
        <v>-</v>
      </c>
      <c r="K125" s="39">
        <f t="shared" si="11"/>
        <v>-1</v>
      </c>
    </row>
    <row r="126" spans="1:11" x14ac:dyDescent="0.25">
      <c r="A126" s="34" t="s">
        <v>375</v>
      </c>
      <c r="B126" s="35">
        <v>5</v>
      </c>
      <c r="C126" s="146">
        <f>IF(B128=0, "-", B126/B128)</f>
        <v>5.1546391752577317E-2</v>
      </c>
      <c r="D126" s="35">
        <v>10</v>
      </c>
      <c r="E126" s="39">
        <f>IF(D128=0, "-", D126/D128)</f>
        <v>6.3694267515923567E-2</v>
      </c>
      <c r="F126" s="136">
        <v>15</v>
      </c>
      <c r="G126" s="146">
        <f>IF(F128=0, "-", F126/F128)</f>
        <v>3.8071065989847719E-2</v>
      </c>
      <c r="H126" s="35">
        <v>26</v>
      </c>
      <c r="I126" s="39">
        <f>IF(H128=0, "-", H126/H128)</f>
        <v>6.7357512953367879E-2</v>
      </c>
      <c r="J126" s="38">
        <f t="shared" si="10"/>
        <v>-0.5</v>
      </c>
      <c r="K126" s="39">
        <f t="shared" si="11"/>
        <v>-0.42307692307692307</v>
      </c>
    </row>
    <row r="127" spans="1:11" x14ac:dyDescent="0.25">
      <c r="A127" s="137"/>
      <c r="B127" s="40"/>
      <c r="D127" s="40"/>
      <c r="E127" s="44"/>
      <c r="F127" s="138"/>
      <c r="H127" s="40"/>
      <c r="I127" s="44"/>
      <c r="J127" s="43"/>
      <c r="K127" s="44"/>
    </row>
    <row r="128" spans="1:11" s="52" customFormat="1" ht="13" x14ac:dyDescent="0.3">
      <c r="A128" s="139" t="s">
        <v>376</v>
      </c>
      <c r="B128" s="46">
        <f>SUM(B102:B127)</f>
        <v>97</v>
      </c>
      <c r="C128" s="140">
        <f>B128/1257</f>
        <v>7.7167859984089107E-2</v>
      </c>
      <c r="D128" s="46">
        <f>SUM(D102:D127)</f>
        <v>157</v>
      </c>
      <c r="E128" s="141">
        <f>D128/1595</f>
        <v>9.843260188087774E-2</v>
      </c>
      <c r="F128" s="128">
        <f>SUM(F102:F127)</f>
        <v>394</v>
      </c>
      <c r="G128" s="142">
        <f>F128/3843</f>
        <v>0.10252406973718449</v>
      </c>
      <c r="H128" s="46">
        <f>SUM(H102:H127)</f>
        <v>386</v>
      </c>
      <c r="I128" s="141">
        <f>H128/4426</f>
        <v>8.7211929507455946E-2</v>
      </c>
      <c r="J128" s="49">
        <f>IF(D128=0, "-", IF((B128-D128)/D128&lt;10, (B128-D128)/D128, "&gt;999%"))</f>
        <v>-0.38216560509554143</v>
      </c>
      <c r="K128" s="50">
        <f>IF(H128=0, "-", IF((F128-H128)/H128&lt;10, (F128-H128)/H128, "&gt;999%"))</f>
        <v>2.072538860103627E-2</v>
      </c>
    </row>
    <row r="129" spans="1:11" x14ac:dyDescent="0.25">
      <c r="B129" s="138"/>
      <c r="D129" s="138"/>
      <c r="F129" s="138"/>
      <c r="H129" s="138"/>
    </row>
    <row r="130" spans="1:11" ht="13" x14ac:dyDescent="0.3">
      <c r="A130" s="131" t="s">
        <v>377</v>
      </c>
      <c r="B130" s="132" t="s">
        <v>154</v>
      </c>
      <c r="C130" s="133" t="s">
        <v>155</v>
      </c>
      <c r="D130" s="132" t="s">
        <v>154</v>
      </c>
      <c r="E130" s="134" t="s">
        <v>155</v>
      </c>
      <c r="F130" s="133" t="s">
        <v>154</v>
      </c>
      <c r="G130" s="133" t="s">
        <v>155</v>
      </c>
      <c r="H130" s="132" t="s">
        <v>154</v>
      </c>
      <c r="I130" s="134" t="s">
        <v>155</v>
      </c>
      <c r="J130" s="132"/>
      <c r="K130" s="134"/>
    </row>
    <row r="131" spans="1:11" x14ac:dyDescent="0.25">
      <c r="A131" s="34" t="s">
        <v>378</v>
      </c>
      <c r="B131" s="35">
        <v>2</v>
      </c>
      <c r="C131" s="146">
        <f>IF(B143=0, "-", B131/B143)</f>
        <v>0.14285714285714285</v>
      </c>
      <c r="D131" s="35">
        <v>0</v>
      </c>
      <c r="E131" s="39">
        <f>IF(D143=0, "-", D131/D143)</f>
        <v>0</v>
      </c>
      <c r="F131" s="136">
        <v>6</v>
      </c>
      <c r="G131" s="146">
        <f>IF(F143=0, "-", F131/F143)</f>
        <v>0.1276595744680851</v>
      </c>
      <c r="H131" s="35">
        <v>1</v>
      </c>
      <c r="I131" s="39">
        <f>IF(H143=0, "-", H131/H143)</f>
        <v>2.5000000000000001E-2</v>
      </c>
      <c r="J131" s="38" t="str">
        <f t="shared" ref="J131:J141" si="12">IF(D131=0, "-", IF((B131-D131)/D131&lt;10, (B131-D131)/D131, "&gt;999%"))</f>
        <v>-</v>
      </c>
      <c r="K131" s="39">
        <f t="shared" ref="K131:K141" si="13">IF(H131=0, "-", IF((F131-H131)/H131&lt;10, (F131-H131)/H131, "&gt;999%"))</f>
        <v>5</v>
      </c>
    </row>
    <row r="132" spans="1:11" x14ac:dyDescent="0.25">
      <c r="A132" s="34" t="s">
        <v>379</v>
      </c>
      <c r="B132" s="35">
        <v>2</v>
      </c>
      <c r="C132" s="146">
        <f>IF(B143=0, "-", B132/B143)</f>
        <v>0.14285714285714285</v>
      </c>
      <c r="D132" s="35">
        <v>2</v>
      </c>
      <c r="E132" s="39">
        <f>IF(D143=0, "-", D132/D143)</f>
        <v>0.15384615384615385</v>
      </c>
      <c r="F132" s="136">
        <v>4</v>
      </c>
      <c r="G132" s="146">
        <f>IF(F143=0, "-", F132/F143)</f>
        <v>8.5106382978723402E-2</v>
      </c>
      <c r="H132" s="35">
        <v>5</v>
      </c>
      <c r="I132" s="39">
        <f>IF(H143=0, "-", H132/H143)</f>
        <v>0.125</v>
      </c>
      <c r="J132" s="38">
        <f t="shared" si="12"/>
        <v>0</v>
      </c>
      <c r="K132" s="39">
        <f t="shared" si="13"/>
        <v>-0.2</v>
      </c>
    </row>
    <row r="133" spans="1:11" x14ac:dyDescent="0.25">
      <c r="A133" s="34" t="s">
        <v>380</v>
      </c>
      <c r="B133" s="35">
        <v>1</v>
      </c>
      <c r="C133" s="146">
        <f>IF(B143=0, "-", B133/B143)</f>
        <v>7.1428571428571425E-2</v>
      </c>
      <c r="D133" s="35">
        <v>0</v>
      </c>
      <c r="E133" s="39">
        <f>IF(D143=0, "-", D133/D143)</f>
        <v>0</v>
      </c>
      <c r="F133" s="136">
        <v>3</v>
      </c>
      <c r="G133" s="146">
        <f>IF(F143=0, "-", F133/F143)</f>
        <v>6.3829787234042548E-2</v>
      </c>
      <c r="H133" s="35">
        <v>0</v>
      </c>
      <c r="I133" s="39">
        <f>IF(H143=0, "-", H133/H143)</f>
        <v>0</v>
      </c>
      <c r="J133" s="38" t="str">
        <f t="shared" si="12"/>
        <v>-</v>
      </c>
      <c r="K133" s="39" t="str">
        <f t="shared" si="13"/>
        <v>-</v>
      </c>
    </row>
    <row r="134" spans="1:11" x14ac:dyDescent="0.25">
      <c r="A134" s="34" t="s">
        <v>381</v>
      </c>
      <c r="B134" s="35">
        <v>0</v>
      </c>
      <c r="C134" s="146">
        <f>IF(B143=0, "-", B134/B143)</f>
        <v>0</v>
      </c>
      <c r="D134" s="35">
        <v>3</v>
      </c>
      <c r="E134" s="39">
        <f>IF(D143=0, "-", D134/D143)</f>
        <v>0.23076923076923078</v>
      </c>
      <c r="F134" s="136">
        <v>3</v>
      </c>
      <c r="G134" s="146">
        <f>IF(F143=0, "-", F134/F143)</f>
        <v>6.3829787234042548E-2</v>
      </c>
      <c r="H134" s="35">
        <v>10</v>
      </c>
      <c r="I134" s="39">
        <f>IF(H143=0, "-", H134/H143)</f>
        <v>0.25</v>
      </c>
      <c r="J134" s="38">
        <f t="shared" si="12"/>
        <v>-1</v>
      </c>
      <c r="K134" s="39">
        <f t="shared" si="13"/>
        <v>-0.7</v>
      </c>
    </row>
    <row r="135" spans="1:11" x14ac:dyDescent="0.25">
      <c r="A135" s="34" t="s">
        <v>382</v>
      </c>
      <c r="B135" s="35">
        <v>4</v>
      </c>
      <c r="C135" s="146">
        <f>IF(B143=0, "-", B135/B143)</f>
        <v>0.2857142857142857</v>
      </c>
      <c r="D135" s="35">
        <v>3</v>
      </c>
      <c r="E135" s="39">
        <f>IF(D143=0, "-", D135/D143)</f>
        <v>0.23076923076923078</v>
      </c>
      <c r="F135" s="136">
        <v>8</v>
      </c>
      <c r="G135" s="146">
        <f>IF(F143=0, "-", F135/F143)</f>
        <v>0.1702127659574468</v>
      </c>
      <c r="H135" s="35">
        <v>11</v>
      </c>
      <c r="I135" s="39">
        <f>IF(H143=0, "-", H135/H143)</f>
        <v>0.27500000000000002</v>
      </c>
      <c r="J135" s="38">
        <f t="shared" si="12"/>
        <v>0.33333333333333331</v>
      </c>
      <c r="K135" s="39">
        <f t="shared" si="13"/>
        <v>-0.27272727272727271</v>
      </c>
    </row>
    <row r="136" spans="1:11" x14ac:dyDescent="0.25">
      <c r="A136" s="34" t="s">
        <v>383</v>
      </c>
      <c r="B136" s="35">
        <v>0</v>
      </c>
      <c r="C136" s="146">
        <f>IF(B143=0, "-", B136/B143)</f>
        <v>0</v>
      </c>
      <c r="D136" s="35">
        <v>2</v>
      </c>
      <c r="E136" s="39">
        <f>IF(D143=0, "-", D136/D143)</f>
        <v>0.15384615384615385</v>
      </c>
      <c r="F136" s="136">
        <v>1</v>
      </c>
      <c r="G136" s="146">
        <f>IF(F143=0, "-", F136/F143)</f>
        <v>2.1276595744680851E-2</v>
      </c>
      <c r="H136" s="35">
        <v>5</v>
      </c>
      <c r="I136" s="39">
        <f>IF(H143=0, "-", H136/H143)</f>
        <v>0.125</v>
      </c>
      <c r="J136" s="38">
        <f t="shared" si="12"/>
        <v>-1</v>
      </c>
      <c r="K136" s="39">
        <f t="shared" si="13"/>
        <v>-0.8</v>
      </c>
    </row>
    <row r="137" spans="1:11" x14ac:dyDescent="0.25">
      <c r="A137" s="34" t="s">
        <v>384</v>
      </c>
      <c r="B137" s="35">
        <v>1</v>
      </c>
      <c r="C137" s="146">
        <f>IF(B143=0, "-", B137/B143)</f>
        <v>7.1428571428571425E-2</v>
      </c>
      <c r="D137" s="35">
        <v>0</v>
      </c>
      <c r="E137" s="39">
        <f>IF(D143=0, "-", D137/D143)</f>
        <v>0</v>
      </c>
      <c r="F137" s="136">
        <v>1</v>
      </c>
      <c r="G137" s="146">
        <f>IF(F143=0, "-", F137/F143)</f>
        <v>2.1276595744680851E-2</v>
      </c>
      <c r="H137" s="35">
        <v>2</v>
      </c>
      <c r="I137" s="39">
        <f>IF(H143=0, "-", H137/H143)</f>
        <v>0.05</v>
      </c>
      <c r="J137" s="38" t="str">
        <f t="shared" si="12"/>
        <v>-</v>
      </c>
      <c r="K137" s="39">
        <f t="shared" si="13"/>
        <v>-0.5</v>
      </c>
    </row>
    <row r="138" spans="1:11" x14ac:dyDescent="0.25">
      <c r="A138" s="34" t="s">
        <v>385</v>
      </c>
      <c r="B138" s="35">
        <v>1</v>
      </c>
      <c r="C138" s="146">
        <f>IF(B143=0, "-", B138/B143)</f>
        <v>7.1428571428571425E-2</v>
      </c>
      <c r="D138" s="35">
        <v>1</v>
      </c>
      <c r="E138" s="39">
        <f>IF(D143=0, "-", D138/D143)</f>
        <v>7.6923076923076927E-2</v>
      </c>
      <c r="F138" s="136">
        <v>5</v>
      </c>
      <c r="G138" s="146">
        <f>IF(F143=0, "-", F138/F143)</f>
        <v>0.10638297872340426</v>
      </c>
      <c r="H138" s="35">
        <v>1</v>
      </c>
      <c r="I138" s="39">
        <f>IF(H143=0, "-", H138/H143)</f>
        <v>2.5000000000000001E-2</v>
      </c>
      <c r="J138" s="38">
        <f t="shared" si="12"/>
        <v>0</v>
      </c>
      <c r="K138" s="39">
        <f t="shared" si="13"/>
        <v>4</v>
      </c>
    </row>
    <row r="139" spans="1:11" x14ac:dyDescent="0.25">
      <c r="A139" s="34" t="s">
        <v>386</v>
      </c>
      <c r="B139" s="35">
        <v>1</v>
      </c>
      <c r="C139" s="146">
        <f>IF(B143=0, "-", B139/B143)</f>
        <v>7.1428571428571425E-2</v>
      </c>
      <c r="D139" s="35">
        <v>1</v>
      </c>
      <c r="E139" s="39">
        <f>IF(D143=0, "-", D139/D143)</f>
        <v>7.6923076923076927E-2</v>
      </c>
      <c r="F139" s="136">
        <v>5</v>
      </c>
      <c r="G139" s="146">
        <f>IF(F143=0, "-", F139/F143)</f>
        <v>0.10638297872340426</v>
      </c>
      <c r="H139" s="35">
        <v>1</v>
      </c>
      <c r="I139" s="39">
        <f>IF(H143=0, "-", H139/H143)</f>
        <v>2.5000000000000001E-2</v>
      </c>
      <c r="J139" s="38">
        <f t="shared" si="12"/>
        <v>0</v>
      </c>
      <c r="K139" s="39">
        <f t="shared" si="13"/>
        <v>4</v>
      </c>
    </row>
    <row r="140" spans="1:11" x14ac:dyDescent="0.25">
      <c r="A140" s="34" t="s">
        <v>387</v>
      </c>
      <c r="B140" s="35">
        <v>2</v>
      </c>
      <c r="C140" s="146">
        <f>IF(B143=0, "-", B140/B143)</f>
        <v>0.14285714285714285</v>
      </c>
      <c r="D140" s="35">
        <v>0</v>
      </c>
      <c r="E140" s="39">
        <f>IF(D143=0, "-", D140/D143)</f>
        <v>0</v>
      </c>
      <c r="F140" s="136">
        <v>7</v>
      </c>
      <c r="G140" s="146">
        <f>IF(F143=0, "-", F140/F143)</f>
        <v>0.14893617021276595</v>
      </c>
      <c r="H140" s="35">
        <v>2</v>
      </c>
      <c r="I140" s="39">
        <f>IF(H143=0, "-", H140/H143)</f>
        <v>0.05</v>
      </c>
      <c r="J140" s="38" t="str">
        <f t="shared" si="12"/>
        <v>-</v>
      </c>
      <c r="K140" s="39">
        <f t="shared" si="13"/>
        <v>2.5</v>
      </c>
    </row>
    <row r="141" spans="1:11" x14ac:dyDescent="0.25">
      <c r="A141" s="34" t="s">
        <v>388</v>
      </c>
      <c r="B141" s="35">
        <v>0</v>
      </c>
      <c r="C141" s="146">
        <f>IF(B143=0, "-", B141/B143)</f>
        <v>0</v>
      </c>
      <c r="D141" s="35">
        <v>1</v>
      </c>
      <c r="E141" s="39">
        <f>IF(D143=0, "-", D141/D143)</f>
        <v>7.6923076923076927E-2</v>
      </c>
      <c r="F141" s="136">
        <v>4</v>
      </c>
      <c r="G141" s="146">
        <f>IF(F143=0, "-", F141/F143)</f>
        <v>8.5106382978723402E-2</v>
      </c>
      <c r="H141" s="35">
        <v>2</v>
      </c>
      <c r="I141" s="39">
        <f>IF(H143=0, "-", H141/H143)</f>
        <v>0.05</v>
      </c>
      <c r="J141" s="38">
        <f t="shared" si="12"/>
        <v>-1</v>
      </c>
      <c r="K141" s="39">
        <f t="shared" si="13"/>
        <v>1</v>
      </c>
    </row>
    <row r="142" spans="1:11" x14ac:dyDescent="0.25">
      <c r="A142" s="137"/>
      <c r="B142" s="40"/>
      <c r="D142" s="40"/>
      <c r="E142" s="44"/>
      <c r="F142" s="138"/>
      <c r="H142" s="40"/>
      <c r="I142" s="44"/>
      <c r="J142" s="43"/>
      <c r="K142" s="44"/>
    </row>
    <row r="143" spans="1:11" s="52" customFormat="1" ht="13" x14ac:dyDescent="0.3">
      <c r="A143" s="139" t="s">
        <v>389</v>
      </c>
      <c r="B143" s="46">
        <f>SUM(B131:B142)</f>
        <v>14</v>
      </c>
      <c r="C143" s="140">
        <f>B143/1257</f>
        <v>1.1137629276054098E-2</v>
      </c>
      <c r="D143" s="46">
        <f>SUM(D131:D142)</f>
        <v>13</v>
      </c>
      <c r="E143" s="141">
        <f>D143/1595</f>
        <v>8.1504702194357369E-3</v>
      </c>
      <c r="F143" s="128">
        <f>SUM(F131:F142)</f>
        <v>47</v>
      </c>
      <c r="G143" s="142">
        <f>F143/3843</f>
        <v>1.2230028623471247E-2</v>
      </c>
      <c r="H143" s="46">
        <f>SUM(H131:H142)</f>
        <v>40</v>
      </c>
      <c r="I143" s="141">
        <f>H143/4426</f>
        <v>9.0375056484410295E-3</v>
      </c>
      <c r="J143" s="49">
        <f>IF(D143=0, "-", IF((B143-D143)/D143&lt;10, (B143-D143)/D143, "&gt;999%"))</f>
        <v>7.6923076923076927E-2</v>
      </c>
      <c r="K143" s="50">
        <f>IF(H143=0, "-", IF((F143-H143)/H143&lt;10, (F143-H143)/H143, "&gt;999%"))</f>
        <v>0.17499999999999999</v>
      </c>
    </row>
    <row r="144" spans="1:11" x14ac:dyDescent="0.25">
      <c r="B144" s="138"/>
      <c r="D144" s="138"/>
      <c r="F144" s="138"/>
      <c r="H144" s="138"/>
    </row>
    <row r="145" spans="1:11" s="52" customFormat="1" ht="13" x14ac:dyDescent="0.3">
      <c r="A145" s="139" t="s">
        <v>390</v>
      </c>
      <c r="B145" s="46">
        <v>111</v>
      </c>
      <c r="C145" s="140">
        <f>B145/1257</f>
        <v>8.83054892601432E-2</v>
      </c>
      <c r="D145" s="46">
        <v>170</v>
      </c>
      <c r="E145" s="141">
        <f>D145/1595</f>
        <v>0.10658307210031348</v>
      </c>
      <c r="F145" s="128">
        <v>441</v>
      </c>
      <c r="G145" s="142">
        <f>F145/3843</f>
        <v>0.11475409836065574</v>
      </c>
      <c r="H145" s="46">
        <v>426</v>
      </c>
      <c r="I145" s="141">
        <f>H145/4426</f>
        <v>9.624943515589697E-2</v>
      </c>
      <c r="J145" s="49">
        <f>IF(D145=0, "-", IF((B145-D145)/D145&lt;10, (B145-D145)/D145, "&gt;999%"))</f>
        <v>-0.34705882352941175</v>
      </c>
      <c r="K145" s="50">
        <f>IF(H145=0, "-", IF((F145-H145)/H145&lt;10, (F145-H145)/H145, "&gt;999%"))</f>
        <v>3.5211267605633804E-2</v>
      </c>
    </row>
    <row r="146" spans="1:11" x14ac:dyDescent="0.25">
      <c r="B146" s="138"/>
      <c r="D146" s="138"/>
      <c r="F146" s="138"/>
      <c r="H146" s="138"/>
    </row>
    <row r="147" spans="1:11" ht="15.5" x14ac:dyDescent="0.35">
      <c r="A147" s="129" t="s">
        <v>39</v>
      </c>
      <c r="B147" s="22" t="s">
        <v>4</v>
      </c>
      <c r="C147" s="25"/>
      <c r="D147" s="25"/>
      <c r="E147" s="23"/>
      <c r="F147" s="22" t="s">
        <v>152</v>
      </c>
      <c r="G147" s="25"/>
      <c r="H147" s="25"/>
      <c r="I147" s="23"/>
      <c r="J147" s="22" t="s">
        <v>153</v>
      </c>
      <c r="K147" s="23"/>
    </row>
    <row r="148" spans="1:11" ht="13" x14ac:dyDescent="0.3">
      <c r="A148" s="30"/>
      <c r="B148" s="22">
        <f>VALUE(RIGHT($B$2, 4))</f>
        <v>2020</v>
      </c>
      <c r="C148" s="23"/>
      <c r="D148" s="22">
        <f>B148-1</f>
        <v>2019</v>
      </c>
      <c r="E148" s="130"/>
      <c r="F148" s="22">
        <f>B148</f>
        <v>2020</v>
      </c>
      <c r="G148" s="130"/>
      <c r="H148" s="22">
        <f>D148</f>
        <v>2019</v>
      </c>
      <c r="I148" s="130"/>
      <c r="J148" s="27" t="s">
        <v>8</v>
      </c>
      <c r="K148" s="28" t="s">
        <v>5</v>
      </c>
    </row>
    <row r="149" spans="1:11" ht="13" x14ac:dyDescent="0.3">
      <c r="A149" s="131" t="s">
        <v>391</v>
      </c>
      <c r="B149" s="132" t="s">
        <v>154</v>
      </c>
      <c r="C149" s="133" t="s">
        <v>155</v>
      </c>
      <c r="D149" s="132" t="s">
        <v>154</v>
      </c>
      <c r="E149" s="134" t="s">
        <v>155</v>
      </c>
      <c r="F149" s="133" t="s">
        <v>154</v>
      </c>
      <c r="G149" s="133" t="s">
        <v>155</v>
      </c>
      <c r="H149" s="132" t="s">
        <v>154</v>
      </c>
      <c r="I149" s="134" t="s">
        <v>155</v>
      </c>
      <c r="J149" s="132"/>
      <c r="K149" s="134"/>
    </row>
    <row r="150" spans="1:11" x14ac:dyDescent="0.25">
      <c r="A150" s="34" t="s">
        <v>392</v>
      </c>
      <c r="B150" s="35">
        <v>2</v>
      </c>
      <c r="C150" s="146">
        <f>IF(B153=0, "-", B150/B153)</f>
        <v>0.08</v>
      </c>
      <c r="D150" s="35">
        <v>3</v>
      </c>
      <c r="E150" s="39">
        <f>IF(D153=0, "-", D150/D153)</f>
        <v>0.15789473684210525</v>
      </c>
      <c r="F150" s="136">
        <v>4</v>
      </c>
      <c r="G150" s="146">
        <f>IF(F153=0, "-", F150/F153)</f>
        <v>7.407407407407407E-2</v>
      </c>
      <c r="H150" s="35">
        <v>5</v>
      </c>
      <c r="I150" s="39">
        <f>IF(H153=0, "-", H150/H153)</f>
        <v>0.14285714285714285</v>
      </c>
      <c r="J150" s="38">
        <f>IF(D150=0, "-", IF((B150-D150)/D150&lt;10, (B150-D150)/D150, "&gt;999%"))</f>
        <v>-0.33333333333333331</v>
      </c>
      <c r="K150" s="39">
        <f>IF(H150=0, "-", IF((F150-H150)/H150&lt;10, (F150-H150)/H150, "&gt;999%"))</f>
        <v>-0.2</v>
      </c>
    </row>
    <row r="151" spans="1:11" x14ac:dyDescent="0.25">
      <c r="A151" s="34" t="s">
        <v>393</v>
      </c>
      <c r="B151" s="35">
        <v>23</v>
      </c>
      <c r="C151" s="146">
        <f>IF(B153=0, "-", B151/B153)</f>
        <v>0.92</v>
      </c>
      <c r="D151" s="35">
        <v>16</v>
      </c>
      <c r="E151" s="39">
        <f>IF(D153=0, "-", D151/D153)</f>
        <v>0.84210526315789469</v>
      </c>
      <c r="F151" s="136">
        <v>50</v>
      </c>
      <c r="G151" s="146">
        <f>IF(F153=0, "-", F151/F153)</f>
        <v>0.92592592592592593</v>
      </c>
      <c r="H151" s="35">
        <v>30</v>
      </c>
      <c r="I151" s="39">
        <f>IF(H153=0, "-", H151/H153)</f>
        <v>0.8571428571428571</v>
      </c>
      <c r="J151" s="38">
        <f>IF(D151=0, "-", IF((B151-D151)/D151&lt;10, (B151-D151)/D151, "&gt;999%"))</f>
        <v>0.4375</v>
      </c>
      <c r="K151" s="39">
        <f>IF(H151=0, "-", IF((F151-H151)/H151&lt;10, (F151-H151)/H151, "&gt;999%"))</f>
        <v>0.66666666666666663</v>
      </c>
    </row>
    <row r="152" spans="1:11" x14ac:dyDescent="0.25">
      <c r="A152" s="137"/>
      <c r="B152" s="40"/>
      <c r="D152" s="40"/>
      <c r="E152" s="44"/>
      <c r="F152" s="138"/>
      <c r="H152" s="40"/>
      <c r="I152" s="44"/>
      <c r="J152" s="43"/>
      <c r="K152" s="44"/>
    </row>
    <row r="153" spans="1:11" s="52" customFormat="1" ht="13" x14ac:dyDescent="0.3">
      <c r="A153" s="139" t="s">
        <v>394</v>
      </c>
      <c r="B153" s="46">
        <f>SUM(B150:B152)</f>
        <v>25</v>
      </c>
      <c r="C153" s="140">
        <f>B153/1257</f>
        <v>1.9888623707239459E-2</v>
      </c>
      <c r="D153" s="46">
        <f>SUM(D150:D152)</f>
        <v>19</v>
      </c>
      <c r="E153" s="141">
        <f>D153/1595</f>
        <v>1.1912225705329153E-2</v>
      </c>
      <c r="F153" s="128">
        <f>SUM(F150:F152)</f>
        <v>54</v>
      </c>
      <c r="G153" s="142">
        <f>F153/3843</f>
        <v>1.405152224824356E-2</v>
      </c>
      <c r="H153" s="46">
        <f>SUM(H150:H152)</f>
        <v>35</v>
      </c>
      <c r="I153" s="141">
        <f>H153/4426</f>
        <v>7.9078174423859015E-3</v>
      </c>
      <c r="J153" s="49">
        <f>IF(D153=0, "-", IF((B153-D153)/D153&lt;10, (B153-D153)/D153, "&gt;999%"))</f>
        <v>0.31578947368421051</v>
      </c>
      <c r="K153" s="50">
        <f>IF(H153=0, "-", IF((F153-H153)/H153&lt;10, (F153-H153)/H153, "&gt;999%"))</f>
        <v>0.54285714285714282</v>
      </c>
    </row>
    <row r="154" spans="1:11" x14ac:dyDescent="0.25">
      <c r="B154" s="138"/>
      <c r="D154" s="138"/>
      <c r="F154" s="138"/>
      <c r="H154" s="138"/>
    </row>
    <row r="155" spans="1:11" ht="13" x14ac:dyDescent="0.3">
      <c r="A155" s="131" t="s">
        <v>395</v>
      </c>
      <c r="B155" s="132" t="s">
        <v>154</v>
      </c>
      <c r="C155" s="133" t="s">
        <v>155</v>
      </c>
      <c r="D155" s="132" t="s">
        <v>154</v>
      </c>
      <c r="E155" s="134" t="s">
        <v>155</v>
      </c>
      <c r="F155" s="133" t="s">
        <v>154</v>
      </c>
      <c r="G155" s="133" t="s">
        <v>155</v>
      </c>
      <c r="H155" s="132" t="s">
        <v>154</v>
      </c>
      <c r="I155" s="134" t="s">
        <v>155</v>
      </c>
      <c r="J155" s="132"/>
      <c r="K155" s="134"/>
    </row>
    <row r="156" spans="1:11" x14ac:dyDescent="0.25">
      <c r="A156" s="34" t="s">
        <v>396</v>
      </c>
      <c r="B156" s="35">
        <v>0</v>
      </c>
      <c r="C156" s="146">
        <f>IF(B163=0, "-", B156/B163)</f>
        <v>0</v>
      </c>
      <c r="D156" s="35">
        <v>0</v>
      </c>
      <c r="E156" s="39">
        <f>IF(D163=0, "-", D156/D163)</f>
        <v>0</v>
      </c>
      <c r="F156" s="136">
        <v>1</v>
      </c>
      <c r="G156" s="146">
        <f>IF(F163=0, "-", F156/F163)</f>
        <v>0.14285714285714285</v>
      </c>
      <c r="H156" s="35">
        <v>3</v>
      </c>
      <c r="I156" s="39">
        <f>IF(H163=0, "-", H156/H163)</f>
        <v>0.3</v>
      </c>
      <c r="J156" s="38" t="str">
        <f t="shared" ref="J156:J161" si="14">IF(D156=0, "-", IF((B156-D156)/D156&lt;10, (B156-D156)/D156, "&gt;999%"))</f>
        <v>-</v>
      </c>
      <c r="K156" s="39">
        <f t="shared" ref="K156:K161" si="15">IF(H156=0, "-", IF((F156-H156)/H156&lt;10, (F156-H156)/H156, "&gt;999%"))</f>
        <v>-0.66666666666666663</v>
      </c>
    </row>
    <row r="157" spans="1:11" x14ac:dyDescent="0.25">
      <c r="A157" s="34" t="s">
        <v>397</v>
      </c>
      <c r="B157" s="35">
        <v>1</v>
      </c>
      <c r="C157" s="146">
        <f>IF(B163=0, "-", B157/B163)</f>
        <v>0.25</v>
      </c>
      <c r="D157" s="35">
        <v>0</v>
      </c>
      <c r="E157" s="39">
        <f>IF(D163=0, "-", D157/D163)</f>
        <v>0</v>
      </c>
      <c r="F157" s="136">
        <v>2</v>
      </c>
      <c r="G157" s="146">
        <f>IF(F163=0, "-", F157/F163)</f>
        <v>0.2857142857142857</v>
      </c>
      <c r="H157" s="35">
        <v>0</v>
      </c>
      <c r="I157" s="39">
        <f>IF(H163=0, "-", H157/H163)</f>
        <v>0</v>
      </c>
      <c r="J157" s="38" t="str">
        <f t="shared" si="14"/>
        <v>-</v>
      </c>
      <c r="K157" s="39" t="str">
        <f t="shared" si="15"/>
        <v>-</v>
      </c>
    </row>
    <row r="158" spans="1:11" x14ac:dyDescent="0.25">
      <c r="A158" s="34" t="s">
        <v>398</v>
      </c>
      <c r="B158" s="35">
        <v>2</v>
      </c>
      <c r="C158" s="146">
        <f>IF(B163=0, "-", B158/B163)</f>
        <v>0.5</v>
      </c>
      <c r="D158" s="35">
        <v>1</v>
      </c>
      <c r="E158" s="39">
        <f>IF(D163=0, "-", D158/D163)</f>
        <v>0.33333333333333331</v>
      </c>
      <c r="F158" s="136">
        <v>3</v>
      </c>
      <c r="G158" s="146">
        <f>IF(F163=0, "-", F158/F163)</f>
        <v>0.42857142857142855</v>
      </c>
      <c r="H158" s="35">
        <v>3</v>
      </c>
      <c r="I158" s="39">
        <f>IF(H163=0, "-", H158/H163)</f>
        <v>0.3</v>
      </c>
      <c r="J158" s="38">
        <f t="shared" si="14"/>
        <v>1</v>
      </c>
      <c r="K158" s="39">
        <f t="shared" si="15"/>
        <v>0</v>
      </c>
    </row>
    <row r="159" spans="1:11" x14ac:dyDescent="0.25">
      <c r="A159" s="34" t="s">
        <v>399</v>
      </c>
      <c r="B159" s="35">
        <v>0</v>
      </c>
      <c r="C159" s="146">
        <f>IF(B163=0, "-", B159/B163)</f>
        <v>0</v>
      </c>
      <c r="D159" s="35">
        <v>1</v>
      </c>
      <c r="E159" s="39">
        <f>IF(D163=0, "-", D159/D163)</f>
        <v>0.33333333333333331</v>
      </c>
      <c r="F159" s="136">
        <v>0</v>
      </c>
      <c r="G159" s="146">
        <f>IF(F163=0, "-", F159/F163)</f>
        <v>0</v>
      </c>
      <c r="H159" s="35">
        <v>1</v>
      </c>
      <c r="I159" s="39">
        <f>IF(H163=0, "-", H159/H163)</f>
        <v>0.1</v>
      </c>
      <c r="J159" s="38">
        <f t="shared" si="14"/>
        <v>-1</v>
      </c>
      <c r="K159" s="39">
        <f t="shared" si="15"/>
        <v>-1</v>
      </c>
    </row>
    <row r="160" spans="1:11" x14ac:dyDescent="0.25">
      <c r="A160" s="34" t="s">
        <v>400</v>
      </c>
      <c r="B160" s="35">
        <v>0</v>
      </c>
      <c r="C160" s="146">
        <f>IF(B163=0, "-", B160/B163)</f>
        <v>0</v>
      </c>
      <c r="D160" s="35">
        <v>0</v>
      </c>
      <c r="E160" s="39">
        <f>IF(D163=0, "-", D160/D163)</f>
        <v>0</v>
      </c>
      <c r="F160" s="136">
        <v>0</v>
      </c>
      <c r="G160" s="146">
        <f>IF(F163=0, "-", F160/F163)</f>
        <v>0</v>
      </c>
      <c r="H160" s="35">
        <v>1</v>
      </c>
      <c r="I160" s="39">
        <f>IF(H163=0, "-", H160/H163)</f>
        <v>0.1</v>
      </c>
      <c r="J160" s="38" t="str">
        <f t="shared" si="14"/>
        <v>-</v>
      </c>
      <c r="K160" s="39">
        <f t="shared" si="15"/>
        <v>-1</v>
      </c>
    </row>
    <row r="161" spans="1:11" x14ac:dyDescent="0.25">
      <c r="A161" s="34" t="s">
        <v>401</v>
      </c>
      <c r="B161" s="35">
        <v>1</v>
      </c>
      <c r="C161" s="146">
        <f>IF(B163=0, "-", B161/B163)</f>
        <v>0.25</v>
      </c>
      <c r="D161" s="35">
        <v>1</v>
      </c>
      <c r="E161" s="39">
        <f>IF(D163=0, "-", D161/D163)</f>
        <v>0.33333333333333331</v>
      </c>
      <c r="F161" s="136">
        <v>1</v>
      </c>
      <c r="G161" s="146">
        <f>IF(F163=0, "-", F161/F163)</f>
        <v>0.14285714285714285</v>
      </c>
      <c r="H161" s="35">
        <v>2</v>
      </c>
      <c r="I161" s="39">
        <f>IF(H163=0, "-", H161/H163)</f>
        <v>0.2</v>
      </c>
      <c r="J161" s="38">
        <f t="shared" si="14"/>
        <v>0</v>
      </c>
      <c r="K161" s="39">
        <f t="shared" si="15"/>
        <v>-0.5</v>
      </c>
    </row>
    <row r="162" spans="1:11" x14ac:dyDescent="0.25">
      <c r="A162" s="137"/>
      <c r="B162" s="40"/>
      <c r="D162" s="40"/>
      <c r="E162" s="44"/>
      <c r="F162" s="138"/>
      <c r="H162" s="40"/>
      <c r="I162" s="44"/>
      <c r="J162" s="43"/>
      <c r="K162" s="44"/>
    </row>
    <row r="163" spans="1:11" s="52" customFormat="1" ht="13" x14ac:dyDescent="0.3">
      <c r="A163" s="139" t="s">
        <v>402</v>
      </c>
      <c r="B163" s="46">
        <f>SUM(B156:B162)</f>
        <v>4</v>
      </c>
      <c r="C163" s="140">
        <f>B163/1257</f>
        <v>3.1821797931583136E-3</v>
      </c>
      <c r="D163" s="46">
        <f>SUM(D156:D162)</f>
        <v>3</v>
      </c>
      <c r="E163" s="141">
        <f>D163/1595</f>
        <v>1.8808777429467085E-3</v>
      </c>
      <c r="F163" s="128">
        <f>SUM(F156:F162)</f>
        <v>7</v>
      </c>
      <c r="G163" s="142">
        <f>F163/3843</f>
        <v>1.8214936247723133E-3</v>
      </c>
      <c r="H163" s="46">
        <f>SUM(H156:H162)</f>
        <v>10</v>
      </c>
      <c r="I163" s="141">
        <f>H163/4426</f>
        <v>2.2593764121102574E-3</v>
      </c>
      <c r="J163" s="49">
        <f>IF(D163=0, "-", IF((B163-D163)/D163&lt;10, (B163-D163)/D163, "&gt;999%"))</f>
        <v>0.33333333333333331</v>
      </c>
      <c r="K163" s="50">
        <f>IF(H163=0, "-", IF((F163-H163)/H163&lt;10, (F163-H163)/H163, "&gt;999%"))</f>
        <v>-0.3</v>
      </c>
    </row>
    <row r="164" spans="1:11" x14ac:dyDescent="0.25">
      <c r="B164" s="138"/>
      <c r="D164" s="138"/>
      <c r="F164" s="138"/>
      <c r="H164" s="138"/>
    </row>
    <row r="165" spans="1:11" s="52" customFormat="1" ht="13" x14ac:dyDescent="0.3">
      <c r="A165" s="139" t="s">
        <v>403</v>
      </c>
      <c r="B165" s="46">
        <v>29</v>
      </c>
      <c r="C165" s="140">
        <f>B165/1257</f>
        <v>2.3070803500397773E-2</v>
      </c>
      <c r="D165" s="46">
        <v>22</v>
      </c>
      <c r="E165" s="141">
        <f>D165/1595</f>
        <v>1.3793103448275862E-2</v>
      </c>
      <c r="F165" s="128">
        <v>61</v>
      </c>
      <c r="G165" s="142">
        <f>F165/3843</f>
        <v>1.5873015873015872E-2</v>
      </c>
      <c r="H165" s="46">
        <v>45</v>
      </c>
      <c r="I165" s="141">
        <f>H165/4426</f>
        <v>1.0167193854496159E-2</v>
      </c>
      <c r="J165" s="49">
        <f>IF(D165=0, "-", IF((B165-D165)/D165&lt;10, (B165-D165)/D165, "&gt;999%"))</f>
        <v>0.31818181818181818</v>
      </c>
      <c r="K165" s="50">
        <f>IF(H165=0, "-", IF((F165-H165)/H165&lt;10, (F165-H165)/H165, "&gt;999%"))</f>
        <v>0.35555555555555557</v>
      </c>
    </row>
    <row r="166" spans="1:11" x14ac:dyDescent="0.25">
      <c r="B166" s="138"/>
      <c r="D166" s="138"/>
      <c r="F166" s="138"/>
      <c r="H166" s="138"/>
    </row>
    <row r="167" spans="1:11" ht="13" x14ac:dyDescent="0.3">
      <c r="A167" s="26" t="s">
        <v>404</v>
      </c>
      <c r="B167" s="46">
        <f>B171-B169</f>
        <v>549</v>
      </c>
      <c r="C167" s="140">
        <f>B167/1257</f>
        <v>0.43675417661097854</v>
      </c>
      <c r="D167" s="46">
        <f>D171-D169</f>
        <v>688</v>
      </c>
      <c r="E167" s="141">
        <f>D167/1595</f>
        <v>0.43134796238244516</v>
      </c>
      <c r="F167" s="128">
        <f>F171-F169</f>
        <v>1716</v>
      </c>
      <c r="G167" s="142">
        <f>F167/3843</f>
        <v>0.44652615144418423</v>
      </c>
      <c r="H167" s="46">
        <f>H171-H169</f>
        <v>1789</v>
      </c>
      <c r="I167" s="141">
        <f>H167/4426</f>
        <v>0.40420244012652506</v>
      </c>
      <c r="J167" s="49">
        <f>IF(D167=0, "-", IF((B167-D167)/D167&lt;10, (B167-D167)/D167, "&gt;999%"))</f>
        <v>-0.20203488372093023</v>
      </c>
      <c r="K167" s="50">
        <f>IF(H167=0, "-", IF((F167-H167)/H167&lt;10, (F167-H167)/H167, "&gt;999%"))</f>
        <v>-4.0804918949133594E-2</v>
      </c>
    </row>
    <row r="168" spans="1:11" ht="13" x14ac:dyDescent="0.3">
      <c r="A168" s="26"/>
      <c r="B168" s="46"/>
      <c r="C168" s="140"/>
      <c r="D168" s="46"/>
      <c r="E168" s="141"/>
      <c r="F168" s="128"/>
      <c r="G168" s="142"/>
      <c r="H168" s="46"/>
      <c r="I168" s="141"/>
      <c r="J168" s="49"/>
      <c r="K168" s="50"/>
    </row>
    <row r="169" spans="1:11" ht="13" x14ac:dyDescent="0.3">
      <c r="A169" s="26" t="s">
        <v>405</v>
      </c>
      <c r="B169" s="46">
        <v>40</v>
      </c>
      <c r="C169" s="140">
        <f>B169/1257</f>
        <v>3.1821797931583136E-2</v>
      </c>
      <c r="D169" s="46">
        <v>64</v>
      </c>
      <c r="E169" s="141">
        <f>D169/1595</f>
        <v>4.0125391849529783E-2</v>
      </c>
      <c r="F169" s="128">
        <v>131</v>
      </c>
      <c r="G169" s="142">
        <f>F169/3843</f>
        <v>3.4087952120739007E-2</v>
      </c>
      <c r="H169" s="46">
        <v>147</v>
      </c>
      <c r="I169" s="141">
        <f>H169/4426</f>
        <v>3.3212833258020789E-2</v>
      </c>
      <c r="J169" s="49">
        <f>IF(D169=0, "-", IF((B169-D169)/D169&lt;10, (B169-D169)/D169, "&gt;999%"))</f>
        <v>-0.375</v>
      </c>
      <c r="K169" s="50">
        <f>IF(H169=0, "-", IF((F169-H169)/H169&lt;10, (F169-H169)/H169, "&gt;999%"))</f>
        <v>-0.10884353741496598</v>
      </c>
    </row>
    <row r="170" spans="1:11" ht="13" x14ac:dyDescent="0.3">
      <c r="A170" s="26"/>
      <c r="B170" s="46"/>
      <c r="C170" s="140"/>
      <c r="D170" s="46"/>
      <c r="E170" s="141"/>
      <c r="F170" s="128"/>
      <c r="G170" s="142"/>
      <c r="H170" s="46"/>
      <c r="I170" s="141"/>
      <c r="J170" s="49"/>
      <c r="K170" s="50"/>
    </row>
    <row r="171" spans="1:11" ht="13" x14ac:dyDescent="0.3">
      <c r="A171" s="26" t="s">
        <v>406</v>
      </c>
      <c r="B171" s="46">
        <v>589</v>
      </c>
      <c r="C171" s="140">
        <f>B171/1257</f>
        <v>0.46857597454256167</v>
      </c>
      <c r="D171" s="46">
        <v>752</v>
      </c>
      <c r="E171" s="141">
        <f>D171/1595</f>
        <v>0.47147335423197489</v>
      </c>
      <c r="F171" s="128">
        <v>1847</v>
      </c>
      <c r="G171" s="142">
        <f>F171/3843</f>
        <v>0.48061410356492323</v>
      </c>
      <c r="H171" s="46">
        <v>1936</v>
      </c>
      <c r="I171" s="141">
        <f>H171/4426</f>
        <v>0.43741527338454589</v>
      </c>
      <c r="J171" s="49">
        <f>IF(D171=0, "-", IF((B171-D171)/D171&lt;10, (B171-D171)/D171, "&gt;999%"))</f>
        <v>-0.21675531914893617</v>
      </c>
      <c r="K171" s="50">
        <f>IF(H171=0, "-", IF((F171-H171)/H171&lt;10, (F171-H171)/H171, "&gt;999%"))</f>
        <v>-4.5971074380165289E-2</v>
      </c>
    </row>
  </sheetData>
  <mergeCells count="37">
    <mergeCell ref="B147:E147"/>
    <mergeCell ref="F147:I147"/>
    <mergeCell ref="J147:K147"/>
    <mergeCell ref="B148:C148"/>
    <mergeCell ref="D148:E148"/>
    <mergeCell ref="F148:G148"/>
    <mergeCell ref="H148:I148"/>
    <mergeCell ref="B99:E99"/>
    <mergeCell ref="F99:I99"/>
    <mergeCell ref="J99:K99"/>
    <mergeCell ref="B100:C100"/>
    <mergeCell ref="D100:E100"/>
    <mergeCell ref="F100:G100"/>
    <mergeCell ref="H100:I100"/>
    <mergeCell ref="B57:E57"/>
    <mergeCell ref="F57:I57"/>
    <mergeCell ref="J57:K57"/>
    <mergeCell ref="B58:C58"/>
    <mergeCell ref="D58:E58"/>
    <mergeCell ref="F58:G58"/>
    <mergeCell ref="H58:I58"/>
    <mergeCell ref="B21:E21"/>
    <mergeCell ref="F21:I21"/>
    <mergeCell ref="J21:K21"/>
    <mergeCell ref="B22:C22"/>
    <mergeCell ref="D22:E22"/>
    <mergeCell ref="F22:G22"/>
    <mergeCell ref="H22:I22"/>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1" max="16383" man="1"/>
    <brk id="81" max="16383" man="1"/>
    <brk id="12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3589-266A-4636-8798-BF1AF9A243E0}">
  <sheetPr>
    <pageSetUpPr fitToPage="1"/>
  </sheetPr>
  <dimension ref="A1:K39"/>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407</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152</v>
      </c>
      <c r="G4" s="25"/>
      <c r="H4" s="25"/>
      <c r="I4" s="23"/>
      <c r="J4" s="22" t="s">
        <v>153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154</v>
      </c>
      <c r="C6" s="133" t="s">
        <v>155</v>
      </c>
      <c r="D6" s="132" t="s">
        <v>154</v>
      </c>
      <c r="E6" s="134" t="s">
        <v>155</v>
      </c>
      <c r="F6" s="144" t="s">
        <v>154</v>
      </c>
      <c r="G6" s="133" t="s">
        <v>155</v>
      </c>
      <c r="H6" s="145" t="s">
        <v>154</v>
      </c>
      <c r="I6" s="134" t="s">
        <v>155</v>
      </c>
      <c r="J6" s="132"/>
      <c r="K6" s="134"/>
    </row>
    <row r="7" spans="1:11" x14ac:dyDescent="0.25">
      <c r="A7" s="34" t="s">
        <v>49</v>
      </c>
      <c r="B7" s="35">
        <v>0</v>
      </c>
      <c r="C7" s="146">
        <f>IF(B39=0, "-", B7/B39)</f>
        <v>0</v>
      </c>
      <c r="D7" s="35">
        <v>1</v>
      </c>
      <c r="E7" s="39">
        <f>IF(D39=0, "-", D7/D39)</f>
        <v>1.3297872340425532E-3</v>
      </c>
      <c r="F7" s="136">
        <v>0</v>
      </c>
      <c r="G7" s="146">
        <f>IF(F39=0, "-", F7/F39)</f>
        <v>0</v>
      </c>
      <c r="H7" s="35">
        <v>1</v>
      </c>
      <c r="I7" s="39">
        <f>IF(H39=0, "-", H7/H39)</f>
        <v>5.1652892561983473E-4</v>
      </c>
      <c r="J7" s="38">
        <f t="shared" ref="J7:J37" si="0">IF(D7=0, "-", IF((B7-D7)/D7&lt;10, (B7-D7)/D7, "&gt;999%"))</f>
        <v>-1</v>
      </c>
      <c r="K7" s="39">
        <f t="shared" ref="K7:K37" si="1">IF(H7=0, "-", IF((F7-H7)/H7&lt;10, (F7-H7)/H7, "&gt;999%"))</f>
        <v>-1</v>
      </c>
    </row>
    <row r="8" spans="1:11" x14ac:dyDescent="0.25">
      <c r="A8" s="34" t="s">
        <v>50</v>
      </c>
      <c r="B8" s="35">
        <v>7</v>
      </c>
      <c r="C8" s="146">
        <f>IF(B39=0, "-", B8/B39)</f>
        <v>1.1884550084889643E-2</v>
      </c>
      <c r="D8" s="35">
        <v>10</v>
      </c>
      <c r="E8" s="39">
        <f>IF(D39=0, "-", D8/D39)</f>
        <v>1.3297872340425532E-2</v>
      </c>
      <c r="F8" s="136">
        <v>29</v>
      </c>
      <c r="G8" s="146">
        <f>IF(F39=0, "-", F8/F39)</f>
        <v>1.5701136978884679E-2</v>
      </c>
      <c r="H8" s="35">
        <v>25</v>
      </c>
      <c r="I8" s="39">
        <f>IF(H39=0, "-", H8/H39)</f>
        <v>1.2913223140495868E-2</v>
      </c>
      <c r="J8" s="38">
        <f t="shared" si="0"/>
        <v>-0.3</v>
      </c>
      <c r="K8" s="39">
        <f t="shared" si="1"/>
        <v>0.16</v>
      </c>
    </row>
    <row r="9" spans="1:11" x14ac:dyDescent="0.25">
      <c r="A9" s="34" t="s">
        <v>51</v>
      </c>
      <c r="B9" s="35">
        <v>6</v>
      </c>
      <c r="C9" s="146">
        <f>IF(B39=0, "-", B9/B39)</f>
        <v>1.0186757215619695E-2</v>
      </c>
      <c r="D9" s="35">
        <v>6</v>
      </c>
      <c r="E9" s="39">
        <f>IF(D39=0, "-", D9/D39)</f>
        <v>7.9787234042553185E-3</v>
      </c>
      <c r="F9" s="136">
        <v>15</v>
      </c>
      <c r="G9" s="146">
        <f>IF(F39=0, "-", F9/F39)</f>
        <v>8.1212777476989718E-3</v>
      </c>
      <c r="H9" s="35">
        <v>17</v>
      </c>
      <c r="I9" s="39">
        <f>IF(H39=0, "-", H9/H39)</f>
        <v>8.7809917355371903E-3</v>
      </c>
      <c r="J9" s="38">
        <f t="shared" si="0"/>
        <v>0</v>
      </c>
      <c r="K9" s="39">
        <f t="shared" si="1"/>
        <v>-0.11764705882352941</v>
      </c>
    </row>
    <row r="10" spans="1:11" x14ac:dyDescent="0.25">
      <c r="A10" s="34" t="s">
        <v>55</v>
      </c>
      <c r="B10" s="35">
        <v>14</v>
      </c>
      <c r="C10" s="146">
        <f>IF(B39=0, "-", B10/B39)</f>
        <v>2.3769100169779286E-2</v>
      </c>
      <c r="D10" s="35">
        <v>16</v>
      </c>
      <c r="E10" s="39">
        <f>IF(D39=0, "-", D10/D39)</f>
        <v>2.1276595744680851E-2</v>
      </c>
      <c r="F10" s="136">
        <v>42</v>
      </c>
      <c r="G10" s="146">
        <f>IF(F39=0, "-", F10/F39)</f>
        <v>2.2739577693557118E-2</v>
      </c>
      <c r="H10" s="35">
        <v>36</v>
      </c>
      <c r="I10" s="39">
        <f>IF(H39=0, "-", H10/H39)</f>
        <v>1.859504132231405E-2</v>
      </c>
      <c r="J10" s="38">
        <f t="shared" si="0"/>
        <v>-0.125</v>
      </c>
      <c r="K10" s="39">
        <f t="shared" si="1"/>
        <v>0.16666666666666666</v>
      </c>
    </row>
    <row r="11" spans="1:11" x14ac:dyDescent="0.25">
      <c r="A11" s="34" t="s">
        <v>57</v>
      </c>
      <c r="B11" s="35">
        <v>0</v>
      </c>
      <c r="C11" s="146">
        <f>IF(B39=0, "-", B11/B39)</f>
        <v>0</v>
      </c>
      <c r="D11" s="35">
        <v>1</v>
      </c>
      <c r="E11" s="39">
        <f>IF(D39=0, "-", D11/D39)</f>
        <v>1.3297872340425532E-3</v>
      </c>
      <c r="F11" s="136">
        <v>0</v>
      </c>
      <c r="G11" s="146">
        <f>IF(F39=0, "-", F11/F39)</f>
        <v>0</v>
      </c>
      <c r="H11" s="35">
        <v>1</v>
      </c>
      <c r="I11" s="39">
        <f>IF(H39=0, "-", H11/H39)</f>
        <v>5.1652892561983473E-4</v>
      </c>
      <c r="J11" s="38">
        <f t="shared" si="0"/>
        <v>-1</v>
      </c>
      <c r="K11" s="39">
        <f t="shared" si="1"/>
        <v>-1</v>
      </c>
    </row>
    <row r="12" spans="1:11" x14ac:dyDescent="0.25">
      <c r="A12" s="34" t="s">
        <v>58</v>
      </c>
      <c r="B12" s="35">
        <v>26</v>
      </c>
      <c r="C12" s="146">
        <f>IF(B39=0, "-", B12/B39)</f>
        <v>4.4142614601018676E-2</v>
      </c>
      <c r="D12" s="35">
        <v>39</v>
      </c>
      <c r="E12" s="39">
        <f>IF(D39=0, "-", D12/D39)</f>
        <v>5.1861702127659573E-2</v>
      </c>
      <c r="F12" s="136">
        <v>57</v>
      </c>
      <c r="G12" s="146">
        <f>IF(F39=0, "-", F12/F39)</f>
        <v>3.086085544125609E-2</v>
      </c>
      <c r="H12" s="35">
        <v>93</v>
      </c>
      <c r="I12" s="39">
        <f>IF(H39=0, "-", H12/H39)</f>
        <v>4.8037190082644628E-2</v>
      </c>
      <c r="J12" s="38">
        <f t="shared" si="0"/>
        <v>-0.33333333333333331</v>
      </c>
      <c r="K12" s="39">
        <f t="shared" si="1"/>
        <v>-0.38709677419354838</v>
      </c>
    </row>
    <row r="13" spans="1:11" x14ac:dyDescent="0.25">
      <c r="A13" s="34" t="s">
        <v>59</v>
      </c>
      <c r="B13" s="35">
        <v>39</v>
      </c>
      <c r="C13" s="146">
        <f>IF(B39=0, "-", B13/B39)</f>
        <v>6.6213921901528014E-2</v>
      </c>
      <c r="D13" s="35">
        <v>51</v>
      </c>
      <c r="E13" s="39">
        <f>IF(D39=0, "-", D13/D39)</f>
        <v>6.7819148936170207E-2</v>
      </c>
      <c r="F13" s="136">
        <v>106</v>
      </c>
      <c r="G13" s="146">
        <f>IF(F39=0, "-", F13/F39)</f>
        <v>5.7390362750406064E-2</v>
      </c>
      <c r="H13" s="35">
        <v>131</v>
      </c>
      <c r="I13" s="39">
        <f>IF(H39=0, "-", H13/H39)</f>
        <v>6.7665289256198344E-2</v>
      </c>
      <c r="J13" s="38">
        <f t="shared" si="0"/>
        <v>-0.23529411764705882</v>
      </c>
      <c r="K13" s="39">
        <f t="shared" si="1"/>
        <v>-0.19083969465648856</v>
      </c>
    </row>
    <row r="14" spans="1:11" x14ac:dyDescent="0.25">
      <c r="A14" s="34" t="s">
        <v>60</v>
      </c>
      <c r="B14" s="35">
        <v>48</v>
      </c>
      <c r="C14" s="146">
        <f>IF(B39=0, "-", B14/B39)</f>
        <v>8.1494057724957561E-2</v>
      </c>
      <c r="D14" s="35">
        <v>26</v>
      </c>
      <c r="E14" s="39">
        <f>IF(D39=0, "-", D14/D39)</f>
        <v>3.4574468085106384E-2</v>
      </c>
      <c r="F14" s="136">
        <v>162</v>
      </c>
      <c r="G14" s="146">
        <f>IF(F39=0, "-", F14/F39)</f>
        <v>8.7709799675148886E-2</v>
      </c>
      <c r="H14" s="35">
        <v>122</v>
      </c>
      <c r="I14" s="39">
        <f>IF(H39=0, "-", H14/H39)</f>
        <v>6.3016528925619833E-2</v>
      </c>
      <c r="J14" s="38">
        <f t="shared" si="0"/>
        <v>0.84615384615384615</v>
      </c>
      <c r="K14" s="39">
        <f t="shared" si="1"/>
        <v>0.32786885245901637</v>
      </c>
    </row>
    <row r="15" spans="1:11" x14ac:dyDescent="0.25">
      <c r="A15" s="34" t="s">
        <v>61</v>
      </c>
      <c r="B15" s="35">
        <v>7</v>
      </c>
      <c r="C15" s="146">
        <f>IF(B39=0, "-", B15/B39)</f>
        <v>1.1884550084889643E-2</v>
      </c>
      <c r="D15" s="35">
        <v>13</v>
      </c>
      <c r="E15" s="39">
        <f>IF(D39=0, "-", D15/D39)</f>
        <v>1.7287234042553192E-2</v>
      </c>
      <c r="F15" s="136">
        <v>18</v>
      </c>
      <c r="G15" s="146">
        <f>IF(F39=0, "-", F15/F39)</f>
        <v>9.7455332972387655E-3</v>
      </c>
      <c r="H15" s="35">
        <v>24</v>
      </c>
      <c r="I15" s="39">
        <f>IF(H39=0, "-", H15/H39)</f>
        <v>1.2396694214876033E-2</v>
      </c>
      <c r="J15" s="38">
        <f t="shared" si="0"/>
        <v>-0.46153846153846156</v>
      </c>
      <c r="K15" s="39">
        <f t="shared" si="1"/>
        <v>-0.25</v>
      </c>
    </row>
    <row r="16" spans="1:11" x14ac:dyDescent="0.25">
      <c r="A16" s="34" t="s">
        <v>63</v>
      </c>
      <c r="B16" s="35">
        <v>2</v>
      </c>
      <c r="C16" s="146">
        <f>IF(B39=0, "-", B16/B39)</f>
        <v>3.3955857385398981E-3</v>
      </c>
      <c r="D16" s="35">
        <v>6</v>
      </c>
      <c r="E16" s="39">
        <f>IF(D39=0, "-", D16/D39)</f>
        <v>7.9787234042553185E-3</v>
      </c>
      <c r="F16" s="136">
        <v>5</v>
      </c>
      <c r="G16" s="146">
        <f>IF(F39=0, "-", F16/F39)</f>
        <v>2.7070925825663237E-3</v>
      </c>
      <c r="H16" s="35">
        <v>14</v>
      </c>
      <c r="I16" s="39">
        <f>IF(H39=0, "-", H16/H39)</f>
        <v>7.2314049586776862E-3</v>
      </c>
      <c r="J16" s="38">
        <f t="shared" si="0"/>
        <v>-0.66666666666666663</v>
      </c>
      <c r="K16" s="39">
        <f t="shared" si="1"/>
        <v>-0.6428571428571429</v>
      </c>
    </row>
    <row r="17" spans="1:11" x14ac:dyDescent="0.25">
      <c r="A17" s="34" t="s">
        <v>64</v>
      </c>
      <c r="B17" s="35">
        <v>11</v>
      </c>
      <c r="C17" s="146">
        <f>IF(B39=0, "-", B17/B39)</f>
        <v>1.8675721561969439E-2</v>
      </c>
      <c r="D17" s="35">
        <v>5</v>
      </c>
      <c r="E17" s="39">
        <f>IF(D39=0, "-", D17/D39)</f>
        <v>6.648936170212766E-3</v>
      </c>
      <c r="F17" s="136">
        <v>21</v>
      </c>
      <c r="G17" s="146">
        <f>IF(F39=0, "-", F17/F39)</f>
        <v>1.1369788846778559E-2</v>
      </c>
      <c r="H17" s="35">
        <v>12</v>
      </c>
      <c r="I17" s="39">
        <f>IF(H39=0, "-", H17/H39)</f>
        <v>6.1983471074380167E-3</v>
      </c>
      <c r="J17" s="38">
        <f t="shared" si="0"/>
        <v>1.2</v>
      </c>
      <c r="K17" s="39">
        <f t="shared" si="1"/>
        <v>0.75</v>
      </c>
    </row>
    <row r="18" spans="1:11" x14ac:dyDescent="0.25">
      <c r="A18" s="34" t="s">
        <v>65</v>
      </c>
      <c r="B18" s="35">
        <v>18</v>
      </c>
      <c r="C18" s="146">
        <f>IF(B39=0, "-", B18/B39)</f>
        <v>3.0560271646859084E-2</v>
      </c>
      <c r="D18" s="35">
        <v>35</v>
      </c>
      <c r="E18" s="39">
        <f>IF(D39=0, "-", D18/D39)</f>
        <v>4.6542553191489359E-2</v>
      </c>
      <c r="F18" s="136">
        <v>67</v>
      </c>
      <c r="G18" s="146">
        <f>IF(F39=0, "-", F18/F39)</f>
        <v>3.6275040606388739E-2</v>
      </c>
      <c r="H18" s="35">
        <v>73</v>
      </c>
      <c r="I18" s="39">
        <f>IF(H39=0, "-", H18/H39)</f>
        <v>3.7706611570247933E-2</v>
      </c>
      <c r="J18" s="38">
        <f t="shared" si="0"/>
        <v>-0.48571428571428571</v>
      </c>
      <c r="K18" s="39">
        <f t="shared" si="1"/>
        <v>-8.2191780821917804E-2</v>
      </c>
    </row>
    <row r="19" spans="1:11" x14ac:dyDescent="0.25">
      <c r="A19" s="34" t="s">
        <v>66</v>
      </c>
      <c r="B19" s="35">
        <v>6</v>
      </c>
      <c r="C19" s="146">
        <f>IF(B39=0, "-", B19/B39)</f>
        <v>1.0186757215619695E-2</v>
      </c>
      <c r="D19" s="35">
        <v>17</v>
      </c>
      <c r="E19" s="39">
        <f>IF(D39=0, "-", D19/D39)</f>
        <v>2.2606382978723406E-2</v>
      </c>
      <c r="F19" s="136">
        <v>18</v>
      </c>
      <c r="G19" s="146">
        <f>IF(F39=0, "-", F19/F39)</f>
        <v>9.7455332972387655E-3</v>
      </c>
      <c r="H19" s="35">
        <v>30</v>
      </c>
      <c r="I19" s="39">
        <f>IF(H39=0, "-", H19/H39)</f>
        <v>1.5495867768595042E-2</v>
      </c>
      <c r="J19" s="38">
        <f t="shared" si="0"/>
        <v>-0.6470588235294118</v>
      </c>
      <c r="K19" s="39">
        <f t="shared" si="1"/>
        <v>-0.4</v>
      </c>
    </row>
    <row r="20" spans="1:11" x14ac:dyDescent="0.25">
      <c r="A20" s="34" t="s">
        <v>67</v>
      </c>
      <c r="B20" s="35">
        <v>0</v>
      </c>
      <c r="C20" s="146">
        <f>IF(B39=0, "-", B20/B39)</f>
        <v>0</v>
      </c>
      <c r="D20" s="35">
        <v>0</v>
      </c>
      <c r="E20" s="39">
        <f>IF(D39=0, "-", D20/D39)</f>
        <v>0</v>
      </c>
      <c r="F20" s="136">
        <v>2</v>
      </c>
      <c r="G20" s="146">
        <f>IF(F39=0, "-", F20/F39)</f>
        <v>1.0828370330265296E-3</v>
      </c>
      <c r="H20" s="35">
        <v>0</v>
      </c>
      <c r="I20" s="39">
        <f>IF(H39=0, "-", H20/H39)</f>
        <v>0</v>
      </c>
      <c r="J20" s="38" t="str">
        <f t="shared" si="0"/>
        <v>-</v>
      </c>
      <c r="K20" s="39" t="str">
        <f t="shared" si="1"/>
        <v>-</v>
      </c>
    </row>
    <row r="21" spans="1:11" x14ac:dyDescent="0.25">
      <c r="A21" s="34" t="s">
        <v>68</v>
      </c>
      <c r="B21" s="35">
        <v>1</v>
      </c>
      <c r="C21" s="146">
        <f>IF(B39=0, "-", B21/B39)</f>
        <v>1.697792869269949E-3</v>
      </c>
      <c r="D21" s="35">
        <v>3</v>
      </c>
      <c r="E21" s="39">
        <f>IF(D39=0, "-", D21/D39)</f>
        <v>3.9893617021276593E-3</v>
      </c>
      <c r="F21" s="136">
        <v>1</v>
      </c>
      <c r="G21" s="146">
        <f>IF(F39=0, "-", F21/F39)</f>
        <v>5.4141851651326478E-4</v>
      </c>
      <c r="H21" s="35">
        <v>14</v>
      </c>
      <c r="I21" s="39">
        <f>IF(H39=0, "-", H21/H39)</f>
        <v>7.2314049586776862E-3</v>
      </c>
      <c r="J21" s="38">
        <f t="shared" si="0"/>
        <v>-0.66666666666666663</v>
      </c>
      <c r="K21" s="39">
        <f t="shared" si="1"/>
        <v>-0.9285714285714286</v>
      </c>
    </row>
    <row r="22" spans="1:11" x14ac:dyDescent="0.25">
      <c r="A22" s="34" t="s">
        <v>70</v>
      </c>
      <c r="B22" s="35">
        <v>49</v>
      </c>
      <c r="C22" s="146">
        <f>IF(B39=0, "-", B22/B39)</f>
        <v>8.3191850594227498E-2</v>
      </c>
      <c r="D22" s="35">
        <v>57</v>
      </c>
      <c r="E22" s="39">
        <f>IF(D39=0, "-", D22/D39)</f>
        <v>7.5797872340425537E-2</v>
      </c>
      <c r="F22" s="136">
        <v>145</v>
      </c>
      <c r="G22" s="146">
        <f>IF(F39=0, "-", F22/F39)</f>
        <v>7.8505684894423389E-2</v>
      </c>
      <c r="H22" s="35">
        <v>155</v>
      </c>
      <c r="I22" s="39">
        <f>IF(H39=0, "-", H22/H39)</f>
        <v>8.0061983471074377E-2</v>
      </c>
      <c r="J22" s="38">
        <f t="shared" si="0"/>
        <v>-0.14035087719298245</v>
      </c>
      <c r="K22" s="39">
        <f t="shared" si="1"/>
        <v>-6.4516129032258063E-2</v>
      </c>
    </row>
    <row r="23" spans="1:11" x14ac:dyDescent="0.25">
      <c r="A23" s="34" t="s">
        <v>71</v>
      </c>
      <c r="B23" s="35">
        <v>12</v>
      </c>
      <c r="C23" s="146">
        <f>IF(B39=0, "-", B23/B39)</f>
        <v>2.037351443123939E-2</v>
      </c>
      <c r="D23" s="35">
        <v>10</v>
      </c>
      <c r="E23" s="39">
        <f>IF(D39=0, "-", D23/D39)</f>
        <v>1.3297872340425532E-2</v>
      </c>
      <c r="F23" s="136">
        <v>19</v>
      </c>
      <c r="G23" s="146">
        <f>IF(F39=0, "-", F23/F39)</f>
        <v>1.028695181375203E-2</v>
      </c>
      <c r="H23" s="35">
        <v>15</v>
      </c>
      <c r="I23" s="39">
        <f>IF(H39=0, "-", H23/H39)</f>
        <v>7.7479338842975209E-3</v>
      </c>
      <c r="J23" s="38">
        <f t="shared" si="0"/>
        <v>0.2</v>
      </c>
      <c r="K23" s="39">
        <f t="shared" si="1"/>
        <v>0.26666666666666666</v>
      </c>
    </row>
    <row r="24" spans="1:11" x14ac:dyDescent="0.25">
      <c r="A24" s="34" t="s">
        <v>73</v>
      </c>
      <c r="B24" s="35">
        <v>13</v>
      </c>
      <c r="C24" s="146">
        <f>IF(B39=0, "-", B24/B39)</f>
        <v>2.2071307300509338E-2</v>
      </c>
      <c r="D24" s="35">
        <v>1</v>
      </c>
      <c r="E24" s="39">
        <f>IF(D39=0, "-", D24/D39)</f>
        <v>1.3297872340425532E-3</v>
      </c>
      <c r="F24" s="136">
        <v>30</v>
      </c>
      <c r="G24" s="146">
        <f>IF(F39=0, "-", F24/F39)</f>
        <v>1.6242555495397944E-2</v>
      </c>
      <c r="H24" s="35">
        <v>1</v>
      </c>
      <c r="I24" s="39">
        <f>IF(H39=0, "-", H24/H39)</f>
        <v>5.1652892561983473E-4</v>
      </c>
      <c r="J24" s="38" t="str">
        <f t="shared" si="0"/>
        <v>&gt;999%</v>
      </c>
      <c r="K24" s="39" t="str">
        <f t="shared" si="1"/>
        <v>&gt;999%</v>
      </c>
    </row>
    <row r="25" spans="1:11" x14ac:dyDescent="0.25">
      <c r="A25" s="34" t="s">
        <v>74</v>
      </c>
      <c r="B25" s="35">
        <v>0</v>
      </c>
      <c r="C25" s="146">
        <f>IF(B39=0, "-", B25/B39)</f>
        <v>0</v>
      </c>
      <c r="D25" s="35">
        <v>0</v>
      </c>
      <c r="E25" s="39">
        <f>IF(D39=0, "-", D25/D39)</f>
        <v>0</v>
      </c>
      <c r="F25" s="136">
        <v>2</v>
      </c>
      <c r="G25" s="146">
        <f>IF(F39=0, "-", F25/F39)</f>
        <v>1.0828370330265296E-3</v>
      </c>
      <c r="H25" s="35">
        <v>1</v>
      </c>
      <c r="I25" s="39">
        <f>IF(H39=0, "-", H25/H39)</f>
        <v>5.1652892561983473E-4</v>
      </c>
      <c r="J25" s="38" t="str">
        <f t="shared" si="0"/>
        <v>-</v>
      </c>
      <c r="K25" s="39">
        <f t="shared" si="1"/>
        <v>1</v>
      </c>
    </row>
    <row r="26" spans="1:11" x14ac:dyDescent="0.25">
      <c r="A26" s="34" t="s">
        <v>75</v>
      </c>
      <c r="B26" s="35">
        <v>51</v>
      </c>
      <c r="C26" s="146">
        <f>IF(B39=0, "-", B26/B39)</f>
        <v>8.6587436332767401E-2</v>
      </c>
      <c r="D26" s="35">
        <v>99</v>
      </c>
      <c r="E26" s="39">
        <f>IF(D39=0, "-", D26/D39)</f>
        <v>0.13164893617021275</v>
      </c>
      <c r="F26" s="136">
        <v>309</v>
      </c>
      <c r="G26" s="146">
        <f>IF(F39=0, "-", F26/F39)</f>
        <v>0.1672983216025988</v>
      </c>
      <c r="H26" s="35">
        <v>287</v>
      </c>
      <c r="I26" s="39">
        <f>IF(H39=0, "-", H26/H39)</f>
        <v>0.14824380165289255</v>
      </c>
      <c r="J26" s="38">
        <f t="shared" si="0"/>
        <v>-0.48484848484848486</v>
      </c>
      <c r="K26" s="39">
        <f t="shared" si="1"/>
        <v>7.6655052264808357E-2</v>
      </c>
    </row>
    <row r="27" spans="1:11" x14ac:dyDescent="0.25">
      <c r="A27" s="34" t="s">
        <v>76</v>
      </c>
      <c r="B27" s="35">
        <v>40</v>
      </c>
      <c r="C27" s="146">
        <f>IF(B39=0, "-", B27/B39)</f>
        <v>6.7911714770797965E-2</v>
      </c>
      <c r="D27" s="35">
        <v>75</v>
      </c>
      <c r="E27" s="39">
        <f>IF(D39=0, "-", D27/D39)</f>
        <v>9.9734042553191488E-2</v>
      </c>
      <c r="F27" s="136">
        <v>103</v>
      </c>
      <c r="G27" s="146">
        <f>IF(F39=0, "-", F27/F39)</f>
        <v>5.576610720086627E-2</v>
      </c>
      <c r="H27" s="35">
        <v>157</v>
      </c>
      <c r="I27" s="39">
        <f>IF(H39=0, "-", H27/H39)</f>
        <v>8.1095041322314043E-2</v>
      </c>
      <c r="J27" s="38">
        <f t="shared" si="0"/>
        <v>-0.46666666666666667</v>
      </c>
      <c r="K27" s="39">
        <f t="shared" si="1"/>
        <v>-0.34394904458598724</v>
      </c>
    </row>
    <row r="28" spans="1:11" x14ac:dyDescent="0.25">
      <c r="A28" s="34" t="s">
        <v>77</v>
      </c>
      <c r="B28" s="35">
        <v>0</v>
      </c>
      <c r="C28" s="146">
        <f>IF(B39=0, "-", B28/B39)</f>
        <v>0</v>
      </c>
      <c r="D28" s="35">
        <v>1</v>
      </c>
      <c r="E28" s="39">
        <f>IF(D39=0, "-", D28/D39)</f>
        <v>1.3297872340425532E-3</v>
      </c>
      <c r="F28" s="136">
        <v>0</v>
      </c>
      <c r="G28" s="146">
        <f>IF(F39=0, "-", F28/F39)</f>
        <v>0</v>
      </c>
      <c r="H28" s="35">
        <v>7</v>
      </c>
      <c r="I28" s="39">
        <f>IF(H39=0, "-", H28/H39)</f>
        <v>3.6157024793388431E-3</v>
      </c>
      <c r="J28" s="38">
        <f t="shared" si="0"/>
        <v>-1</v>
      </c>
      <c r="K28" s="39">
        <f t="shared" si="1"/>
        <v>-1</v>
      </c>
    </row>
    <row r="29" spans="1:11" x14ac:dyDescent="0.25">
      <c r="A29" s="34" t="s">
        <v>78</v>
      </c>
      <c r="B29" s="35">
        <v>1</v>
      </c>
      <c r="C29" s="146">
        <f>IF(B39=0, "-", B29/B39)</f>
        <v>1.697792869269949E-3</v>
      </c>
      <c r="D29" s="35">
        <v>2</v>
      </c>
      <c r="E29" s="39">
        <f>IF(D39=0, "-", D29/D39)</f>
        <v>2.6595744680851063E-3</v>
      </c>
      <c r="F29" s="136">
        <v>10</v>
      </c>
      <c r="G29" s="146">
        <f>IF(F39=0, "-", F29/F39)</f>
        <v>5.4141851651326473E-3</v>
      </c>
      <c r="H29" s="35">
        <v>4</v>
      </c>
      <c r="I29" s="39">
        <f>IF(H39=0, "-", H29/H39)</f>
        <v>2.0661157024793389E-3</v>
      </c>
      <c r="J29" s="38">
        <f t="shared" si="0"/>
        <v>-0.5</v>
      </c>
      <c r="K29" s="39">
        <f t="shared" si="1"/>
        <v>1.5</v>
      </c>
    </row>
    <row r="30" spans="1:11" x14ac:dyDescent="0.25">
      <c r="A30" s="34" t="s">
        <v>80</v>
      </c>
      <c r="B30" s="35">
        <v>2</v>
      </c>
      <c r="C30" s="146">
        <f>IF(B39=0, "-", B30/B39)</f>
        <v>3.3955857385398981E-3</v>
      </c>
      <c r="D30" s="35">
        <v>7</v>
      </c>
      <c r="E30" s="39">
        <f>IF(D39=0, "-", D30/D39)</f>
        <v>9.3085106382978719E-3</v>
      </c>
      <c r="F30" s="136">
        <v>6</v>
      </c>
      <c r="G30" s="146">
        <f>IF(F39=0, "-", F30/F39)</f>
        <v>3.2485110990795887E-3</v>
      </c>
      <c r="H30" s="35">
        <v>9</v>
      </c>
      <c r="I30" s="39">
        <f>IF(H39=0, "-", H30/H39)</f>
        <v>4.6487603305785125E-3</v>
      </c>
      <c r="J30" s="38">
        <f t="shared" si="0"/>
        <v>-0.7142857142857143</v>
      </c>
      <c r="K30" s="39">
        <f t="shared" si="1"/>
        <v>-0.33333333333333331</v>
      </c>
    </row>
    <row r="31" spans="1:11" x14ac:dyDescent="0.25">
      <c r="A31" s="34" t="s">
        <v>81</v>
      </c>
      <c r="B31" s="35">
        <v>5</v>
      </c>
      <c r="C31" s="146">
        <f>IF(B39=0, "-", B31/B39)</f>
        <v>8.4889643463497456E-3</v>
      </c>
      <c r="D31" s="35">
        <v>6</v>
      </c>
      <c r="E31" s="39">
        <f>IF(D39=0, "-", D31/D39)</f>
        <v>7.9787234042553185E-3</v>
      </c>
      <c r="F31" s="136">
        <v>26</v>
      </c>
      <c r="G31" s="146">
        <f>IF(F39=0, "-", F31/F39)</f>
        <v>1.4076881429344884E-2</v>
      </c>
      <c r="H31" s="35">
        <v>23</v>
      </c>
      <c r="I31" s="39">
        <f>IF(H39=0, "-", H31/H39)</f>
        <v>1.1880165289256199E-2</v>
      </c>
      <c r="J31" s="38">
        <f t="shared" si="0"/>
        <v>-0.16666666666666666</v>
      </c>
      <c r="K31" s="39">
        <f t="shared" si="1"/>
        <v>0.13043478260869565</v>
      </c>
    </row>
    <row r="32" spans="1:11" x14ac:dyDescent="0.25">
      <c r="A32" s="34" t="s">
        <v>82</v>
      </c>
      <c r="B32" s="35">
        <v>0</v>
      </c>
      <c r="C32" s="146">
        <f>IF(B39=0, "-", B32/B39)</f>
        <v>0</v>
      </c>
      <c r="D32" s="35">
        <v>0</v>
      </c>
      <c r="E32" s="39">
        <f>IF(D39=0, "-", D32/D39)</f>
        <v>0</v>
      </c>
      <c r="F32" s="136">
        <v>2</v>
      </c>
      <c r="G32" s="146">
        <f>IF(F39=0, "-", F32/F39)</f>
        <v>1.0828370330265296E-3</v>
      </c>
      <c r="H32" s="35">
        <v>0</v>
      </c>
      <c r="I32" s="39">
        <f>IF(H39=0, "-", H32/H39)</f>
        <v>0</v>
      </c>
      <c r="J32" s="38" t="str">
        <f t="shared" si="0"/>
        <v>-</v>
      </c>
      <c r="K32" s="39" t="str">
        <f t="shared" si="1"/>
        <v>-</v>
      </c>
    </row>
    <row r="33" spans="1:11" x14ac:dyDescent="0.25">
      <c r="A33" s="34" t="s">
        <v>83</v>
      </c>
      <c r="B33" s="35">
        <v>90</v>
      </c>
      <c r="C33" s="146">
        <f>IF(B39=0, "-", B33/B39)</f>
        <v>0.15280135823429541</v>
      </c>
      <c r="D33" s="35">
        <v>111</v>
      </c>
      <c r="E33" s="39">
        <f>IF(D39=0, "-", D33/D39)</f>
        <v>0.14760638297872342</v>
      </c>
      <c r="F33" s="136">
        <v>186</v>
      </c>
      <c r="G33" s="146">
        <f>IF(F39=0, "-", F33/F39)</f>
        <v>0.10070384407146725</v>
      </c>
      <c r="H33" s="35">
        <v>245</v>
      </c>
      <c r="I33" s="39">
        <f>IF(H39=0, "-", H33/H39)</f>
        <v>0.12654958677685951</v>
      </c>
      <c r="J33" s="38">
        <f t="shared" si="0"/>
        <v>-0.1891891891891892</v>
      </c>
      <c r="K33" s="39">
        <f t="shared" si="1"/>
        <v>-0.24081632653061225</v>
      </c>
    </row>
    <row r="34" spans="1:11" x14ac:dyDescent="0.25">
      <c r="A34" s="34" t="s">
        <v>84</v>
      </c>
      <c r="B34" s="35">
        <v>15</v>
      </c>
      <c r="C34" s="146">
        <f>IF(B39=0, "-", B34/B39)</f>
        <v>2.5466893039049237E-2</v>
      </c>
      <c r="D34" s="35">
        <v>31</v>
      </c>
      <c r="E34" s="39">
        <f>IF(D39=0, "-", D34/D39)</f>
        <v>4.1223404255319146E-2</v>
      </c>
      <c r="F34" s="136">
        <v>56</v>
      </c>
      <c r="G34" s="146">
        <f>IF(F39=0, "-", F34/F39)</f>
        <v>3.0319436924742826E-2</v>
      </c>
      <c r="H34" s="35">
        <v>90</v>
      </c>
      <c r="I34" s="39">
        <f>IF(H39=0, "-", H34/H39)</f>
        <v>4.6487603305785122E-2</v>
      </c>
      <c r="J34" s="38">
        <f t="shared" si="0"/>
        <v>-0.5161290322580645</v>
      </c>
      <c r="K34" s="39">
        <f t="shared" si="1"/>
        <v>-0.37777777777777777</v>
      </c>
    </row>
    <row r="35" spans="1:11" x14ac:dyDescent="0.25">
      <c r="A35" s="34" t="s">
        <v>85</v>
      </c>
      <c r="B35" s="35">
        <v>111</v>
      </c>
      <c r="C35" s="146">
        <f>IF(B39=0, "-", B35/B39)</f>
        <v>0.18845500848896435</v>
      </c>
      <c r="D35" s="35">
        <v>79</v>
      </c>
      <c r="E35" s="39">
        <f>IF(D39=0, "-", D35/D39)</f>
        <v>0.10505319148936171</v>
      </c>
      <c r="F35" s="136">
        <v>336</v>
      </c>
      <c r="G35" s="146">
        <f>IF(F39=0, "-", F35/F39)</f>
        <v>0.18191662154845695</v>
      </c>
      <c r="H35" s="35">
        <v>248</v>
      </c>
      <c r="I35" s="39">
        <f>IF(H39=0, "-", H35/H39)</f>
        <v>0.128099173553719</v>
      </c>
      <c r="J35" s="38">
        <f t="shared" si="0"/>
        <v>0.4050632911392405</v>
      </c>
      <c r="K35" s="39">
        <f t="shared" si="1"/>
        <v>0.35483870967741937</v>
      </c>
    </row>
    <row r="36" spans="1:11" x14ac:dyDescent="0.25">
      <c r="A36" s="34" t="s">
        <v>86</v>
      </c>
      <c r="B36" s="35">
        <v>12</v>
      </c>
      <c r="C36" s="146">
        <f>IF(B39=0, "-", B36/B39)</f>
        <v>2.037351443123939E-2</v>
      </c>
      <c r="D36" s="35">
        <v>35</v>
      </c>
      <c r="E36" s="39">
        <f>IF(D39=0, "-", D36/D39)</f>
        <v>4.6542553191489359E-2</v>
      </c>
      <c r="F36" s="136">
        <v>49</v>
      </c>
      <c r="G36" s="146">
        <f>IF(F39=0, "-", F36/F39)</f>
        <v>2.6529507309149974E-2</v>
      </c>
      <c r="H36" s="35">
        <v>77</v>
      </c>
      <c r="I36" s="39">
        <f>IF(H39=0, "-", H36/H39)</f>
        <v>3.9772727272727272E-2</v>
      </c>
      <c r="J36" s="38">
        <f t="shared" si="0"/>
        <v>-0.65714285714285714</v>
      </c>
      <c r="K36" s="39">
        <f t="shared" si="1"/>
        <v>-0.36363636363636365</v>
      </c>
    </row>
    <row r="37" spans="1:11" x14ac:dyDescent="0.25">
      <c r="A37" s="34" t="s">
        <v>87</v>
      </c>
      <c r="B37" s="35">
        <v>3</v>
      </c>
      <c r="C37" s="146">
        <f>IF(B39=0, "-", B37/B39)</f>
        <v>5.0933786078098476E-3</v>
      </c>
      <c r="D37" s="35">
        <v>9</v>
      </c>
      <c r="E37" s="39">
        <f>IF(D39=0, "-", D37/D39)</f>
        <v>1.1968085106382979E-2</v>
      </c>
      <c r="F37" s="136">
        <v>25</v>
      </c>
      <c r="G37" s="146">
        <f>IF(F39=0, "-", F37/F39)</f>
        <v>1.3535462912831619E-2</v>
      </c>
      <c r="H37" s="35">
        <v>24</v>
      </c>
      <c r="I37" s="39">
        <f>IF(H39=0, "-", H37/H39)</f>
        <v>1.2396694214876033E-2</v>
      </c>
      <c r="J37" s="38">
        <f t="shared" si="0"/>
        <v>-0.66666666666666663</v>
      </c>
      <c r="K37" s="39">
        <f t="shared" si="1"/>
        <v>4.1666666666666664E-2</v>
      </c>
    </row>
    <row r="38" spans="1:11" x14ac:dyDescent="0.25">
      <c r="A38" s="137"/>
      <c r="B38" s="40"/>
      <c r="D38" s="40"/>
      <c r="E38" s="44"/>
      <c r="F38" s="138"/>
      <c r="H38" s="40"/>
      <c r="I38" s="44"/>
      <c r="J38" s="43"/>
      <c r="K38" s="44"/>
    </row>
    <row r="39" spans="1:11" s="52" customFormat="1" ht="13" x14ac:dyDescent="0.3">
      <c r="A39" s="139" t="s">
        <v>406</v>
      </c>
      <c r="B39" s="46">
        <f>SUM(B7:B38)</f>
        <v>589</v>
      </c>
      <c r="C39" s="140">
        <v>1</v>
      </c>
      <c r="D39" s="46">
        <f>SUM(D7:D38)</f>
        <v>752</v>
      </c>
      <c r="E39" s="141">
        <v>1</v>
      </c>
      <c r="F39" s="128">
        <f>SUM(F7:F38)</f>
        <v>1847</v>
      </c>
      <c r="G39" s="142">
        <v>1</v>
      </c>
      <c r="H39" s="46">
        <f>SUM(H7:H38)</f>
        <v>1936</v>
      </c>
      <c r="I39" s="141">
        <v>1</v>
      </c>
      <c r="J39" s="49">
        <f>IF(D39=0, "-", (B39-D39)/D39)</f>
        <v>-0.21675531914893617</v>
      </c>
      <c r="K39" s="50">
        <f>IF(H39=0, "-", (F39-H39)/H39)</f>
        <v>-4.5971074380165289E-2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D588-DCAA-4FF8-9960-F0B7E6D107D3}">
  <sheetPr>
    <pageSetUpPr fitToPage="1"/>
  </sheetPr>
  <dimension ref="A1:K69"/>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151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152</v>
      </c>
      <c r="G4" s="25"/>
      <c r="H4" s="25"/>
      <c r="I4" s="23"/>
      <c r="J4" s="22" t="s">
        <v>153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154</v>
      </c>
      <c r="C6" s="133" t="s">
        <v>155</v>
      </c>
      <c r="D6" s="132" t="s">
        <v>154</v>
      </c>
      <c r="E6" s="134" t="s">
        <v>155</v>
      </c>
      <c r="F6" s="133" t="s">
        <v>154</v>
      </c>
      <c r="G6" s="133" t="s">
        <v>155</v>
      </c>
      <c r="H6" s="132" t="s">
        <v>154</v>
      </c>
      <c r="I6" s="134" t="s">
        <v>155</v>
      </c>
      <c r="J6" s="132"/>
      <c r="K6" s="134"/>
    </row>
    <row r="7" spans="1:11" x14ac:dyDescent="0.25">
      <c r="A7" s="34" t="s">
        <v>408</v>
      </c>
      <c r="B7" s="35">
        <v>0</v>
      </c>
      <c r="C7" s="146">
        <f>IF(B10=0, "-", B7/B10)</f>
        <v>0</v>
      </c>
      <c r="D7" s="35">
        <v>0</v>
      </c>
      <c r="E7" s="39" t="str">
        <f>IF(D10=0, "-", D7/D10)</f>
        <v>-</v>
      </c>
      <c r="F7" s="136">
        <v>0</v>
      </c>
      <c r="G7" s="146">
        <f>IF(F10=0, "-", F7/F10)</f>
        <v>0</v>
      </c>
      <c r="H7" s="35">
        <v>1</v>
      </c>
      <c r="I7" s="39">
        <f>IF(H10=0, "-", H7/H10)</f>
        <v>0.16666666666666666</v>
      </c>
      <c r="J7" s="38" t="str">
        <f>IF(D7=0, "-", IF((B7-D7)/D7&lt;10, (B7-D7)/D7, "&gt;999%"))</f>
        <v>-</v>
      </c>
      <c r="K7" s="39">
        <f>IF(H7=0, "-", IF((F7-H7)/H7&lt;10, (F7-H7)/H7, "&gt;999%"))</f>
        <v>-1</v>
      </c>
    </row>
    <row r="8" spans="1:11" x14ac:dyDescent="0.25">
      <c r="A8" s="34" t="s">
        <v>409</v>
      </c>
      <c r="B8" s="35">
        <v>4</v>
      </c>
      <c r="C8" s="146">
        <f>IF(B10=0, "-", B8/B10)</f>
        <v>1</v>
      </c>
      <c r="D8" s="35">
        <v>0</v>
      </c>
      <c r="E8" s="39" t="str">
        <f>IF(D10=0, "-", D8/D10)</f>
        <v>-</v>
      </c>
      <c r="F8" s="136">
        <v>10</v>
      </c>
      <c r="G8" s="146">
        <f>IF(F10=0, "-", F8/F10)</f>
        <v>1</v>
      </c>
      <c r="H8" s="35">
        <v>5</v>
      </c>
      <c r="I8" s="39">
        <f>IF(H10=0, "-", H8/H10)</f>
        <v>0.83333333333333337</v>
      </c>
      <c r="J8" s="38" t="str">
        <f>IF(D8=0, "-", IF((B8-D8)/D8&lt;10, (B8-D8)/D8, "&gt;999%"))</f>
        <v>-</v>
      </c>
      <c r="K8" s="39">
        <f>IF(H8=0, "-", IF((F8-H8)/H8&lt;10, (F8-H8)/H8, "&gt;999%"))</f>
        <v>1</v>
      </c>
    </row>
    <row r="9" spans="1:11" x14ac:dyDescent="0.25">
      <c r="A9" s="137"/>
      <c r="B9" s="40"/>
      <c r="D9" s="40"/>
      <c r="E9" s="44"/>
      <c r="F9" s="138"/>
      <c r="H9" s="40"/>
      <c r="I9" s="44"/>
      <c r="J9" s="43"/>
      <c r="K9" s="44"/>
    </row>
    <row r="10" spans="1:11" s="52" customFormat="1" ht="13" x14ac:dyDescent="0.3">
      <c r="A10" s="139" t="s">
        <v>410</v>
      </c>
      <c r="B10" s="46">
        <f>SUM(B7:B9)</f>
        <v>4</v>
      </c>
      <c r="C10" s="140">
        <f>B10/1257</f>
        <v>3.1821797931583136E-3</v>
      </c>
      <c r="D10" s="46">
        <f>SUM(D7:D9)</f>
        <v>0</v>
      </c>
      <c r="E10" s="141">
        <f>D10/1595</f>
        <v>0</v>
      </c>
      <c r="F10" s="128">
        <f>SUM(F7:F9)</f>
        <v>10</v>
      </c>
      <c r="G10" s="142">
        <f>F10/3843</f>
        <v>2.6021337496747333E-3</v>
      </c>
      <c r="H10" s="46">
        <f>SUM(H7:H9)</f>
        <v>6</v>
      </c>
      <c r="I10" s="141">
        <f>H10/4426</f>
        <v>1.3556258472661546E-3</v>
      </c>
      <c r="J10" s="49" t="str">
        <f>IF(D10=0, "-", IF((B10-D10)/D10&lt;10, (B10-D10)/D10, "&gt;999%"))</f>
        <v>-</v>
      </c>
      <c r="K10" s="50">
        <f>IF(H10=0, "-", IF((F10-H10)/H10&lt;10, (F10-H10)/H10, "&gt;999%"))</f>
        <v>0.66666666666666663</v>
      </c>
    </row>
    <row r="11" spans="1:11" x14ac:dyDescent="0.25">
      <c r="B11" s="138"/>
      <c r="D11" s="138"/>
      <c r="F11" s="138"/>
      <c r="H11" s="138"/>
    </row>
    <row r="12" spans="1:11" ht="13" x14ac:dyDescent="0.3">
      <c r="A12" s="131" t="s">
        <v>41</v>
      </c>
      <c r="B12" s="132" t="s">
        <v>154</v>
      </c>
      <c r="C12" s="133" t="s">
        <v>155</v>
      </c>
      <c r="D12" s="132" t="s">
        <v>154</v>
      </c>
      <c r="E12" s="134" t="s">
        <v>155</v>
      </c>
      <c r="F12" s="133" t="s">
        <v>154</v>
      </c>
      <c r="G12" s="133" t="s">
        <v>155</v>
      </c>
      <c r="H12" s="132" t="s">
        <v>154</v>
      </c>
      <c r="I12" s="134" t="s">
        <v>155</v>
      </c>
      <c r="J12" s="132"/>
      <c r="K12" s="134"/>
    </row>
    <row r="13" spans="1:11" x14ac:dyDescent="0.25">
      <c r="A13" s="34" t="s">
        <v>411</v>
      </c>
      <c r="B13" s="35">
        <v>1</v>
      </c>
      <c r="C13" s="146">
        <f>IF(B15=0, "-", B13/B15)</f>
        <v>1</v>
      </c>
      <c r="D13" s="35">
        <v>0</v>
      </c>
      <c r="E13" s="39" t="str">
        <f>IF(D15=0, "-", D13/D15)</f>
        <v>-</v>
      </c>
      <c r="F13" s="136">
        <v>3</v>
      </c>
      <c r="G13" s="146">
        <f>IF(F15=0, "-", F13/F15)</f>
        <v>1</v>
      </c>
      <c r="H13" s="35">
        <v>1</v>
      </c>
      <c r="I13" s="39">
        <f>IF(H15=0, "-", H13/H15)</f>
        <v>1</v>
      </c>
      <c r="J13" s="38" t="str">
        <f>IF(D13=0, "-", IF((B13-D13)/D13&lt;10, (B13-D13)/D13, "&gt;999%"))</f>
        <v>-</v>
      </c>
      <c r="K13" s="39">
        <f>IF(H13=0, "-", IF((F13-H13)/H13&lt;10, (F13-H13)/H13, "&gt;999%"))</f>
        <v>2</v>
      </c>
    </row>
    <row r="14" spans="1:11" x14ac:dyDescent="0.25">
      <c r="A14" s="137"/>
      <c r="B14" s="40"/>
      <c r="D14" s="40"/>
      <c r="E14" s="44"/>
      <c r="F14" s="138"/>
      <c r="H14" s="40"/>
      <c r="I14" s="44"/>
      <c r="J14" s="43"/>
      <c r="K14" s="44"/>
    </row>
    <row r="15" spans="1:11" s="52" customFormat="1" ht="13" x14ac:dyDescent="0.3">
      <c r="A15" s="139" t="s">
        <v>412</v>
      </c>
      <c r="B15" s="46">
        <f>SUM(B13:B14)</f>
        <v>1</v>
      </c>
      <c r="C15" s="140">
        <f>B15/1257</f>
        <v>7.955449482895784E-4</v>
      </c>
      <c r="D15" s="46">
        <f>SUM(D13:D14)</f>
        <v>0</v>
      </c>
      <c r="E15" s="141">
        <f>D15/1595</f>
        <v>0</v>
      </c>
      <c r="F15" s="128">
        <f>SUM(F13:F14)</f>
        <v>3</v>
      </c>
      <c r="G15" s="142">
        <f>F15/3843</f>
        <v>7.8064012490241998E-4</v>
      </c>
      <c r="H15" s="46">
        <f>SUM(H13:H14)</f>
        <v>1</v>
      </c>
      <c r="I15" s="141">
        <f>H15/4426</f>
        <v>2.2593764121102577E-4</v>
      </c>
      <c r="J15" s="49" t="str">
        <f>IF(D15=0, "-", IF((B15-D15)/D15&lt;10, (B15-D15)/D15, "&gt;999%"))</f>
        <v>-</v>
      </c>
      <c r="K15" s="50">
        <f>IF(H15=0, "-", IF((F15-H15)/H15&lt;10, (F15-H15)/H15, "&gt;999%"))</f>
        <v>2</v>
      </c>
    </row>
    <row r="16" spans="1:11" x14ac:dyDescent="0.25">
      <c r="B16" s="138"/>
      <c r="D16" s="138"/>
      <c r="F16" s="138"/>
      <c r="H16" s="138"/>
    </row>
    <row r="17" spans="1:11" ht="13" x14ac:dyDescent="0.3">
      <c r="A17" s="131" t="s">
        <v>42</v>
      </c>
      <c r="B17" s="132" t="s">
        <v>154</v>
      </c>
      <c r="C17" s="133" t="s">
        <v>155</v>
      </c>
      <c r="D17" s="132" t="s">
        <v>154</v>
      </c>
      <c r="E17" s="134" t="s">
        <v>155</v>
      </c>
      <c r="F17" s="133" t="s">
        <v>154</v>
      </c>
      <c r="G17" s="133" t="s">
        <v>155</v>
      </c>
      <c r="H17" s="132" t="s">
        <v>154</v>
      </c>
      <c r="I17" s="134" t="s">
        <v>155</v>
      </c>
      <c r="J17" s="132"/>
      <c r="K17" s="134"/>
    </row>
    <row r="18" spans="1:11" x14ac:dyDescent="0.25">
      <c r="A18" s="34" t="s">
        <v>413</v>
      </c>
      <c r="B18" s="35">
        <v>0</v>
      </c>
      <c r="C18" s="146">
        <f>IF(B22=0, "-", B18/B22)</f>
        <v>0</v>
      </c>
      <c r="D18" s="35">
        <v>0</v>
      </c>
      <c r="E18" s="39">
        <f>IF(D22=0, "-", D18/D22)</f>
        <v>0</v>
      </c>
      <c r="F18" s="136">
        <v>0</v>
      </c>
      <c r="G18" s="146">
        <f>IF(F22=0, "-", F18/F22)</f>
        <v>0</v>
      </c>
      <c r="H18" s="35">
        <v>1</v>
      </c>
      <c r="I18" s="39">
        <f>IF(H22=0, "-", H18/H22)</f>
        <v>0.125</v>
      </c>
      <c r="J18" s="38" t="str">
        <f>IF(D18=0, "-", IF((B18-D18)/D18&lt;10, (B18-D18)/D18, "&gt;999%"))</f>
        <v>-</v>
      </c>
      <c r="K18" s="39">
        <f>IF(H18=0, "-", IF((F18-H18)/H18&lt;10, (F18-H18)/H18, "&gt;999%"))</f>
        <v>-1</v>
      </c>
    </row>
    <row r="19" spans="1:11" x14ac:dyDescent="0.25">
      <c r="A19" s="34" t="s">
        <v>414</v>
      </c>
      <c r="B19" s="35">
        <v>0</v>
      </c>
      <c r="C19" s="146">
        <f>IF(B22=0, "-", B19/B22)</f>
        <v>0</v>
      </c>
      <c r="D19" s="35">
        <v>0</v>
      </c>
      <c r="E19" s="39">
        <f>IF(D22=0, "-", D19/D22)</f>
        <v>0</v>
      </c>
      <c r="F19" s="136">
        <v>1</v>
      </c>
      <c r="G19" s="146">
        <f>IF(F22=0, "-", F19/F22)</f>
        <v>9.0909090909090912E-2</v>
      </c>
      <c r="H19" s="35">
        <v>1</v>
      </c>
      <c r="I19" s="39">
        <f>IF(H22=0, "-", H19/H22)</f>
        <v>0.125</v>
      </c>
      <c r="J19" s="38" t="str">
        <f>IF(D19=0, "-", IF((B19-D19)/D19&lt;10, (B19-D19)/D19, "&gt;999%"))</f>
        <v>-</v>
      </c>
      <c r="K19" s="39">
        <f>IF(H19=0, "-", IF((F19-H19)/H19&lt;10, (F19-H19)/H19, "&gt;999%"))</f>
        <v>0</v>
      </c>
    </row>
    <row r="20" spans="1:11" x14ac:dyDescent="0.25">
      <c r="A20" s="34" t="s">
        <v>415</v>
      </c>
      <c r="B20" s="35">
        <v>1</v>
      </c>
      <c r="C20" s="146">
        <f>IF(B22=0, "-", B20/B22)</f>
        <v>1</v>
      </c>
      <c r="D20" s="35">
        <v>2</v>
      </c>
      <c r="E20" s="39">
        <f>IF(D22=0, "-", D20/D22)</f>
        <v>1</v>
      </c>
      <c r="F20" s="136">
        <v>10</v>
      </c>
      <c r="G20" s="146">
        <f>IF(F22=0, "-", F20/F22)</f>
        <v>0.90909090909090906</v>
      </c>
      <c r="H20" s="35">
        <v>6</v>
      </c>
      <c r="I20" s="39">
        <f>IF(H22=0, "-", H20/H22)</f>
        <v>0.75</v>
      </c>
      <c r="J20" s="38">
        <f>IF(D20=0, "-", IF((B20-D20)/D20&lt;10, (B20-D20)/D20, "&gt;999%"))</f>
        <v>-0.5</v>
      </c>
      <c r="K20" s="39">
        <f>IF(H20=0, "-", IF((F20-H20)/H20&lt;10, (F20-H20)/H20, "&gt;999%"))</f>
        <v>0.66666666666666663</v>
      </c>
    </row>
    <row r="21" spans="1:11" x14ac:dyDescent="0.25">
      <c r="A21" s="137"/>
      <c r="B21" s="40"/>
      <c r="D21" s="40"/>
      <c r="E21" s="44"/>
      <c r="F21" s="138"/>
      <c r="H21" s="40"/>
      <c r="I21" s="44"/>
      <c r="J21" s="43"/>
      <c r="K21" s="44"/>
    </row>
    <row r="22" spans="1:11" s="52" customFormat="1" ht="13" x14ac:dyDescent="0.3">
      <c r="A22" s="139" t="s">
        <v>416</v>
      </c>
      <c r="B22" s="46">
        <f>SUM(B18:B21)</f>
        <v>1</v>
      </c>
      <c r="C22" s="140">
        <f>B22/1257</f>
        <v>7.955449482895784E-4</v>
      </c>
      <c r="D22" s="46">
        <f>SUM(D18:D21)</f>
        <v>2</v>
      </c>
      <c r="E22" s="141">
        <f>D22/1595</f>
        <v>1.2539184952978057E-3</v>
      </c>
      <c r="F22" s="128">
        <f>SUM(F18:F21)</f>
        <v>11</v>
      </c>
      <c r="G22" s="142">
        <f>F22/3843</f>
        <v>2.8623471246422066E-3</v>
      </c>
      <c r="H22" s="46">
        <f>SUM(H18:H21)</f>
        <v>8</v>
      </c>
      <c r="I22" s="141">
        <f>H22/4426</f>
        <v>1.8075011296882061E-3</v>
      </c>
      <c r="J22" s="49">
        <f>IF(D22=0, "-", IF((B22-D22)/D22&lt;10, (B22-D22)/D22, "&gt;999%"))</f>
        <v>-0.5</v>
      </c>
      <c r="K22" s="50">
        <f>IF(H22=0, "-", IF((F22-H22)/H22&lt;10, (F22-H22)/H22, "&gt;999%"))</f>
        <v>0.375</v>
      </c>
    </row>
    <row r="23" spans="1:11" x14ac:dyDescent="0.25">
      <c r="B23" s="138"/>
      <c r="D23" s="138"/>
      <c r="F23" s="138"/>
      <c r="H23" s="138"/>
    </row>
    <row r="24" spans="1:11" ht="13" x14ac:dyDescent="0.3">
      <c r="A24" s="131" t="s">
        <v>43</v>
      </c>
      <c r="B24" s="132" t="s">
        <v>154</v>
      </c>
      <c r="C24" s="133" t="s">
        <v>155</v>
      </c>
      <c r="D24" s="132" t="s">
        <v>154</v>
      </c>
      <c r="E24" s="134" t="s">
        <v>155</v>
      </c>
      <c r="F24" s="133" t="s">
        <v>154</v>
      </c>
      <c r="G24" s="133" t="s">
        <v>155</v>
      </c>
      <c r="H24" s="132" t="s">
        <v>154</v>
      </c>
      <c r="I24" s="134" t="s">
        <v>155</v>
      </c>
      <c r="J24" s="132"/>
      <c r="K24" s="134"/>
    </row>
    <row r="25" spans="1:11" x14ac:dyDescent="0.25">
      <c r="A25" s="34" t="s">
        <v>417</v>
      </c>
      <c r="B25" s="35">
        <v>5</v>
      </c>
      <c r="C25" s="146">
        <f>IF(B34=0, "-", B25/B34)</f>
        <v>0.15625</v>
      </c>
      <c r="D25" s="35">
        <v>7</v>
      </c>
      <c r="E25" s="39">
        <f>IF(D34=0, "-", D25/D34)</f>
        <v>0.25925925925925924</v>
      </c>
      <c r="F25" s="136">
        <v>14</v>
      </c>
      <c r="G25" s="146">
        <f>IF(F34=0, "-", F25/F34)</f>
        <v>0.19718309859154928</v>
      </c>
      <c r="H25" s="35">
        <v>10</v>
      </c>
      <c r="I25" s="39">
        <f>IF(H34=0, "-", H25/H34)</f>
        <v>0.11904761904761904</v>
      </c>
      <c r="J25" s="38">
        <f t="shared" ref="J25:J32" si="0">IF(D25=0, "-", IF((B25-D25)/D25&lt;10, (B25-D25)/D25, "&gt;999%"))</f>
        <v>-0.2857142857142857</v>
      </c>
      <c r="K25" s="39">
        <f t="shared" ref="K25:K32" si="1">IF(H25=0, "-", IF((F25-H25)/H25&lt;10, (F25-H25)/H25, "&gt;999%"))</f>
        <v>0.4</v>
      </c>
    </row>
    <row r="26" spans="1:11" x14ac:dyDescent="0.25">
      <c r="A26" s="34" t="s">
        <v>418</v>
      </c>
      <c r="B26" s="35">
        <v>3</v>
      </c>
      <c r="C26" s="146">
        <f>IF(B34=0, "-", B26/B34)</f>
        <v>9.375E-2</v>
      </c>
      <c r="D26" s="35">
        <v>2</v>
      </c>
      <c r="E26" s="39">
        <f>IF(D34=0, "-", D26/D34)</f>
        <v>7.407407407407407E-2</v>
      </c>
      <c r="F26" s="136">
        <v>11</v>
      </c>
      <c r="G26" s="146">
        <f>IF(F34=0, "-", F26/F34)</f>
        <v>0.15492957746478872</v>
      </c>
      <c r="H26" s="35">
        <v>10</v>
      </c>
      <c r="I26" s="39">
        <f>IF(H34=0, "-", H26/H34)</f>
        <v>0.11904761904761904</v>
      </c>
      <c r="J26" s="38">
        <f t="shared" si="0"/>
        <v>0.5</v>
      </c>
      <c r="K26" s="39">
        <f t="shared" si="1"/>
        <v>0.1</v>
      </c>
    </row>
    <row r="27" spans="1:11" x14ac:dyDescent="0.25">
      <c r="A27" s="34" t="s">
        <v>419</v>
      </c>
      <c r="B27" s="35">
        <v>0</v>
      </c>
      <c r="C27" s="146">
        <f>IF(B34=0, "-", B27/B34)</f>
        <v>0</v>
      </c>
      <c r="D27" s="35">
        <v>1</v>
      </c>
      <c r="E27" s="39">
        <f>IF(D34=0, "-", D27/D34)</f>
        <v>3.7037037037037035E-2</v>
      </c>
      <c r="F27" s="136">
        <v>6</v>
      </c>
      <c r="G27" s="146">
        <f>IF(F34=0, "-", F27/F34)</f>
        <v>8.4507042253521125E-2</v>
      </c>
      <c r="H27" s="35">
        <v>2</v>
      </c>
      <c r="I27" s="39">
        <f>IF(H34=0, "-", H27/H34)</f>
        <v>2.3809523809523808E-2</v>
      </c>
      <c r="J27" s="38">
        <f t="shared" si="0"/>
        <v>-1</v>
      </c>
      <c r="K27" s="39">
        <f t="shared" si="1"/>
        <v>2</v>
      </c>
    </row>
    <row r="28" spans="1:11" x14ac:dyDescent="0.25">
      <c r="A28" s="34" t="s">
        <v>420</v>
      </c>
      <c r="B28" s="35">
        <v>1</v>
      </c>
      <c r="C28" s="146">
        <f>IF(B34=0, "-", B28/B34)</f>
        <v>3.125E-2</v>
      </c>
      <c r="D28" s="35">
        <v>0</v>
      </c>
      <c r="E28" s="39">
        <f>IF(D34=0, "-", D28/D34)</f>
        <v>0</v>
      </c>
      <c r="F28" s="136">
        <v>1</v>
      </c>
      <c r="G28" s="146">
        <f>IF(F34=0, "-", F28/F34)</f>
        <v>1.4084507042253521E-2</v>
      </c>
      <c r="H28" s="35">
        <v>0</v>
      </c>
      <c r="I28" s="39">
        <f>IF(H34=0, "-", H28/H34)</f>
        <v>0</v>
      </c>
      <c r="J28" s="38" t="str">
        <f t="shared" si="0"/>
        <v>-</v>
      </c>
      <c r="K28" s="39" t="str">
        <f t="shared" si="1"/>
        <v>-</v>
      </c>
    </row>
    <row r="29" spans="1:11" x14ac:dyDescent="0.25">
      <c r="A29" s="34" t="s">
        <v>421</v>
      </c>
      <c r="B29" s="35">
        <v>0</v>
      </c>
      <c r="C29" s="146">
        <f>IF(B34=0, "-", B29/B34)</f>
        <v>0</v>
      </c>
      <c r="D29" s="35">
        <v>2</v>
      </c>
      <c r="E29" s="39">
        <f>IF(D34=0, "-", D29/D34)</f>
        <v>7.407407407407407E-2</v>
      </c>
      <c r="F29" s="136">
        <v>1</v>
      </c>
      <c r="G29" s="146">
        <f>IF(F34=0, "-", F29/F34)</f>
        <v>1.4084507042253521E-2</v>
      </c>
      <c r="H29" s="35">
        <v>2</v>
      </c>
      <c r="I29" s="39">
        <f>IF(H34=0, "-", H29/H34)</f>
        <v>2.3809523809523808E-2</v>
      </c>
      <c r="J29" s="38">
        <f t="shared" si="0"/>
        <v>-1</v>
      </c>
      <c r="K29" s="39">
        <f t="shared" si="1"/>
        <v>-0.5</v>
      </c>
    </row>
    <row r="30" spans="1:11" x14ac:dyDescent="0.25">
      <c r="A30" s="34" t="s">
        <v>422</v>
      </c>
      <c r="B30" s="35">
        <v>2</v>
      </c>
      <c r="C30" s="146">
        <f>IF(B34=0, "-", B30/B34)</f>
        <v>6.25E-2</v>
      </c>
      <c r="D30" s="35">
        <v>3</v>
      </c>
      <c r="E30" s="39">
        <f>IF(D34=0, "-", D30/D34)</f>
        <v>0.1111111111111111</v>
      </c>
      <c r="F30" s="136">
        <v>5</v>
      </c>
      <c r="G30" s="146">
        <f>IF(F34=0, "-", F30/F34)</f>
        <v>7.0422535211267609E-2</v>
      </c>
      <c r="H30" s="35">
        <v>15</v>
      </c>
      <c r="I30" s="39">
        <f>IF(H34=0, "-", H30/H34)</f>
        <v>0.17857142857142858</v>
      </c>
      <c r="J30" s="38">
        <f t="shared" si="0"/>
        <v>-0.33333333333333331</v>
      </c>
      <c r="K30" s="39">
        <f t="shared" si="1"/>
        <v>-0.66666666666666663</v>
      </c>
    </row>
    <row r="31" spans="1:11" x14ac:dyDescent="0.25">
      <c r="A31" s="34" t="s">
        <v>423</v>
      </c>
      <c r="B31" s="35">
        <v>20</v>
      </c>
      <c r="C31" s="146">
        <f>IF(B34=0, "-", B31/B34)</f>
        <v>0.625</v>
      </c>
      <c r="D31" s="35">
        <v>9</v>
      </c>
      <c r="E31" s="39">
        <f>IF(D34=0, "-", D31/D34)</f>
        <v>0.33333333333333331</v>
      </c>
      <c r="F31" s="136">
        <v>31</v>
      </c>
      <c r="G31" s="146">
        <f>IF(F34=0, "-", F31/F34)</f>
        <v>0.43661971830985913</v>
      </c>
      <c r="H31" s="35">
        <v>38</v>
      </c>
      <c r="I31" s="39">
        <f>IF(H34=0, "-", H31/H34)</f>
        <v>0.45238095238095238</v>
      </c>
      <c r="J31" s="38">
        <f t="shared" si="0"/>
        <v>1.2222222222222223</v>
      </c>
      <c r="K31" s="39">
        <f t="shared" si="1"/>
        <v>-0.18421052631578946</v>
      </c>
    </row>
    <row r="32" spans="1:11" x14ac:dyDescent="0.25">
      <c r="A32" s="34" t="s">
        <v>424</v>
      </c>
      <c r="B32" s="35">
        <v>1</v>
      </c>
      <c r="C32" s="146">
        <f>IF(B34=0, "-", B32/B34)</f>
        <v>3.125E-2</v>
      </c>
      <c r="D32" s="35">
        <v>3</v>
      </c>
      <c r="E32" s="39">
        <f>IF(D34=0, "-", D32/D34)</f>
        <v>0.1111111111111111</v>
      </c>
      <c r="F32" s="136">
        <v>2</v>
      </c>
      <c r="G32" s="146">
        <f>IF(F34=0, "-", F32/F34)</f>
        <v>2.8169014084507043E-2</v>
      </c>
      <c r="H32" s="35">
        <v>7</v>
      </c>
      <c r="I32" s="39">
        <f>IF(H34=0, "-", H32/H34)</f>
        <v>8.3333333333333329E-2</v>
      </c>
      <c r="J32" s="38">
        <f t="shared" si="0"/>
        <v>-0.66666666666666663</v>
      </c>
      <c r="K32" s="39">
        <f t="shared" si="1"/>
        <v>-0.7142857142857143</v>
      </c>
    </row>
    <row r="33" spans="1:11" x14ac:dyDescent="0.25">
      <c r="A33" s="137"/>
      <c r="B33" s="40"/>
      <c r="D33" s="40"/>
      <c r="E33" s="44"/>
      <c r="F33" s="138"/>
      <c r="H33" s="40"/>
      <c r="I33" s="44"/>
      <c r="J33" s="43"/>
      <c r="K33" s="44"/>
    </row>
    <row r="34" spans="1:11" s="52" customFormat="1" ht="13" x14ac:dyDescent="0.3">
      <c r="A34" s="139" t="s">
        <v>425</v>
      </c>
      <c r="B34" s="46">
        <f>SUM(B25:B33)</f>
        <v>32</v>
      </c>
      <c r="C34" s="140">
        <f>B34/1257</f>
        <v>2.5457438345266509E-2</v>
      </c>
      <c r="D34" s="46">
        <f>SUM(D25:D33)</f>
        <v>27</v>
      </c>
      <c r="E34" s="141">
        <f>D34/1595</f>
        <v>1.6927899686520375E-2</v>
      </c>
      <c r="F34" s="128">
        <f>SUM(F25:F33)</f>
        <v>71</v>
      </c>
      <c r="G34" s="142">
        <f>F34/3843</f>
        <v>1.8475149622690607E-2</v>
      </c>
      <c r="H34" s="46">
        <f>SUM(H25:H33)</f>
        <v>84</v>
      </c>
      <c r="I34" s="141">
        <f>H34/4426</f>
        <v>1.8978761861726163E-2</v>
      </c>
      <c r="J34" s="49">
        <f>IF(D34=0, "-", IF((B34-D34)/D34&lt;10, (B34-D34)/D34, "&gt;999%"))</f>
        <v>0.18518518518518517</v>
      </c>
      <c r="K34" s="50">
        <f>IF(H34=0, "-", IF((F34-H34)/H34&lt;10, (F34-H34)/H34, "&gt;999%"))</f>
        <v>-0.15476190476190477</v>
      </c>
    </row>
    <row r="35" spans="1:11" x14ac:dyDescent="0.25">
      <c r="B35" s="138"/>
      <c r="D35" s="138"/>
      <c r="F35" s="138"/>
      <c r="H35" s="138"/>
    </row>
    <row r="36" spans="1:11" ht="13" x14ac:dyDescent="0.3">
      <c r="A36" s="131" t="s">
        <v>44</v>
      </c>
      <c r="B36" s="132" t="s">
        <v>154</v>
      </c>
      <c r="C36" s="133" t="s">
        <v>155</v>
      </c>
      <c r="D36" s="132" t="s">
        <v>154</v>
      </c>
      <c r="E36" s="134" t="s">
        <v>155</v>
      </c>
      <c r="F36" s="133" t="s">
        <v>154</v>
      </c>
      <c r="G36" s="133" t="s">
        <v>155</v>
      </c>
      <c r="H36" s="132" t="s">
        <v>154</v>
      </c>
      <c r="I36" s="134" t="s">
        <v>155</v>
      </c>
      <c r="J36" s="132"/>
      <c r="K36" s="134"/>
    </row>
    <row r="37" spans="1:11" x14ac:dyDescent="0.25">
      <c r="A37" s="34" t="s">
        <v>426</v>
      </c>
      <c r="B37" s="35">
        <v>2</v>
      </c>
      <c r="C37" s="146">
        <f>IF(B47=0, "-", B37/B47)</f>
        <v>5.5555555555555552E-2</v>
      </c>
      <c r="D37" s="35">
        <v>11</v>
      </c>
      <c r="E37" s="39">
        <f>IF(D47=0, "-", D37/D47)</f>
        <v>0.1864406779661017</v>
      </c>
      <c r="F37" s="136">
        <v>9</v>
      </c>
      <c r="G37" s="146">
        <f>IF(F47=0, "-", F37/F47)</f>
        <v>9.7826086956521743E-2</v>
      </c>
      <c r="H37" s="35">
        <v>31</v>
      </c>
      <c r="I37" s="39">
        <f>IF(H47=0, "-", H37/H47)</f>
        <v>0.18674698795180722</v>
      </c>
      <c r="J37" s="38">
        <f t="shared" ref="J37:J45" si="2">IF(D37=0, "-", IF((B37-D37)/D37&lt;10, (B37-D37)/D37, "&gt;999%"))</f>
        <v>-0.81818181818181823</v>
      </c>
      <c r="K37" s="39">
        <f t="shared" ref="K37:K45" si="3">IF(H37=0, "-", IF((F37-H37)/H37&lt;10, (F37-H37)/H37, "&gt;999%"))</f>
        <v>-0.70967741935483875</v>
      </c>
    </row>
    <row r="38" spans="1:11" x14ac:dyDescent="0.25">
      <c r="A38" s="34" t="s">
        <v>427</v>
      </c>
      <c r="B38" s="35">
        <v>2</v>
      </c>
      <c r="C38" s="146">
        <f>IF(B47=0, "-", B38/B47)</f>
        <v>5.5555555555555552E-2</v>
      </c>
      <c r="D38" s="35">
        <v>1</v>
      </c>
      <c r="E38" s="39">
        <f>IF(D47=0, "-", D38/D47)</f>
        <v>1.6949152542372881E-2</v>
      </c>
      <c r="F38" s="136">
        <v>5</v>
      </c>
      <c r="G38" s="146">
        <f>IF(F47=0, "-", F38/F47)</f>
        <v>5.434782608695652E-2</v>
      </c>
      <c r="H38" s="35">
        <v>4</v>
      </c>
      <c r="I38" s="39">
        <f>IF(H47=0, "-", H38/H47)</f>
        <v>2.4096385542168676E-2</v>
      </c>
      <c r="J38" s="38">
        <f t="shared" si="2"/>
        <v>1</v>
      </c>
      <c r="K38" s="39">
        <f t="shared" si="3"/>
        <v>0.25</v>
      </c>
    </row>
    <row r="39" spans="1:11" x14ac:dyDescent="0.25">
      <c r="A39" s="34" t="s">
        <v>428</v>
      </c>
      <c r="B39" s="35">
        <v>1</v>
      </c>
      <c r="C39" s="146">
        <f>IF(B47=0, "-", B39/B47)</f>
        <v>2.7777777777777776E-2</v>
      </c>
      <c r="D39" s="35">
        <v>0</v>
      </c>
      <c r="E39" s="39">
        <f>IF(D47=0, "-", D39/D47)</f>
        <v>0</v>
      </c>
      <c r="F39" s="136">
        <v>2</v>
      </c>
      <c r="G39" s="146">
        <f>IF(F47=0, "-", F39/F47)</f>
        <v>2.1739130434782608E-2</v>
      </c>
      <c r="H39" s="35">
        <v>4</v>
      </c>
      <c r="I39" s="39">
        <f>IF(H47=0, "-", H39/H47)</f>
        <v>2.4096385542168676E-2</v>
      </c>
      <c r="J39" s="38" t="str">
        <f t="shared" si="2"/>
        <v>-</v>
      </c>
      <c r="K39" s="39">
        <f t="shared" si="3"/>
        <v>-0.5</v>
      </c>
    </row>
    <row r="40" spans="1:11" x14ac:dyDescent="0.25">
      <c r="A40" s="34" t="s">
        <v>429</v>
      </c>
      <c r="B40" s="35">
        <v>9</v>
      </c>
      <c r="C40" s="146">
        <f>IF(B47=0, "-", B40/B47)</f>
        <v>0.25</v>
      </c>
      <c r="D40" s="35">
        <v>7</v>
      </c>
      <c r="E40" s="39">
        <f>IF(D47=0, "-", D40/D47)</f>
        <v>0.11864406779661017</v>
      </c>
      <c r="F40" s="136">
        <v>15</v>
      </c>
      <c r="G40" s="146">
        <f>IF(F47=0, "-", F40/F47)</f>
        <v>0.16304347826086957</v>
      </c>
      <c r="H40" s="35">
        <v>21</v>
      </c>
      <c r="I40" s="39">
        <f>IF(H47=0, "-", H40/H47)</f>
        <v>0.12650602409638553</v>
      </c>
      <c r="J40" s="38">
        <f t="shared" si="2"/>
        <v>0.2857142857142857</v>
      </c>
      <c r="K40" s="39">
        <f t="shared" si="3"/>
        <v>-0.2857142857142857</v>
      </c>
    </row>
    <row r="41" spans="1:11" x14ac:dyDescent="0.25">
      <c r="A41" s="34" t="s">
        <v>430</v>
      </c>
      <c r="B41" s="35">
        <v>2</v>
      </c>
      <c r="C41" s="146">
        <f>IF(B47=0, "-", B41/B47)</f>
        <v>5.5555555555555552E-2</v>
      </c>
      <c r="D41" s="35">
        <v>4</v>
      </c>
      <c r="E41" s="39">
        <f>IF(D47=0, "-", D41/D47)</f>
        <v>6.7796610169491525E-2</v>
      </c>
      <c r="F41" s="136">
        <v>7</v>
      </c>
      <c r="G41" s="146">
        <f>IF(F47=0, "-", F41/F47)</f>
        <v>7.6086956521739135E-2</v>
      </c>
      <c r="H41" s="35">
        <v>16</v>
      </c>
      <c r="I41" s="39">
        <f>IF(H47=0, "-", H41/H47)</f>
        <v>9.6385542168674704E-2</v>
      </c>
      <c r="J41" s="38">
        <f t="shared" si="2"/>
        <v>-0.5</v>
      </c>
      <c r="K41" s="39">
        <f t="shared" si="3"/>
        <v>-0.5625</v>
      </c>
    </row>
    <row r="42" spans="1:11" x14ac:dyDescent="0.25">
      <c r="A42" s="34" t="s">
        <v>431</v>
      </c>
      <c r="B42" s="35">
        <v>3</v>
      </c>
      <c r="C42" s="146">
        <f>IF(B47=0, "-", B42/B47)</f>
        <v>8.3333333333333329E-2</v>
      </c>
      <c r="D42" s="35">
        <v>0</v>
      </c>
      <c r="E42" s="39">
        <f>IF(D47=0, "-", D42/D47)</f>
        <v>0</v>
      </c>
      <c r="F42" s="136">
        <v>3</v>
      </c>
      <c r="G42" s="146">
        <f>IF(F47=0, "-", F42/F47)</f>
        <v>3.2608695652173912E-2</v>
      </c>
      <c r="H42" s="35">
        <v>0</v>
      </c>
      <c r="I42" s="39">
        <f>IF(H47=0, "-", H42/H47)</f>
        <v>0</v>
      </c>
      <c r="J42" s="38" t="str">
        <f t="shared" si="2"/>
        <v>-</v>
      </c>
      <c r="K42" s="39" t="str">
        <f t="shared" si="3"/>
        <v>-</v>
      </c>
    </row>
    <row r="43" spans="1:11" x14ac:dyDescent="0.25">
      <c r="A43" s="34" t="s">
        <v>432</v>
      </c>
      <c r="B43" s="35">
        <v>0</v>
      </c>
      <c r="C43" s="146">
        <f>IF(B47=0, "-", B43/B47)</f>
        <v>0</v>
      </c>
      <c r="D43" s="35">
        <v>10</v>
      </c>
      <c r="E43" s="39">
        <f>IF(D47=0, "-", D43/D47)</f>
        <v>0.16949152542372881</v>
      </c>
      <c r="F43" s="136">
        <v>3</v>
      </c>
      <c r="G43" s="146">
        <f>IF(F47=0, "-", F43/F47)</f>
        <v>3.2608695652173912E-2</v>
      </c>
      <c r="H43" s="35">
        <v>14</v>
      </c>
      <c r="I43" s="39">
        <f>IF(H47=0, "-", H43/H47)</f>
        <v>8.4337349397590355E-2</v>
      </c>
      <c r="J43" s="38">
        <f t="shared" si="2"/>
        <v>-1</v>
      </c>
      <c r="K43" s="39">
        <f t="shared" si="3"/>
        <v>-0.7857142857142857</v>
      </c>
    </row>
    <row r="44" spans="1:11" x14ac:dyDescent="0.25">
      <c r="A44" s="34" t="s">
        <v>433</v>
      </c>
      <c r="B44" s="35">
        <v>1</v>
      </c>
      <c r="C44" s="146">
        <f>IF(B47=0, "-", B44/B47)</f>
        <v>2.7777777777777776E-2</v>
      </c>
      <c r="D44" s="35">
        <v>5</v>
      </c>
      <c r="E44" s="39">
        <f>IF(D47=0, "-", D44/D47)</f>
        <v>8.4745762711864403E-2</v>
      </c>
      <c r="F44" s="136">
        <v>5</v>
      </c>
      <c r="G44" s="146">
        <f>IF(F47=0, "-", F44/F47)</f>
        <v>5.434782608695652E-2</v>
      </c>
      <c r="H44" s="35">
        <v>11</v>
      </c>
      <c r="I44" s="39">
        <f>IF(H47=0, "-", H44/H47)</f>
        <v>6.6265060240963861E-2</v>
      </c>
      <c r="J44" s="38">
        <f t="shared" si="2"/>
        <v>-0.8</v>
      </c>
      <c r="K44" s="39">
        <f t="shared" si="3"/>
        <v>-0.54545454545454541</v>
      </c>
    </row>
    <row r="45" spans="1:11" x14ac:dyDescent="0.25">
      <c r="A45" s="34" t="s">
        <v>434</v>
      </c>
      <c r="B45" s="35">
        <v>16</v>
      </c>
      <c r="C45" s="146">
        <f>IF(B47=0, "-", B45/B47)</f>
        <v>0.44444444444444442</v>
      </c>
      <c r="D45" s="35">
        <v>21</v>
      </c>
      <c r="E45" s="39">
        <f>IF(D47=0, "-", D45/D47)</f>
        <v>0.3559322033898305</v>
      </c>
      <c r="F45" s="136">
        <v>43</v>
      </c>
      <c r="G45" s="146">
        <f>IF(F47=0, "-", F45/F47)</f>
        <v>0.46739130434782611</v>
      </c>
      <c r="H45" s="35">
        <v>65</v>
      </c>
      <c r="I45" s="39">
        <f>IF(H47=0, "-", H45/H47)</f>
        <v>0.39156626506024095</v>
      </c>
      <c r="J45" s="38">
        <f t="shared" si="2"/>
        <v>-0.23809523809523808</v>
      </c>
      <c r="K45" s="39">
        <f t="shared" si="3"/>
        <v>-0.33846153846153848</v>
      </c>
    </row>
    <row r="46" spans="1:11" x14ac:dyDescent="0.25">
      <c r="A46" s="137"/>
      <c r="B46" s="40"/>
      <c r="D46" s="40"/>
      <c r="E46" s="44"/>
      <c r="F46" s="138"/>
      <c r="H46" s="40"/>
      <c r="I46" s="44"/>
      <c r="J46" s="43"/>
      <c r="K46" s="44"/>
    </row>
    <row r="47" spans="1:11" s="52" customFormat="1" ht="13" x14ac:dyDescent="0.3">
      <c r="A47" s="139" t="s">
        <v>435</v>
      </c>
      <c r="B47" s="46">
        <f>SUM(B37:B46)</f>
        <v>36</v>
      </c>
      <c r="C47" s="140">
        <f>B47/1257</f>
        <v>2.8639618138424822E-2</v>
      </c>
      <c r="D47" s="46">
        <f>SUM(D37:D46)</f>
        <v>59</v>
      </c>
      <c r="E47" s="141">
        <f>D47/1595</f>
        <v>3.6990595611285267E-2</v>
      </c>
      <c r="F47" s="128">
        <f>SUM(F37:F46)</f>
        <v>92</v>
      </c>
      <c r="G47" s="142">
        <f>F47/3843</f>
        <v>2.3939630497007546E-2</v>
      </c>
      <c r="H47" s="46">
        <f>SUM(H37:H46)</f>
        <v>166</v>
      </c>
      <c r="I47" s="141">
        <f>H47/4426</f>
        <v>3.7505648441030277E-2</v>
      </c>
      <c r="J47" s="49">
        <f>IF(D47=0, "-", IF((B47-D47)/D47&lt;10, (B47-D47)/D47, "&gt;999%"))</f>
        <v>-0.38983050847457629</v>
      </c>
      <c r="K47" s="50">
        <f>IF(H47=0, "-", IF((F47-H47)/H47&lt;10, (F47-H47)/H47, "&gt;999%"))</f>
        <v>-0.44578313253012047</v>
      </c>
    </row>
    <row r="48" spans="1:11" x14ac:dyDescent="0.25">
      <c r="B48" s="138"/>
      <c r="D48" s="138"/>
      <c r="F48" s="138"/>
      <c r="H48" s="138"/>
    </row>
    <row r="49" spans="1:11" ht="13" x14ac:dyDescent="0.3">
      <c r="A49" s="131" t="s">
        <v>45</v>
      </c>
      <c r="B49" s="132" t="s">
        <v>154</v>
      </c>
      <c r="C49" s="133" t="s">
        <v>155</v>
      </c>
      <c r="D49" s="132" t="s">
        <v>154</v>
      </c>
      <c r="E49" s="134" t="s">
        <v>155</v>
      </c>
      <c r="F49" s="133" t="s">
        <v>154</v>
      </c>
      <c r="G49" s="133" t="s">
        <v>155</v>
      </c>
      <c r="H49" s="132" t="s">
        <v>154</v>
      </c>
      <c r="I49" s="134" t="s">
        <v>155</v>
      </c>
      <c r="J49" s="132"/>
      <c r="K49" s="134"/>
    </row>
    <row r="50" spans="1:11" x14ac:dyDescent="0.25">
      <c r="A50" s="34" t="s">
        <v>436</v>
      </c>
      <c r="B50" s="35">
        <v>90</v>
      </c>
      <c r="C50" s="146">
        <f>IF(B67=0, "-", B50/B67)</f>
        <v>0.27108433734939757</v>
      </c>
      <c r="D50" s="35">
        <v>67</v>
      </c>
      <c r="E50" s="39">
        <f>IF(D67=0, "-", D50/D67)</f>
        <v>0.17866666666666667</v>
      </c>
      <c r="F50" s="136">
        <v>217</v>
      </c>
      <c r="G50" s="146">
        <f>IF(F67=0, "-", F50/F67)</f>
        <v>0.241917502787068</v>
      </c>
      <c r="H50" s="35">
        <v>193</v>
      </c>
      <c r="I50" s="39">
        <f>IF(H67=0, "-", H50/H67)</f>
        <v>0.18958742632612965</v>
      </c>
      <c r="J50" s="38">
        <f t="shared" ref="J50:J65" si="4">IF(D50=0, "-", IF((B50-D50)/D50&lt;10, (B50-D50)/D50, "&gt;999%"))</f>
        <v>0.34328358208955223</v>
      </c>
      <c r="K50" s="39">
        <f t="shared" ref="K50:K65" si="5">IF(H50=0, "-", IF((F50-H50)/H50&lt;10, (F50-H50)/H50, "&gt;999%"))</f>
        <v>0.12435233160621761</v>
      </c>
    </row>
    <row r="51" spans="1:11" x14ac:dyDescent="0.25">
      <c r="A51" s="34" t="s">
        <v>437</v>
      </c>
      <c r="B51" s="35">
        <v>2</v>
      </c>
      <c r="C51" s="146">
        <f>IF(B67=0, "-", B51/B67)</f>
        <v>6.024096385542169E-3</v>
      </c>
      <c r="D51" s="35">
        <v>1</v>
      </c>
      <c r="E51" s="39">
        <f>IF(D67=0, "-", D51/D67)</f>
        <v>2.6666666666666666E-3</v>
      </c>
      <c r="F51" s="136">
        <v>6</v>
      </c>
      <c r="G51" s="146">
        <f>IF(F67=0, "-", F51/F67)</f>
        <v>6.688963210702341E-3</v>
      </c>
      <c r="H51" s="35">
        <v>5</v>
      </c>
      <c r="I51" s="39">
        <f>IF(H67=0, "-", H51/H67)</f>
        <v>4.911591355599214E-3</v>
      </c>
      <c r="J51" s="38">
        <f t="shared" si="4"/>
        <v>1</v>
      </c>
      <c r="K51" s="39">
        <f t="shared" si="5"/>
        <v>0.2</v>
      </c>
    </row>
    <row r="52" spans="1:11" x14ac:dyDescent="0.25">
      <c r="A52" s="34" t="s">
        <v>438</v>
      </c>
      <c r="B52" s="35">
        <v>57</v>
      </c>
      <c r="C52" s="146">
        <f>IF(B67=0, "-", B52/B67)</f>
        <v>0.1716867469879518</v>
      </c>
      <c r="D52" s="35">
        <v>45</v>
      </c>
      <c r="E52" s="39">
        <f>IF(D67=0, "-", D52/D67)</f>
        <v>0.12</v>
      </c>
      <c r="F52" s="136">
        <v>92</v>
      </c>
      <c r="G52" s="146">
        <f>IF(F67=0, "-", F52/F67)</f>
        <v>0.10256410256410256</v>
      </c>
      <c r="H52" s="35">
        <v>110</v>
      </c>
      <c r="I52" s="39">
        <f>IF(H67=0, "-", H52/H67)</f>
        <v>0.10805500982318271</v>
      </c>
      <c r="J52" s="38">
        <f t="shared" si="4"/>
        <v>0.26666666666666666</v>
      </c>
      <c r="K52" s="39">
        <f t="shared" si="5"/>
        <v>-0.16363636363636364</v>
      </c>
    </row>
    <row r="53" spans="1:11" x14ac:dyDescent="0.25">
      <c r="A53" s="34" t="s">
        <v>439</v>
      </c>
      <c r="B53" s="35">
        <v>25</v>
      </c>
      <c r="C53" s="146">
        <f>IF(B67=0, "-", B53/B67)</f>
        <v>7.5301204819277115E-2</v>
      </c>
      <c r="D53" s="35">
        <v>36</v>
      </c>
      <c r="E53" s="39">
        <f>IF(D67=0, "-", D53/D67)</f>
        <v>9.6000000000000002E-2</v>
      </c>
      <c r="F53" s="136">
        <v>69</v>
      </c>
      <c r="G53" s="146">
        <f>IF(F67=0, "-", F53/F67)</f>
        <v>7.6923076923076927E-2</v>
      </c>
      <c r="H53" s="35">
        <v>81</v>
      </c>
      <c r="I53" s="39">
        <f>IF(H67=0, "-", H53/H67)</f>
        <v>7.9567779960707269E-2</v>
      </c>
      <c r="J53" s="38">
        <f t="shared" si="4"/>
        <v>-0.30555555555555558</v>
      </c>
      <c r="K53" s="39">
        <f t="shared" si="5"/>
        <v>-0.14814814814814814</v>
      </c>
    </row>
    <row r="54" spans="1:11" x14ac:dyDescent="0.25">
      <c r="A54" s="34" t="s">
        <v>440</v>
      </c>
      <c r="B54" s="35">
        <v>4</v>
      </c>
      <c r="C54" s="146">
        <f>IF(B67=0, "-", B54/B67)</f>
        <v>1.2048192771084338E-2</v>
      </c>
      <c r="D54" s="35">
        <v>11</v>
      </c>
      <c r="E54" s="39">
        <f>IF(D67=0, "-", D54/D67)</f>
        <v>2.9333333333333333E-2</v>
      </c>
      <c r="F54" s="136">
        <v>17</v>
      </c>
      <c r="G54" s="146">
        <f>IF(F67=0, "-", F54/F67)</f>
        <v>1.89520624303233E-2</v>
      </c>
      <c r="H54" s="35">
        <v>13</v>
      </c>
      <c r="I54" s="39">
        <f>IF(H67=0, "-", H54/H67)</f>
        <v>1.2770137524557957E-2</v>
      </c>
      <c r="J54" s="38">
        <f t="shared" si="4"/>
        <v>-0.63636363636363635</v>
      </c>
      <c r="K54" s="39">
        <f t="shared" si="5"/>
        <v>0.30769230769230771</v>
      </c>
    </row>
    <row r="55" spans="1:11" x14ac:dyDescent="0.25">
      <c r="A55" s="34" t="s">
        <v>441</v>
      </c>
      <c r="B55" s="35">
        <v>23</v>
      </c>
      <c r="C55" s="146">
        <f>IF(B67=0, "-", B55/B67)</f>
        <v>6.9277108433734941E-2</v>
      </c>
      <c r="D55" s="35">
        <v>22</v>
      </c>
      <c r="E55" s="39">
        <f>IF(D67=0, "-", D55/D67)</f>
        <v>5.8666666666666666E-2</v>
      </c>
      <c r="F55" s="136">
        <v>65</v>
      </c>
      <c r="G55" s="146">
        <f>IF(F67=0, "-", F55/F67)</f>
        <v>7.2463768115942032E-2</v>
      </c>
      <c r="H55" s="35">
        <v>66</v>
      </c>
      <c r="I55" s="39">
        <f>IF(H67=0, "-", H55/H67)</f>
        <v>6.4833005893909626E-2</v>
      </c>
      <c r="J55" s="38">
        <f t="shared" si="4"/>
        <v>4.5454545454545456E-2</v>
      </c>
      <c r="K55" s="39">
        <f t="shared" si="5"/>
        <v>-1.5151515151515152E-2</v>
      </c>
    </row>
    <row r="56" spans="1:11" x14ac:dyDescent="0.25">
      <c r="A56" s="34" t="s">
        <v>442</v>
      </c>
      <c r="B56" s="35">
        <v>4</v>
      </c>
      <c r="C56" s="146">
        <f>IF(B67=0, "-", B56/B67)</f>
        <v>1.2048192771084338E-2</v>
      </c>
      <c r="D56" s="35">
        <v>3</v>
      </c>
      <c r="E56" s="39">
        <f>IF(D67=0, "-", D56/D67)</f>
        <v>8.0000000000000002E-3</v>
      </c>
      <c r="F56" s="136">
        <v>16</v>
      </c>
      <c r="G56" s="146">
        <f>IF(F67=0, "-", F56/F67)</f>
        <v>1.7837235228539576E-2</v>
      </c>
      <c r="H56" s="35">
        <v>5</v>
      </c>
      <c r="I56" s="39">
        <f>IF(H67=0, "-", H56/H67)</f>
        <v>4.911591355599214E-3</v>
      </c>
      <c r="J56" s="38">
        <f t="shared" si="4"/>
        <v>0.33333333333333331</v>
      </c>
      <c r="K56" s="39">
        <f t="shared" si="5"/>
        <v>2.2000000000000002</v>
      </c>
    </row>
    <row r="57" spans="1:11" x14ac:dyDescent="0.25">
      <c r="A57" s="34" t="s">
        <v>443</v>
      </c>
      <c r="B57" s="35">
        <v>40</v>
      </c>
      <c r="C57" s="146">
        <f>IF(B67=0, "-", B57/B67)</f>
        <v>0.12048192771084337</v>
      </c>
      <c r="D57" s="35">
        <v>74</v>
      </c>
      <c r="E57" s="39">
        <f>IF(D67=0, "-", D57/D67)</f>
        <v>0.19733333333333333</v>
      </c>
      <c r="F57" s="136">
        <v>116</v>
      </c>
      <c r="G57" s="146">
        <f>IF(F67=0, "-", F57/F67)</f>
        <v>0.12931995540691194</v>
      </c>
      <c r="H57" s="35">
        <v>222</v>
      </c>
      <c r="I57" s="39">
        <f>IF(H67=0, "-", H57/H67)</f>
        <v>0.21807465618860511</v>
      </c>
      <c r="J57" s="38">
        <f t="shared" si="4"/>
        <v>-0.45945945945945948</v>
      </c>
      <c r="K57" s="39">
        <f t="shared" si="5"/>
        <v>-0.47747747747747749</v>
      </c>
    </row>
    <row r="58" spans="1:11" x14ac:dyDescent="0.25">
      <c r="A58" s="34" t="s">
        <v>444</v>
      </c>
      <c r="B58" s="35">
        <v>14</v>
      </c>
      <c r="C58" s="146">
        <f>IF(B67=0, "-", B58/B67)</f>
        <v>4.2168674698795178E-2</v>
      </c>
      <c r="D58" s="35">
        <v>29</v>
      </c>
      <c r="E58" s="39">
        <f>IF(D67=0, "-", D58/D67)</f>
        <v>7.7333333333333337E-2</v>
      </c>
      <c r="F58" s="136">
        <v>48</v>
      </c>
      <c r="G58" s="146">
        <f>IF(F67=0, "-", F58/F67)</f>
        <v>5.3511705685618728E-2</v>
      </c>
      <c r="H58" s="35">
        <v>58</v>
      </c>
      <c r="I58" s="39">
        <f>IF(H67=0, "-", H58/H67)</f>
        <v>5.6974459724950882E-2</v>
      </c>
      <c r="J58" s="38">
        <f t="shared" si="4"/>
        <v>-0.51724137931034486</v>
      </c>
      <c r="K58" s="39">
        <f t="shared" si="5"/>
        <v>-0.17241379310344829</v>
      </c>
    </row>
    <row r="59" spans="1:11" x14ac:dyDescent="0.25">
      <c r="A59" s="34" t="s">
        <v>445</v>
      </c>
      <c r="B59" s="35">
        <v>1</v>
      </c>
      <c r="C59" s="146">
        <f>IF(B67=0, "-", B59/B67)</f>
        <v>3.0120481927710845E-3</v>
      </c>
      <c r="D59" s="35">
        <v>2</v>
      </c>
      <c r="E59" s="39">
        <f>IF(D67=0, "-", D59/D67)</f>
        <v>5.3333333333333332E-3</v>
      </c>
      <c r="F59" s="136">
        <v>5</v>
      </c>
      <c r="G59" s="146">
        <f>IF(F67=0, "-", F59/F67)</f>
        <v>5.5741360089186179E-3</v>
      </c>
      <c r="H59" s="35">
        <v>6</v>
      </c>
      <c r="I59" s="39">
        <f>IF(H67=0, "-", H59/H67)</f>
        <v>5.893909626719057E-3</v>
      </c>
      <c r="J59" s="38">
        <f t="shared" si="4"/>
        <v>-0.5</v>
      </c>
      <c r="K59" s="39">
        <f t="shared" si="5"/>
        <v>-0.16666666666666666</v>
      </c>
    </row>
    <row r="60" spans="1:11" x14ac:dyDescent="0.25">
      <c r="A60" s="34" t="s">
        <v>446</v>
      </c>
      <c r="B60" s="35">
        <v>2</v>
      </c>
      <c r="C60" s="146">
        <f>IF(B67=0, "-", B60/B67)</f>
        <v>6.024096385542169E-3</v>
      </c>
      <c r="D60" s="35">
        <v>1</v>
      </c>
      <c r="E60" s="39">
        <f>IF(D67=0, "-", D60/D67)</f>
        <v>2.6666666666666666E-3</v>
      </c>
      <c r="F60" s="136">
        <v>5</v>
      </c>
      <c r="G60" s="146">
        <f>IF(F67=0, "-", F60/F67)</f>
        <v>5.5741360089186179E-3</v>
      </c>
      <c r="H60" s="35">
        <v>3</v>
      </c>
      <c r="I60" s="39">
        <f>IF(H67=0, "-", H60/H67)</f>
        <v>2.9469548133595285E-3</v>
      </c>
      <c r="J60" s="38">
        <f t="shared" si="4"/>
        <v>1</v>
      </c>
      <c r="K60" s="39">
        <f t="shared" si="5"/>
        <v>0.66666666666666663</v>
      </c>
    </row>
    <row r="61" spans="1:11" x14ac:dyDescent="0.25">
      <c r="A61" s="34" t="s">
        <v>447</v>
      </c>
      <c r="B61" s="35">
        <v>0</v>
      </c>
      <c r="C61" s="146">
        <f>IF(B67=0, "-", B61/B67)</f>
        <v>0</v>
      </c>
      <c r="D61" s="35">
        <v>2</v>
      </c>
      <c r="E61" s="39">
        <f>IF(D67=0, "-", D61/D67)</f>
        <v>5.3333333333333332E-3</v>
      </c>
      <c r="F61" s="136">
        <v>0</v>
      </c>
      <c r="G61" s="146">
        <f>IF(F67=0, "-", F61/F67)</f>
        <v>0</v>
      </c>
      <c r="H61" s="35">
        <v>2</v>
      </c>
      <c r="I61" s="39">
        <f>IF(H67=0, "-", H61/H67)</f>
        <v>1.9646365422396855E-3</v>
      </c>
      <c r="J61" s="38">
        <f t="shared" si="4"/>
        <v>-1</v>
      </c>
      <c r="K61" s="39">
        <f t="shared" si="5"/>
        <v>-1</v>
      </c>
    </row>
    <row r="62" spans="1:11" x14ac:dyDescent="0.25">
      <c r="A62" s="34" t="s">
        <v>448</v>
      </c>
      <c r="B62" s="35">
        <v>1</v>
      </c>
      <c r="C62" s="146">
        <f>IF(B67=0, "-", B62/B67)</f>
        <v>3.0120481927710845E-3</v>
      </c>
      <c r="D62" s="35">
        <v>0</v>
      </c>
      <c r="E62" s="39">
        <f>IF(D67=0, "-", D62/D67)</f>
        <v>0</v>
      </c>
      <c r="F62" s="136">
        <v>7</v>
      </c>
      <c r="G62" s="146">
        <f>IF(F67=0, "-", F62/F67)</f>
        <v>7.803790412486065E-3</v>
      </c>
      <c r="H62" s="35">
        <v>0</v>
      </c>
      <c r="I62" s="39">
        <f>IF(H67=0, "-", H62/H67)</f>
        <v>0</v>
      </c>
      <c r="J62" s="38" t="str">
        <f t="shared" si="4"/>
        <v>-</v>
      </c>
      <c r="K62" s="39" t="str">
        <f t="shared" si="5"/>
        <v>-</v>
      </c>
    </row>
    <row r="63" spans="1:11" x14ac:dyDescent="0.25">
      <c r="A63" s="34" t="s">
        <v>449</v>
      </c>
      <c r="B63" s="35">
        <v>42</v>
      </c>
      <c r="C63" s="146">
        <f>IF(B67=0, "-", B63/B67)</f>
        <v>0.12650602409638553</v>
      </c>
      <c r="D63" s="35">
        <v>45</v>
      </c>
      <c r="E63" s="39">
        <f>IF(D67=0, "-", D63/D67)</f>
        <v>0.12</v>
      </c>
      <c r="F63" s="136">
        <v>148</v>
      </c>
      <c r="G63" s="146">
        <f>IF(F67=0, "-", F63/F67)</f>
        <v>0.16499442586399107</v>
      </c>
      <c r="H63" s="35">
        <v>167</v>
      </c>
      <c r="I63" s="39">
        <f>IF(H67=0, "-", H63/H67)</f>
        <v>0.16404715127701375</v>
      </c>
      <c r="J63" s="38">
        <f t="shared" si="4"/>
        <v>-6.6666666666666666E-2</v>
      </c>
      <c r="K63" s="39">
        <f t="shared" si="5"/>
        <v>-0.11377245508982035</v>
      </c>
    </row>
    <row r="64" spans="1:11" x14ac:dyDescent="0.25">
      <c r="A64" s="34" t="s">
        <v>450</v>
      </c>
      <c r="B64" s="35">
        <v>14</v>
      </c>
      <c r="C64" s="146">
        <f>IF(B67=0, "-", B64/B67)</f>
        <v>4.2168674698795178E-2</v>
      </c>
      <c r="D64" s="35">
        <v>13</v>
      </c>
      <c r="E64" s="39">
        <f>IF(D67=0, "-", D64/D67)</f>
        <v>3.4666666666666665E-2</v>
      </c>
      <c r="F64" s="136">
        <v>37</v>
      </c>
      <c r="G64" s="146">
        <f>IF(F67=0, "-", F64/F67)</f>
        <v>4.1248606465997768E-2</v>
      </c>
      <c r="H64" s="35">
        <v>26</v>
      </c>
      <c r="I64" s="39">
        <f>IF(H67=0, "-", H64/H67)</f>
        <v>2.5540275049115914E-2</v>
      </c>
      <c r="J64" s="38">
        <f t="shared" si="4"/>
        <v>7.6923076923076927E-2</v>
      </c>
      <c r="K64" s="39">
        <f t="shared" si="5"/>
        <v>0.42307692307692307</v>
      </c>
    </row>
    <row r="65" spans="1:11" x14ac:dyDescent="0.25">
      <c r="A65" s="34" t="s">
        <v>451</v>
      </c>
      <c r="B65" s="35">
        <v>13</v>
      </c>
      <c r="C65" s="146">
        <f>IF(B67=0, "-", B65/B67)</f>
        <v>3.9156626506024098E-2</v>
      </c>
      <c r="D65" s="35">
        <v>24</v>
      </c>
      <c r="E65" s="39">
        <f>IF(D67=0, "-", D65/D67)</f>
        <v>6.4000000000000001E-2</v>
      </c>
      <c r="F65" s="136">
        <v>49</v>
      </c>
      <c r="G65" s="146">
        <f>IF(F67=0, "-", F65/F67)</f>
        <v>5.4626532887402456E-2</v>
      </c>
      <c r="H65" s="35">
        <v>61</v>
      </c>
      <c r="I65" s="39">
        <f>IF(H67=0, "-", H65/H67)</f>
        <v>5.9921414538310409E-2</v>
      </c>
      <c r="J65" s="38">
        <f t="shared" si="4"/>
        <v>-0.45833333333333331</v>
      </c>
      <c r="K65" s="39">
        <f t="shared" si="5"/>
        <v>-0.19672131147540983</v>
      </c>
    </row>
    <row r="66" spans="1:11" x14ac:dyDescent="0.25">
      <c r="A66" s="137"/>
      <c r="B66" s="40"/>
      <c r="D66" s="40"/>
      <c r="E66" s="44"/>
      <c r="F66" s="138"/>
      <c r="H66" s="40"/>
      <c r="I66" s="44"/>
      <c r="J66" s="43"/>
      <c r="K66" s="44"/>
    </row>
    <row r="67" spans="1:11" s="52" customFormat="1" ht="13" x14ac:dyDescent="0.3">
      <c r="A67" s="139" t="s">
        <v>452</v>
      </c>
      <c r="B67" s="46">
        <f>SUM(B50:B66)</f>
        <v>332</v>
      </c>
      <c r="C67" s="140">
        <f>B67/1257</f>
        <v>0.26412092283214</v>
      </c>
      <c r="D67" s="46">
        <f>SUM(D50:D66)</f>
        <v>375</v>
      </c>
      <c r="E67" s="141">
        <f>D67/1595</f>
        <v>0.23510971786833856</v>
      </c>
      <c r="F67" s="128">
        <f>SUM(F50:F66)</f>
        <v>897</v>
      </c>
      <c r="G67" s="142">
        <f>F67/3843</f>
        <v>0.23341139734582358</v>
      </c>
      <c r="H67" s="46">
        <f>SUM(H50:H66)</f>
        <v>1018</v>
      </c>
      <c r="I67" s="141">
        <f>H67/4426</f>
        <v>0.23000451875282421</v>
      </c>
      <c r="J67" s="49">
        <f>IF(D67=0, "-", IF((B67-D67)/D67&lt;10, (B67-D67)/D67, "&gt;999%"))</f>
        <v>-0.11466666666666667</v>
      </c>
      <c r="K67" s="50">
        <f>IF(H67=0, "-", IF((F67-H67)/H67&lt;10, (F67-H67)/H67, "&gt;999%"))</f>
        <v>-0.11886051080550099</v>
      </c>
    </row>
    <row r="68" spans="1:11" x14ac:dyDescent="0.25">
      <c r="B68" s="138"/>
      <c r="D68" s="138"/>
      <c r="F68" s="138"/>
      <c r="H68" s="138"/>
    </row>
    <row r="69" spans="1:11" ht="13" x14ac:dyDescent="0.3">
      <c r="A69" s="26" t="s">
        <v>453</v>
      </c>
      <c r="B69" s="46">
        <v>406</v>
      </c>
      <c r="C69" s="140">
        <f>B69/1257</f>
        <v>0.3229912490055688</v>
      </c>
      <c r="D69" s="46">
        <v>463</v>
      </c>
      <c r="E69" s="141">
        <f>D69/1595</f>
        <v>0.29028213166144201</v>
      </c>
      <c r="F69" s="128">
        <v>1084</v>
      </c>
      <c r="G69" s="142">
        <f>F69/3843</f>
        <v>0.2820712984647411</v>
      </c>
      <c r="H69" s="46">
        <v>1283</v>
      </c>
      <c r="I69" s="141">
        <f>H69/4426</f>
        <v>0.28987799367374606</v>
      </c>
      <c r="J69" s="49">
        <f>IF(D69=0, "-", IF((B69-D69)/D69&lt;10, (B69-D69)/D69, "&gt;999%"))</f>
        <v>-0.12311015118790497</v>
      </c>
      <c r="K69" s="50">
        <f>IF(H69=0, "-", IF((F69-H69)/H69&lt;10, (F69-H69)/H69, "&gt;999%"))</f>
        <v>-0.15510522213561964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76AD2-1721-4646-8E99-26CCF83D7D23}">
  <sheetPr>
    <pageSetUpPr fitToPage="1"/>
  </sheetPr>
  <dimension ref="A1:K24"/>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454</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152</v>
      </c>
      <c r="G4" s="25"/>
      <c r="H4" s="25"/>
      <c r="I4" s="23"/>
      <c r="J4" s="22" t="s">
        <v>153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154</v>
      </c>
      <c r="C6" s="133" t="s">
        <v>155</v>
      </c>
      <c r="D6" s="132" t="s">
        <v>154</v>
      </c>
      <c r="E6" s="134" t="s">
        <v>155</v>
      </c>
      <c r="F6" s="144" t="s">
        <v>154</v>
      </c>
      <c r="G6" s="133" t="s">
        <v>155</v>
      </c>
      <c r="H6" s="145" t="s">
        <v>154</v>
      </c>
      <c r="I6" s="134" t="s">
        <v>155</v>
      </c>
      <c r="J6" s="132"/>
      <c r="K6" s="134"/>
    </row>
    <row r="7" spans="1:11" x14ac:dyDescent="0.25">
      <c r="A7" s="34" t="s">
        <v>53</v>
      </c>
      <c r="B7" s="35">
        <v>0</v>
      </c>
      <c r="C7" s="146">
        <f>IF(B24=0, "-", B7/B24)</f>
        <v>0</v>
      </c>
      <c r="D7" s="35">
        <v>0</v>
      </c>
      <c r="E7" s="39">
        <f>IF(D24=0, "-", D7/D24)</f>
        <v>0</v>
      </c>
      <c r="F7" s="136">
        <v>0</v>
      </c>
      <c r="G7" s="146">
        <f>IF(F24=0, "-", F7/F24)</f>
        <v>0</v>
      </c>
      <c r="H7" s="35">
        <v>1</v>
      </c>
      <c r="I7" s="39">
        <f>IF(H24=0, "-", H7/H24)</f>
        <v>7.7942322681215901E-4</v>
      </c>
      <c r="J7" s="38" t="str">
        <f t="shared" ref="J7:J22" si="0">IF(D7=0, "-", IF((B7-D7)/D7&lt;10, (B7-D7)/D7, "&gt;999%"))</f>
        <v>-</v>
      </c>
      <c r="K7" s="39">
        <f t="shared" ref="K7:K22" si="1">IF(H7=0, "-", IF((F7-H7)/H7&lt;10, (F7-H7)/H7, "&gt;999%"))</f>
        <v>-1</v>
      </c>
    </row>
    <row r="8" spans="1:11" x14ac:dyDescent="0.25">
      <c r="A8" s="34" t="s">
        <v>55</v>
      </c>
      <c r="B8" s="35">
        <v>97</v>
      </c>
      <c r="C8" s="146">
        <f>IF(B24=0, "-", B8/B24)</f>
        <v>0.23891625615763548</v>
      </c>
      <c r="D8" s="35">
        <v>85</v>
      </c>
      <c r="E8" s="39">
        <f>IF(D24=0, "-", D8/D24)</f>
        <v>0.183585313174946</v>
      </c>
      <c r="F8" s="136">
        <v>240</v>
      </c>
      <c r="G8" s="146">
        <f>IF(F24=0, "-", F8/F24)</f>
        <v>0.22140221402214022</v>
      </c>
      <c r="H8" s="35">
        <v>234</v>
      </c>
      <c r="I8" s="39">
        <f>IF(H24=0, "-", H8/H24)</f>
        <v>0.18238503507404522</v>
      </c>
      <c r="J8" s="38">
        <f t="shared" si="0"/>
        <v>0.14117647058823529</v>
      </c>
      <c r="K8" s="39">
        <f t="shared" si="1"/>
        <v>2.564102564102564E-2</v>
      </c>
    </row>
    <row r="9" spans="1:11" x14ac:dyDescent="0.25">
      <c r="A9" s="34" t="s">
        <v>56</v>
      </c>
      <c r="B9" s="35">
        <v>4</v>
      </c>
      <c r="C9" s="146">
        <f>IF(B24=0, "-", B9/B24)</f>
        <v>9.852216748768473E-3</v>
      </c>
      <c r="D9" s="35">
        <v>2</v>
      </c>
      <c r="E9" s="39">
        <f>IF(D24=0, "-", D9/D24)</f>
        <v>4.3196544276457886E-3</v>
      </c>
      <c r="F9" s="136">
        <v>11</v>
      </c>
      <c r="G9" s="146">
        <f>IF(F24=0, "-", F9/F24)</f>
        <v>1.014760147601476E-2</v>
      </c>
      <c r="H9" s="35">
        <v>9</v>
      </c>
      <c r="I9" s="39">
        <f>IF(H24=0, "-", H9/H24)</f>
        <v>7.014809041309431E-3</v>
      </c>
      <c r="J9" s="38">
        <f t="shared" si="0"/>
        <v>1</v>
      </c>
      <c r="K9" s="39">
        <f t="shared" si="1"/>
        <v>0.22222222222222221</v>
      </c>
    </row>
    <row r="10" spans="1:11" x14ac:dyDescent="0.25">
      <c r="A10" s="34" t="s">
        <v>58</v>
      </c>
      <c r="B10" s="35">
        <v>58</v>
      </c>
      <c r="C10" s="146">
        <f>IF(B24=0, "-", B10/B24)</f>
        <v>0.14285714285714285</v>
      </c>
      <c r="D10" s="35">
        <v>45</v>
      </c>
      <c r="E10" s="39">
        <f>IF(D24=0, "-", D10/D24)</f>
        <v>9.719222462203024E-2</v>
      </c>
      <c r="F10" s="136">
        <v>94</v>
      </c>
      <c r="G10" s="146">
        <f>IF(F24=0, "-", F10/F24)</f>
        <v>8.6715867158671592E-2</v>
      </c>
      <c r="H10" s="35">
        <v>114</v>
      </c>
      <c r="I10" s="39">
        <f>IF(H24=0, "-", H10/H24)</f>
        <v>8.8854247856586133E-2</v>
      </c>
      <c r="J10" s="38">
        <f t="shared" si="0"/>
        <v>0.28888888888888886</v>
      </c>
      <c r="K10" s="39">
        <f t="shared" si="1"/>
        <v>-0.17543859649122806</v>
      </c>
    </row>
    <row r="11" spans="1:11" x14ac:dyDescent="0.25">
      <c r="A11" s="34" t="s">
        <v>60</v>
      </c>
      <c r="B11" s="35">
        <v>3</v>
      </c>
      <c r="C11" s="146">
        <f>IF(B24=0, "-", B11/B24)</f>
        <v>7.3891625615763543E-3</v>
      </c>
      <c r="D11" s="35">
        <v>2</v>
      </c>
      <c r="E11" s="39">
        <f>IF(D24=0, "-", D11/D24)</f>
        <v>4.3196544276457886E-3</v>
      </c>
      <c r="F11" s="136">
        <v>11</v>
      </c>
      <c r="G11" s="146">
        <f>IF(F24=0, "-", F11/F24)</f>
        <v>1.014760147601476E-2</v>
      </c>
      <c r="H11" s="35">
        <v>10</v>
      </c>
      <c r="I11" s="39">
        <f>IF(H24=0, "-", H11/H24)</f>
        <v>7.7942322681215899E-3</v>
      </c>
      <c r="J11" s="38">
        <f t="shared" si="0"/>
        <v>0.5</v>
      </c>
      <c r="K11" s="39">
        <f t="shared" si="1"/>
        <v>0.1</v>
      </c>
    </row>
    <row r="12" spans="1:11" x14ac:dyDescent="0.25">
      <c r="A12" s="34" t="s">
        <v>61</v>
      </c>
      <c r="B12" s="35">
        <v>34</v>
      </c>
      <c r="C12" s="146">
        <f>IF(B24=0, "-", B12/B24)</f>
        <v>8.3743842364532015E-2</v>
      </c>
      <c r="D12" s="35">
        <v>43</v>
      </c>
      <c r="E12" s="39">
        <f>IF(D24=0, "-", D12/D24)</f>
        <v>9.2872570194384454E-2</v>
      </c>
      <c r="F12" s="136">
        <v>84</v>
      </c>
      <c r="G12" s="146">
        <f>IF(F24=0, "-", F12/F24)</f>
        <v>7.7490774907749083E-2</v>
      </c>
      <c r="H12" s="35">
        <v>102</v>
      </c>
      <c r="I12" s="39">
        <f>IF(H24=0, "-", H12/H24)</f>
        <v>7.9501169134840219E-2</v>
      </c>
      <c r="J12" s="38">
        <f t="shared" si="0"/>
        <v>-0.20930232558139536</v>
      </c>
      <c r="K12" s="39">
        <f t="shared" si="1"/>
        <v>-0.17647058823529413</v>
      </c>
    </row>
    <row r="13" spans="1:11" x14ac:dyDescent="0.25">
      <c r="A13" s="34" t="s">
        <v>67</v>
      </c>
      <c r="B13" s="35">
        <v>5</v>
      </c>
      <c r="C13" s="146">
        <f>IF(B24=0, "-", B13/B24)</f>
        <v>1.2315270935960592E-2</v>
      </c>
      <c r="D13" s="35">
        <v>12</v>
      </c>
      <c r="E13" s="39">
        <f>IF(D24=0, "-", D13/D24)</f>
        <v>2.591792656587473E-2</v>
      </c>
      <c r="F13" s="136">
        <v>24</v>
      </c>
      <c r="G13" s="146">
        <f>IF(F24=0, "-", F13/F24)</f>
        <v>2.2140221402214021E-2</v>
      </c>
      <c r="H13" s="35">
        <v>15</v>
      </c>
      <c r="I13" s="39">
        <f>IF(H24=0, "-", H13/H24)</f>
        <v>1.1691348402182385E-2</v>
      </c>
      <c r="J13" s="38">
        <f t="shared" si="0"/>
        <v>-0.58333333333333337</v>
      </c>
      <c r="K13" s="39">
        <f t="shared" si="1"/>
        <v>0.6</v>
      </c>
    </row>
    <row r="14" spans="1:11" x14ac:dyDescent="0.25">
      <c r="A14" s="34" t="s">
        <v>70</v>
      </c>
      <c r="B14" s="35">
        <v>25</v>
      </c>
      <c r="C14" s="146">
        <f>IF(B24=0, "-", B14/B24)</f>
        <v>6.1576354679802957E-2</v>
      </c>
      <c r="D14" s="35">
        <v>26</v>
      </c>
      <c r="E14" s="39">
        <f>IF(D24=0, "-", D14/D24)</f>
        <v>5.6155507559395246E-2</v>
      </c>
      <c r="F14" s="136">
        <v>72</v>
      </c>
      <c r="G14" s="146">
        <f>IF(F24=0, "-", F14/F24)</f>
        <v>6.6420664206642069E-2</v>
      </c>
      <c r="H14" s="35">
        <v>82</v>
      </c>
      <c r="I14" s="39">
        <f>IF(H24=0, "-", H14/H24)</f>
        <v>6.3912704598597034E-2</v>
      </c>
      <c r="J14" s="38">
        <f t="shared" si="0"/>
        <v>-3.8461538461538464E-2</v>
      </c>
      <c r="K14" s="39">
        <f t="shared" si="1"/>
        <v>-0.12195121951219512</v>
      </c>
    </row>
    <row r="15" spans="1:11" x14ac:dyDescent="0.25">
      <c r="A15" s="34" t="s">
        <v>72</v>
      </c>
      <c r="B15" s="35">
        <v>7</v>
      </c>
      <c r="C15" s="146">
        <f>IF(B24=0, "-", B15/B24)</f>
        <v>1.7241379310344827E-2</v>
      </c>
      <c r="D15" s="35">
        <v>5</v>
      </c>
      <c r="E15" s="39">
        <f>IF(D24=0, "-", D15/D24)</f>
        <v>1.079913606911447E-2</v>
      </c>
      <c r="F15" s="136">
        <v>20</v>
      </c>
      <c r="G15" s="146">
        <f>IF(F24=0, "-", F15/F24)</f>
        <v>1.8450184501845018E-2</v>
      </c>
      <c r="H15" s="35">
        <v>7</v>
      </c>
      <c r="I15" s="39">
        <f>IF(H24=0, "-", H15/H24)</f>
        <v>5.4559625876851132E-3</v>
      </c>
      <c r="J15" s="38">
        <f t="shared" si="0"/>
        <v>0.4</v>
      </c>
      <c r="K15" s="39">
        <f t="shared" si="1"/>
        <v>1.8571428571428572</v>
      </c>
    </row>
    <row r="16" spans="1:11" x14ac:dyDescent="0.25">
      <c r="A16" s="34" t="s">
        <v>75</v>
      </c>
      <c r="B16" s="35">
        <v>40</v>
      </c>
      <c r="C16" s="146">
        <f>IF(B24=0, "-", B16/B24)</f>
        <v>9.8522167487684734E-2</v>
      </c>
      <c r="D16" s="35">
        <v>84</v>
      </c>
      <c r="E16" s="39">
        <f>IF(D24=0, "-", D16/D24)</f>
        <v>0.18142548596112312</v>
      </c>
      <c r="F16" s="136">
        <v>119</v>
      </c>
      <c r="G16" s="146">
        <f>IF(F24=0, "-", F16/F24)</f>
        <v>0.10977859778597786</v>
      </c>
      <c r="H16" s="35">
        <v>236</v>
      </c>
      <c r="I16" s="39">
        <f>IF(H24=0, "-", H16/H24)</f>
        <v>0.18394388152766952</v>
      </c>
      <c r="J16" s="38">
        <f t="shared" si="0"/>
        <v>-0.52380952380952384</v>
      </c>
      <c r="K16" s="39">
        <f t="shared" si="1"/>
        <v>-0.49576271186440679</v>
      </c>
    </row>
    <row r="17" spans="1:11" x14ac:dyDescent="0.25">
      <c r="A17" s="34" t="s">
        <v>76</v>
      </c>
      <c r="B17" s="35">
        <v>15</v>
      </c>
      <c r="C17" s="146">
        <f>IF(B24=0, "-", B17/B24)</f>
        <v>3.6945812807881777E-2</v>
      </c>
      <c r="D17" s="35">
        <v>34</v>
      </c>
      <c r="E17" s="39">
        <f>IF(D24=0, "-", D17/D24)</f>
        <v>7.3434125269978404E-2</v>
      </c>
      <c r="F17" s="136">
        <v>53</v>
      </c>
      <c r="G17" s="146">
        <f>IF(F24=0, "-", F17/F24)</f>
        <v>4.8892988929889296E-2</v>
      </c>
      <c r="H17" s="35">
        <v>69</v>
      </c>
      <c r="I17" s="39">
        <f>IF(H24=0, "-", H17/H24)</f>
        <v>5.3780202650038973E-2</v>
      </c>
      <c r="J17" s="38">
        <f t="shared" si="0"/>
        <v>-0.55882352941176472</v>
      </c>
      <c r="K17" s="39">
        <f t="shared" si="1"/>
        <v>-0.2318840579710145</v>
      </c>
    </row>
    <row r="18" spans="1:11" x14ac:dyDescent="0.25">
      <c r="A18" s="34" t="s">
        <v>79</v>
      </c>
      <c r="B18" s="35">
        <v>3</v>
      </c>
      <c r="C18" s="146">
        <f>IF(B24=0, "-", B18/B24)</f>
        <v>7.3891625615763543E-3</v>
      </c>
      <c r="D18" s="35">
        <v>5</v>
      </c>
      <c r="E18" s="39">
        <f>IF(D24=0, "-", D18/D24)</f>
        <v>1.079913606911447E-2</v>
      </c>
      <c r="F18" s="136">
        <v>10</v>
      </c>
      <c r="G18" s="146">
        <f>IF(F24=0, "-", F18/F24)</f>
        <v>9.2250922509225092E-3</v>
      </c>
      <c r="H18" s="35">
        <v>11</v>
      </c>
      <c r="I18" s="39">
        <f>IF(H24=0, "-", H18/H24)</f>
        <v>8.5736554949337497E-3</v>
      </c>
      <c r="J18" s="38">
        <f t="shared" si="0"/>
        <v>-0.4</v>
      </c>
      <c r="K18" s="39">
        <f t="shared" si="1"/>
        <v>-9.0909090909090912E-2</v>
      </c>
    </row>
    <row r="19" spans="1:11" x14ac:dyDescent="0.25">
      <c r="A19" s="34" t="s">
        <v>80</v>
      </c>
      <c r="B19" s="35">
        <v>2</v>
      </c>
      <c r="C19" s="146">
        <f>IF(B24=0, "-", B19/B24)</f>
        <v>4.9261083743842365E-3</v>
      </c>
      <c r="D19" s="35">
        <v>3</v>
      </c>
      <c r="E19" s="39">
        <f>IF(D24=0, "-", D19/D24)</f>
        <v>6.4794816414686825E-3</v>
      </c>
      <c r="F19" s="136">
        <v>6</v>
      </c>
      <c r="G19" s="146">
        <f>IF(F24=0, "-", F19/F24)</f>
        <v>5.5350553505535052E-3</v>
      </c>
      <c r="H19" s="35">
        <v>17</v>
      </c>
      <c r="I19" s="39">
        <f>IF(H24=0, "-", H19/H24)</f>
        <v>1.3250194855806703E-2</v>
      </c>
      <c r="J19" s="38">
        <f t="shared" si="0"/>
        <v>-0.33333333333333331</v>
      </c>
      <c r="K19" s="39">
        <f t="shared" si="1"/>
        <v>-0.6470588235294118</v>
      </c>
    </row>
    <row r="20" spans="1:11" x14ac:dyDescent="0.25">
      <c r="A20" s="34" t="s">
        <v>82</v>
      </c>
      <c r="B20" s="35">
        <v>1</v>
      </c>
      <c r="C20" s="146">
        <f>IF(B24=0, "-", B20/B24)</f>
        <v>2.4630541871921183E-3</v>
      </c>
      <c r="D20" s="35">
        <v>0</v>
      </c>
      <c r="E20" s="39">
        <f>IF(D24=0, "-", D20/D24)</f>
        <v>0</v>
      </c>
      <c r="F20" s="136">
        <v>7</v>
      </c>
      <c r="G20" s="146">
        <f>IF(F24=0, "-", F20/F24)</f>
        <v>6.4575645756457566E-3</v>
      </c>
      <c r="H20" s="35">
        <v>0</v>
      </c>
      <c r="I20" s="39">
        <f>IF(H24=0, "-", H20/H24)</f>
        <v>0</v>
      </c>
      <c r="J20" s="38" t="str">
        <f t="shared" si="0"/>
        <v>-</v>
      </c>
      <c r="K20" s="39" t="str">
        <f t="shared" si="1"/>
        <v>-</v>
      </c>
    </row>
    <row r="21" spans="1:11" x14ac:dyDescent="0.25">
      <c r="A21" s="34" t="s">
        <v>85</v>
      </c>
      <c r="B21" s="35">
        <v>97</v>
      </c>
      <c r="C21" s="146">
        <f>IF(B24=0, "-", B21/B24)</f>
        <v>0.23891625615763548</v>
      </c>
      <c r="D21" s="35">
        <v>88</v>
      </c>
      <c r="E21" s="39">
        <f>IF(D24=0, "-", D21/D24)</f>
        <v>0.19006479481641469</v>
      </c>
      <c r="F21" s="136">
        <v>272</v>
      </c>
      <c r="G21" s="146">
        <f>IF(F24=0, "-", F21/F24)</f>
        <v>0.25092250922509224</v>
      </c>
      <c r="H21" s="35">
        <v>302</v>
      </c>
      <c r="I21" s="39">
        <f>IF(H24=0, "-", H21/H24)</f>
        <v>0.23538581449727203</v>
      </c>
      <c r="J21" s="38">
        <f t="shared" si="0"/>
        <v>0.10227272727272728</v>
      </c>
      <c r="K21" s="39">
        <f t="shared" si="1"/>
        <v>-9.9337748344370855E-2</v>
      </c>
    </row>
    <row r="22" spans="1:11" x14ac:dyDescent="0.25">
      <c r="A22" s="34" t="s">
        <v>86</v>
      </c>
      <c r="B22" s="35">
        <v>15</v>
      </c>
      <c r="C22" s="146">
        <f>IF(B24=0, "-", B22/B24)</f>
        <v>3.6945812807881777E-2</v>
      </c>
      <c r="D22" s="35">
        <v>29</v>
      </c>
      <c r="E22" s="39">
        <f>IF(D24=0, "-", D22/D24)</f>
        <v>6.2634989200863925E-2</v>
      </c>
      <c r="F22" s="136">
        <v>61</v>
      </c>
      <c r="G22" s="146">
        <f>IF(F24=0, "-", F22/F24)</f>
        <v>5.6273062730627307E-2</v>
      </c>
      <c r="H22" s="35">
        <v>74</v>
      </c>
      <c r="I22" s="39">
        <f>IF(H24=0, "-", H22/H24)</f>
        <v>5.7677318784099769E-2</v>
      </c>
      <c r="J22" s="38">
        <f t="shared" si="0"/>
        <v>-0.48275862068965519</v>
      </c>
      <c r="K22" s="39">
        <f t="shared" si="1"/>
        <v>-0.17567567567567569</v>
      </c>
    </row>
    <row r="23" spans="1:11" x14ac:dyDescent="0.25">
      <c r="A23" s="137"/>
      <c r="B23" s="40"/>
      <c r="D23" s="40"/>
      <c r="E23" s="44"/>
      <c r="F23" s="138"/>
      <c r="H23" s="40"/>
      <c r="I23" s="44"/>
      <c r="J23" s="43"/>
      <c r="K23" s="44"/>
    </row>
    <row r="24" spans="1:11" s="52" customFormat="1" ht="13" x14ac:dyDescent="0.3">
      <c r="A24" s="139" t="s">
        <v>453</v>
      </c>
      <c r="B24" s="46">
        <f>SUM(B7:B23)</f>
        <v>406</v>
      </c>
      <c r="C24" s="140">
        <v>1</v>
      </c>
      <c r="D24" s="46">
        <f>SUM(D7:D23)</f>
        <v>463</v>
      </c>
      <c r="E24" s="141">
        <v>1</v>
      </c>
      <c r="F24" s="128">
        <f>SUM(F7:F23)</f>
        <v>1084</v>
      </c>
      <c r="G24" s="142">
        <v>1</v>
      </c>
      <c r="H24" s="46">
        <f>SUM(H7:H23)</f>
        <v>1283</v>
      </c>
      <c r="I24" s="141">
        <v>1</v>
      </c>
      <c r="J24" s="49">
        <f>IF(D24=0, "-", (B24-D24)/D24)</f>
        <v>-0.12311015118790497</v>
      </c>
      <c r="K24" s="50">
        <f>IF(H24=0, "-", (F24-H24)/H24)</f>
        <v>-0.15510522213561964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A7CC-90E9-4ED4-94CB-157F0971B900}">
  <sheetPr>
    <pageSetUpPr fitToPage="1"/>
  </sheetPr>
  <dimension ref="A1:K44"/>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151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152</v>
      </c>
      <c r="G4" s="25"/>
      <c r="H4" s="25"/>
      <c r="I4" s="23"/>
      <c r="J4" s="22" t="s">
        <v>153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455</v>
      </c>
      <c r="B6" s="132" t="s">
        <v>154</v>
      </c>
      <c r="C6" s="133" t="s">
        <v>155</v>
      </c>
      <c r="D6" s="132" t="s">
        <v>154</v>
      </c>
      <c r="E6" s="134" t="s">
        <v>155</v>
      </c>
      <c r="F6" s="133" t="s">
        <v>154</v>
      </c>
      <c r="G6" s="133" t="s">
        <v>155</v>
      </c>
      <c r="H6" s="132" t="s">
        <v>154</v>
      </c>
      <c r="I6" s="134" t="s">
        <v>155</v>
      </c>
      <c r="J6" s="132"/>
      <c r="K6" s="134"/>
    </row>
    <row r="7" spans="1:11" x14ac:dyDescent="0.25">
      <c r="A7" s="34" t="s">
        <v>456</v>
      </c>
      <c r="B7" s="35">
        <v>2</v>
      </c>
      <c r="C7" s="146">
        <f>IF(B17=0, "-", B7/B17)</f>
        <v>9.5238095238095233E-2</v>
      </c>
      <c r="D7" s="35">
        <v>6</v>
      </c>
      <c r="E7" s="39">
        <f>IF(D17=0, "-", D7/D17)</f>
        <v>0.4</v>
      </c>
      <c r="F7" s="136">
        <v>13</v>
      </c>
      <c r="G7" s="146">
        <f>IF(F17=0, "-", F7/F17)</f>
        <v>0.203125</v>
      </c>
      <c r="H7" s="35">
        <v>18</v>
      </c>
      <c r="I7" s="39">
        <f>IF(H17=0, "-", H7/H17)</f>
        <v>0.3</v>
      </c>
      <c r="J7" s="38">
        <f t="shared" ref="J7:J15" si="0">IF(D7=0, "-", IF((B7-D7)/D7&lt;10, (B7-D7)/D7, "&gt;999%"))</f>
        <v>-0.66666666666666663</v>
      </c>
      <c r="K7" s="39">
        <f t="shared" ref="K7:K15" si="1">IF(H7=0, "-", IF((F7-H7)/H7&lt;10, (F7-H7)/H7, "&gt;999%"))</f>
        <v>-0.27777777777777779</v>
      </c>
    </row>
    <row r="8" spans="1:11" x14ac:dyDescent="0.25">
      <c r="A8" s="34" t="s">
        <v>457</v>
      </c>
      <c r="B8" s="35">
        <v>3</v>
      </c>
      <c r="C8" s="146">
        <f>IF(B17=0, "-", B8/B17)</f>
        <v>0.14285714285714285</v>
      </c>
      <c r="D8" s="35">
        <v>0</v>
      </c>
      <c r="E8" s="39">
        <f>IF(D17=0, "-", D8/D17)</f>
        <v>0</v>
      </c>
      <c r="F8" s="136">
        <v>5</v>
      </c>
      <c r="G8" s="146">
        <f>IF(F17=0, "-", F8/F17)</f>
        <v>7.8125E-2</v>
      </c>
      <c r="H8" s="35">
        <v>7</v>
      </c>
      <c r="I8" s="39">
        <f>IF(H17=0, "-", H8/H17)</f>
        <v>0.11666666666666667</v>
      </c>
      <c r="J8" s="38" t="str">
        <f t="shared" si="0"/>
        <v>-</v>
      </c>
      <c r="K8" s="39">
        <f t="shared" si="1"/>
        <v>-0.2857142857142857</v>
      </c>
    </row>
    <row r="9" spans="1:11" x14ac:dyDescent="0.25">
      <c r="A9" s="34" t="s">
        <v>458</v>
      </c>
      <c r="B9" s="35">
        <v>1</v>
      </c>
      <c r="C9" s="146">
        <f>IF(B17=0, "-", B9/B17)</f>
        <v>4.7619047619047616E-2</v>
      </c>
      <c r="D9" s="35">
        <v>0</v>
      </c>
      <c r="E9" s="39">
        <f>IF(D17=0, "-", D9/D17)</f>
        <v>0</v>
      </c>
      <c r="F9" s="136">
        <v>3</v>
      </c>
      <c r="G9" s="146">
        <f>IF(F17=0, "-", F9/F17)</f>
        <v>4.6875E-2</v>
      </c>
      <c r="H9" s="35">
        <v>1</v>
      </c>
      <c r="I9" s="39">
        <f>IF(H17=0, "-", H9/H17)</f>
        <v>1.6666666666666666E-2</v>
      </c>
      <c r="J9" s="38" t="str">
        <f t="shared" si="0"/>
        <v>-</v>
      </c>
      <c r="K9" s="39">
        <f t="shared" si="1"/>
        <v>2</v>
      </c>
    </row>
    <row r="10" spans="1:11" x14ac:dyDescent="0.25">
      <c r="A10" s="34" t="s">
        <v>459</v>
      </c>
      <c r="B10" s="35">
        <v>2</v>
      </c>
      <c r="C10" s="146">
        <f>IF(B17=0, "-", B10/B17)</f>
        <v>9.5238095238095233E-2</v>
      </c>
      <c r="D10" s="35">
        <v>0</v>
      </c>
      <c r="E10" s="39">
        <f>IF(D17=0, "-", D10/D17)</f>
        <v>0</v>
      </c>
      <c r="F10" s="136">
        <v>7</v>
      </c>
      <c r="G10" s="146">
        <f>IF(F17=0, "-", F10/F17)</f>
        <v>0.109375</v>
      </c>
      <c r="H10" s="35">
        <v>3</v>
      </c>
      <c r="I10" s="39">
        <f>IF(H17=0, "-", H10/H17)</f>
        <v>0.05</v>
      </c>
      <c r="J10" s="38" t="str">
        <f t="shared" si="0"/>
        <v>-</v>
      </c>
      <c r="K10" s="39">
        <f t="shared" si="1"/>
        <v>1.3333333333333333</v>
      </c>
    </row>
    <row r="11" spans="1:11" x14ac:dyDescent="0.25">
      <c r="A11" s="34" t="s">
        <v>460</v>
      </c>
      <c r="B11" s="35">
        <v>0</v>
      </c>
      <c r="C11" s="146">
        <f>IF(B17=0, "-", B11/B17)</f>
        <v>0</v>
      </c>
      <c r="D11" s="35">
        <v>1</v>
      </c>
      <c r="E11" s="39">
        <f>IF(D17=0, "-", D11/D17)</f>
        <v>6.6666666666666666E-2</v>
      </c>
      <c r="F11" s="136">
        <v>0</v>
      </c>
      <c r="G11" s="146">
        <f>IF(F17=0, "-", F11/F17)</f>
        <v>0</v>
      </c>
      <c r="H11" s="35">
        <v>1</v>
      </c>
      <c r="I11" s="39">
        <f>IF(H17=0, "-", H11/H17)</f>
        <v>1.6666666666666666E-2</v>
      </c>
      <c r="J11" s="38">
        <f t="shared" si="0"/>
        <v>-1</v>
      </c>
      <c r="K11" s="39">
        <f t="shared" si="1"/>
        <v>-1</v>
      </c>
    </row>
    <row r="12" spans="1:11" x14ac:dyDescent="0.25">
      <c r="A12" s="34" t="s">
        <v>461</v>
      </c>
      <c r="B12" s="35">
        <v>10</v>
      </c>
      <c r="C12" s="146">
        <f>IF(B17=0, "-", B12/B17)</f>
        <v>0.47619047619047616</v>
      </c>
      <c r="D12" s="35">
        <v>6</v>
      </c>
      <c r="E12" s="39">
        <f>IF(D17=0, "-", D12/D17)</f>
        <v>0.4</v>
      </c>
      <c r="F12" s="136">
        <v>20</v>
      </c>
      <c r="G12" s="146">
        <f>IF(F17=0, "-", F12/F17)</f>
        <v>0.3125</v>
      </c>
      <c r="H12" s="35">
        <v>18</v>
      </c>
      <c r="I12" s="39">
        <f>IF(H17=0, "-", H12/H17)</f>
        <v>0.3</v>
      </c>
      <c r="J12" s="38">
        <f t="shared" si="0"/>
        <v>0.66666666666666663</v>
      </c>
      <c r="K12" s="39">
        <f t="shared" si="1"/>
        <v>0.1111111111111111</v>
      </c>
    </row>
    <row r="13" spans="1:11" x14ac:dyDescent="0.25">
      <c r="A13" s="34" t="s">
        <v>462</v>
      </c>
      <c r="B13" s="35">
        <v>3</v>
      </c>
      <c r="C13" s="146">
        <f>IF(B17=0, "-", B13/B17)</f>
        <v>0.14285714285714285</v>
      </c>
      <c r="D13" s="35">
        <v>1</v>
      </c>
      <c r="E13" s="39">
        <f>IF(D17=0, "-", D13/D17)</f>
        <v>6.6666666666666666E-2</v>
      </c>
      <c r="F13" s="136">
        <v>12</v>
      </c>
      <c r="G13" s="146">
        <f>IF(F17=0, "-", F13/F17)</f>
        <v>0.1875</v>
      </c>
      <c r="H13" s="35">
        <v>9</v>
      </c>
      <c r="I13" s="39">
        <f>IF(H17=0, "-", H13/H17)</f>
        <v>0.15</v>
      </c>
      <c r="J13" s="38">
        <f t="shared" si="0"/>
        <v>2</v>
      </c>
      <c r="K13" s="39">
        <f t="shared" si="1"/>
        <v>0.33333333333333331</v>
      </c>
    </row>
    <row r="14" spans="1:11" x14ac:dyDescent="0.25">
      <c r="A14" s="34" t="s">
        <v>463</v>
      </c>
      <c r="B14" s="35">
        <v>0</v>
      </c>
      <c r="C14" s="146">
        <f>IF(B17=0, "-", B14/B17)</f>
        <v>0</v>
      </c>
      <c r="D14" s="35">
        <v>0</v>
      </c>
      <c r="E14" s="39">
        <f>IF(D17=0, "-", D14/D17)</f>
        <v>0</v>
      </c>
      <c r="F14" s="136">
        <v>1</v>
      </c>
      <c r="G14" s="146">
        <f>IF(F17=0, "-", F14/F17)</f>
        <v>1.5625E-2</v>
      </c>
      <c r="H14" s="35">
        <v>1</v>
      </c>
      <c r="I14" s="39">
        <f>IF(H17=0, "-", H14/H17)</f>
        <v>1.6666666666666666E-2</v>
      </c>
      <c r="J14" s="38" t="str">
        <f t="shared" si="0"/>
        <v>-</v>
      </c>
      <c r="K14" s="39">
        <f t="shared" si="1"/>
        <v>0</v>
      </c>
    </row>
    <row r="15" spans="1:11" x14ac:dyDescent="0.25">
      <c r="A15" s="34" t="s">
        <v>464</v>
      </c>
      <c r="B15" s="35">
        <v>0</v>
      </c>
      <c r="C15" s="146">
        <f>IF(B17=0, "-", B15/B17)</f>
        <v>0</v>
      </c>
      <c r="D15" s="35">
        <v>1</v>
      </c>
      <c r="E15" s="39">
        <f>IF(D17=0, "-", D15/D17)</f>
        <v>6.6666666666666666E-2</v>
      </c>
      <c r="F15" s="136">
        <v>3</v>
      </c>
      <c r="G15" s="146">
        <f>IF(F17=0, "-", F15/F17)</f>
        <v>4.6875E-2</v>
      </c>
      <c r="H15" s="35">
        <v>2</v>
      </c>
      <c r="I15" s="39">
        <f>IF(H17=0, "-", H15/H17)</f>
        <v>3.3333333333333333E-2</v>
      </c>
      <c r="J15" s="38">
        <f t="shared" si="0"/>
        <v>-1</v>
      </c>
      <c r="K15" s="39">
        <f t="shared" si="1"/>
        <v>0.5</v>
      </c>
    </row>
    <row r="16" spans="1:11" x14ac:dyDescent="0.25">
      <c r="A16" s="137"/>
      <c r="B16" s="40"/>
      <c r="D16" s="40"/>
      <c r="E16" s="44"/>
      <c r="F16" s="138"/>
      <c r="H16" s="40"/>
      <c r="I16" s="44"/>
      <c r="J16" s="43"/>
      <c r="K16" s="44"/>
    </row>
    <row r="17" spans="1:11" s="52" customFormat="1" ht="13" x14ac:dyDescent="0.3">
      <c r="A17" s="139" t="s">
        <v>465</v>
      </c>
      <c r="B17" s="46">
        <f>SUM(B7:B16)</f>
        <v>21</v>
      </c>
      <c r="C17" s="140">
        <f>B17/1257</f>
        <v>1.6706443914081145E-2</v>
      </c>
      <c r="D17" s="46">
        <f>SUM(D7:D16)</f>
        <v>15</v>
      </c>
      <c r="E17" s="141">
        <f>D17/1595</f>
        <v>9.4043887147335428E-3</v>
      </c>
      <c r="F17" s="128">
        <f>SUM(F7:F16)</f>
        <v>64</v>
      </c>
      <c r="G17" s="142">
        <f>F17/3843</f>
        <v>1.6653655997918293E-2</v>
      </c>
      <c r="H17" s="46">
        <f>SUM(H7:H16)</f>
        <v>60</v>
      </c>
      <c r="I17" s="141">
        <f>H17/4426</f>
        <v>1.3556258472661545E-2</v>
      </c>
      <c r="J17" s="49">
        <f>IF(D17=0, "-", IF((B17-D17)/D17&lt;10, (B17-D17)/D17, "&gt;999%"))</f>
        <v>0.4</v>
      </c>
      <c r="K17" s="50">
        <f>IF(H17=0, "-", IF((F17-H17)/H17&lt;10, (F17-H17)/H17, "&gt;999%"))</f>
        <v>6.6666666666666666E-2</v>
      </c>
    </row>
    <row r="18" spans="1:11" x14ac:dyDescent="0.25">
      <c r="B18" s="138"/>
      <c r="D18" s="138"/>
      <c r="F18" s="138"/>
      <c r="H18" s="138"/>
    </row>
    <row r="19" spans="1:11" ht="13" x14ac:dyDescent="0.3">
      <c r="A19" s="131" t="s">
        <v>466</v>
      </c>
      <c r="B19" s="132" t="s">
        <v>154</v>
      </c>
      <c r="C19" s="133" t="s">
        <v>155</v>
      </c>
      <c r="D19" s="132" t="s">
        <v>154</v>
      </c>
      <c r="E19" s="134" t="s">
        <v>155</v>
      </c>
      <c r="F19" s="133" t="s">
        <v>154</v>
      </c>
      <c r="G19" s="133" t="s">
        <v>155</v>
      </c>
      <c r="H19" s="132" t="s">
        <v>154</v>
      </c>
      <c r="I19" s="134" t="s">
        <v>155</v>
      </c>
      <c r="J19" s="132"/>
      <c r="K19" s="134"/>
    </row>
    <row r="20" spans="1:11" x14ac:dyDescent="0.25">
      <c r="A20" s="34" t="s">
        <v>467</v>
      </c>
      <c r="B20" s="35">
        <v>0</v>
      </c>
      <c r="C20" s="146">
        <f>IF(B26=0, "-", B20/B26)</f>
        <v>0</v>
      </c>
      <c r="D20" s="35">
        <v>7</v>
      </c>
      <c r="E20" s="39">
        <f>IF(D26=0, "-", D20/D26)</f>
        <v>0.3888888888888889</v>
      </c>
      <c r="F20" s="136">
        <v>6</v>
      </c>
      <c r="G20" s="146">
        <f>IF(F26=0, "-", F20/F26)</f>
        <v>0.17647058823529413</v>
      </c>
      <c r="H20" s="35">
        <v>12</v>
      </c>
      <c r="I20" s="39">
        <f>IF(H26=0, "-", H20/H26)</f>
        <v>0.36363636363636365</v>
      </c>
      <c r="J20" s="38">
        <f>IF(D20=0, "-", IF((B20-D20)/D20&lt;10, (B20-D20)/D20, "&gt;999%"))</f>
        <v>-1</v>
      </c>
      <c r="K20" s="39">
        <f>IF(H20=0, "-", IF((F20-H20)/H20&lt;10, (F20-H20)/H20, "&gt;999%"))</f>
        <v>-0.5</v>
      </c>
    </row>
    <row r="21" spans="1:11" x14ac:dyDescent="0.25">
      <c r="A21" s="34" t="s">
        <v>468</v>
      </c>
      <c r="B21" s="35">
        <v>6</v>
      </c>
      <c r="C21" s="146">
        <f>IF(B26=0, "-", B21/B26)</f>
        <v>0.46153846153846156</v>
      </c>
      <c r="D21" s="35">
        <v>3</v>
      </c>
      <c r="E21" s="39">
        <f>IF(D26=0, "-", D21/D26)</f>
        <v>0.16666666666666666</v>
      </c>
      <c r="F21" s="136">
        <v>12</v>
      </c>
      <c r="G21" s="146">
        <f>IF(F26=0, "-", F21/F26)</f>
        <v>0.35294117647058826</v>
      </c>
      <c r="H21" s="35">
        <v>8</v>
      </c>
      <c r="I21" s="39">
        <f>IF(H26=0, "-", H21/H26)</f>
        <v>0.24242424242424243</v>
      </c>
      <c r="J21" s="38">
        <f>IF(D21=0, "-", IF((B21-D21)/D21&lt;10, (B21-D21)/D21, "&gt;999%"))</f>
        <v>1</v>
      </c>
      <c r="K21" s="39">
        <f>IF(H21=0, "-", IF((F21-H21)/H21&lt;10, (F21-H21)/H21, "&gt;999%"))</f>
        <v>0.5</v>
      </c>
    </row>
    <row r="22" spans="1:11" x14ac:dyDescent="0.25">
      <c r="A22" s="34" t="s">
        <v>469</v>
      </c>
      <c r="B22" s="35">
        <v>6</v>
      </c>
      <c r="C22" s="146">
        <f>IF(B26=0, "-", B22/B26)</f>
        <v>0.46153846153846156</v>
      </c>
      <c r="D22" s="35">
        <v>7</v>
      </c>
      <c r="E22" s="39">
        <f>IF(D26=0, "-", D22/D26)</f>
        <v>0.3888888888888889</v>
      </c>
      <c r="F22" s="136">
        <v>15</v>
      </c>
      <c r="G22" s="146">
        <f>IF(F26=0, "-", F22/F26)</f>
        <v>0.44117647058823528</v>
      </c>
      <c r="H22" s="35">
        <v>11</v>
      </c>
      <c r="I22" s="39">
        <f>IF(H26=0, "-", H22/H26)</f>
        <v>0.33333333333333331</v>
      </c>
      <c r="J22" s="38">
        <f>IF(D22=0, "-", IF((B22-D22)/D22&lt;10, (B22-D22)/D22, "&gt;999%"))</f>
        <v>-0.14285714285714285</v>
      </c>
      <c r="K22" s="39">
        <f>IF(H22=0, "-", IF((F22-H22)/H22&lt;10, (F22-H22)/H22, "&gt;999%"))</f>
        <v>0.36363636363636365</v>
      </c>
    </row>
    <row r="23" spans="1:11" x14ac:dyDescent="0.25">
      <c r="A23" s="34" t="s">
        <v>470</v>
      </c>
      <c r="B23" s="35">
        <v>1</v>
      </c>
      <c r="C23" s="146">
        <f>IF(B26=0, "-", B23/B26)</f>
        <v>7.6923076923076927E-2</v>
      </c>
      <c r="D23" s="35">
        <v>0</v>
      </c>
      <c r="E23" s="39">
        <f>IF(D26=0, "-", D23/D26)</f>
        <v>0</v>
      </c>
      <c r="F23" s="136">
        <v>1</v>
      </c>
      <c r="G23" s="146">
        <f>IF(F26=0, "-", F23/F26)</f>
        <v>2.9411764705882353E-2</v>
      </c>
      <c r="H23" s="35">
        <v>0</v>
      </c>
      <c r="I23" s="39">
        <f>IF(H26=0, "-", H23/H26)</f>
        <v>0</v>
      </c>
      <c r="J23" s="38" t="str">
        <f>IF(D23=0, "-", IF((B23-D23)/D23&lt;10, (B23-D23)/D23, "&gt;999%"))</f>
        <v>-</v>
      </c>
      <c r="K23" s="39" t="str">
        <f>IF(H23=0, "-", IF((F23-H23)/H23&lt;10, (F23-H23)/H23, "&gt;999%"))</f>
        <v>-</v>
      </c>
    </row>
    <row r="24" spans="1:11" x14ac:dyDescent="0.25">
      <c r="A24" s="34" t="s">
        <v>471</v>
      </c>
      <c r="B24" s="35">
        <v>0</v>
      </c>
      <c r="C24" s="146">
        <f>IF(B26=0, "-", B24/B26)</f>
        <v>0</v>
      </c>
      <c r="D24" s="35">
        <v>1</v>
      </c>
      <c r="E24" s="39">
        <f>IF(D26=0, "-", D24/D26)</f>
        <v>5.5555555555555552E-2</v>
      </c>
      <c r="F24" s="136">
        <v>0</v>
      </c>
      <c r="G24" s="146">
        <f>IF(F26=0, "-", F24/F26)</f>
        <v>0</v>
      </c>
      <c r="H24" s="35">
        <v>2</v>
      </c>
      <c r="I24" s="39">
        <f>IF(H26=0, "-", H24/H26)</f>
        <v>6.0606060606060608E-2</v>
      </c>
      <c r="J24" s="38">
        <f>IF(D24=0, "-", IF((B24-D24)/D24&lt;10, (B24-D24)/D24, "&gt;999%"))</f>
        <v>-1</v>
      </c>
      <c r="K24" s="39">
        <f>IF(H24=0, "-", IF((F24-H24)/H24&lt;10, (F24-H24)/H24, "&gt;999%"))</f>
        <v>-1</v>
      </c>
    </row>
    <row r="25" spans="1:11" x14ac:dyDescent="0.25">
      <c r="A25" s="137"/>
      <c r="B25" s="40"/>
      <c r="D25" s="40"/>
      <c r="E25" s="44"/>
      <c r="F25" s="138"/>
      <c r="H25" s="40"/>
      <c r="I25" s="44"/>
      <c r="J25" s="43"/>
      <c r="K25" s="44"/>
    </row>
    <row r="26" spans="1:11" s="52" customFormat="1" ht="13" x14ac:dyDescent="0.3">
      <c r="A26" s="139" t="s">
        <v>472</v>
      </c>
      <c r="B26" s="46">
        <f>SUM(B20:B25)</f>
        <v>13</v>
      </c>
      <c r="C26" s="140">
        <f>B26/1257</f>
        <v>1.0342084327764518E-2</v>
      </c>
      <c r="D26" s="46">
        <f>SUM(D20:D25)</f>
        <v>18</v>
      </c>
      <c r="E26" s="141">
        <f>D26/1595</f>
        <v>1.128526645768025E-2</v>
      </c>
      <c r="F26" s="128">
        <f>SUM(F20:F25)</f>
        <v>34</v>
      </c>
      <c r="G26" s="142">
        <f>F26/3843</f>
        <v>8.8472547488940931E-3</v>
      </c>
      <c r="H26" s="46">
        <f>SUM(H20:H25)</f>
        <v>33</v>
      </c>
      <c r="I26" s="141">
        <f>H26/4426</f>
        <v>7.4559421599638496E-3</v>
      </c>
      <c r="J26" s="49">
        <f>IF(D26=0, "-", IF((B26-D26)/D26&lt;10, (B26-D26)/D26, "&gt;999%"))</f>
        <v>-0.27777777777777779</v>
      </c>
      <c r="K26" s="50">
        <f>IF(H26=0, "-", IF((F26-H26)/H26&lt;10, (F26-H26)/H26, "&gt;999%"))</f>
        <v>3.0303030303030304E-2</v>
      </c>
    </row>
    <row r="27" spans="1:11" x14ac:dyDescent="0.25">
      <c r="B27" s="138"/>
      <c r="D27" s="138"/>
      <c r="F27" s="138"/>
      <c r="H27" s="138"/>
    </row>
    <row r="28" spans="1:11" ht="13" x14ac:dyDescent="0.3">
      <c r="A28" s="131" t="s">
        <v>473</v>
      </c>
      <c r="B28" s="132" t="s">
        <v>154</v>
      </c>
      <c r="C28" s="133" t="s">
        <v>155</v>
      </c>
      <c r="D28" s="132" t="s">
        <v>154</v>
      </c>
      <c r="E28" s="134" t="s">
        <v>155</v>
      </c>
      <c r="F28" s="133" t="s">
        <v>154</v>
      </c>
      <c r="G28" s="133" t="s">
        <v>155</v>
      </c>
      <c r="H28" s="132" t="s">
        <v>154</v>
      </c>
      <c r="I28" s="134" t="s">
        <v>155</v>
      </c>
      <c r="J28" s="132"/>
      <c r="K28" s="134"/>
    </row>
    <row r="29" spans="1:11" x14ac:dyDescent="0.25">
      <c r="A29" s="34" t="s">
        <v>474</v>
      </c>
      <c r="B29" s="35">
        <v>0</v>
      </c>
      <c r="C29" s="146">
        <f>IF(B42=0, "-", B29/B42)</f>
        <v>0</v>
      </c>
      <c r="D29" s="35">
        <v>0</v>
      </c>
      <c r="E29" s="39">
        <f>IF(D42=0, "-", D29/D42)</f>
        <v>0</v>
      </c>
      <c r="F29" s="136">
        <v>4</v>
      </c>
      <c r="G29" s="146">
        <f>IF(F42=0, "-", F29/F42)</f>
        <v>0.1</v>
      </c>
      <c r="H29" s="35">
        <v>1</v>
      </c>
      <c r="I29" s="39">
        <f>IF(H42=0, "-", H29/H42)</f>
        <v>1.3698630136986301E-2</v>
      </c>
      <c r="J29" s="38" t="str">
        <f t="shared" ref="J29:J40" si="2">IF(D29=0, "-", IF((B29-D29)/D29&lt;10, (B29-D29)/D29, "&gt;999%"))</f>
        <v>-</v>
      </c>
      <c r="K29" s="39">
        <f t="shared" ref="K29:K40" si="3">IF(H29=0, "-", IF((F29-H29)/H29&lt;10, (F29-H29)/H29, "&gt;999%"))</f>
        <v>3</v>
      </c>
    </row>
    <row r="30" spans="1:11" x14ac:dyDescent="0.25">
      <c r="A30" s="34" t="s">
        <v>475</v>
      </c>
      <c r="B30" s="35">
        <v>0</v>
      </c>
      <c r="C30" s="146">
        <f>IF(B42=0, "-", B30/B42)</f>
        <v>0</v>
      </c>
      <c r="D30" s="35">
        <v>0</v>
      </c>
      <c r="E30" s="39">
        <f>IF(D42=0, "-", D30/D42)</f>
        <v>0</v>
      </c>
      <c r="F30" s="136">
        <v>1</v>
      </c>
      <c r="G30" s="146">
        <f>IF(F42=0, "-", F30/F42)</f>
        <v>2.5000000000000001E-2</v>
      </c>
      <c r="H30" s="35">
        <v>2</v>
      </c>
      <c r="I30" s="39">
        <f>IF(H42=0, "-", H30/H42)</f>
        <v>2.7397260273972601E-2</v>
      </c>
      <c r="J30" s="38" t="str">
        <f t="shared" si="2"/>
        <v>-</v>
      </c>
      <c r="K30" s="39">
        <f t="shared" si="3"/>
        <v>-0.5</v>
      </c>
    </row>
    <row r="31" spans="1:11" x14ac:dyDescent="0.25">
      <c r="A31" s="34" t="s">
        <v>476</v>
      </c>
      <c r="B31" s="35">
        <v>1</v>
      </c>
      <c r="C31" s="146">
        <f>IF(B42=0, "-", B31/B42)</f>
        <v>9.0909090909090912E-2</v>
      </c>
      <c r="D31" s="35">
        <v>2</v>
      </c>
      <c r="E31" s="39">
        <f>IF(D42=0, "-", D31/D42)</f>
        <v>0.08</v>
      </c>
      <c r="F31" s="136">
        <v>1</v>
      </c>
      <c r="G31" s="146">
        <f>IF(F42=0, "-", F31/F42)</f>
        <v>2.5000000000000001E-2</v>
      </c>
      <c r="H31" s="35">
        <v>2</v>
      </c>
      <c r="I31" s="39">
        <f>IF(H42=0, "-", H31/H42)</f>
        <v>2.7397260273972601E-2</v>
      </c>
      <c r="J31" s="38">
        <f t="shared" si="2"/>
        <v>-0.5</v>
      </c>
      <c r="K31" s="39">
        <f t="shared" si="3"/>
        <v>-0.5</v>
      </c>
    </row>
    <row r="32" spans="1:11" x14ac:dyDescent="0.25">
      <c r="A32" s="34" t="s">
        <v>93</v>
      </c>
      <c r="B32" s="35">
        <v>0</v>
      </c>
      <c r="C32" s="146">
        <f>IF(B42=0, "-", B32/B42)</f>
        <v>0</v>
      </c>
      <c r="D32" s="35">
        <v>0</v>
      </c>
      <c r="E32" s="39">
        <f>IF(D42=0, "-", D32/D42)</f>
        <v>0</v>
      </c>
      <c r="F32" s="136">
        <v>0</v>
      </c>
      <c r="G32" s="146">
        <f>IF(F42=0, "-", F32/F42)</f>
        <v>0</v>
      </c>
      <c r="H32" s="35">
        <v>1</v>
      </c>
      <c r="I32" s="39">
        <f>IF(H42=0, "-", H32/H42)</f>
        <v>1.3698630136986301E-2</v>
      </c>
      <c r="J32" s="38" t="str">
        <f t="shared" si="2"/>
        <v>-</v>
      </c>
      <c r="K32" s="39">
        <f t="shared" si="3"/>
        <v>-1</v>
      </c>
    </row>
    <row r="33" spans="1:11" x14ac:dyDescent="0.25">
      <c r="A33" s="34" t="s">
        <v>477</v>
      </c>
      <c r="B33" s="35">
        <v>3</v>
      </c>
      <c r="C33" s="146">
        <f>IF(B42=0, "-", B33/B42)</f>
        <v>0.27272727272727271</v>
      </c>
      <c r="D33" s="35">
        <v>1</v>
      </c>
      <c r="E33" s="39">
        <f>IF(D42=0, "-", D33/D42)</f>
        <v>0.04</v>
      </c>
      <c r="F33" s="136">
        <v>4</v>
      </c>
      <c r="G33" s="146">
        <f>IF(F42=0, "-", F33/F42)</f>
        <v>0.1</v>
      </c>
      <c r="H33" s="35">
        <v>3</v>
      </c>
      <c r="I33" s="39">
        <f>IF(H42=0, "-", H33/H42)</f>
        <v>4.1095890410958902E-2</v>
      </c>
      <c r="J33" s="38">
        <f t="shared" si="2"/>
        <v>2</v>
      </c>
      <c r="K33" s="39">
        <f t="shared" si="3"/>
        <v>0.33333333333333331</v>
      </c>
    </row>
    <row r="34" spans="1:11" x14ac:dyDescent="0.25">
      <c r="A34" s="34" t="s">
        <v>478</v>
      </c>
      <c r="B34" s="35">
        <v>0</v>
      </c>
      <c r="C34" s="146">
        <f>IF(B42=0, "-", B34/B42)</f>
        <v>0</v>
      </c>
      <c r="D34" s="35">
        <v>2</v>
      </c>
      <c r="E34" s="39">
        <f>IF(D42=0, "-", D34/D42)</f>
        <v>0.08</v>
      </c>
      <c r="F34" s="136">
        <v>0</v>
      </c>
      <c r="G34" s="146">
        <f>IF(F42=0, "-", F34/F42)</f>
        <v>0</v>
      </c>
      <c r="H34" s="35">
        <v>7</v>
      </c>
      <c r="I34" s="39">
        <f>IF(H42=0, "-", H34/H42)</f>
        <v>9.5890410958904104E-2</v>
      </c>
      <c r="J34" s="38">
        <f t="shared" si="2"/>
        <v>-1</v>
      </c>
      <c r="K34" s="39">
        <f t="shared" si="3"/>
        <v>-1</v>
      </c>
    </row>
    <row r="35" spans="1:11" x14ac:dyDescent="0.25">
      <c r="A35" s="34" t="s">
        <v>95</v>
      </c>
      <c r="B35" s="35">
        <v>2</v>
      </c>
      <c r="C35" s="146">
        <f>IF(B42=0, "-", B35/B42)</f>
        <v>0.18181818181818182</v>
      </c>
      <c r="D35" s="35">
        <v>7</v>
      </c>
      <c r="E35" s="39">
        <f>IF(D42=0, "-", D35/D42)</f>
        <v>0.28000000000000003</v>
      </c>
      <c r="F35" s="136">
        <v>7</v>
      </c>
      <c r="G35" s="146">
        <f>IF(F42=0, "-", F35/F42)</f>
        <v>0.17499999999999999</v>
      </c>
      <c r="H35" s="35">
        <v>20</v>
      </c>
      <c r="I35" s="39">
        <f>IF(H42=0, "-", H35/H42)</f>
        <v>0.27397260273972601</v>
      </c>
      <c r="J35" s="38">
        <f t="shared" si="2"/>
        <v>-0.7142857142857143</v>
      </c>
      <c r="K35" s="39">
        <f t="shared" si="3"/>
        <v>-0.65</v>
      </c>
    </row>
    <row r="36" spans="1:11" x14ac:dyDescent="0.25">
      <c r="A36" s="34" t="s">
        <v>479</v>
      </c>
      <c r="B36" s="35">
        <v>4</v>
      </c>
      <c r="C36" s="146">
        <f>IF(B42=0, "-", B36/B42)</f>
        <v>0.36363636363636365</v>
      </c>
      <c r="D36" s="35">
        <v>2</v>
      </c>
      <c r="E36" s="39">
        <f>IF(D42=0, "-", D36/D42)</f>
        <v>0.08</v>
      </c>
      <c r="F36" s="136">
        <v>5</v>
      </c>
      <c r="G36" s="146">
        <f>IF(F42=0, "-", F36/F42)</f>
        <v>0.125</v>
      </c>
      <c r="H36" s="35">
        <v>3</v>
      </c>
      <c r="I36" s="39">
        <f>IF(H42=0, "-", H36/H42)</f>
        <v>4.1095890410958902E-2</v>
      </c>
      <c r="J36" s="38">
        <f t="shared" si="2"/>
        <v>1</v>
      </c>
      <c r="K36" s="39">
        <f t="shared" si="3"/>
        <v>0.66666666666666663</v>
      </c>
    </row>
    <row r="37" spans="1:11" x14ac:dyDescent="0.25">
      <c r="A37" s="34" t="s">
        <v>480</v>
      </c>
      <c r="B37" s="35">
        <v>1</v>
      </c>
      <c r="C37" s="146">
        <f>IF(B42=0, "-", B37/B42)</f>
        <v>9.0909090909090912E-2</v>
      </c>
      <c r="D37" s="35">
        <v>1</v>
      </c>
      <c r="E37" s="39">
        <f>IF(D42=0, "-", D37/D42)</f>
        <v>0.04</v>
      </c>
      <c r="F37" s="136">
        <v>1</v>
      </c>
      <c r="G37" s="146">
        <f>IF(F42=0, "-", F37/F42)</f>
        <v>2.5000000000000001E-2</v>
      </c>
      <c r="H37" s="35">
        <v>6</v>
      </c>
      <c r="I37" s="39">
        <f>IF(H42=0, "-", H37/H42)</f>
        <v>8.2191780821917804E-2</v>
      </c>
      <c r="J37" s="38">
        <f t="shared" si="2"/>
        <v>0</v>
      </c>
      <c r="K37" s="39">
        <f t="shared" si="3"/>
        <v>-0.83333333333333337</v>
      </c>
    </row>
    <row r="38" spans="1:11" x14ac:dyDescent="0.25">
      <c r="A38" s="34" t="s">
        <v>481</v>
      </c>
      <c r="B38" s="35">
        <v>0</v>
      </c>
      <c r="C38" s="146">
        <f>IF(B42=0, "-", B38/B42)</f>
        <v>0</v>
      </c>
      <c r="D38" s="35">
        <v>3</v>
      </c>
      <c r="E38" s="39">
        <f>IF(D42=0, "-", D38/D42)</f>
        <v>0.12</v>
      </c>
      <c r="F38" s="136">
        <v>1</v>
      </c>
      <c r="G38" s="146">
        <f>IF(F42=0, "-", F38/F42)</f>
        <v>2.5000000000000001E-2</v>
      </c>
      <c r="H38" s="35">
        <v>5</v>
      </c>
      <c r="I38" s="39">
        <f>IF(H42=0, "-", H38/H42)</f>
        <v>6.8493150684931503E-2</v>
      </c>
      <c r="J38" s="38">
        <f t="shared" si="2"/>
        <v>-1</v>
      </c>
      <c r="K38" s="39">
        <f t="shared" si="3"/>
        <v>-0.8</v>
      </c>
    </row>
    <row r="39" spans="1:11" x14ac:dyDescent="0.25">
      <c r="A39" s="34" t="s">
        <v>482</v>
      </c>
      <c r="B39" s="35">
        <v>0</v>
      </c>
      <c r="C39" s="146">
        <f>IF(B42=0, "-", B39/B42)</f>
        <v>0</v>
      </c>
      <c r="D39" s="35">
        <v>7</v>
      </c>
      <c r="E39" s="39">
        <f>IF(D42=0, "-", D39/D42)</f>
        <v>0.28000000000000003</v>
      </c>
      <c r="F39" s="136">
        <v>15</v>
      </c>
      <c r="G39" s="146">
        <f>IF(F42=0, "-", F39/F42)</f>
        <v>0.375</v>
      </c>
      <c r="H39" s="35">
        <v>20</v>
      </c>
      <c r="I39" s="39">
        <f>IF(H42=0, "-", H39/H42)</f>
        <v>0.27397260273972601</v>
      </c>
      <c r="J39" s="38">
        <f t="shared" si="2"/>
        <v>-1</v>
      </c>
      <c r="K39" s="39">
        <f t="shared" si="3"/>
        <v>-0.25</v>
      </c>
    </row>
    <row r="40" spans="1:11" x14ac:dyDescent="0.25">
      <c r="A40" s="34" t="s">
        <v>483</v>
      </c>
      <c r="B40" s="35">
        <v>0</v>
      </c>
      <c r="C40" s="146">
        <f>IF(B42=0, "-", B40/B42)</f>
        <v>0</v>
      </c>
      <c r="D40" s="35">
        <v>0</v>
      </c>
      <c r="E40" s="39">
        <f>IF(D42=0, "-", D40/D42)</f>
        <v>0</v>
      </c>
      <c r="F40" s="136">
        <v>1</v>
      </c>
      <c r="G40" s="146">
        <f>IF(F42=0, "-", F40/F42)</f>
        <v>2.5000000000000001E-2</v>
      </c>
      <c r="H40" s="35">
        <v>3</v>
      </c>
      <c r="I40" s="39">
        <f>IF(H42=0, "-", H40/H42)</f>
        <v>4.1095890410958902E-2</v>
      </c>
      <c r="J40" s="38" t="str">
        <f t="shared" si="2"/>
        <v>-</v>
      </c>
      <c r="K40" s="39">
        <f t="shared" si="3"/>
        <v>-0.66666666666666663</v>
      </c>
    </row>
    <row r="41" spans="1:11" x14ac:dyDescent="0.25">
      <c r="A41" s="137"/>
      <c r="B41" s="40"/>
      <c r="D41" s="40"/>
      <c r="E41" s="44"/>
      <c r="F41" s="138"/>
      <c r="H41" s="40"/>
      <c r="I41" s="44"/>
      <c r="J41" s="43"/>
      <c r="K41" s="44"/>
    </row>
    <row r="42" spans="1:11" s="52" customFormat="1" ht="13" x14ac:dyDescent="0.3">
      <c r="A42" s="139" t="s">
        <v>484</v>
      </c>
      <c r="B42" s="46">
        <f>SUM(B29:B41)</f>
        <v>11</v>
      </c>
      <c r="C42" s="140">
        <f>B42/1257</f>
        <v>8.7509944311853615E-3</v>
      </c>
      <c r="D42" s="46">
        <f>SUM(D29:D41)</f>
        <v>25</v>
      </c>
      <c r="E42" s="141">
        <f>D42/1595</f>
        <v>1.5673981191222569E-2</v>
      </c>
      <c r="F42" s="128">
        <f>SUM(F29:F41)</f>
        <v>40</v>
      </c>
      <c r="G42" s="142">
        <f>F42/3843</f>
        <v>1.0408534998698933E-2</v>
      </c>
      <c r="H42" s="46">
        <f>SUM(H29:H41)</f>
        <v>73</v>
      </c>
      <c r="I42" s="141">
        <f>H42/4426</f>
        <v>1.6493447808404879E-2</v>
      </c>
      <c r="J42" s="49">
        <f>IF(D42=0, "-", IF((B42-D42)/D42&lt;10, (B42-D42)/D42, "&gt;999%"))</f>
        <v>-0.56000000000000005</v>
      </c>
      <c r="K42" s="50">
        <f>IF(H42=0, "-", IF((F42-H42)/H42&lt;10, (F42-H42)/H42, "&gt;999%"))</f>
        <v>-0.45205479452054792</v>
      </c>
    </row>
    <row r="43" spans="1:11" x14ac:dyDescent="0.25">
      <c r="B43" s="138"/>
      <c r="D43" s="138"/>
      <c r="F43" s="138"/>
      <c r="H43" s="138"/>
    </row>
    <row r="44" spans="1:11" ht="13" x14ac:dyDescent="0.3">
      <c r="A44" s="26" t="s">
        <v>485</v>
      </c>
      <c r="B44" s="46">
        <v>45</v>
      </c>
      <c r="C44" s="140">
        <f>B44/1257</f>
        <v>3.5799522673031027E-2</v>
      </c>
      <c r="D44" s="46">
        <v>58</v>
      </c>
      <c r="E44" s="141">
        <f>D44/1595</f>
        <v>3.6363636363636362E-2</v>
      </c>
      <c r="F44" s="128">
        <v>138</v>
      </c>
      <c r="G44" s="142">
        <f>F44/3843</f>
        <v>3.5909445745511318E-2</v>
      </c>
      <c r="H44" s="46">
        <v>166</v>
      </c>
      <c r="I44" s="141">
        <f>H44/4426</f>
        <v>3.7505648441030277E-2</v>
      </c>
      <c r="J44" s="49">
        <f>IF(D44=0, "-", IF((B44-D44)/D44&lt;10, (B44-D44)/D44, "&gt;999%"))</f>
        <v>-0.22413793103448276</v>
      </c>
      <c r="K44" s="50">
        <f>IF(H44=0, "-", IF((F44-H44)/H44&lt;10, (F44-H44)/H44, "&gt;999%"))</f>
        <v>-0.16867469879518071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B8774-EB10-4AA1-A475-BCA0305FEBB2}">
  <sheetPr>
    <pageSetUpPr fitToPage="1"/>
  </sheetPr>
  <dimension ref="A1:K28"/>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486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152</v>
      </c>
      <c r="G4" s="25"/>
      <c r="H4" s="25"/>
      <c r="I4" s="23"/>
      <c r="J4" s="22" t="s">
        <v>153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154</v>
      </c>
      <c r="C6" s="133" t="s">
        <v>155</v>
      </c>
      <c r="D6" s="132" t="s">
        <v>154</v>
      </c>
      <c r="E6" s="134" t="s">
        <v>155</v>
      </c>
      <c r="F6" s="144" t="s">
        <v>154</v>
      </c>
      <c r="G6" s="133" t="s">
        <v>155</v>
      </c>
      <c r="H6" s="145" t="s">
        <v>154</v>
      </c>
      <c r="I6" s="134" t="s">
        <v>155</v>
      </c>
      <c r="J6" s="132"/>
      <c r="K6" s="134"/>
    </row>
    <row r="7" spans="1:11" x14ac:dyDescent="0.25">
      <c r="A7" s="34" t="s">
        <v>88</v>
      </c>
      <c r="B7" s="35">
        <v>0</v>
      </c>
      <c r="C7" s="146">
        <f>IF(B28=0, "-", B7/B28)</f>
        <v>0</v>
      </c>
      <c r="D7" s="35">
        <v>0</v>
      </c>
      <c r="E7" s="39">
        <f>IF(D28=0, "-", D7/D28)</f>
        <v>0</v>
      </c>
      <c r="F7" s="136">
        <v>4</v>
      </c>
      <c r="G7" s="146">
        <f>IF(F28=0, "-", F7/F28)</f>
        <v>2.8985507246376812E-2</v>
      </c>
      <c r="H7" s="35">
        <v>1</v>
      </c>
      <c r="I7" s="39">
        <f>IF(H28=0, "-", H7/H28)</f>
        <v>6.024096385542169E-3</v>
      </c>
      <c r="J7" s="38" t="str">
        <f t="shared" ref="J7:J26" si="0">IF(D7=0, "-", IF((B7-D7)/D7&lt;10, (B7-D7)/D7, "&gt;999%"))</f>
        <v>-</v>
      </c>
      <c r="K7" s="39">
        <f t="shared" ref="K7:K26" si="1">IF(H7=0, "-", IF((F7-H7)/H7&lt;10, (F7-H7)/H7, "&gt;999%"))</f>
        <v>3</v>
      </c>
    </row>
    <row r="8" spans="1:11" x14ac:dyDescent="0.25">
      <c r="A8" s="34" t="s">
        <v>54</v>
      </c>
      <c r="B8" s="35">
        <v>2</v>
      </c>
      <c r="C8" s="146">
        <f>IF(B28=0, "-", B8/B28)</f>
        <v>4.4444444444444446E-2</v>
      </c>
      <c r="D8" s="35">
        <v>6</v>
      </c>
      <c r="E8" s="39">
        <f>IF(D28=0, "-", D8/D28)</f>
        <v>0.10344827586206896</v>
      </c>
      <c r="F8" s="136">
        <v>13</v>
      </c>
      <c r="G8" s="146">
        <f>IF(F28=0, "-", F8/F28)</f>
        <v>9.420289855072464E-2</v>
      </c>
      <c r="H8" s="35">
        <v>18</v>
      </c>
      <c r="I8" s="39">
        <f>IF(H28=0, "-", H8/H28)</f>
        <v>0.10843373493975904</v>
      </c>
      <c r="J8" s="38">
        <f t="shared" si="0"/>
        <v>-0.66666666666666663</v>
      </c>
      <c r="K8" s="39">
        <f t="shared" si="1"/>
        <v>-0.27777777777777779</v>
      </c>
    </row>
    <row r="9" spans="1:11" x14ac:dyDescent="0.25">
      <c r="A9" s="34" t="s">
        <v>55</v>
      </c>
      <c r="B9" s="35">
        <v>3</v>
      </c>
      <c r="C9" s="146">
        <f>IF(B28=0, "-", B9/B28)</f>
        <v>6.6666666666666666E-2</v>
      </c>
      <c r="D9" s="35">
        <v>0</v>
      </c>
      <c r="E9" s="39">
        <f>IF(D28=0, "-", D9/D28)</f>
        <v>0</v>
      </c>
      <c r="F9" s="136">
        <v>5</v>
      </c>
      <c r="G9" s="146">
        <f>IF(F28=0, "-", F9/F28)</f>
        <v>3.6231884057971016E-2</v>
      </c>
      <c r="H9" s="35">
        <v>7</v>
      </c>
      <c r="I9" s="39">
        <f>IF(H28=0, "-", H9/H28)</f>
        <v>4.2168674698795178E-2</v>
      </c>
      <c r="J9" s="38" t="str">
        <f t="shared" si="0"/>
        <v>-</v>
      </c>
      <c r="K9" s="39">
        <f t="shared" si="1"/>
        <v>-0.2857142857142857</v>
      </c>
    </row>
    <row r="10" spans="1:11" x14ac:dyDescent="0.25">
      <c r="A10" s="34" t="s">
        <v>89</v>
      </c>
      <c r="B10" s="35">
        <v>0</v>
      </c>
      <c r="C10" s="146">
        <f>IF(B28=0, "-", B10/B28)</f>
        <v>0</v>
      </c>
      <c r="D10" s="35">
        <v>0</v>
      </c>
      <c r="E10" s="39">
        <f>IF(D28=0, "-", D10/D28)</f>
        <v>0</v>
      </c>
      <c r="F10" s="136">
        <v>1</v>
      </c>
      <c r="G10" s="146">
        <f>IF(F28=0, "-", F10/F28)</f>
        <v>7.246376811594203E-3</v>
      </c>
      <c r="H10" s="35">
        <v>2</v>
      </c>
      <c r="I10" s="39">
        <f>IF(H28=0, "-", H10/H28)</f>
        <v>1.2048192771084338E-2</v>
      </c>
      <c r="J10" s="38" t="str">
        <f t="shared" si="0"/>
        <v>-</v>
      </c>
      <c r="K10" s="39">
        <f t="shared" si="1"/>
        <v>-0.5</v>
      </c>
    </row>
    <row r="11" spans="1:11" x14ac:dyDescent="0.25">
      <c r="A11" s="34" t="s">
        <v>90</v>
      </c>
      <c r="B11" s="35">
        <v>1</v>
      </c>
      <c r="C11" s="146">
        <f>IF(B28=0, "-", B11/B28)</f>
        <v>2.2222222222222223E-2</v>
      </c>
      <c r="D11" s="35">
        <v>7</v>
      </c>
      <c r="E11" s="39">
        <f>IF(D28=0, "-", D11/D28)</f>
        <v>0.1206896551724138</v>
      </c>
      <c r="F11" s="136">
        <v>9</v>
      </c>
      <c r="G11" s="146">
        <f>IF(F28=0, "-", F11/F28)</f>
        <v>6.5217391304347824E-2</v>
      </c>
      <c r="H11" s="35">
        <v>13</v>
      </c>
      <c r="I11" s="39">
        <f>IF(H28=0, "-", H11/H28)</f>
        <v>7.8313253012048195E-2</v>
      </c>
      <c r="J11" s="38">
        <f t="shared" si="0"/>
        <v>-0.8571428571428571</v>
      </c>
      <c r="K11" s="39">
        <f t="shared" si="1"/>
        <v>-0.30769230769230771</v>
      </c>
    </row>
    <row r="12" spans="1:11" x14ac:dyDescent="0.25">
      <c r="A12" s="34" t="s">
        <v>91</v>
      </c>
      <c r="B12" s="35">
        <v>9</v>
      </c>
      <c r="C12" s="146">
        <f>IF(B28=0, "-", B12/B28)</f>
        <v>0.2</v>
      </c>
      <c r="D12" s="35">
        <v>5</v>
      </c>
      <c r="E12" s="39">
        <f>IF(D28=0, "-", D12/D28)</f>
        <v>8.6206896551724144E-2</v>
      </c>
      <c r="F12" s="136">
        <v>20</v>
      </c>
      <c r="G12" s="146">
        <f>IF(F28=0, "-", F12/F28)</f>
        <v>0.14492753623188406</v>
      </c>
      <c r="H12" s="35">
        <v>13</v>
      </c>
      <c r="I12" s="39">
        <f>IF(H28=0, "-", H12/H28)</f>
        <v>7.8313253012048195E-2</v>
      </c>
      <c r="J12" s="38">
        <f t="shared" si="0"/>
        <v>0.8</v>
      </c>
      <c r="K12" s="39">
        <f t="shared" si="1"/>
        <v>0.53846153846153844</v>
      </c>
    </row>
    <row r="13" spans="1:11" x14ac:dyDescent="0.25">
      <c r="A13" s="34" t="s">
        <v>92</v>
      </c>
      <c r="B13" s="35">
        <v>0</v>
      </c>
      <c r="C13" s="146">
        <f>IF(B28=0, "-", B13/B28)</f>
        <v>0</v>
      </c>
      <c r="D13" s="35">
        <v>1</v>
      </c>
      <c r="E13" s="39">
        <f>IF(D28=0, "-", D13/D28)</f>
        <v>1.7241379310344827E-2</v>
      </c>
      <c r="F13" s="136">
        <v>0</v>
      </c>
      <c r="G13" s="146">
        <f>IF(F28=0, "-", F13/F28)</f>
        <v>0</v>
      </c>
      <c r="H13" s="35">
        <v>1</v>
      </c>
      <c r="I13" s="39">
        <f>IF(H28=0, "-", H13/H28)</f>
        <v>6.024096385542169E-3</v>
      </c>
      <c r="J13" s="38">
        <f t="shared" si="0"/>
        <v>-1</v>
      </c>
      <c r="K13" s="39">
        <f t="shared" si="1"/>
        <v>-1</v>
      </c>
    </row>
    <row r="14" spans="1:11" x14ac:dyDescent="0.25">
      <c r="A14" s="34" t="s">
        <v>93</v>
      </c>
      <c r="B14" s="35">
        <v>0</v>
      </c>
      <c r="C14" s="146">
        <f>IF(B28=0, "-", B14/B28)</f>
        <v>0</v>
      </c>
      <c r="D14" s="35">
        <v>0</v>
      </c>
      <c r="E14" s="39">
        <f>IF(D28=0, "-", D14/D28)</f>
        <v>0</v>
      </c>
      <c r="F14" s="136">
        <v>0</v>
      </c>
      <c r="G14" s="146">
        <f>IF(F28=0, "-", F14/F28)</f>
        <v>0</v>
      </c>
      <c r="H14" s="35">
        <v>1</v>
      </c>
      <c r="I14" s="39">
        <f>IF(H28=0, "-", H14/H28)</f>
        <v>6.024096385542169E-3</v>
      </c>
      <c r="J14" s="38" t="str">
        <f t="shared" si="0"/>
        <v>-</v>
      </c>
      <c r="K14" s="39">
        <f t="shared" si="1"/>
        <v>-1</v>
      </c>
    </row>
    <row r="15" spans="1:11" x14ac:dyDescent="0.25">
      <c r="A15" s="34" t="s">
        <v>94</v>
      </c>
      <c r="B15" s="35">
        <v>19</v>
      </c>
      <c r="C15" s="146">
        <f>IF(B28=0, "-", B15/B28)</f>
        <v>0.42222222222222222</v>
      </c>
      <c r="D15" s="35">
        <v>14</v>
      </c>
      <c r="E15" s="39">
        <f>IF(D28=0, "-", D15/D28)</f>
        <v>0.2413793103448276</v>
      </c>
      <c r="F15" s="136">
        <v>39</v>
      </c>
      <c r="G15" s="146">
        <f>IF(F28=0, "-", F15/F28)</f>
        <v>0.28260869565217389</v>
      </c>
      <c r="H15" s="35">
        <v>32</v>
      </c>
      <c r="I15" s="39">
        <f>IF(H28=0, "-", H15/H28)</f>
        <v>0.19277108433734941</v>
      </c>
      <c r="J15" s="38">
        <f t="shared" si="0"/>
        <v>0.35714285714285715</v>
      </c>
      <c r="K15" s="39">
        <f t="shared" si="1"/>
        <v>0.21875</v>
      </c>
    </row>
    <row r="16" spans="1:11" x14ac:dyDescent="0.25">
      <c r="A16" s="34" t="s">
        <v>62</v>
      </c>
      <c r="B16" s="35">
        <v>0</v>
      </c>
      <c r="C16" s="146">
        <f>IF(B28=0, "-", B16/B28)</f>
        <v>0</v>
      </c>
      <c r="D16" s="35">
        <v>2</v>
      </c>
      <c r="E16" s="39">
        <f>IF(D28=0, "-", D16/D28)</f>
        <v>3.4482758620689655E-2</v>
      </c>
      <c r="F16" s="136">
        <v>0</v>
      </c>
      <c r="G16" s="146">
        <f>IF(F28=0, "-", F16/F28)</f>
        <v>0</v>
      </c>
      <c r="H16" s="35">
        <v>7</v>
      </c>
      <c r="I16" s="39">
        <f>IF(H28=0, "-", H16/H28)</f>
        <v>4.2168674698795178E-2</v>
      </c>
      <c r="J16" s="38">
        <f t="shared" si="0"/>
        <v>-1</v>
      </c>
      <c r="K16" s="39">
        <f t="shared" si="1"/>
        <v>-1</v>
      </c>
    </row>
    <row r="17" spans="1:11" x14ac:dyDescent="0.25">
      <c r="A17" s="34" t="s">
        <v>95</v>
      </c>
      <c r="B17" s="35">
        <v>2</v>
      </c>
      <c r="C17" s="146">
        <f>IF(B28=0, "-", B17/B28)</f>
        <v>4.4444444444444446E-2</v>
      </c>
      <c r="D17" s="35">
        <v>7</v>
      </c>
      <c r="E17" s="39">
        <f>IF(D28=0, "-", D17/D28)</f>
        <v>0.1206896551724138</v>
      </c>
      <c r="F17" s="136">
        <v>7</v>
      </c>
      <c r="G17" s="146">
        <f>IF(F28=0, "-", F17/F28)</f>
        <v>5.0724637681159424E-2</v>
      </c>
      <c r="H17" s="35">
        <v>20</v>
      </c>
      <c r="I17" s="39">
        <f>IF(H28=0, "-", H17/H28)</f>
        <v>0.12048192771084337</v>
      </c>
      <c r="J17" s="38">
        <f t="shared" si="0"/>
        <v>-0.7142857142857143</v>
      </c>
      <c r="K17" s="39">
        <f t="shared" si="1"/>
        <v>-0.65</v>
      </c>
    </row>
    <row r="18" spans="1:11" x14ac:dyDescent="0.25">
      <c r="A18" s="34" t="s">
        <v>96</v>
      </c>
      <c r="B18" s="35">
        <v>4</v>
      </c>
      <c r="C18" s="146">
        <f>IF(B28=0, "-", B18/B28)</f>
        <v>8.8888888888888892E-2</v>
      </c>
      <c r="D18" s="35">
        <v>2</v>
      </c>
      <c r="E18" s="39">
        <f>IF(D28=0, "-", D18/D28)</f>
        <v>3.4482758620689655E-2</v>
      </c>
      <c r="F18" s="136">
        <v>5</v>
      </c>
      <c r="G18" s="146">
        <f>IF(F28=0, "-", F18/F28)</f>
        <v>3.6231884057971016E-2</v>
      </c>
      <c r="H18" s="35">
        <v>3</v>
      </c>
      <c r="I18" s="39">
        <f>IF(H28=0, "-", H18/H28)</f>
        <v>1.8072289156626505E-2</v>
      </c>
      <c r="J18" s="38">
        <f t="shared" si="0"/>
        <v>1</v>
      </c>
      <c r="K18" s="39">
        <f t="shared" si="1"/>
        <v>0.66666666666666663</v>
      </c>
    </row>
    <row r="19" spans="1:11" x14ac:dyDescent="0.25">
      <c r="A19" s="34" t="s">
        <v>97</v>
      </c>
      <c r="B19" s="35">
        <v>1</v>
      </c>
      <c r="C19" s="146">
        <f>IF(B28=0, "-", B19/B28)</f>
        <v>2.2222222222222223E-2</v>
      </c>
      <c r="D19" s="35">
        <v>0</v>
      </c>
      <c r="E19" s="39">
        <f>IF(D28=0, "-", D19/D28)</f>
        <v>0</v>
      </c>
      <c r="F19" s="136">
        <v>1</v>
      </c>
      <c r="G19" s="146">
        <f>IF(F28=0, "-", F19/F28)</f>
        <v>7.246376811594203E-3</v>
      </c>
      <c r="H19" s="35">
        <v>0</v>
      </c>
      <c r="I19" s="39">
        <f>IF(H28=0, "-", H19/H28)</f>
        <v>0</v>
      </c>
      <c r="J19" s="38" t="str">
        <f t="shared" si="0"/>
        <v>-</v>
      </c>
      <c r="K19" s="39" t="str">
        <f t="shared" si="1"/>
        <v>-</v>
      </c>
    </row>
    <row r="20" spans="1:11" x14ac:dyDescent="0.25">
      <c r="A20" s="34" t="s">
        <v>72</v>
      </c>
      <c r="B20" s="35">
        <v>3</v>
      </c>
      <c r="C20" s="146">
        <f>IF(B28=0, "-", B20/B28)</f>
        <v>6.6666666666666666E-2</v>
      </c>
      <c r="D20" s="35">
        <v>1</v>
      </c>
      <c r="E20" s="39">
        <f>IF(D28=0, "-", D20/D28)</f>
        <v>1.7241379310344827E-2</v>
      </c>
      <c r="F20" s="136">
        <v>12</v>
      </c>
      <c r="G20" s="146">
        <f>IF(F28=0, "-", F20/F28)</f>
        <v>8.6956521739130432E-2</v>
      </c>
      <c r="H20" s="35">
        <v>9</v>
      </c>
      <c r="I20" s="39">
        <f>IF(H28=0, "-", H20/H28)</f>
        <v>5.4216867469879519E-2</v>
      </c>
      <c r="J20" s="38">
        <f t="shared" si="0"/>
        <v>2</v>
      </c>
      <c r="K20" s="39">
        <f t="shared" si="1"/>
        <v>0.33333333333333331</v>
      </c>
    </row>
    <row r="21" spans="1:11" x14ac:dyDescent="0.25">
      <c r="A21" s="34" t="s">
        <v>80</v>
      </c>
      <c r="B21" s="35">
        <v>0</v>
      </c>
      <c r="C21" s="146">
        <f>IF(B28=0, "-", B21/B28)</f>
        <v>0</v>
      </c>
      <c r="D21" s="35">
        <v>0</v>
      </c>
      <c r="E21" s="39">
        <f>IF(D28=0, "-", D21/D28)</f>
        <v>0</v>
      </c>
      <c r="F21" s="136">
        <v>1</v>
      </c>
      <c r="G21" s="146">
        <f>IF(F28=0, "-", F21/F28)</f>
        <v>7.246376811594203E-3</v>
      </c>
      <c r="H21" s="35">
        <v>1</v>
      </c>
      <c r="I21" s="39">
        <f>IF(H28=0, "-", H21/H28)</f>
        <v>6.024096385542169E-3</v>
      </c>
      <c r="J21" s="38" t="str">
        <f t="shared" si="0"/>
        <v>-</v>
      </c>
      <c r="K21" s="39">
        <f t="shared" si="1"/>
        <v>0</v>
      </c>
    </row>
    <row r="22" spans="1:11" x14ac:dyDescent="0.25">
      <c r="A22" s="34" t="s">
        <v>98</v>
      </c>
      <c r="B22" s="35">
        <v>1</v>
      </c>
      <c r="C22" s="146">
        <f>IF(B28=0, "-", B22/B28)</f>
        <v>2.2222222222222223E-2</v>
      </c>
      <c r="D22" s="35">
        <v>1</v>
      </c>
      <c r="E22" s="39">
        <f>IF(D28=0, "-", D22/D28)</f>
        <v>1.7241379310344827E-2</v>
      </c>
      <c r="F22" s="136">
        <v>1</v>
      </c>
      <c r="G22" s="146">
        <f>IF(F28=0, "-", F22/F28)</f>
        <v>7.246376811594203E-3</v>
      </c>
      <c r="H22" s="35">
        <v>6</v>
      </c>
      <c r="I22" s="39">
        <f>IF(H28=0, "-", H22/H28)</f>
        <v>3.614457831325301E-2</v>
      </c>
      <c r="J22" s="38">
        <f t="shared" si="0"/>
        <v>0</v>
      </c>
      <c r="K22" s="39">
        <f t="shared" si="1"/>
        <v>-0.83333333333333337</v>
      </c>
    </row>
    <row r="23" spans="1:11" x14ac:dyDescent="0.25">
      <c r="A23" s="34" t="s">
        <v>99</v>
      </c>
      <c r="B23" s="35">
        <v>0</v>
      </c>
      <c r="C23" s="146">
        <f>IF(B28=0, "-", B23/B28)</f>
        <v>0</v>
      </c>
      <c r="D23" s="35">
        <v>4</v>
      </c>
      <c r="E23" s="39">
        <f>IF(D28=0, "-", D23/D28)</f>
        <v>6.8965517241379309E-2</v>
      </c>
      <c r="F23" s="136">
        <v>1</v>
      </c>
      <c r="G23" s="146">
        <f>IF(F28=0, "-", F23/F28)</f>
        <v>7.246376811594203E-3</v>
      </c>
      <c r="H23" s="35">
        <v>7</v>
      </c>
      <c r="I23" s="39">
        <f>IF(H28=0, "-", H23/H28)</f>
        <v>4.2168674698795178E-2</v>
      </c>
      <c r="J23" s="38">
        <f t="shared" si="0"/>
        <v>-1</v>
      </c>
      <c r="K23" s="39">
        <f t="shared" si="1"/>
        <v>-0.8571428571428571</v>
      </c>
    </row>
    <row r="24" spans="1:11" x14ac:dyDescent="0.25">
      <c r="A24" s="34" t="s">
        <v>86</v>
      </c>
      <c r="B24" s="35">
        <v>0</v>
      </c>
      <c r="C24" s="146">
        <f>IF(B28=0, "-", B24/B28)</f>
        <v>0</v>
      </c>
      <c r="D24" s="35">
        <v>1</v>
      </c>
      <c r="E24" s="39">
        <f>IF(D28=0, "-", D24/D28)</f>
        <v>1.7241379310344827E-2</v>
      </c>
      <c r="F24" s="136">
        <v>3</v>
      </c>
      <c r="G24" s="146">
        <f>IF(F28=0, "-", F24/F28)</f>
        <v>2.1739130434782608E-2</v>
      </c>
      <c r="H24" s="35">
        <v>2</v>
      </c>
      <c r="I24" s="39">
        <f>IF(H28=0, "-", H24/H28)</f>
        <v>1.2048192771084338E-2</v>
      </c>
      <c r="J24" s="38">
        <f t="shared" si="0"/>
        <v>-1</v>
      </c>
      <c r="K24" s="39">
        <f t="shared" si="1"/>
        <v>0.5</v>
      </c>
    </row>
    <row r="25" spans="1:11" x14ac:dyDescent="0.25">
      <c r="A25" s="34" t="s">
        <v>100</v>
      </c>
      <c r="B25" s="35">
        <v>0</v>
      </c>
      <c r="C25" s="146">
        <f>IF(B28=0, "-", B25/B28)</f>
        <v>0</v>
      </c>
      <c r="D25" s="35">
        <v>7</v>
      </c>
      <c r="E25" s="39">
        <f>IF(D28=0, "-", D25/D28)</f>
        <v>0.1206896551724138</v>
      </c>
      <c r="F25" s="136">
        <v>15</v>
      </c>
      <c r="G25" s="146">
        <f>IF(F28=0, "-", F25/F28)</f>
        <v>0.10869565217391304</v>
      </c>
      <c r="H25" s="35">
        <v>20</v>
      </c>
      <c r="I25" s="39">
        <f>IF(H28=0, "-", H25/H28)</f>
        <v>0.12048192771084337</v>
      </c>
      <c r="J25" s="38">
        <f t="shared" si="0"/>
        <v>-1</v>
      </c>
      <c r="K25" s="39">
        <f t="shared" si="1"/>
        <v>-0.25</v>
      </c>
    </row>
    <row r="26" spans="1:11" x14ac:dyDescent="0.25">
      <c r="A26" s="34" t="s">
        <v>101</v>
      </c>
      <c r="B26" s="35">
        <v>0</v>
      </c>
      <c r="C26" s="146">
        <f>IF(B28=0, "-", B26/B28)</f>
        <v>0</v>
      </c>
      <c r="D26" s="35">
        <v>0</v>
      </c>
      <c r="E26" s="39">
        <f>IF(D28=0, "-", D26/D28)</f>
        <v>0</v>
      </c>
      <c r="F26" s="136">
        <v>1</v>
      </c>
      <c r="G26" s="146">
        <f>IF(F28=0, "-", F26/F28)</f>
        <v>7.246376811594203E-3</v>
      </c>
      <c r="H26" s="35">
        <v>3</v>
      </c>
      <c r="I26" s="39">
        <f>IF(H28=0, "-", H26/H28)</f>
        <v>1.8072289156626505E-2</v>
      </c>
      <c r="J26" s="38" t="str">
        <f t="shared" si="0"/>
        <v>-</v>
      </c>
      <c r="K26" s="39">
        <f t="shared" si="1"/>
        <v>-0.66666666666666663</v>
      </c>
    </row>
    <row r="27" spans="1:11" x14ac:dyDescent="0.25">
      <c r="A27" s="137"/>
      <c r="B27" s="40"/>
      <c r="D27" s="40"/>
      <c r="E27" s="44"/>
      <c r="F27" s="138"/>
      <c r="H27" s="40"/>
      <c r="I27" s="44"/>
      <c r="J27" s="43"/>
      <c r="K27" s="44"/>
    </row>
    <row r="28" spans="1:11" s="52" customFormat="1" ht="13" x14ac:dyDescent="0.3">
      <c r="A28" s="139" t="s">
        <v>485</v>
      </c>
      <c r="B28" s="46">
        <f>SUM(B7:B27)</f>
        <v>45</v>
      </c>
      <c r="C28" s="140">
        <v>1</v>
      </c>
      <c r="D28" s="46">
        <f>SUM(D7:D27)</f>
        <v>58</v>
      </c>
      <c r="E28" s="141">
        <v>1</v>
      </c>
      <c r="F28" s="128">
        <f>SUM(F7:F27)</f>
        <v>138</v>
      </c>
      <c r="G28" s="142">
        <v>1</v>
      </c>
      <c r="H28" s="46">
        <f>SUM(H7:H27)</f>
        <v>166</v>
      </c>
      <c r="I28" s="141">
        <v>1</v>
      </c>
      <c r="J28" s="49">
        <f>IF(D28=0, "-", (B28-D28)/D28)</f>
        <v>-0.22413793103448276</v>
      </c>
      <c r="K28" s="50">
        <f>IF(H28=0, "-", (F28-H28)/H28)</f>
        <v>-0.16867469879518071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5C46-32DC-4290-9C14-DEC665929718}">
  <sheetPr>
    <pageSetUpPr fitToPage="1"/>
  </sheetPr>
  <dimension ref="A1:J418"/>
  <sheetViews>
    <sheetView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487</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47" t="s">
        <v>180</v>
      </c>
      <c r="B8" s="80">
        <v>1</v>
      </c>
      <c r="C8" s="81">
        <v>0</v>
      </c>
      <c r="D8" s="80">
        <v>1</v>
      </c>
      <c r="E8" s="81">
        <v>0</v>
      </c>
      <c r="F8" s="82"/>
      <c r="G8" s="80">
        <f>B8-C8</f>
        <v>1</v>
      </c>
      <c r="H8" s="81">
        <f>D8-E8</f>
        <v>1</v>
      </c>
      <c r="I8" s="94" t="str">
        <f>IF(C8=0, "-", IF(G8/C8&lt;10, G8/C8, "&gt;999%"))</f>
        <v>-</v>
      </c>
      <c r="J8" s="95" t="str">
        <f>IF(E8=0, "-", IF(H8/E8&lt;10, H8/E8, "&gt;999%"))</f>
        <v>-</v>
      </c>
    </row>
    <row r="9" spans="1:10" x14ac:dyDescent="0.25">
      <c r="A9" s="124" t="s">
        <v>337</v>
      </c>
      <c r="B9" s="35">
        <v>0</v>
      </c>
      <c r="C9" s="36">
        <v>1</v>
      </c>
      <c r="D9" s="35">
        <v>0</v>
      </c>
      <c r="E9" s="36">
        <v>1</v>
      </c>
      <c r="F9" s="37"/>
      <c r="G9" s="35">
        <f>B9-C9</f>
        <v>-1</v>
      </c>
      <c r="H9" s="36">
        <f>D9-E9</f>
        <v>-1</v>
      </c>
      <c r="I9" s="38">
        <f>IF(C9=0, "-", IF(G9/C9&lt;10, G9/C9, "&gt;999%"))</f>
        <v>-1</v>
      </c>
      <c r="J9" s="39">
        <f>IF(E9=0, "-", IF(H9/E9&lt;10, H9/E9, "&gt;999%"))</f>
        <v>-1</v>
      </c>
    </row>
    <row r="10" spans="1:10" s="52" customFormat="1" ht="13" x14ac:dyDescent="0.3">
      <c r="A10" s="148" t="s">
        <v>488</v>
      </c>
      <c r="B10" s="46">
        <v>1</v>
      </c>
      <c r="C10" s="47">
        <v>1</v>
      </c>
      <c r="D10" s="46">
        <v>1</v>
      </c>
      <c r="E10" s="47">
        <v>1</v>
      </c>
      <c r="F10" s="48"/>
      <c r="G10" s="46">
        <f>B10-C10</f>
        <v>0</v>
      </c>
      <c r="H10" s="47">
        <f>D10-E10</f>
        <v>0</v>
      </c>
      <c r="I10" s="49">
        <f>IF(C10=0, "-", IF(G10/C10&lt;10, G10/C10, "&gt;999%"))</f>
        <v>0</v>
      </c>
      <c r="J10" s="50">
        <f>IF(E10=0, "-", IF(H10/E10&lt;10, H10/E10, "&gt;999%"))</f>
        <v>0</v>
      </c>
    </row>
    <row r="11" spans="1:10" x14ac:dyDescent="0.25">
      <c r="A11" s="147"/>
      <c r="B11" s="80"/>
      <c r="C11" s="81"/>
      <c r="D11" s="80"/>
      <c r="E11" s="81"/>
      <c r="F11" s="82"/>
      <c r="G11" s="80"/>
      <c r="H11" s="81"/>
      <c r="I11" s="94"/>
      <c r="J11" s="95"/>
    </row>
    <row r="12" spans="1:10" ht="13" x14ac:dyDescent="0.3">
      <c r="A12" s="118" t="s">
        <v>50</v>
      </c>
      <c r="B12" s="35"/>
      <c r="C12" s="36"/>
      <c r="D12" s="35"/>
      <c r="E12" s="36"/>
      <c r="F12" s="37"/>
      <c r="G12" s="35"/>
      <c r="H12" s="36"/>
      <c r="I12" s="38"/>
      <c r="J12" s="39"/>
    </row>
    <row r="13" spans="1:10" x14ac:dyDescent="0.25">
      <c r="A13" s="124" t="s">
        <v>175</v>
      </c>
      <c r="B13" s="35">
        <v>1</v>
      </c>
      <c r="C13" s="36">
        <v>0</v>
      </c>
      <c r="D13" s="35">
        <v>2</v>
      </c>
      <c r="E13" s="36">
        <v>2</v>
      </c>
      <c r="F13" s="37"/>
      <c r="G13" s="35">
        <f t="shared" ref="G13:G21" si="0">B13-C13</f>
        <v>1</v>
      </c>
      <c r="H13" s="36">
        <f t="shared" ref="H13:H21" si="1">D13-E13</f>
        <v>0</v>
      </c>
      <c r="I13" s="38" t="str">
        <f t="shared" ref="I13:I21" si="2">IF(C13=0, "-", IF(G13/C13&lt;10, G13/C13, "&gt;999%"))</f>
        <v>-</v>
      </c>
      <c r="J13" s="39">
        <f t="shared" ref="J13:J21" si="3">IF(E13=0, "-", IF(H13/E13&lt;10, H13/E13, "&gt;999%"))</f>
        <v>0</v>
      </c>
    </row>
    <row r="14" spans="1:10" x14ac:dyDescent="0.25">
      <c r="A14" s="124" t="s">
        <v>198</v>
      </c>
      <c r="B14" s="35">
        <v>1</v>
      </c>
      <c r="C14" s="36">
        <v>4</v>
      </c>
      <c r="D14" s="35">
        <v>2</v>
      </c>
      <c r="E14" s="36">
        <v>10</v>
      </c>
      <c r="F14" s="37"/>
      <c r="G14" s="35">
        <f t="shared" si="0"/>
        <v>-3</v>
      </c>
      <c r="H14" s="36">
        <f t="shared" si="1"/>
        <v>-8</v>
      </c>
      <c r="I14" s="38">
        <f t="shared" si="2"/>
        <v>-0.75</v>
      </c>
      <c r="J14" s="39">
        <f t="shared" si="3"/>
        <v>-0.8</v>
      </c>
    </row>
    <row r="15" spans="1:10" x14ac:dyDescent="0.25">
      <c r="A15" s="124" t="s">
        <v>217</v>
      </c>
      <c r="B15" s="35">
        <v>0</v>
      </c>
      <c r="C15" s="36">
        <v>2</v>
      </c>
      <c r="D15" s="35">
        <v>1</v>
      </c>
      <c r="E15" s="36">
        <v>3</v>
      </c>
      <c r="F15" s="37"/>
      <c r="G15" s="35">
        <f t="shared" si="0"/>
        <v>-2</v>
      </c>
      <c r="H15" s="36">
        <f t="shared" si="1"/>
        <v>-2</v>
      </c>
      <c r="I15" s="38">
        <f t="shared" si="2"/>
        <v>-1</v>
      </c>
      <c r="J15" s="39">
        <f t="shared" si="3"/>
        <v>-0.66666666666666663</v>
      </c>
    </row>
    <row r="16" spans="1:10" x14ac:dyDescent="0.25">
      <c r="A16" s="124" t="s">
        <v>304</v>
      </c>
      <c r="B16" s="35">
        <v>2</v>
      </c>
      <c r="C16" s="36">
        <v>0</v>
      </c>
      <c r="D16" s="35">
        <v>4</v>
      </c>
      <c r="E16" s="36">
        <v>1</v>
      </c>
      <c r="F16" s="37"/>
      <c r="G16" s="35">
        <f t="shared" si="0"/>
        <v>2</v>
      </c>
      <c r="H16" s="36">
        <f t="shared" si="1"/>
        <v>3</v>
      </c>
      <c r="I16" s="38" t="str">
        <f t="shared" si="2"/>
        <v>-</v>
      </c>
      <c r="J16" s="39">
        <f t="shared" si="3"/>
        <v>3</v>
      </c>
    </row>
    <row r="17" spans="1:10" x14ac:dyDescent="0.25">
      <c r="A17" s="124" t="s">
        <v>305</v>
      </c>
      <c r="B17" s="35">
        <v>2</v>
      </c>
      <c r="C17" s="36">
        <v>1</v>
      </c>
      <c r="D17" s="35">
        <v>9</v>
      </c>
      <c r="E17" s="36">
        <v>6</v>
      </c>
      <c r="F17" s="37"/>
      <c r="G17" s="35">
        <f t="shared" si="0"/>
        <v>1</v>
      </c>
      <c r="H17" s="36">
        <f t="shared" si="1"/>
        <v>3</v>
      </c>
      <c r="I17" s="38">
        <f t="shared" si="2"/>
        <v>1</v>
      </c>
      <c r="J17" s="39">
        <f t="shared" si="3"/>
        <v>0.5</v>
      </c>
    </row>
    <row r="18" spans="1:10" x14ac:dyDescent="0.25">
      <c r="A18" s="124" t="s">
        <v>338</v>
      </c>
      <c r="B18" s="35">
        <v>1</v>
      </c>
      <c r="C18" s="36">
        <v>9</v>
      </c>
      <c r="D18" s="35">
        <v>9</v>
      </c>
      <c r="E18" s="36">
        <v>14</v>
      </c>
      <c r="F18" s="37"/>
      <c r="G18" s="35">
        <f t="shared" si="0"/>
        <v>-8</v>
      </c>
      <c r="H18" s="36">
        <f t="shared" si="1"/>
        <v>-5</v>
      </c>
      <c r="I18" s="38">
        <f t="shared" si="2"/>
        <v>-0.88888888888888884</v>
      </c>
      <c r="J18" s="39">
        <f t="shared" si="3"/>
        <v>-0.35714285714285715</v>
      </c>
    </row>
    <row r="19" spans="1:10" x14ac:dyDescent="0.25">
      <c r="A19" s="124" t="s">
        <v>378</v>
      </c>
      <c r="B19" s="35">
        <v>2</v>
      </c>
      <c r="C19" s="36">
        <v>0</v>
      </c>
      <c r="D19" s="35">
        <v>6</v>
      </c>
      <c r="E19" s="36">
        <v>1</v>
      </c>
      <c r="F19" s="37"/>
      <c r="G19" s="35">
        <f t="shared" si="0"/>
        <v>2</v>
      </c>
      <c r="H19" s="36">
        <f t="shared" si="1"/>
        <v>5</v>
      </c>
      <c r="I19" s="38" t="str">
        <f t="shared" si="2"/>
        <v>-</v>
      </c>
      <c r="J19" s="39">
        <f t="shared" si="3"/>
        <v>5</v>
      </c>
    </row>
    <row r="20" spans="1:10" x14ac:dyDescent="0.25">
      <c r="A20" s="124" t="s">
        <v>396</v>
      </c>
      <c r="B20" s="35">
        <v>0</v>
      </c>
      <c r="C20" s="36">
        <v>0</v>
      </c>
      <c r="D20" s="35">
        <v>1</v>
      </c>
      <c r="E20" s="36">
        <v>3</v>
      </c>
      <c r="F20" s="37"/>
      <c r="G20" s="35">
        <f t="shared" si="0"/>
        <v>0</v>
      </c>
      <c r="H20" s="36">
        <f t="shared" si="1"/>
        <v>-2</v>
      </c>
      <c r="I20" s="38" t="str">
        <f t="shared" si="2"/>
        <v>-</v>
      </c>
      <c r="J20" s="39">
        <f t="shared" si="3"/>
        <v>-0.66666666666666663</v>
      </c>
    </row>
    <row r="21" spans="1:10" s="52" customFormat="1" ht="13" x14ac:dyDescent="0.3">
      <c r="A21" s="148" t="s">
        <v>489</v>
      </c>
      <c r="B21" s="46">
        <v>9</v>
      </c>
      <c r="C21" s="47">
        <v>16</v>
      </c>
      <c r="D21" s="46">
        <v>34</v>
      </c>
      <c r="E21" s="47">
        <v>40</v>
      </c>
      <c r="F21" s="48"/>
      <c r="G21" s="46">
        <f t="shared" si="0"/>
        <v>-7</v>
      </c>
      <c r="H21" s="47">
        <f t="shared" si="1"/>
        <v>-6</v>
      </c>
      <c r="I21" s="49">
        <f t="shared" si="2"/>
        <v>-0.4375</v>
      </c>
      <c r="J21" s="50">
        <f t="shared" si="3"/>
        <v>-0.15</v>
      </c>
    </row>
    <row r="22" spans="1:10" x14ac:dyDescent="0.25">
      <c r="A22" s="147"/>
      <c r="B22" s="80"/>
      <c r="C22" s="81"/>
      <c r="D22" s="80"/>
      <c r="E22" s="81"/>
      <c r="F22" s="82"/>
      <c r="G22" s="80"/>
      <c r="H22" s="81"/>
      <c r="I22" s="94"/>
      <c r="J22" s="95"/>
    </row>
    <row r="23" spans="1:10" ht="13" x14ac:dyDescent="0.3">
      <c r="A23" s="118" t="s">
        <v>51</v>
      </c>
      <c r="B23" s="35"/>
      <c r="C23" s="36"/>
      <c r="D23" s="35"/>
      <c r="E23" s="36"/>
      <c r="F23" s="37"/>
      <c r="G23" s="35"/>
      <c r="H23" s="36"/>
      <c r="I23" s="38"/>
      <c r="J23" s="39"/>
    </row>
    <row r="24" spans="1:10" x14ac:dyDescent="0.25">
      <c r="A24" s="124" t="s">
        <v>199</v>
      </c>
      <c r="B24" s="35">
        <v>0</v>
      </c>
      <c r="C24" s="36">
        <v>0</v>
      </c>
      <c r="D24" s="35">
        <v>4</v>
      </c>
      <c r="E24" s="36">
        <v>1</v>
      </c>
      <c r="F24" s="37"/>
      <c r="G24" s="35">
        <f t="shared" ref="G24:G36" si="4">B24-C24</f>
        <v>0</v>
      </c>
      <c r="H24" s="36">
        <f t="shared" ref="H24:H36" si="5">D24-E24</f>
        <v>3</v>
      </c>
      <c r="I24" s="38" t="str">
        <f t="shared" ref="I24:I36" si="6">IF(C24=0, "-", IF(G24/C24&lt;10, G24/C24, "&gt;999%"))</f>
        <v>-</v>
      </c>
      <c r="J24" s="39">
        <f t="shared" ref="J24:J36" si="7">IF(E24=0, "-", IF(H24/E24&lt;10, H24/E24, "&gt;999%"))</f>
        <v>3</v>
      </c>
    </row>
    <row r="25" spans="1:10" x14ac:dyDescent="0.25">
      <c r="A25" s="124" t="s">
        <v>256</v>
      </c>
      <c r="B25" s="35">
        <v>0</v>
      </c>
      <c r="C25" s="36">
        <v>0</v>
      </c>
      <c r="D25" s="35">
        <v>1</v>
      </c>
      <c r="E25" s="36">
        <v>0</v>
      </c>
      <c r="F25" s="37"/>
      <c r="G25" s="35">
        <f t="shared" si="4"/>
        <v>0</v>
      </c>
      <c r="H25" s="36">
        <f t="shared" si="5"/>
        <v>1</v>
      </c>
      <c r="I25" s="38" t="str">
        <f t="shared" si="6"/>
        <v>-</v>
      </c>
      <c r="J25" s="39" t="str">
        <f t="shared" si="7"/>
        <v>-</v>
      </c>
    </row>
    <row r="26" spans="1:10" x14ac:dyDescent="0.25">
      <c r="A26" s="124" t="s">
        <v>218</v>
      </c>
      <c r="B26" s="35">
        <v>0</v>
      </c>
      <c r="C26" s="36">
        <v>2</v>
      </c>
      <c r="D26" s="35">
        <v>2</v>
      </c>
      <c r="E26" s="36">
        <v>7</v>
      </c>
      <c r="F26" s="37"/>
      <c r="G26" s="35">
        <f t="shared" si="4"/>
        <v>-2</v>
      </c>
      <c r="H26" s="36">
        <f t="shared" si="5"/>
        <v>-5</v>
      </c>
      <c r="I26" s="38">
        <f t="shared" si="6"/>
        <v>-1</v>
      </c>
      <c r="J26" s="39">
        <f t="shared" si="7"/>
        <v>-0.7142857142857143</v>
      </c>
    </row>
    <row r="27" spans="1:10" x14ac:dyDescent="0.25">
      <c r="A27" s="124" t="s">
        <v>231</v>
      </c>
      <c r="B27" s="35">
        <v>0</v>
      </c>
      <c r="C27" s="36">
        <v>0</v>
      </c>
      <c r="D27" s="35">
        <v>0</v>
      </c>
      <c r="E27" s="36">
        <v>1</v>
      </c>
      <c r="F27" s="37"/>
      <c r="G27" s="35">
        <f t="shared" si="4"/>
        <v>0</v>
      </c>
      <c r="H27" s="36">
        <f t="shared" si="5"/>
        <v>-1</v>
      </c>
      <c r="I27" s="38" t="str">
        <f t="shared" si="6"/>
        <v>-</v>
      </c>
      <c r="J27" s="39">
        <f t="shared" si="7"/>
        <v>-1</v>
      </c>
    </row>
    <row r="28" spans="1:10" x14ac:dyDescent="0.25">
      <c r="A28" s="124" t="s">
        <v>200</v>
      </c>
      <c r="B28" s="35">
        <v>0</v>
      </c>
      <c r="C28" s="36">
        <v>0</v>
      </c>
      <c r="D28" s="35">
        <v>0</v>
      </c>
      <c r="E28" s="36">
        <v>1</v>
      </c>
      <c r="F28" s="37"/>
      <c r="G28" s="35">
        <f t="shared" si="4"/>
        <v>0</v>
      </c>
      <c r="H28" s="36">
        <f t="shared" si="5"/>
        <v>-1</v>
      </c>
      <c r="I28" s="38" t="str">
        <f t="shared" si="6"/>
        <v>-</v>
      </c>
      <c r="J28" s="39">
        <f t="shared" si="7"/>
        <v>-1</v>
      </c>
    </row>
    <row r="29" spans="1:10" x14ac:dyDescent="0.25">
      <c r="A29" s="124" t="s">
        <v>306</v>
      </c>
      <c r="B29" s="35">
        <v>0</v>
      </c>
      <c r="C29" s="36">
        <v>1</v>
      </c>
      <c r="D29" s="35">
        <v>2</v>
      </c>
      <c r="E29" s="36">
        <v>4</v>
      </c>
      <c r="F29" s="37"/>
      <c r="G29" s="35">
        <f t="shared" si="4"/>
        <v>-1</v>
      </c>
      <c r="H29" s="36">
        <f t="shared" si="5"/>
        <v>-2</v>
      </c>
      <c r="I29" s="38">
        <f t="shared" si="6"/>
        <v>-1</v>
      </c>
      <c r="J29" s="39">
        <f t="shared" si="7"/>
        <v>-0.5</v>
      </c>
    </row>
    <row r="30" spans="1:10" x14ac:dyDescent="0.25">
      <c r="A30" s="124" t="s">
        <v>307</v>
      </c>
      <c r="B30" s="35">
        <v>0</v>
      </c>
      <c r="C30" s="36">
        <v>1</v>
      </c>
      <c r="D30" s="35">
        <v>1</v>
      </c>
      <c r="E30" s="36">
        <v>2</v>
      </c>
      <c r="F30" s="37"/>
      <c r="G30" s="35">
        <f t="shared" si="4"/>
        <v>-1</v>
      </c>
      <c r="H30" s="36">
        <f t="shared" si="5"/>
        <v>-1</v>
      </c>
      <c r="I30" s="38">
        <f t="shared" si="6"/>
        <v>-1</v>
      </c>
      <c r="J30" s="39">
        <f t="shared" si="7"/>
        <v>-0.5</v>
      </c>
    </row>
    <row r="31" spans="1:10" x14ac:dyDescent="0.25">
      <c r="A31" s="124" t="s">
        <v>339</v>
      </c>
      <c r="B31" s="35">
        <v>2</v>
      </c>
      <c r="C31" s="36">
        <v>0</v>
      </c>
      <c r="D31" s="35">
        <v>3</v>
      </c>
      <c r="E31" s="36">
        <v>4</v>
      </c>
      <c r="F31" s="37"/>
      <c r="G31" s="35">
        <f t="shared" si="4"/>
        <v>2</v>
      </c>
      <c r="H31" s="36">
        <f t="shared" si="5"/>
        <v>-1</v>
      </c>
      <c r="I31" s="38" t="str">
        <f t="shared" si="6"/>
        <v>-</v>
      </c>
      <c r="J31" s="39">
        <f t="shared" si="7"/>
        <v>-0.25</v>
      </c>
    </row>
    <row r="32" spans="1:10" x14ac:dyDescent="0.25">
      <c r="A32" s="124" t="s">
        <v>340</v>
      </c>
      <c r="B32" s="35">
        <v>0</v>
      </c>
      <c r="C32" s="36">
        <v>2</v>
      </c>
      <c r="D32" s="35">
        <v>0</v>
      </c>
      <c r="E32" s="36">
        <v>2</v>
      </c>
      <c r="F32" s="37"/>
      <c r="G32" s="35">
        <f t="shared" si="4"/>
        <v>-2</v>
      </c>
      <c r="H32" s="36">
        <f t="shared" si="5"/>
        <v>-2</v>
      </c>
      <c r="I32" s="38">
        <f t="shared" si="6"/>
        <v>-1</v>
      </c>
      <c r="J32" s="39">
        <f t="shared" si="7"/>
        <v>-1</v>
      </c>
    </row>
    <row r="33" spans="1:10" x14ac:dyDescent="0.25">
      <c r="A33" s="124" t="s">
        <v>379</v>
      </c>
      <c r="B33" s="35">
        <v>2</v>
      </c>
      <c r="C33" s="36">
        <v>2</v>
      </c>
      <c r="D33" s="35">
        <v>4</v>
      </c>
      <c r="E33" s="36">
        <v>5</v>
      </c>
      <c r="F33" s="37"/>
      <c r="G33" s="35">
        <f t="shared" si="4"/>
        <v>0</v>
      </c>
      <c r="H33" s="36">
        <f t="shared" si="5"/>
        <v>-1</v>
      </c>
      <c r="I33" s="38">
        <f t="shared" si="6"/>
        <v>0</v>
      </c>
      <c r="J33" s="39">
        <f t="shared" si="7"/>
        <v>-0.2</v>
      </c>
    </row>
    <row r="34" spans="1:10" x14ac:dyDescent="0.25">
      <c r="A34" s="124" t="s">
        <v>380</v>
      </c>
      <c r="B34" s="35">
        <v>1</v>
      </c>
      <c r="C34" s="36">
        <v>0</v>
      </c>
      <c r="D34" s="35">
        <v>3</v>
      </c>
      <c r="E34" s="36">
        <v>0</v>
      </c>
      <c r="F34" s="37"/>
      <c r="G34" s="35">
        <f t="shared" si="4"/>
        <v>1</v>
      </c>
      <c r="H34" s="36">
        <f t="shared" si="5"/>
        <v>3</v>
      </c>
      <c r="I34" s="38" t="str">
        <f t="shared" si="6"/>
        <v>-</v>
      </c>
      <c r="J34" s="39" t="str">
        <f t="shared" si="7"/>
        <v>-</v>
      </c>
    </row>
    <row r="35" spans="1:10" x14ac:dyDescent="0.25">
      <c r="A35" s="124" t="s">
        <v>397</v>
      </c>
      <c r="B35" s="35">
        <v>1</v>
      </c>
      <c r="C35" s="36">
        <v>0</v>
      </c>
      <c r="D35" s="35">
        <v>2</v>
      </c>
      <c r="E35" s="36">
        <v>0</v>
      </c>
      <c r="F35" s="37"/>
      <c r="G35" s="35">
        <f t="shared" si="4"/>
        <v>1</v>
      </c>
      <c r="H35" s="36">
        <f t="shared" si="5"/>
        <v>2</v>
      </c>
      <c r="I35" s="38" t="str">
        <f t="shared" si="6"/>
        <v>-</v>
      </c>
      <c r="J35" s="39" t="str">
        <f t="shared" si="7"/>
        <v>-</v>
      </c>
    </row>
    <row r="36" spans="1:10" s="52" customFormat="1" ht="13" x14ac:dyDescent="0.3">
      <c r="A36" s="148" t="s">
        <v>490</v>
      </c>
      <c r="B36" s="46">
        <v>6</v>
      </c>
      <c r="C36" s="47">
        <v>8</v>
      </c>
      <c r="D36" s="46">
        <v>22</v>
      </c>
      <c r="E36" s="47">
        <v>27</v>
      </c>
      <c r="F36" s="48"/>
      <c r="G36" s="46">
        <f t="shared" si="4"/>
        <v>-2</v>
      </c>
      <c r="H36" s="47">
        <f t="shared" si="5"/>
        <v>-5</v>
      </c>
      <c r="I36" s="49">
        <f t="shared" si="6"/>
        <v>-0.25</v>
      </c>
      <c r="J36" s="50">
        <f t="shared" si="7"/>
        <v>-0.18518518518518517</v>
      </c>
    </row>
    <row r="37" spans="1:10" x14ac:dyDescent="0.25">
      <c r="A37" s="147"/>
      <c r="B37" s="80"/>
      <c r="C37" s="81"/>
      <c r="D37" s="80"/>
      <c r="E37" s="81"/>
      <c r="F37" s="82"/>
      <c r="G37" s="80"/>
      <c r="H37" s="81"/>
      <c r="I37" s="94"/>
      <c r="J37" s="95"/>
    </row>
    <row r="38" spans="1:10" ht="13" x14ac:dyDescent="0.3">
      <c r="A38" s="118" t="s">
        <v>52</v>
      </c>
      <c r="B38" s="35"/>
      <c r="C38" s="36"/>
      <c r="D38" s="35"/>
      <c r="E38" s="36"/>
      <c r="F38" s="37"/>
      <c r="G38" s="35"/>
      <c r="H38" s="36"/>
      <c r="I38" s="38"/>
      <c r="J38" s="39"/>
    </row>
    <row r="39" spans="1:10" x14ac:dyDescent="0.25">
      <c r="A39" s="124" t="s">
        <v>238</v>
      </c>
      <c r="B39" s="35">
        <v>0</v>
      </c>
      <c r="C39" s="36">
        <v>0</v>
      </c>
      <c r="D39" s="35">
        <v>2</v>
      </c>
      <c r="E39" s="36">
        <v>0</v>
      </c>
      <c r="F39" s="37"/>
      <c r="G39" s="35">
        <f>B39-C39</f>
        <v>0</v>
      </c>
      <c r="H39" s="36">
        <f>D39-E39</f>
        <v>2</v>
      </c>
      <c r="I39" s="38" t="str">
        <f>IF(C39=0, "-", IF(G39/C39&lt;10, G39/C39, "&gt;999%"))</f>
        <v>-</v>
      </c>
      <c r="J39" s="39" t="str">
        <f>IF(E39=0, "-", IF(H39/E39&lt;10, H39/E39, "&gt;999%"))</f>
        <v>-</v>
      </c>
    </row>
    <row r="40" spans="1:10" s="52" customFormat="1" ht="13" x14ac:dyDescent="0.3">
      <c r="A40" s="148" t="s">
        <v>491</v>
      </c>
      <c r="B40" s="46">
        <v>0</v>
      </c>
      <c r="C40" s="47">
        <v>0</v>
      </c>
      <c r="D40" s="46">
        <v>2</v>
      </c>
      <c r="E40" s="47">
        <v>0</v>
      </c>
      <c r="F40" s="48"/>
      <c r="G40" s="46">
        <f>B40-C40</f>
        <v>0</v>
      </c>
      <c r="H40" s="47">
        <f>D40-E40</f>
        <v>2</v>
      </c>
      <c r="I40" s="49" t="str">
        <f>IF(C40=0, "-", IF(G40/C40&lt;10, G40/C40, "&gt;999%"))</f>
        <v>-</v>
      </c>
      <c r="J40" s="50" t="str">
        <f>IF(E40=0, "-", IF(H40/E40&lt;10, H40/E40, "&gt;999%"))</f>
        <v>-</v>
      </c>
    </row>
    <row r="41" spans="1:10" x14ac:dyDescent="0.25">
      <c r="A41" s="147"/>
      <c r="B41" s="80"/>
      <c r="C41" s="81"/>
      <c r="D41" s="80"/>
      <c r="E41" s="81"/>
      <c r="F41" s="82"/>
      <c r="G41" s="80"/>
      <c r="H41" s="81"/>
      <c r="I41" s="94"/>
      <c r="J41" s="95"/>
    </row>
    <row r="42" spans="1:10" ht="13" x14ac:dyDescent="0.3">
      <c r="A42" s="118" t="s">
        <v>53</v>
      </c>
      <c r="B42" s="35"/>
      <c r="C42" s="36"/>
      <c r="D42" s="35"/>
      <c r="E42" s="36"/>
      <c r="F42" s="37"/>
      <c r="G42" s="35"/>
      <c r="H42" s="36"/>
      <c r="I42" s="38"/>
      <c r="J42" s="39"/>
    </row>
    <row r="43" spans="1:10" x14ac:dyDescent="0.25">
      <c r="A43" s="124" t="s">
        <v>413</v>
      </c>
      <c r="B43" s="35">
        <v>0</v>
      </c>
      <c r="C43" s="36">
        <v>0</v>
      </c>
      <c r="D43" s="35">
        <v>0</v>
      </c>
      <c r="E43" s="36">
        <v>1</v>
      </c>
      <c r="F43" s="37"/>
      <c r="G43" s="35">
        <f>B43-C43</f>
        <v>0</v>
      </c>
      <c r="H43" s="36">
        <f>D43-E43</f>
        <v>-1</v>
      </c>
      <c r="I43" s="38" t="str">
        <f>IF(C43=0, "-", IF(G43/C43&lt;10, G43/C43, "&gt;999%"))</f>
        <v>-</v>
      </c>
      <c r="J43" s="39">
        <f>IF(E43=0, "-", IF(H43/E43&lt;10, H43/E43, "&gt;999%"))</f>
        <v>-1</v>
      </c>
    </row>
    <row r="44" spans="1:10" s="52" customFormat="1" ht="13" x14ac:dyDescent="0.3">
      <c r="A44" s="148" t="s">
        <v>492</v>
      </c>
      <c r="B44" s="46">
        <v>0</v>
      </c>
      <c r="C44" s="47">
        <v>0</v>
      </c>
      <c r="D44" s="46">
        <v>0</v>
      </c>
      <c r="E44" s="47">
        <v>1</v>
      </c>
      <c r="F44" s="48"/>
      <c r="G44" s="46">
        <f>B44-C44</f>
        <v>0</v>
      </c>
      <c r="H44" s="47">
        <f>D44-E44</f>
        <v>-1</v>
      </c>
      <c r="I44" s="49" t="str">
        <f>IF(C44=0, "-", IF(G44/C44&lt;10, G44/C44, "&gt;999%"))</f>
        <v>-</v>
      </c>
      <c r="J44" s="50">
        <f>IF(E44=0, "-", IF(H44/E44&lt;10, H44/E44, "&gt;999%"))</f>
        <v>-1</v>
      </c>
    </row>
    <row r="45" spans="1:10" x14ac:dyDescent="0.25">
      <c r="A45" s="147"/>
      <c r="B45" s="80"/>
      <c r="C45" s="81"/>
      <c r="D45" s="80"/>
      <c r="E45" s="81"/>
      <c r="F45" s="82"/>
      <c r="G45" s="80"/>
      <c r="H45" s="81"/>
      <c r="I45" s="94"/>
      <c r="J45" s="95"/>
    </row>
    <row r="46" spans="1:10" ht="13" x14ac:dyDescent="0.3">
      <c r="A46" s="118" t="s">
        <v>88</v>
      </c>
      <c r="B46" s="35"/>
      <c r="C46" s="36"/>
      <c r="D46" s="35"/>
      <c r="E46" s="36"/>
      <c r="F46" s="37"/>
      <c r="G46" s="35"/>
      <c r="H46" s="36"/>
      <c r="I46" s="38"/>
      <c r="J46" s="39"/>
    </row>
    <row r="47" spans="1:10" x14ac:dyDescent="0.25">
      <c r="A47" s="124" t="s">
        <v>474</v>
      </c>
      <c r="B47" s="35">
        <v>0</v>
      </c>
      <c r="C47" s="36">
        <v>0</v>
      </c>
      <c r="D47" s="35">
        <v>4</v>
      </c>
      <c r="E47" s="36">
        <v>1</v>
      </c>
      <c r="F47" s="37"/>
      <c r="G47" s="35">
        <f>B47-C47</f>
        <v>0</v>
      </c>
      <c r="H47" s="36">
        <f>D47-E47</f>
        <v>3</v>
      </c>
      <c r="I47" s="38" t="str">
        <f>IF(C47=0, "-", IF(G47/C47&lt;10, G47/C47, "&gt;999%"))</f>
        <v>-</v>
      </c>
      <c r="J47" s="39">
        <f>IF(E47=0, "-", IF(H47/E47&lt;10, H47/E47, "&gt;999%"))</f>
        <v>3</v>
      </c>
    </row>
    <row r="48" spans="1:10" s="52" customFormat="1" ht="13" x14ac:dyDescent="0.3">
      <c r="A48" s="148" t="s">
        <v>493</v>
      </c>
      <c r="B48" s="46">
        <v>0</v>
      </c>
      <c r="C48" s="47">
        <v>0</v>
      </c>
      <c r="D48" s="46">
        <v>4</v>
      </c>
      <c r="E48" s="47">
        <v>1</v>
      </c>
      <c r="F48" s="48"/>
      <c r="G48" s="46">
        <f>B48-C48</f>
        <v>0</v>
      </c>
      <c r="H48" s="47">
        <f>D48-E48</f>
        <v>3</v>
      </c>
      <c r="I48" s="49" t="str">
        <f>IF(C48=0, "-", IF(G48/C48&lt;10, G48/C48, "&gt;999%"))</f>
        <v>-</v>
      </c>
      <c r="J48" s="50">
        <f>IF(E48=0, "-", IF(H48/E48&lt;10, H48/E48, "&gt;999%"))</f>
        <v>3</v>
      </c>
    </row>
    <row r="49" spans="1:10" x14ac:dyDescent="0.25">
      <c r="A49" s="147"/>
      <c r="B49" s="80"/>
      <c r="C49" s="81"/>
      <c r="D49" s="80"/>
      <c r="E49" s="81"/>
      <c r="F49" s="82"/>
      <c r="G49" s="80"/>
      <c r="H49" s="81"/>
      <c r="I49" s="94"/>
      <c r="J49" s="95"/>
    </row>
    <row r="50" spans="1:10" ht="13" x14ac:dyDescent="0.3">
      <c r="A50" s="118" t="s">
        <v>54</v>
      </c>
      <c r="B50" s="35"/>
      <c r="C50" s="36"/>
      <c r="D50" s="35"/>
      <c r="E50" s="36"/>
      <c r="F50" s="37"/>
      <c r="G50" s="35"/>
      <c r="H50" s="36"/>
      <c r="I50" s="38"/>
      <c r="J50" s="39"/>
    </row>
    <row r="51" spans="1:10" x14ac:dyDescent="0.25">
      <c r="A51" s="124" t="s">
        <v>456</v>
      </c>
      <c r="B51" s="35">
        <v>2</v>
      </c>
      <c r="C51" s="36">
        <v>6</v>
      </c>
      <c r="D51" s="35">
        <v>13</v>
      </c>
      <c r="E51" s="36">
        <v>18</v>
      </c>
      <c r="F51" s="37"/>
      <c r="G51" s="35">
        <f>B51-C51</f>
        <v>-4</v>
      </c>
      <c r="H51" s="36">
        <f>D51-E51</f>
        <v>-5</v>
      </c>
      <c r="I51" s="38">
        <f>IF(C51=0, "-", IF(G51/C51&lt;10, G51/C51, "&gt;999%"))</f>
        <v>-0.66666666666666663</v>
      </c>
      <c r="J51" s="39">
        <f>IF(E51=0, "-", IF(H51/E51&lt;10, H51/E51, "&gt;999%"))</f>
        <v>-0.27777777777777779</v>
      </c>
    </row>
    <row r="52" spans="1:10" s="52" customFormat="1" ht="13" x14ac:dyDescent="0.3">
      <c r="A52" s="148" t="s">
        <v>494</v>
      </c>
      <c r="B52" s="46">
        <v>2</v>
      </c>
      <c r="C52" s="47">
        <v>6</v>
      </c>
      <c r="D52" s="46">
        <v>13</v>
      </c>
      <c r="E52" s="47">
        <v>18</v>
      </c>
      <c r="F52" s="48"/>
      <c r="G52" s="46">
        <f>B52-C52</f>
        <v>-4</v>
      </c>
      <c r="H52" s="47">
        <f>D52-E52</f>
        <v>-5</v>
      </c>
      <c r="I52" s="49">
        <f>IF(C52=0, "-", IF(G52/C52&lt;10, G52/C52, "&gt;999%"))</f>
        <v>-0.66666666666666663</v>
      </c>
      <c r="J52" s="50">
        <f>IF(E52=0, "-", IF(H52/E52&lt;10, H52/E52, "&gt;999%"))</f>
        <v>-0.27777777777777779</v>
      </c>
    </row>
    <row r="53" spans="1:10" x14ac:dyDescent="0.25">
      <c r="A53" s="147"/>
      <c r="B53" s="80"/>
      <c r="C53" s="81"/>
      <c r="D53" s="80"/>
      <c r="E53" s="81"/>
      <c r="F53" s="82"/>
      <c r="G53" s="80"/>
      <c r="H53" s="81"/>
      <c r="I53" s="94"/>
      <c r="J53" s="95"/>
    </row>
    <row r="54" spans="1:10" ht="13" x14ac:dyDescent="0.3">
      <c r="A54" s="118" t="s">
        <v>55</v>
      </c>
      <c r="B54" s="35"/>
      <c r="C54" s="36"/>
      <c r="D54" s="35"/>
      <c r="E54" s="36"/>
      <c r="F54" s="37"/>
      <c r="G54" s="35"/>
      <c r="H54" s="36"/>
      <c r="I54" s="38"/>
      <c r="J54" s="39"/>
    </row>
    <row r="55" spans="1:10" x14ac:dyDescent="0.25">
      <c r="A55" s="124" t="s">
        <v>276</v>
      </c>
      <c r="B55" s="35">
        <v>0</v>
      </c>
      <c r="C55" s="36">
        <v>0</v>
      </c>
      <c r="D55" s="35">
        <v>0</v>
      </c>
      <c r="E55" s="36">
        <v>1</v>
      </c>
      <c r="F55" s="37"/>
      <c r="G55" s="35">
        <f t="shared" ref="G55:G66" si="8">B55-C55</f>
        <v>0</v>
      </c>
      <c r="H55" s="36">
        <f t="shared" ref="H55:H66" si="9">D55-E55</f>
        <v>-1</v>
      </c>
      <c r="I55" s="38" t="str">
        <f t="shared" ref="I55:I66" si="10">IF(C55=0, "-", IF(G55/C55&lt;10, G55/C55, "&gt;999%"))</f>
        <v>-</v>
      </c>
      <c r="J55" s="39">
        <f t="shared" ref="J55:J66" si="11">IF(E55=0, "-", IF(H55/E55&lt;10, H55/E55, "&gt;999%"))</f>
        <v>-1</v>
      </c>
    </row>
    <row r="56" spans="1:10" x14ac:dyDescent="0.25">
      <c r="A56" s="124" t="s">
        <v>351</v>
      </c>
      <c r="B56" s="35">
        <v>5</v>
      </c>
      <c r="C56" s="36">
        <v>3</v>
      </c>
      <c r="D56" s="35">
        <v>12</v>
      </c>
      <c r="E56" s="36">
        <v>4</v>
      </c>
      <c r="F56" s="37"/>
      <c r="G56" s="35">
        <f t="shared" si="8"/>
        <v>2</v>
      </c>
      <c r="H56" s="36">
        <f t="shared" si="9"/>
        <v>8</v>
      </c>
      <c r="I56" s="38">
        <f t="shared" si="10"/>
        <v>0.66666666666666663</v>
      </c>
      <c r="J56" s="39">
        <f t="shared" si="11"/>
        <v>2</v>
      </c>
    </row>
    <row r="57" spans="1:10" x14ac:dyDescent="0.25">
      <c r="A57" s="124" t="s">
        <v>316</v>
      </c>
      <c r="B57" s="35">
        <v>3</v>
      </c>
      <c r="C57" s="36">
        <v>5</v>
      </c>
      <c r="D57" s="35">
        <v>11</v>
      </c>
      <c r="E57" s="36">
        <v>13</v>
      </c>
      <c r="F57" s="37"/>
      <c r="G57" s="35">
        <f t="shared" si="8"/>
        <v>-2</v>
      </c>
      <c r="H57" s="36">
        <f t="shared" si="9"/>
        <v>-2</v>
      </c>
      <c r="I57" s="38">
        <f t="shared" si="10"/>
        <v>-0.4</v>
      </c>
      <c r="J57" s="39">
        <f t="shared" si="11"/>
        <v>-0.15384615384615385</v>
      </c>
    </row>
    <row r="58" spans="1:10" x14ac:dyDescent="0.25">
      <c r="A58" s="124" t="s">
        <v>352</v>
      </c>
      <c r="B58" s="35">
        <v>6</v>
      </c>
      <c r="C58" s="36">
        <v>8</v>
      </c>
      <c r="D58" s="35">
        <v>19</v>
      </c>
      <c r="E58" s="36">
        <v>18</v>
      </c>
      <c r="F58" s="37"/>
      <c r="G58" s="35">
        <f t="shared" si="8"/>
        <v>-2</v>
      </c>
      <c r="H58" s="36">
        <f t="shared" si="9"/>
        <v>1</v>
      </c>
      <c r="I58" s="38">
        <f t="shared" si="10"/>
        <v>-0.25</v>
      </c>
      <c r="J58" s="39">
        <f t="shared" si="11"/>
        <v>5.5555555555555552E-2</v>
      </c>
    </row>
    <row r="59" spans="1:10" x14ac:dyDescent="0.25">
      <c r="A59" s="124" t="s">
        <v>181</v>
      </c>
      <c r="B59" s="35">
        <v>4</v>
      </c>
      <c r="C59" s="36">
        <v>10</v>
      </c>
      <c r="D59" s="35">
        <v>9</v>
      </c>
      <c r="E59" s="36">
        <v>20</v>
      </c>
      <c r="F59" s="37"/>
      <c r="G59" s="35">
        <f t="shared" si="8"/>
        <v>-6</v>
      </c>
      <c r="H59" s="36">
        <f t="shared" si="9"/>
        <v>-11</v>
      </c>
      <c r="I59" s="38">
        <f t="shared" si="10"/>
        <v>-0.6</v>
      </c>
      <c r="J59" s="39">
        <f t="shared" si="11"/>
        <v>-0.55000000000000004</v>
      </c>
    </row>
    <row r="60" spans="1:10" x14ac:dyDescent="0.25">
      <c r="A60" s="124" t="s">
        <v>206</v>
      </c>
      <c r="B60" s="35">
        <v>0</v>
      </c>
      <c r="C60" s="36">
        <v>2</v>
      </c>
      <c r="D60" s="35">
        <v>0</v>
      </c>
      <c r="E60" s="36">
        <v>3</v>
      </c>
      <c r="F60" s="37"/>
      <c r="G60" s="35">
        <f t="shared" si="8"/>
        <v>-2</v>
      </c>
      <c r="H60" s="36">
        <f t="shared" si="9"/>
        <v>-3</v>
      </c>
      <c r="I60" s="38">
        <f t="shared" si="10"/>
        <v>-1</v>
      </c>
      <c r="J60" s="39">
        <f t="shared" si="11"/>
        <v>-1</v>
      </c>
    </row>
    <row r="61" spans="1:10" x14ac:dyDescent="0.25">
      <c r="A61" s="124" t="s">
        <v>257</v>
      </c>
      <c r="B61" s="35">
        <v>6</v>
      </c>
      <c r="C61" s="36">
        <v>5</v>
      </c>
      <c r="D61" s="35">
        <v>10</v>
      </c>
      <c r="E61" s="36">
        <v>14</v>
      </c>
      <c r="F61" s="37"/>
      <c r="G61" s="35">
        <f t="shared" si="8"/>
        <v>1</v>
      </c>
      <c r="H61" s="36">
        <f t="shared" si="9"/>
        <v>-4</v>
      </c>
      <c r="I61" s="38">
        <f t="shared" si="10"/>
        <v>0.2</v>
      </c>
      <c r="J61" s="39">
        <f t="shared" si="11"/>
        <v>-0.2857142857142857</v>
      </c>
    </row>
    <row r="62" spans="1:10" x14ac:dyDescent="0.25">
      <c r="A62" s="124" t="s">
        <v>426</v>
      </c>
      <c r="B62" s="35">
        <v>2</v>
      </c>
      <c r="C62" s="36">
        <v>11</v>
      </c>
      <c r="D62" s="35">
        <v>9</v>
      </c>
      <c r="E62" s="36">
        <v>31</v>
      </c>
      <c r="F62" s="37"/>
      <c r="G62" s="35">
        <f t="shared" si="8"/>
        <v>-9</v>
      </c>
      <c r="H62" s="36">
        <f t="shared" si="9"/>
        <v>-22</v>
      </c>
      <c r="I62" s="38">
        <f t="shared" si="10"/>
        <v>-0.81818181818181823</v>
      </c>
      <c r="J62" s="39">
        <f t="shared" si="11"/>
        <v>-0.70967741935483875</v>
      </c>
    </row>
    <row r="63" spans="1:10" x14ac:dyDescent="0.25">
      <c r="A63" s="124" t="s">
        <v>436</v>
      </c>
      <c r="B63" s="35">
        <v>90</v>
      </c>
      <c r="C63" s="36">
        <v>67</v>
      </c>
      <c r="D63" s="35">
        <v>217</v>
      </c>
      <c r="E63" s="36">
        <v>193</v>
      </c>
      <c r="F63" s="37"/>
      <c r="G63" s="35">
        <f t="shared" si="8"/>
        <v>23</v>
      </c>
      <c r="H63" s="36">
        <f t="shared" si="9"/>
        <v>24</v>
      </c>
      <c r="I63" s="38">
        <f t="shared" si="10"/>
        <v>0.34328358208955223</v>
      </c>
      <c r="J63" s="39">
        <f t="shared" si="11"/>
        <v>0.12435233160621761</v>
      </c>
    </row>
    <row r="64" spans="1:10" x14ac:dyDescent="0.25">
      <c r="A64" s="124" t="s">
        <v>417</v>
      </c>
      <c r="B64" s="35">
        <v>5</v>
      </c>
      <c r="C64" s="36">
        <v>7</v>
      </c>
      <c r="D64" s="35">
        <v>14</v>
      </c>
      <c r="E64" s="36">
        <v>10</v>
      </c>
      <c r="F64" s="37"/>
      <c r="G64" s="35">
        <f t="shared" si="8"/>
        <v>-2</v>
      </c>
      <c r="H64" s="36">
        <f t="shared" si="9"/>
        <v>4</v>
      </c>
      <c r="I64" s="38">
        <f t="shared" si="10"/>
        <v>-0.2857142857142857</v>
      </c>
      <c r="J64" s="39">
        <f t="shared" si="11"/>
        <v>0.4</v>
      </c>
    </row>
    <row r="65" spans="1:10" x14ac:dyDescent="0.25">
      <c r="A65" s="124" t="s">
        <v>457</v>
      </c>
      <c r="B65" s="35">
        <v>3</v>
      </c>
      <c r="C65" s="36">
        <v>0</v>
      </c>
      <c r="D65" s="35">
        <v>5</v>
      </c>
      <c r="E65" s="36">
        <v>7</v>
      </c>
      <c r="F65" s="37"/>
      <c r="G65" s="35">
        <f t="shared" si="8"/>
        <v>3</v>
      </c>
      <c r="H65" s="36">
        <f t="shared" si="9"/>
        <v>-2</v>
      </c>
      <c r="I65" s="38" t="str">
        <f t="shared" si="10"/>
        <v>-</v>
      </c>
      <c r="J65" s="39">
        <f t="shared" si="11"/>
        <v>-0.2857142857142857</v>
      </c>
    </row>
    <row r="66" spans="1:10" s="52" customFormat="1" ht="13" x14ac:dyDescent="0.3">
      <c r="A66" s="148" t="s">
        <v>495</v>
      </c>
      <c r="B66" s="46">
        <v>124</v>
      </c>
      <c r="C66" s="47">
        <v>118</v>
      </c>
      <c r="D66" s="46">
        <v>306</v>
      </c>
      <c r="E66" s="47">
        <v>314</v>
      </c>
      <c r="F66" s="48"/>
      <c r="G66" s="46">
        <f t="shared" si="8"/>
        <v>6</v>
      </c>
      <c r="H66" s="47">
        <f t="shared" si="9"/>
        <v>-8</v>
      </c>
      <c r="I66" s="49">
        <f t="shared" si="10"/>
        <v>5.0847457627118647E-2</v>
      </c>
      <c r="J66" s="50">
        <f t="shared" si="11"/>
        <v>-2.5477707006369428E-2</v>
      </c>
    </row>
    <row r="67" spans="1:10" x14ac:dyDescent="0.25">
      <c r="A67" s="147"/>
      <c r="B67" s="80"/>
      <c r="C67" s="81"/>
      <c r="D67" s="80"/>
      <c r="E67" s="81"/>
      <c r="F67" s="82"/>
      <c r="G67" s="80"/>
      <c r="H67" s="81"/>
      <c r="I67" s="94"/>
      <c r="J67" s="95"/>
    </row>
    <row r="68" spans="1:10" ht="13" x14ac:dyDescent="0.3">
      <c r="A68" s="118" t="s">
        <v>89</v>
      </c>
      <c r="B68" s="35"/>
      <c r="C68" s="36"/>
      <c r="D68" s="35"/>
      <c r="E68" s="36"/>
      <c r="F68" s="37"/>
      <c r="G68" s="35"/>
      <c r="H68" s="36"/>
      <c r="I68" s="38"/>
      <c r="J68" s="39"/>
    </row>
    <row r="69" spans="1:10" x14ac:dyDescent="0.25">
      <c r="A69" s="124" t="s">
        <v>475</v>
      </c>
      <c r="B69" s="35">
        <v>0</v>
      </c>
      <c r="C69" s="36">
        <v>0</v>
      </c>
      <c r="D69" s="35">
        <v>1</v>
      </c>
      <c r="E69" s="36">
        <v>2</v>
      </c>
      <c r="F69" s="37"/>
      <c r="G69" s="35">
        <f>B69-C69</f>
        <v>0</v>
      </c>
      <c r="H69" s="36">
        <f>D69-E69</f>
        <v>-1</v>
      </c>
      <c r="I69" s="38" t="str">
        <f>IF(C69=0, "-", IF(G69/C69&lt;10, G69/C69, "&gt;999%"))</f>
        <v>-</v>
      </c>
      <c r="J69" s="39">
        <f>IF(E69=0, "-", IF(H69/E69&lt;10, H69/E69, "&gt;999%"))</f>
        <v>-0.5</v>
      </c>
    </row>
    <row r="70" spans="1:10" s="52" customFormat="1" ht="13" x14ac:dyDescent="0.3">
      <c r="A70" s="148" t="s">
        <v>496</v>
      </c>
      <c r="B70" s="46">
        <v>0</v>
      </c>
      <c r="C70" s="47">
        <v>0</v>
      </c>
      <c r="D70" s="46">
        <v>1</v>
      </c>
      <c r="E70" s="47">
        <v>2</v>
      </c>
      <c r="F70" s="48"/>
      <c r="G70" s="46">
        <f>B70-C70</f>
        <v>0</v>
      </c>
      <c r="H70" s="47">
        <f>D70-E70</f>
        <v>-1</v>
      </c>
      <c r="I70" s="49" t="str">
        <f>IF(C70=0, "-", IF(G70/C70&lt;10, G70/C70, "&gt;999%"))</f>
        <v>-</v>
      </c>
      <c r="J70" s="50">
        <f>IF(E70=0, "-", IF(H70/E70&lt;10, H70/E70, "&gt;999%"))</f>
        <v>-0.5</v>
      </c>
    </row>
    <row r="71" spans="1:10" x14ac:dyDescent="0.25">
      <c r="A71" s="147"/>
      <c r="B71" s="80"/>
      <c r="C71" s="81"/>
      <c r="D71" s="80"/>
      <c r="E71" s="81"/>
      <c r="F71" s="82"/>
      <c r="G71" s="80"/>
      <c r="H71" s="81"/>
      <c r="I71" s="94"/>
      <c r="J71" s="95"/>
    </row>
    <row r="72" spans="1:10" ht="13" x14ac:dyDescent="0.3">
      <c r="A72" s="118" t="s">
        <v>90</v>
      </c>
      <c r="B72" s="35"/>
      <c r="C72" s="36"/>
      <c r="D72" s="35"/>
      <c r="E72" s="36"/>
      <c r="F72" s="37"/>
      <c r="G72" s="35"/>
      <c r="H72" s="36"/>
      <c r="I72" s="38"/>
      <c r="J72" s="39"/>
    </row>
    <row r="73" spans="1:10" x14ac:dyDescent="0.25">
      <c r="A73" s="124" t="s">
        <v>458</v>
      </c>
      <c r="B73" s="35">
        <v>1</v>
      </c>
      <c r="C73" s="36">
        <v>0</v>
      </c>
      <c r="D73" s="35">
        <v>3</v>
      </c>
      <c r="E73" s="36">
        <v>1</v>
      </c>
      <c r="F73" s="37"/>
      <c r="G73" s="35">
        <f>B73-C73</f>
        <v>1</v>
      </c>
      <c r="H73" s="36">
        <f>D73-E73</f>
        <v>2</v>
      </c>
      <c r="I73" s="38" t="str">
        <f>IF(C73=0, "-", IF(G73/C73&lt;10, G73/C73, "&gt;999%"))</f>
        <v>-</v>
      </c>
      <c r="J73" s="39">
        <f>IF(E73=0, "-", IF(H73/E73&lt;10, H73/E73, "&gt;999%"))</f>
        <v>2</v>
      </c>
    </row>
    <row r="74" spans="1:10" x14ac:dyDescent="0.25">
      <c r="A74" s="124" t="s">
        <v>467</v>
      </c>
      <c r="B74" s="35">
        <v>0</v>
      </c>
      <c r="C74" s="36">
        <v>7</v>
      </c>
      <c r="D74" s="35">
        <v>6</v>
      </c>
      <c r="E74" s="36">
        <v>12</v>
      </c>
      <c r="F74" s="37"/>
      <c r="G74" s="35">
        <f>B74-C74</f>
        <v>-7</v>
      </c>
      <c r="H74" s="36">
        <f>D74-E74</f>
        <v>-6</v>
      </c>
      <c r="I74" s="38">
        <f>IF(C74=0, "-", IF(G74/C74&lt;10, G74/C74, "&gt;999%"))</f>
        <v>-1</v>
      </c>
      <c r="J74" s="39">
        <f>IF(E74=0, "-", IF(H74/E74&lt;10, H74/E74, "&gt;999%"))</f>
        <v>-0.5</v>
      </c>
    </row>
    <row r="75" spans="1:10" s="52" customFormat="1" ht="13" x14ac:dyDescent="0.3">
      <c r="A75" s="148" t="s">
        <v>497</v>
      </c>
      <c r="B75" s="46">
        <v>1</v>
      </c>
      <c r="C75" s="47">
        <v>7</v>
      </c>
      <c r="D75" s="46">
        <v>9</v>
      </c>
      <c r="E75" s="47">
        <v>13</v>
      </c>
      <c r="F75" s="48"/>
      <c r="G75" s="46">
        <f>B75-C75</f>
        <v>-6</v>
      </c>
      <c r="H75" s="47">
        <f>D75-E75</f>
        <v>-4</v>
      </c>
      <c r="I75" s="49">
        <f>IF(C75=0, "-", IF(G75/C75&lt;10, G75/C75, "&gt;999%"))</f>
        <v>-0.8571428571428571</v>
      </c>
      <c r="J75" s="50">
        <f>IF(E75=0, "-", IF(H75/E75&lt;10, H75/E75, "&gt;999%"))</f>
        <v>-0.30769230769230771</v>
      </c>
    </row>
    <row r="76" spans="1:10" x14ac:dyDescent="0.25">
      <c r="A76" s="147"/>
      <c r="B76" s="80"/>
      <c r="C76" s="81"/>
      <c r="D76" s="80"/>
      <c r="E76" s="81"/>
      <c r="F76" s="82"/>
      <c r="G76" s="80"/>
      <c r="H76" s="81"/>
      <c r="I76" s="94"/>
      <c r="J76" s="95"/>
    </row>
    <row r="77" spans="1:10" ht="13" x14ac:dyDescent="0.3">
      <c r="A77" s="118" t="s">
        <v>56</v>
      </c>
      <c r="B77" s="35"/>
      <c r="C77" s="36"/>
      <c r="D77" s="35"/>
      <c r="E77" s="36"/>
      <c r="F77" s="37"/>
      <c r="G77" s="35"/>
      <c r="H77" s="36"/>
      <c r="I77" s="38"/>
      <c r="J77" s="39"/>
    </row>
    <row r="78" spans="1:10" x14ac:dyDescent="0.25">
      <c r="A78" s="124" t="s">
        <v>427</v>
      </c>
      <c r="B78" s="35">
        <v>2</v>
      </c>
      <c r="C78" s="36">
        <v>1</v>
      </c>
      <c r="D78" s="35">
        <v>5</v>
      </c>
      <c r="E78" s="36">
        <v>4</v>
      </c>
      <c r="F78" s="37"/>
      <c r="G78" s="35">
        <f>B78-C78</f>
        <v>1</v>
      </c>
      <c r="H78" s="36">
        <f>D78-E78</f>
        <v>1</v>
      </c>
      <c r="I78" s="38">
        <f>IF(C78=0, "-", IF(G78/C78&lt;10, G78/C78, "&gt;999%"))</f>
        <v>1</v>
      </c>
      <c r="J78" s="39">
        <f>IF(E78=0, "-", IF(H78/E78&lt;10, H78/E78, "&gt;999%"))</f>
        <v>0.25</v>
      </c>
    </row>
    <row r="79" spans="1:10" x14ac:dyDescent="0.25">
      <c r="A79" s="124" t="s">
        <v>437</v>
      </c>
      <c r="B79" s="35">
        <v>2</v>
      </c>
      <c r="C79" s="36">
        <v>1</v>
      </c>
      <c r="D79" s="35">
        <v>6</v>
      </c>
      <c r="E79" s="36">
        <v>5</v>
      </c>
      <c r="F79" s="37"/>
      <c r="G79" s="35">
        <f>B79-C79</f>
        <v>1</v>
      </c>
      <c r="H79" s="36">
        <f>D79-E79</f>
        <v>1</v>
      </c>
      <c r="I79" s="38">
        <f>IF(C79=0, "-", IF(G79/C79&lt;10, G79/C79, "&gt;999%"))</f>
        <v>1</v>
      </c>
      <c r="J79" s="39">
        <f>IF(E79=0, "-", IF(H79/E79&lt;10, H79/E79, "&gt;999%"))</f>
        <v>0.2</v>
      </c>
    </row>
    <row r="80" spans="1:10" s="52" customFormat="1" ht="13" x14ac:dyDescent="0.3">
      <c r="A80" s="148" t="s">
        <v>498</v>
      </c>
      <c r="B80" s="46">
        <v>4</v>
      </c>
      <c r="C80" s="47">
        <v>2</v>
      </c>
      <c r="D80" s="46">
        <v>11</v>
      </c>
      <c r="E80" s="47">
        <v>9</v>
      </c>
      <c r="F80" s="48"/>
      <c r="G80" s="46">
        <f>B80-C80</f>
        <v>2</v>
      </c>
      <c r="H80" s="47">
        <f>D80-E80</f>
        <v>2</v>
      </c>
      <c r="I80" s="49">
        <f>IF(C80=0, "-", IF(G80/C80&lt;10, G80/C80, "&gt;999%"))</f>
        <v>1</v>
      </c>
      <c r="J80" s="50">
        <f>IF(E80=0, "-", IF(H80/E80&lt;10, H80/E80, "&gt;999%"))</f>
        <v>0.22222222222222221</v>
      </c>
    </row>
    <row r="81" spans="1:10" x14ac:dyDescent="0.25">
      <c r="A81" s="147"/>
      <c r="B81" s="80"/>
      <c r="C81" s="81"/>
      <c r="D81" s="80"/>
      <c r="E81" s="81"/>
      <c r="F81" s="82"/>
      <c r="G81" s="80"/>
      <c r="H81" s="81"/>
      <c r="I81" s="94"/>
      <c r="J81" s="95"/>
    </row>
    <row r="82" spans="1:10" ht="13" x14ac:dyDescent="0.3">
      <c r="A82" s="118" t="s">
        <v>57</v>
      </c>
      <c r="B82" s="35"/>
      <c r="C82" s="36"/>
      <c r="D82" s="35"/>
      <c r="E82" s="36"/>
      <c r="F82" s="37"/>
      <c r="G82" s="35"/>
      <c r="H82" s="36"/>
      <c r="I82" s="38"/>
      <c r="J82" s="39"/>
    </row>
    <row r="83" spans="1:10" x14ac:dyDescent="0.25">
      <c r="A83" s="124" t="s">
        <v>353</v>
      </c>
      <c r="B83" s="35">
        <v>0</v>
      </c>
      <c r="C83" s="36">
        <v>1</v>
      </c>
      <c r="D83" s="35">
        <v>0</v>
      </c>
      <c r="E83" s="36">
        <v>1</v>
      </c>
      <c r="F83" s="37"/>
      <c r="G83" s="35">
        <f>B83-C83</f>
        <v>-1</v>
      </c>
      <c r="H83" s="36">
        <f>D83-E83</f>
        <v>-1</v>
      </c>
      <c r="I83" s="38">
        <f>IF(C83=0, "-", IF(G83/C83&lt;10, G83/C83, "&gt;999%"))</f>
        <v>-1</v>
      </c>
      <c r="J83" s="39">
        <f>IF(E83=0, "-", IF(H83/E83&lt;10, H83/E83, "&gt;999%"))</f>
        <v>-1</v>
      </c>
    </row>
    <row r="84" spans="1:10" s="52" customFormat="1" ht="13" x14ac:dyDescent="0.3">
      <c r="A84" s="148" t="s">
        <v>499</v>
      </c>
      <c r="B84" s="46">
        <v>0</v>
      </c>
      <c r="C84" s="47">
        <v>1</v>
      </c>
      <c r="D84" s="46">
        <v>0</v>
      </c>
      <c r="E84" s="47">
        <v>1</v>
      </c>
      <c r="F84" s="48"/>
      <c r="G84" s="46">
        <f>B84-C84</f>
        <v>-1</v>
      </c>
      <c r="H84" s="47">
        <f>D84-E84</f>
        <v>-1</v>
      </c>
      <c r="I84" s="49">
        <f>IF(C84=0, "-", IF(G84/C84&lt;10, G84/C84, "&gt;999%"))</f>
        <v>-1</v>
      </c>
      <c r="J84" s="50">
        <f>IF(E84=0, "-", IF(H84/E84&lt;10, H84/E84, "&gt;999%"))</f>
        <v>-1</v>
      </c>
    </row>
    <row r="85" spans="1:10" x14ac:dyDescent="0.25">
      <c r="A85" s="147"/>
      <c r="B85" s="80"/>
      <c r="C85" s="81"/>
      <c r="D85" s="80"/>
      <c r="E85" s="81"/>
      <c r="F85" s="82"/>
      <c r="G85" s="80"/>
      <c r="H85" s="81"/>
      <c r="I85" s="94"/>
      <c r="J85" s="95"/>
    </row>
    <row r="86" spans="1:10" ht="13" x14ac:dyDescent="0.3">
      <c r="A86" s="118" t="s">
        <v>91</v>
      </c>
      <c r="B86" s="35"/>
      <c r="C86" s="36"/>
      <c r="D86" s="35"/>
      <c r="E86" s="36"/>
      <c r="F86" s="37"/>
      <c r="G86" s="35"/>
      <c r="H86" s="36"/>
      <c r="I86" s="38"/>
      <c r="J86" s="39"/>
    </row>
    <row r="87" spans="1:10" x14ac:dyDescent="0.25">
      <c r="A87" s="124" t="s">
        <v>476</v>
      </c>
      <c r="B87" s="35">
        <v>1</v>
      </c>
      <c r="C87" s="36">
        <v>2</v>
      </c>
      <c r="D87" s="35">
        <v>1</v>
      </c>
      <c r="E87" s="36">
        <v>2</v>
      </c>
      <c r="F87" s="37"/>
      <c r="G87" s="35">
        <f>B87-C87</f>
        <v>-1</v>
      </c>
      <c r="H87" s="36">
        <f>D87-E87</f>
        <v>-1</v>
      </c>
      <c r="I87" s="38">
        <f>IF(C87=0, "-", IF(G87/C87&lt;10, G87/C87, "&gt;999%"))</f>
        <v>-0.5</v>
      </c>
      <c r="J87" s="39">
        <f>IF(E87=0, "-", IF(H87/E87&lt;10, H87/E87, "&gt;999%"))</f>
        <v>-0.5</v>
      </c>
    </row>
    <row r="88" spans="1:10" x14ac:dyDescent="0.25">
      <c r="A88" s="124" t="s">
        <v>459</v>
      </c>
      <c r="B88" s="35">
        <v>2</v>
      </c>
      <c r="C88" s="36">
        <v>0</v>
      </c>
      <c r="D88" s="35">
        <v>7</v>
      </c>
      <c r="E88" s="36">
        <v>3</v>
      </c>
      <c r="F88" s="37"/>
      <c r="G88" s="35">
        <f>B88-C88</f>
        <v>2</v>
      </c>
      <c r="H88" s="36">
        <f>D88-E88</f>
        <v>4</v>
      </c>
      <c r="I88" s="38" t="str">
        <f>IF(C88=0, "-", IF(G88/C88&lt;10, G88/C88, "&gt;999%"))</f>
        <v>-</v>
      </c>
      <c r="J88" s="39">
        <f>IF(E88=0, "-", IF(H88/E88&lt;10, H88/E88, "&gt;999%"))</f>
        <v>1.3333333333333333</v>
      </c>
    </row>
    <row r="89" spans="1:10" x14ac:dyDescent="0.25">
      <c r="A89" s="124" t="s">
        <v>468</v>
      </c>
      <c r="B89" s="35">
        <v>6</v>
      </c>
      <c r="C89" s="36">
        <v>3</v>
      </c>
      <c r="D89" s="35">
        <v>12</v>
      </c>
      <c r="E89" s="36">
        <v>8</v>
      </c>
      <c r="F89" s="37"/>
      <c r="G89" s="35">
        <f>B89-C89</f>
        <v>3</v>
      </c>
      <c r="H89" s="36">
        <f>D89-E89</f>
        <v>4</v>
      </c>
      <c r="I89" s="38">
        <f>IF(C89=0, "-", IF(G89/C89&lt;10, G89/C89, "&gt;999%"))</f>
        <v>1</v>
      </c>
      <c r="J89" s="39">
        <f>IF(E89=0, "-", IF(H89/E89&lt;10, H89/E89, "&gt;999%"))</f>
        <v>0.5</v>
      </c>
    </row>
    <row r="90" spans="1:10" s="52" customFormat="1" ht="13" x14ac:dyDescent="0.3">
      <c r="A90" s="148" t="s">
        <v>500</v>
      </c>
      <c r="B90" s="46">
        <v>9</v>
      </c>
      <c r="C90" s="47">
        <v>5</v>
      </c>
      <c r="D90" s="46">
        <v>20</v>
      </c>
      <c r="E90" s="47">
        <v>13</v>
      </c>
      <c r="F90" s="48"/>
      <c r="G90" s="46">
        <f>B90-C90</f>
        <v>4</v>
      </c>
      <c r="H90" s="47">
        <f>D90-E90</f>
        <v>7</v>
      </c>
      <c r="I90" s="49">
        <f>IF(C90=0, "-", IF(G90/C90&lt;10, G90/C90, "&gt;999%"))</f>
        <v>0.8</v>
      </c>
      <c r="J90" s="50">
        <f>IF(E90=0, "-", IF(H90/E90&lt;10, H90/E90, "&gt;999%"))</f>
        <v>0.53846153846153844</v>
      </c>
    </row>
    <row r="91" spans="1:10" x14ac:dyDescent="0.25">
      <c r="A91" s="147"/>
      <c r="B91" s="80"/>
      <c r="C91" s="81"/>
      <c r="D91" s="80"/>
      <c r="E91" s="81"/>
      <c r="F91" s="82"/>
      <c r="G91" s="80"/>
      <c r="H91" s="81"/>
      <c r="I91" s="94"/>
      <c r="J91" s="95"/>
    </row>
    <row r="92" spans="1:10" ht="13" x14ac:dyDescent="0.3">
      <c r="A92" s="118" t="s">
        <v>58</v>
      </c>
      <c r="B92" s="35"/>
      <c r="C92" s="36"/>
      <c r="D92" s="35"/>
      <c r="E92" s="36"/>
      <c r="F92" s="37"/>
      <c r="G92" s="35"/>
      <c r="H92" s="36"/>
      <c r="I92" s="38"/>
      <c r="J92" s="39"/>
    </row>
    <row r="93" spans="1:10" x14ac:dyDescent="0.25">
      <c r="A93" s="124" t="s">
        <v>354</v>
      </c>
      <c r="B93" s="35">
        <v>1</v>
      </c>
      <c r="C93" s="36">
        <v>5</v>
      </c>
      <c r="D93" s="35">
        <v>4</v>
      </c>
      <c r="E93" s="36">
        <v>17</v>
      </c>
      <c r="F93" s="37"/>
      <c r="G93" s="35">
        <f t="shared" ref="G93:G102" si="12">B93-C93</f>
        <v>-4</v>
      </c>
      <c r="H93" s="36">
        <f t="shared" ref="H93:H102" si="13">D93-E93</f>
        <v>-13</v>
      </c>
      <c r="I93" s="38">
        <f t="shared" ref="I93:I102" si="14">IF(C93=0, "-", IF(G93/C93&lt;10, G93/C93, "&gt;999%"))</f>
        <v>-0.8</v>
      </c>
      <c r="J93" s="39">
        <f t="shared" ref="J93:J102" si="15">IF(E93=0, "-", IF(H93/E93&lt;10, H93/E93, "&gt;999%"))</f>
        <v>-0.76470588235294112</v>
      </c>
    </row>
    <row r="94" spans="1:10" x14ac:dyDescent="0.25">
      <c r="A94" s="124" t="s">
        <v>182</v>
      </c>
      <c r="B94" s="35">
        <v>8</v>
      </c>
      <c r="C94" s="36">
        <v>5</v>
      </c>
      <c r="D94" s="35">
        <v>12</v>
      </c>
      <c r="E94" s="36">
        <v>49</v>
      </c>
      <c r="F94" s="37"/>
      <c r="G94" s="35">
        <f t="shared" si="12"/>
        <v>3</v>
      </c>
      <c r="H94" s="36">
        <f t="shared" si="13"/>
        <v>-37</v>
      </c>
      <c r="I94" s="38">
        <f t="shared" si="14"/>
        <v>0.6</v>
      </c>
      <c r="J94" s="39">
        <f t="shared" si="15"/>
        <v>-0.75510204081632648</v>
      </c>
    </row>
    <row r="95" spans="1:10" x14ac:dyDescent="0.25">
      <c r="A95" s="124" t="s">
        <v>355</v>
      </c>
      <c r="B95" s="35">
        <v>0</v>
      </c>
      <c r="C95" s="36">
        <v>0</v>
      </c>
      <c r="D95" s="35">
        <v>0</v>
      </c>
      <c r="E95" s="36">
        <v>4</v>
      </c>
      <c r="F95" s="37"/>
      <c r="G95" s="35">
        <f t="shared" si="12"/>
        <v>0</v>
      </c>
      <c r="H95" s="36">
        <f t="shared" si="13"/>
        <v>-4</v>
      </c>
      <c r="I95" s="38" t="str">
        <f t="shared" si="14"/>
        <v>-</v>
      </c>
      <c r="J95" s="39">
        <f t="shared" si="15"/>
        <v>-1</v>
      </c>
    </row>
    <row r="96" spans="1:10" x14ac:dyDescent="0.25">
      <c r="A96" s="124" t="s">
        <v>428</v>
      </c>
      <c r="B96" s="35">
        <v>1</v>
      </c>
      <c r="C96" s="36">
        <v>0</v>
      </c>
      <c r="D96" s="35">
        <v>2</v>
      </c>
      <c r="E96" s="36">
        <v>4</v>
      </c>
      <c r="F96" s="37"/>
      <c r="G96" s="35">
        <f t="shared" si="12"/>
        <v>1</v>
      </c>
      <c r="H96" s="36">
        <f t="shared" si="13"/>
        <v>-2</v>
      </c>
      <c r="I96" s="38" t="str">
        <f t="shared" si="14"/>
        <v>-</v>
      </c>
      <c r="J96" s="39">
        <f t="shared" si="15"/>
        <v>-0.5</v>
      </c>
    </row>
    <row r="97" spans="1:10" x14ac:dyDescent="0.25">
      <c r="A97" s="124" t="s">
        <v>438</v>
      </c>
      <c r="B97" s="35">
        <v>57</v>
      </c>
      <c r="C97" s="36">
        <v>45</v>
      </c>
      <c r="D97" s="35">
        <v>92</v>
      </c>
      <c r="E97" s="36">
        <v>110</v>
      </c>
      <c r="F97" s="37"/>
      <c r="G97" s="35">
        <f t="shared" si="12"/>
        <v>12</v>
      </c>
      <c r="H97" s="36">
        <f t="shared" si="13"/>
        <v>-18</v>
      </c>
      <c r="I97" s="38">
        <f t="shared" si="14"/>
        <v>0.26666666666666666</v>
      </c>
      <c r="J97" s="39">
        <f t="shared" si="15"/>
        <v>-0.16363636363636364</v>
      </c>
    </row>
    <row r="98" spans="1:10" x14ac:dyDescent="0.25">
      <c r="A98" s="124" t="s">
        <v>226</v>
      </c>
      <c r="B98" s="35">
        <v>0</v>
      </c>
      <c r="C98" s="36">
        <v>4</v>
      </c>
      <c r="D98" s="35">
        <v>3</v>
      </c>
      <c r="E98" s="36">
        <v>22</v>
      </c>
      <c r="F98" s="37"/>
      <c r="G98" s="35">
        <f t="shared" si="12"/>
        <v>-4</v>
      </c>
      <c r="H98" s="36">
        <f t="shared" si="13"/>
        <v>-19</v>
      </c>
      <c r="I98" s="38">
        <f t="shared" si="14"/>
        <v>-1</v>
      </c>
      <c r="J98" s="39">
        <f t="shared" si="15"/>
        <v>-0.86363636363636365</v>
      </c>
    </row>
    <row r="99" spans="1:10" x14ac:dyDescent="0.25">
      <c r="A99" s="124" t="s">
        <v>317</v>
      </c>
      <c r="B99" s="35">
        <v>5</v>
      </c>
      <c r="C99" s="36">
        <v>26</v>
      </c>
      <c r="D99" s="35">
        <v>7</v>
      </c>
      <c r="E99" s="36">
        <v>51</v>
      </c>
      <c r="F99" s="37"/>
      <c r="G99" s="35">
        <f t="shared" si="12"/>
        <v>-21</v>
      </c>
      <c r="H99" s="36">
        <f t="shared" si="13"/>
        <v>-44</v>
      </c>
      <c r="I99" s="38">
        <f t="shared" si="14"/>
        <v>-0.80769230769230771</v>
      </c>
      <c r="J99" s="39">
        <f t="shared" si="15"/>
        <v>-0.86274509803921573</v>
      </c>
    </row>
    <row r="100" spans="1:10" x14ac:dyDescent="0.25">
      <c r="A100" s="124" t="s">
        <v>356</v>
      </c>
      <c r="B100" s="35">
        <v>7</v>
      </c>
      <c r="C100" s="36">
        <v>6</v>
      </c>
      <c r="D100" s="35">
        <v>15</v>
      </c>
      <c r="E100" s="36">
        <v>10</v>
      </c>
      <c r="F100" s="37"/>
      <c r="G100" s="35">
        <f t="shared" si="12"/>
        <v>1</v>
      </c>
      <c r="H100" s="36">
        <f t="shared" si="13"/>
        <v>5</v>
      </c>
      <c r="I100" s="38">
        <f t="shared" si="14"/>
        <v>0.16666666666666666</v>
      </c>
      <c r="J100" s="39">
        <f t="shared" si="15"/>
        <v>0.5</v>
      </c>
    </row>
    <row r="101" spans="1:10" x14ac:dyDescent="0.25">
      <c r="A101" s="124" t="s">
        <v>277</v>
      </c>
      <c r="B101" s="35">
        <v>13</v>
      </c>
      <c r="C101" s="36">
        <v>2</v>
      </c>
      <c r="D101" s="35">
        <v>31</v>
      </c>
      <c r="E101" s="36">
        <v>11</v>
      </c>
      <c r="F101" s="37"/>
      <c r="G101" s="35">
        <f t="shared" si="12"/>
        <v>11</v>
      </c>
      <c r="H101" s="36">
        <f t="shared" si="13"/>
        <v>20</v>
      </c>
      <c r="I101" s="38">
        <f t="shared" si="14"/>
        <v>5.5</v>
      </c>
      <c r="J101" s="39">
        <f t="shared" si="15"/>
        <v>1.8181818181818181</v>
      </c>
    </row>
    <row r="102" spans="1:10" s="52" customFormat="1" ht="13" x14ac:dyDescent="0.3">
      <c r="A102" s="148" t="s">
        <v>501</v>
      </c>
      <c r="B102" s="46">
        <v>92</v>
      </c>
      <c r="C102" s="47">
        <v>93</v>
      </c>
      <c r="D102" s="46">
        <v>166</v>
      </c>
      <c r="E102" s="47">
        <v>278</v>
      </c>
      <c r="F102" s="48"/>
      <c r="G102" s="46">
        <f t="shared" si="12"/>
        <v>-1</v>
      </c>
      <c r="H102" s="47">
        <f t="shared" si="13"/>
        <v>-112</v>
      </c>
      <c r="I102" s="49">
        <f t="shared" si="14"/>
        <v>-1.0752688172043012E-2</v>
      </c>
      <c r="J102" s="50">
        <f t="shared" si="15"/>
        <v>-0.40287769784172661</v>
      </c>
    </row>
    <row r="103" spans="1:10" x14ac:dyDescent="0.25">
      <c r="A103" s="147"/>
      <c r="B103" s="80"/>
      <c r="C103" s="81"/>
      <c r="D103" s="80"/>
      <c r="E103" s="81"/>
      <c r="F103" s="82"/>
      <c r="G103" s="80"/>
      <c r="H103" s="81"/>
      <c r="I103" s="94"/>
      <c r="J103" s="95"/>
    </row>
    <row r="104" spans="1:10" ht="13" x14ac:dyDescent="0.3">
      <c r="A104" s="118" t="s">
        <v>59</v>
      </c>
      <c r="B104" s="35"/>
      <c r="C104" s="36"/>
      <c r="D104" s="35"/>
      <c r="E104" s="36"/>
      <c r="F104" s="37"/>
      <c r="G104" s="35"/>
      <c r="H104" s="36"/>
      <c r="I104" s="38"/>
      <c r="J104" s="39"/>
    </row>
    <row r="105" spans="1:10" x14ac:dyDescent="0.25">
      <c r="A105" s="124" t="s">
        <v>160</v>
      </c>
      <c r="B105" s="35">
        <v>0</v>
      </c>
      <c r="C105" s="36">
        <v>2</v>
      </c>
      <c r="D105" s="35">
        <v>0</v>
      </c>
      <c r="E105" s="36">
        <v>4</v>
      </c>
      <c r="F105" s="37"/>
      <c r="G105" s="35">
        <f t="shared" ref="G105:G111" si="16">B105-C105</f>
        <v>-2</v>
      </c>
      <c r="H105" s="36">
        <f t="shared" ref="H105:H111" si="17">D105-E105</f>
        <v>-4</v>
      </c>
      <c r="I105" s="38">
        <f t="shared" ref="I105:I111" si="18">IF(C105=0, "-", IF(G105/C105&lt;10, G105/C105, "&gt;999%"))</f>
        <v>-1</v>
      </c>
      <c r="J105" s="39">
        <f t="shared" ref="J105:J111" si="19">IF(E105=0, "-", IF(H105/E105&lt;10, H105/E105, "&gt;999%"))</f>
        <v>-1</v>
      </c>
    </row>
    <row r="106" spans="1:10" x14ac:dyDescent="0.25">
      <c r="A106" s="124" t="s">
        <v>183</v>
      </c>
      <c r="B106" s="35">
        <v>10</v>
      </c>
      <c r="C106" s="36">
        <v>12</v>
      </c>
      <c r="D106" s="35">
        <v>30</v>
      </c>
      <c r="E106" s="36">
        <v>29</v>
      </c>
      <c r="F106" s="37"/>
      <c r="G106" s="35">
        <f t="shared" si="16"/>
        <v>-2</v>
      </c>
      <c r="H106" s="36">
        <f t="shared" si="17"/>
        <v>1</v>
      </c>
      <c r="I106" s="38">
        <f t="shared" si="18"/>
        <v>-0.16666666666666666</v>
      </c>
      <c r="J106" s="39">
        <f t="shared" si="19"/>
        <v>3.4482758620689655E-2</v>
      </c>
    </row>
    <row r="107" spans="1:10" x14ac:dyDescent="0.25">
      <c r="A107" s="124" t="s">
        <v>318</v>
      </c>
      <c r="B107" s="35">
        <v>16</v>
      </c>
      <c r="C107" s="36">
        <v>24</v>
      </c>
      <c r="D107" s="35">
        <v>46</v>
      </c>
      <c r="E107" s="36">
        <v>67</v>
      </c>
      <c r="F107" s="37"/>
      <c r="G107" s="35">
        <f t="shared" si="16"/>
        <v>-8</v>
      </c>
      <c r="H107" s="36">
        <f t="shared" si="17"/>
        <v>-21</v>
      </c>
      <c r="I107" s="38">
        <f t="shared" si="18"/>
        <v>-0.33333333333333331</v>
      </c>
      <c r="J107" s="39">
        <f t="shared" si="19"/>
        <v>-0.31343283582089554</v>
      </c>
    </row>
    <row r="108" spans="1:10" x14ac:dyDescent="0.25">
      <c r="A108" s="124" t="s">
        <v>287</v>
      </c>
      <c r="B108" s="35">
        <v>23</v>
      </c>
      <c r="C108" s="36">
        <v>27</v>
      </c>
      <c r="D108" s="35">
        <v>60</v>
      </c>
      <c r="E108" s="36">
        <v>64</v>
      </c>
      <c r="F108" s="37"/>
      <c r="G108" s="35">
        <f t="shared" si="16"/>
        <v>-4</v>
      </c>
      <c r="H108" s="36">
        <f t="shared" si="17"/>
        <v>-4</v>
      </c>
      <c r="I108" s="38">
        <f t="shared" si="18"/>
        <v>-0.14814814814814814</v>
      </c>
      <c r="J108" s="39">
        <f t="shared" si="19"/>
        <v>-6.25E-2</v>
      </c>
    </row>
    <row r="109" spans="1:10" x14ac:dyDescent="0.25">
      <c r="A109" s="124" t="s">
        <v>161</v>
      </c>
      <c r="B109" s="35">
        <v>8</v>
      </c>
      <c r="C109" s="36">
        <v>14</v>
      </c>
      <c r="D109" s="35">
        <v>19</v>
      </c>
      <c r="E109" s="36">
        <v>37</v>
      </c>
      <c r="F109" s="37"/>
      <c r="G109" s="35">
        <f t="shared" si="16"/>
        <v>-6</v>
      </c>
      <c r="H109" s="36">
        <f t="shared" si="17"/>
        <v>-18</v>
      </c>
      <c r="I109" s="38">
        <f t="shared" si="18"/>
        <v>-0.42857142857142855</v>
      </c>
      <c r="J109" s="39">
        <f t="shared" si="19"/>
        <v>-0.48648648648648651</v>
      </c>
    </row>
    <row r="110" spans="1:10" x14ac:dyDescent="0.25">
      <c r="A110" s="124" t="s">
        <v>242</v>
      </c>
      <c r="B110" s="35">
        <v>2</v>
      </c>
      <c r="C110" s="36">
        <v>0</v>
      </c>
      <c r="D110" s="35">
        <v>4</v>
      </c>
      <c r="E110" s="36">
        <v>0</v>
      </c>
      <c r="F110" s="37"/>
      <c r="G110" s="35">
        <f t="shared" si="16"/>
        <v>2</v>
      </c>
      <c r="H110" s="36">
        <f t="shared" si="17"/>
        <v>4</v>
      </c>
      <c r="I110" s="38" t="str">
        <f t="shared" si="18"/>
        <v>-</v>
      </c>
      <c r="J110" s="39" t="str">
        <f t="shared" si="19"/>
        <v>-</v>
      </c>
    </row>
    <row r="111" spans="1:10" s="52" customFormat="1" ht="13" x14ac:dyDescent="0.3">
      <c r="A111" s="148" t="s">
        <v>502</v>
      </c>
      <c r="B111" s="46">
        <v>59</v>
      </c>
      <c r="C111" s="47">
        <v>79</v>
      </c>
      <c r="D111" s="46">
        <v>159</v>
      </c>
      <c r="E111" s="47">
        <v>201</v>
      </c>
      <c r="F111" s="48"/>
      <c r="G111" s="46">
        <f t="shared" si="16"/>
        <v>-20</v>
      </c>
      <c r="H111" s="47">
        <f t="shared" si="17"/>
        <v>-42</v>
      </c>
      <c r="I111" s="49">
        <f t="shared" si="18"/>
        <v>-0.25316455696202533</v>
      </c>
      <c r="J111" s="50">
        <f t="shared" si="19"/>
        <v>-0.20895522388059701</v>
      </c>
    </row>
    <row r="112" spans="1:10" x14ac:dyDescent="0.25">
      <c r="A112" s="147"/>
      <c r="B112" s="80"/>
      <c r="C112" s="81"/>
      <c r="D112" s="80"/>
      <c r="E112" s="81"/>
      <c r="F112" s="82"/>
      <c r="G112" s="80"/>
      <c r="H112" s="81"/>
      <c r="I112" s="94"/>
      <c r="J112" s="95"/>
    </row>
    <row r="113" spans="1:10" ht="13" x14ac:dyDescent="0.3">
      <c r="A113" s="118" t="s">
        <v>60</v>
      </c>
      <c r="B113" s="35"/>
      <c r="C113" s="36"/>
      <c r="D113" s="35"/>
      <c r="E113" s="36"/>
      <c r="F113" s="37"/>
      <c r="G113" s="35"/>
      <c r="H113" s="36"/>
      <c r="I113" s="38"/>
      <c r="J113" s="39"/>
    </row>
    <row r="114" spans="1:10" x14ac:dyDescent="0.25">
      <c r="A114" s="124" t="s">
        <v>162</v>
      </c>
      <c r="B114" s="35">
        <v>0</v>
      </c>
      <c r="C114" s="36">
        <v>20</v>
      </c>
      <c r="D114" s="35">
        <v>0</v>
      </c>
      <c r="E114" s="36">
        <v>58</v>
      </c>
      <c r="F114" s="37"/>
      <c r="G114" s="35">
        <f t="shared" ref="G114:G125" si="20">B114-C114</f>
        <v>-20</v>
      </c>
      <c r="H114" s="36">
        <f t="shared" ref="H114:H125" si="21">D114-E114</f>
        <v>-58</v>
      </c>
      <c r="I114" s="38">
        <f t="shared" ref="I114:I125" si="22">IF(C114=0, "-", IF(G114/C114&lt;10, G114/C114, "&gt;999%"))</f>
        <v>-1</v>
      </c>
      <c r="J114" s="39">
        <f t="shared" ref="J114:J125" si="23">IF(E114=0, "-", IF(H114/E114&lt;10, H114/E114, "&gt;999%"))</f>
        <v>-1</v>
      </c>
    </row>
    <row r="115" spans="1:10" x14ac:dyDescent="0.25">
      <c r="A115" s="124" t="s">
        <v>184</v>
      </c>
      <c r="B115" s="35">
        <v>3</v>
      </c>
      <c r="C115" s="36">
        <v>4</v>
      </c>
      <c r="D115" s="35">
        <v>9</v>
      </c>
      <c r="E115" s="36">
        <v>12</v>
      </c>
      <c r="F115" s="37"/>
      <c r="G115" s="35">
        <f t="shared" si="20"/>
        <v>-1</v>
      </c>
      <c r="H115" s="36">
        <f t="shared" si="21"/>
        <v>-3</v>
      </c>
      <c r="I115" s="38">
        <f t="shared" si="22"/>
        <v>-0.25</v>
      </c>
      <c r="J115" s="39">
        <f t="shared" si="23"/>
        <v>-0.25</v>
      </c>
    </row>
    <row r="116" spans="1:10" x14ac:dyDescent="0.25">
      <c r="A116" s="124" t="s">
        <v>185</v>
      </c>
      <c r="B116" s="35">
        <v>15</v>
      </c>
      <c r="C116" s="36">
        <v>19</v>
      </c>
      <c r="D116" s="35">
        <v>66</v>
      </c>
      <c r="E116" s="36">
        <v>74</v>
      </c>
      <c r="F116" s="37"/>
      <c r="G116" s="35">
        <f t="shared" si="20"/>
        <v>-4</v>
      </c>
      <c r="H116" s="36">
        <f t="shared" si="21"/>
        <v>-8</v>
      </c>
      <c r="I116" s="38">
        <f t="shared" si="22"/>
        <v>-0.21052631578947367</v>
      </c>
      <c r="J116" s="39">
        <f t="shared" si="23"/>
        <v>-0.10810810810810811</v>
      </c>
    </row>
    <row r="117" spans="1:10" x14ac:dyDescent="0.25">
      <c r="A117" s="124" t="s">
        <v>418</v>
      </c>
      <c r="B117" s="35">
        <v>3</v>
      </c>
      <c r="C117" s="36">
        <v>2</v>
      </c>
      <c r="D117" s="35">
        <v>11</v>
      </c>
      <c r="E117" s="36">
        <v>10</v>
      </c>
      <c r="F117" s="37"/>
      <c r="G117" s="35">
        <f t="shared" si="20"/>
        <v>1</v>
      </c>
      <c r="H117" s="36">
        <f t="shared" si="21"/>
        <v>1</v>
      </c>
      <c r="I117" s="38">
        <f t="shared" si="22"/>
        <v>0.5</v>
      </c>
      <c r="J117" s="39">
        <f t="shared" si="23"/>
        <v>0.1</v>
      </c>
    </row>
    <row r="118" spans="1:10" x14ac:dyDescent="0.25">
      <c r="A118" s="124" t="s">
        <v>243</v>
      </c>
      <c r="B118" s="35">
        <v>0</v>
      </c>
      <c r="C118" s="36">
        <v>0</v>
      </c>
      <c r="D118" s="35">
        <v>6</v>
      </c>
      <c r="E118" s="36">
        <v>4</v>
      </c>
      <c r="F118" s="37"/>
      <c r="G118" s="35">
        <f t="shared" si="20"/>
        <v>0</v>
      </c>
      <c r="H118" s="36">
        <f t="shared" si="21"/>
        <v>2</v>
      </c>
      <c r="I118" s="38" t="str">
        <f t="shared" si="22"/>
        <v>-</v>
      </c>
      <c r="J118" s="39">
        <f t="shared" si="23"/>
        <v>0.5</v>
      </c>
    </row>
    <row r="119" spans="1:10" x14ac:dyDescent="0.25">
      <c r="A119" s="124" t="s">
        <v>186</v>
      </c>
      <c r="B119" s="35">
        <v>3</v>
      </c>
      <c r="C119" s="36">
        <v>3</v>
      </c>
      <c r="D119" s="35">
        <v>8</v>
      </c>
      <c r="E119" s="36">
        <v>8</v>
      </c>
      <c r="F119" s="37"/>
      <c r="G119" s="35">
        <f t="shared" si="20"/>
        <v>0</v>
      </c>
      <c r="H119" s="36">
        <f t="shared" si="21"/>
        <v>0</v>
      </c>
      <c r="I119" s="38">
        <f t="shared" si="22"/>
        <v>0</v>
      </c>
      <c r="J119" s="39">
        <f t="shared" si="23"/>
        <v>0</v>
      </c>
    </row>
    <row r="120" spans="1:10" x14ac:dyDescent="0.25">
      <c r="A120" s="124" t="s">
        <v>288</v>
      </c>
      <c r="B120" s="35">
        <v>19</v>
      </c>
      <c r="C120" s="36">
        <v>8</v>
      </c>
      <c r="D120" s="35">
        <v>70</v>
      </c>
      <c r="E120" s="36">
        <v>48</v>
      </c>
      <c r="F120" s="37"/>
      <c r="G120" s="35">
        <f t="shared" si="20"/>
        <v>11</v>
      </c>
      <c r="H120" s="36">
        <f t="shared" si="21"/>
        <v>22</v>
      </c>
      <c r="I120" s="38">
        <f t="shared" si="22"/>
        <v>1.375</v>
      </c>
      <c r="J120" s="39">
        <f t="shared" si="23"/>
        <v>0.45833333333333331</v>
      </c>
    </row>
    <row r="121" spans="1:10" x14ac:dyDescent="0.25">
      <c r="A121" s="124" t="s">
        <v>357</v>
      </c>
      <c r="B121" s="35">
        <v>6</v>
      </c>
      <c r="C121" s="36">
        <v>8</v>
      </c>
      <c r="D121" s="35">
        <v>22</v>
      </c>
      <c r="E121" s="36">
        <v>26</v>
      </c>
      <c r="F121" s="37"/>
      <c r="G121" s="35">
        <f t="shared" si="20"/>
        <v>-2</v>
      </c>
      <c r="H121" s="36">
        <f t="shared" si="21"/>
        <v>-4</v>
      </c>
      <c r="I121" s="38">
        <f t="shared" si="22"/>
        <v>-0.25</v>
      </c>
      <c r="J121" s="39">
        <f t="shared" si="23"/>
        <v>-0.15384615384615385</v>
      </c>
    </row>
    <row r="122" spans="1:10" x14ac:dyDescent="0.25">
      <c r="A122" s="124" t="s">
        <v>207</v>
      </c>
      <c r="B122" s="35">
        <v>0</v>
      </c>
      <c r="C122" s="36">
        <v>0</v>
      </c>
      <c r="D122" s="35">
        <v>0</v>
      </c>
      <c r="E122" s="36">
        <v>3</v>
      </c>
      <c r="F122" s="37"/>
      <c r="G122" s="35">
        <f t="shared" si="20"/>
        <v>0</v>
      </c>
      <c r="H122" s="36">
        <f t="shared" si="21"/>
        <v>-3</v>
      </c>
      <c r="I122" s="38" t="str">
        <f t="shared" si="22"/>
        <v>-</v>
      </c>
      <c r="J122" s="39">
        <f t="shared" si="23"/>
        <v>-1</v>
      </c>
    </row>
    <row r="123" spans="1:10" x14ac:dyDescent="0.25">
      <c r="A123" s="124" t="s">
        <v>319</v>
      </c>
      <c r="B123" s="35">
        <v>14</v>
      </c>
      <c r="C123" s="36">
        <v>10</v>
      </c>
      <c r="D123" s="35">
        <v>45</v>
      </c>
      <c r="E123" s="36">
        <v>48</v>
      </c>
      <c r="F123" s="37"/>
      <c r="G123" s="35">
        <f t="shared" si="20"/>
        <v>4</v>
      </c>
      <c r="H123" s="36">
        <f t="shared" si="21"/>
        <v>-3</v>
      </c>
      <c r="I123" s="38">
        <f t="shared" si="22"/>
        <v>0.4</v>
      </c>
      <c r="J123" s="39">
        <f t="shared" si="23"/>
        <v>-6.25E-2</v>
      </c>
    </row>
    <row r="124" spans="1:10" x14ac:dyDescent="0.25">
      <c r="A124" s="124" t="s">
        <v>278</v>
      </c>
      <c r="B124" s="35">
        <v>9</v>
      </c>
      <c r="C124" s="36">
        <v>0</v>
      </c>
      <c r="D124" s="35">
        <v>25</v>
      </c>
      <c r="E124" s="36">
        <v>0</v>
      </c>
      <c r="F124" s="37"/>
      <c r="G124" s="35">
        <f t="shared" si="20"/>
        <v>9</v>
      </c>
      <c r="H124" s="36">
        <f t="shared" si="21"/>
        <v>25</v>
      </c>
      <c r="I124" s="38" t="str">
        <f t="shared" si="22"/>
        <v>-</v>
      </c>
      <c r="J124" s="39" t="str">
        <f t="shared" si="23"/>
        <v>-</v>
      </c>
    </row>
    <row r="125" spans="1:10" s="52" customFormat="1" ht="13" x14ac:dyDescent="0.3">
      <c r="A125" s="148" t="s">
        <v>503</v>
      </c>
      <c r="B125" s="46">
        <v>72</v>
      </c>
      <c r="C125" s="47">
        <v>74</v>
      </c>
      <c r="D125" s="46">
        <v>262</v>
      </c>
      <c r="E125" s="47">
        <v>291</v>
      </c>
      <c r="F125" s="48"/>
      <c r="G125" s="46">
        <f t="shared" si="20"/>
        <v>-2</v>
      </c>
      <c r="H125" s="47">
        <f t="shared" si="21"/>
        <v>-29</v>
      </c>
      <c r="I125" s="49">
        <f t="shared" si="22"/>
        <v>-2.7027027027027029E-2</v>
      </c>
      <c r="J125" s="50">
        <f t="shared" si="23"/>
        <v>-9.9656357388316158E-2</v>
      </c>
    </row>
    <row r="126" spans="1:10" x14ac:dyDescent="0.25">
      <c r="A126" s="147"/>
      <c r="B126" s="80"/>
      <c r="C126" s="81"/>
      <c r="D126" s="80"/>
      <c r="E126" s="81"/>
      <c r="F126" s="82"/>
      <c r="G126" s="80"/>
      <c r="H126" s="81"/>
      <c r="I126" s="94"/>
      <c r="J126" s="95"/>
    </row>
    <row r="127" spans="1:10" ht="13" x14ac:dyDescent="0.3">
      <c r="A127" s="118" t="s">
        <v>92</v>
      </c>
      <c r="B127" s="35"/>
      <c r="C127" s="36"/>
      <c r="D127" s="35"/>
      <c r="E127" s="36"/>
      <c r="F127" s="37"/>
      <c r="G127" s="35"/>
      <c r="H127" s="36"/>
      <c r="I127" s="38"/>
      <c r="J127" s="39"/>
    </row>
    <row r="128" spans="1:10" x14ac:dyDescent="0.25">
      <c r="A128" s="124" t="s">
        <v>460</v>
      </c>
      <c r="B128" s="35">
        <v>0</v>
      </c>
      <c r="C128" s="36">
        <v>1</v>
      </c>
      <c r="D128" s="35">
        <v>0</v>
      </c>
      <c r="E128" s="36">
        <v>1</v>
      </c>
      <c r="F128" s="37"/>
      <c r="G128" s="35">
        <f>B128-C128</f>
        <v>-1</v>
      </c>
      <c r="H128" s="36">
        <f>D128-E128</f>
        <v>-1</v>
      </c>
      <c r="I128" s="38">
        <f>IF(C128=0, "-", IF(G128/C128&lt;10, G128/C128, "&gt;999%"))</f>
        <v>-1</v>
      </c>
      <c r="J128" s="39">
        <f>IF(E128=0, "-", IF(H128/E128&lt;10, H128/E128, "&gt;999%"))</f>
        <v>-1</v>
      </c>
    </row>
    <row r="129" spans="1:10" s="52" customFormat="1" ht="13" x14ac:dyDescent="0.3">
      <c r="A129" s="148" t="s">
        <v>504</v>
      </c>
      <c r="B129" s="46">
        <v>0</v>
      </c>
      <c r="C129" s="47">
        <v>1</v>
      </c>
      <c r="D129" s="46">
        <v>0</v>
      </c>
      <c r="E129" s="47">
        <v>1</v>
      </c>
      <c r="F129" s="48"/>
      <c r="G129" s="46">
        <f>B129-C129</f>
        <v>-1</v>
      </c>
      <c r="H129" s="47">
        <f>D129-E129</f>
        <v>-1</v>
      </c>
      <c r="I129" s="49">
        <f>IF(C129=0, "-", IF(G129/C129&lt;10, G129/C129, "&gt;999%"))</f>
        <v>-1</v>
      </c>
      <c r="J129" s="50">
        <f>IF(E129=0, "-", IF(H129/E129&lt;10, H129/E129, "&gt;999%"))</f>
        <v>-1</v>
      </c>
    </row>
    <row r="130" spans="1:10" x14ac:dyDescent="0.25">
      <c r="A130" s="147"/>
      <c r="B130" s="80"/>
      <c r="C130" s="81"/>
      <c r="D130" s="80"/>
      <c r="E130" s="81"/>
      <c r="F130" s="82"/>
      <c r="G130" s="80"/>
      <c r="H130" s="81"/>
      <c r="I130" s="94"/>
      <c r="J130" s="95"/>
    </row>
    <row r="131" spans="1:10" ht="13" x14ac:dyDescent="0.3">
      <c r="A131" s="118" t="s">
        <v>93</v>
      </c>
      <c r="B131" s="35"/>
      <c r="C131" s="36"/>
      <c r="D131" s="35"/>
      <c r="E131" s="36"/>
      <c r="F131" s="37"/>
      <c r="G131" s="35"/>
      <c r="H131" s="36"/>
      <c r="I131" s="38"/>
      <c r="J131" s="39"/>
    </row>
    <row r="132" spans="1:10" x14ac:dyDescent="0.25">
      <c r="A132" s="124" t="s">
        <v>93</v>
      </c>
      <c r="B132" s="35">
        <v>0</v>
      </c>
      <c r="C132" s="36">
        <v>0</v>
      </c>
      <c r="D132" s="35">
        <v>0</v>
      </c>
      <c r="E132" s="36">
        <v>1</v>
      </c>
      <c r="F132" s="37"/>
      <c r="G132" s="35">
        <f>B132-C132</f>
        <v>0</v>
      </c>
      <c r="H132" s="36">
        <f>D132-E132</f>
        <v>-1</v>
      </c>
      <c r="I132" s="38" t="str">
        <f>IF(C132=0, "-", IF(G132/C132&lt;10, G132/C132, "&gt;999%"))</f>
        <v>-</v>
      </c>
      <c r="J132" s="39">
        <f>IF(E132=0, "-", IF(H132/E132&lt;10, H132/E132, "&gt;999%"))</f>
        <v>-1</v>
      </c>
    </row>
    <row r="133" spans="1:10" s="52" customFormat="1" ht="13" x14ac:dyDescent="0.3">
      <c r="A133" s="148" t="s">
        <v>505</v>
      </c>
      <c r="B133" s="46">
        <v>0</v>
      </c>
      <c r="C133" s="47">
        <v>0</v>
      </c>
      <c r="D133" s="46">
        <v>0</v>
      </c>
      <c r="E133" s="47">
        <v>1</v>
      </c>
      <c r="F133" s="48"/>
      <c r="G133" s="46">
        <f>B133-C133</f>
        <v>0</v>
      </c>
      <c r="H133" s="47">
        <f>D133-E133</f>
        <v>-1</v>
      </c>
      <c r="I133" s="49" t="str">
        <f>IF(C133=0, "-", IF(G133/C133&lt;10, G133/C133, "&gt;999%"))</f>
        <v>-</v>
      </c>
      <c r="J133" s="50">
        <f>IF(E133=0, "-", IF(H133/E133&lt;10, H133/E133, "&gt;999%"))</f>
        <v>-1</v>
      </c>
    </row>
    <row r="134" spans="1:10" x14ac:dyDescent="0.25">
      <c r="A134" s="147"/>
      <c r="B134" s="80"/>
      <c r="C134" s="81"/>
      <c r="D134" s="80"/>
      <c r="E134" s="81"/>
      <c r="F134" s="82"/>
      <c r="G134" s="80"/>
      <c r="H134" s="81"/>
      <c r="I134" s="94"/>
      <c r="J134" s="95"/>
    </row>
    <row r="135" spans="1:10" ht="13" x14ac:dyDescent="0.3">
      <c r="A135" s="118" t="s">
        <v>94</v>
      </c>
      <c r="B135" s="35"/>
      <c r="C135" s="36"/>
      <c r="D135" s="35"/>
      <c r="E135" s="36"/>
      <c r="F135" s="37"/>
      <c r="G135" s="35"/>
      <c r="H135" s="36"/>
      <c r="I135" s="38"/>
      <c r="J135" s="39"/>
    </row>
    <row r="136" spans="1:10" x14ac:dyDescent="0.25">
      <c r="A136" s="124" t="s">
        <v>477</v>
      </c>
      <c r="B136" s="35">
        <v>3</v>
      </c>
      <c r="C136" s="36">
        <v>1</v>
      </c>
      <c r="D136" s="35">
        <v>4</v>
      </c>
      <c r="E136" s="36">
        <v>3</v>
      </c>
      <c r="F136" s="37"/>
      <c r="G136" s="35">
        <f>B136-C136</f>
        <v>2</v>
      </c>
      <c r="H136" s="36">
        <f>D136-E136</f>
        <v>1</v>
      </c>
      <c r="I136" s="38">
        <f>IF(C136=0, "-", IF(G136/C136&lt;10, G136/C136, "&gt;999%"))</f>
        <v>2</v>
      </c>
      <c r="J136" s="39">
        <f>IF(E136=0, "-", IF(H136/E136&lt;10, H136/E136, "&gt;999%"))</f>
        <v>0.33333333333333331</v>
      </c>
    </row>
    <row r="137" spans="1:10" x14ac:dyDescent="0.25">
      <c r="A137" s="124" t="s">
        <v>461</v>
      </c>
      <c r="B137" s="35">
        <v>10</v>
      </c>
      <c r="C137" s="36">
        <v>6</v>
      </c>
      <c r="D137" s="35">
        <v>20</v>
      </c>
      <c r="E137" s="36">
        <v>18</v>
      </c>
      <c r="F137" s="37"/>
      <c r="G137" s="35">
        <f>B137-C137</f>
        <v>4</v>
      </c>
      <c r="H137" s="36">
        <f>D137-E137</f>
        <v>2</v>
      </c>
      <c r="I137" s="38">
        <f>IF(C137=0, "-", IF(G137/C137&lt;10, G137/C137, "&gt;999%"))</f>
        <v>0.66666666666666663</v>
      </c>
      <c r="J137" s="39">
        <f>IF(E137=0, "-", IF(H137/E137&lt;10, H137/E137, "&gt;999%"))</f>
        <v>0.1111111111111111</v>
      </c>
    </row>
    <row r="138" spans="1:10" x14ac:dyDescent="0.25">
      <c r="A138" s="124" t="s">
        <v>469</v>
      </c>
      <c r="B138" s="35">
        <v>6</v>
      </c>
      <c r="C138" s="36">
        <v>7</v>
      </c>
      <c r="D138" s="35">
        <v>15</v>
      </c>
      <c r="E138" s="36">
        <v>11</v>
      </c>
      <c r="F138" s="37"/>
      <c r="G138" s="35">
        <f>B138-C138</f>
        <v>-1</v>
      </c>
      <c r="H138" s="36">
        <f>D138-E138</f>
        <v>4</v>
      </c>
      <c r="I138" s="38">
        <f>IF(C138=0, "-", IF(G138/C138&lt;10, G138/C138, "&gt;999%"))</f>
        <v>-0.14285714285714285</v>
      </c>
      <c r="J138" s="39">
        <f>IF(E138=0, "-", IF(H138/E138&lt;10, H138/E138, "&gt;999%"))</f>
        <v>0.36363636363636365</v>
      </c>
    </row>
    <row r="139" spans="1:10" s="52" customFormat="1" ht="13" x14ac:dyDescent="0.3">
      <c r="A139" s="148" t="s">
        <v>506</v>
      </c>
      <c r="B139" s="46">
        <v>19</v>
      </c>
      <c r="C139" s="47">
        <v>14</v>
      </c>
      <c r="D139" s="46">
        <v>39</v>
      </c>
      <c r="E139" s="47">
        <v>32</v>
      </c>
      <c r="F139" s="48"/>
      <c r="G139" s="46">
        <f>B139-C139</f>
        <v>5</v>
      </c>
      <c r="H139" s="47">
        <f>D139-E139</f>
        <v>7</v>
      </c>
      <c r="I139" s="49">
        <f>IF(C139=0, "-", IF(G139/C139&lt;10, G139/C139, "&gt;999%"))</f>
        <v>0.35714285714285715</v>
      </c>
      <c r="J139" s="50">
        <f>IF(E139=0, "-", IF(H139/E139&lt;10, H139/E139, "&gt;999%"))</f>
        <v>0.21875</v>
      </c>
    </row>
    <row r="140" spans="1:10" x14ac:dyDescent="0.25">
      <c r="A140" s="147"/>
      <c r="B140" s="80"/>
      <c r="C140" s="81"/>
      <c r="D140" s="80"/>
      <c r="E140" s="81"/>
      <c r="F140" s="82"/>
      <c r="G140" s="80"/>
      <c r="H140" s="81"/>
      <c r="I140" s="94"/>
      <c r="J140" s="95"/>
    </row>
    <row r="141" spans="1:10" ht="13" x14ac:dyDescent="0.3">
      <c r="A141" s="118" t="s">
        <v>61</v>
      </c>
      <c r="B141" s="35"/>
      <c r="C141" s="36"/>
      <c r="D141" s="35"/>
      <c r="E141" s="36"/>
      <c r="F141" s="37"/>
      <c r="G141" s="35"/>
      <c r="H141" s="36"/>
      <c r="I141" s="38"/>
      <c r="J141" s="39"/>
    </row>
    <row r="142" spans="1:10" x14ac:dyDescent="0.25">
      <c r="A142" s="124" t="s">
        <v>429</v>
      </c>
      <c r="B142" s="35">
        <v>9</v>
      </c>
      <c r="C142" s="36">
        <v>7</v>
      </c>
      <c r="D142" s="35">
        <v>15</v>
      </c>
      <c r="E142" s="36">
        <v>21</v>
      </c>
      <c r="F142" s="37"/>
      <c r="G142" s="35">
        <f>B142-C142</f>
        <v>2</v>
      </c>
      <c r="H142" s="36">
        <f>D142-E142</f>
        <v>-6</v>
      </c>
      <c r="I142" s="38">
        <f>IF(C142=0, "-", IF(G142/C142&lt;10, G142/C142, "&gt;999%"))</f>
        <v>0.2857142857142857</v>
      </c>
      <c r="J142" s="39">
        <f>IF(E142=0, "-", IF(H142/E142&lt;10, H142/E142, "&gt;999%"))</f>
        <v>-0.2857142857142857</v>
      </c>
    </row>
    <row r="143" spans="1:10" x14ac:dyDescent="0.25">
      <c r="A143" s="124" t="s">
        <v>439</v>
      </c>
      <c r="B143" s="35">
        <v>25</v>
      </c>
      <c r="C143" s="36">
        <v>36</v>
      </c>
      <c r="D143" s="35">
        <v>69</v>
      </c>
      <c r="E143" s="36">
        <v>81</v>
      </c>
      <c r="F143" s="37"/>
      <c r="G143" s="35">
        <f>B143-C143</f>
        <v>-11</v>
      </c>
      <c r="H143" s="36">
        <f>D143-E143</f>
        <v>-12</v>
      </c>
      <c r="I143" s="38">
        <f>IF(C143=0, "-", IF(G143/C143&lt;10, G143/C143, "&gt;999%"))</f>
        <v>-0.30555555555555558</v>
      </c>
      <c r="J143" s="39">
        <f>IF(E143=0, "-", IF(H143/E143&lt;10, H143/E143, "&gt;999%"))</f>
        <v>-0.14814814814814814</v>
      </c>
    </row>
    <row r="144" spans="1:10" x14ac:dyDescent="0.25">
      <c r="A144" s="124" t="s">
        <v>358</v>
      </c>
      <c r="B144" s="35">
        <v>7</v>
      </c>
      <c r="C144" s="36">
        <v>13</v>
      </c>
      <c r="D144" s="35">
        <v>18</v>
      </c>
      <c r="E144" s="36">
        <v>24</v>
      </c>
      <c r="F144" s="37"/>
      <c r="G144" s="35">
        <f>B144-C144</f>
        <v>-6</v>
      </c>
      <c r="H144" s="36">
        <f>D144-E144</f>
        <v>-6</v>
      </c>
      <c r="I144" s="38">
        <f>IF(C144=0, "-", IF(G144/C144&lt;10, G144/C144, "&gt;999%"))</f>
        <v>-0.46153846153846156</v>
      </c>
      <c r="J144" s="39">
        <f>IF(E144=0, "-", IF(H144/E144&lt;10, H144/E144, "&gt;999%"))</f>
        <v>-0.25</v>
      </c>
    </row>
    <row r="145" spans="1:10" s="52" customFormat="1" ht="13" x14ac:dyDescent="0.3">
      <c r="A145" s="148" t="s">
        <v>507</v>
      </c>
      <c r="B145" s="46">
        <v>41</v>
      </c>
      <c r="C145" s="47">
        <v>56</v>
      </c>
      <c r="D145" s="46">
        <v>102</v>
      </c>
      <c r="E145" s="47">
        <v>126</v>
      </c>
      <c r="F145" s="48"/>
      <c r="G145" s="46">
        <f>B145-C145</f>
        <v>-15</v>
      </c>
      <c r="H145" s="47">
        <f>D145-E145</f>
        <v>-24</v>
      </c>
      <c r="I145" s="49">
        <f>IF(C145=0, "-", IF(G145/C145&lt;10, G145/C145, "&gt;999%"))</f>
        <v>-0.26785714285714285</v>
      </c>
      <c r="J145" s="50">
        <f>IF(E145=0, "-", IF(H145/E145&lt;10, H145/E145, "&gt;999%"))</f>
        <v>-0.19047619047619047</v>
      </c>
    </row>
    <row r="146" spans="1:10" x14ac:dyDescent="0.25">
      <c r="A146" s="147"/>
      <c r="B146" s="80"/>
      <c r="C146" s="81"/>
      <c r="D146" s="80"/>
      <c r="E146" s="81"/>
      <c r="F146" s="82"/>
      <c r="G146" s="80"/>
      <c r="H146" s="81"/>
      <c r="I146" s="94"/>
      <c r="J146" s="95"/>
    </row>
    <row r="147" spans="1:10" ht="13" x14ac:dyDescent="0.3">
      <c r="A147" s="118" t="s">
        <v>62</v>
      </c>
      <c r="B147" s="35"/>
      <c r="C147" s="36"/>
      <c r="D147" s="35"/>
      <c r="E147" s="36"/>
      <c r="F147" s="37"/>
      <c r="G147" s="35"/>
      <c r="H147" s="36"/>
      <c r="I147" s="38"/>
      <c r="J147" s="39"/>
    </row>
    <row r="148" spans="1:10" x14ac:dyDescent="0.25">
      <c r="A148" s="124" t="s">
        <v>478</v>
      </c>
      <c r="B148" s="35">
        <v>0</v>
      </c>
      <c r="C148" s="36">
        <v>2</v>
      </c>
      <c r="D148" s="35">
        <v>0</v>
      </c>
      <c r="E148" s="36">
        <v>7</v>
      </c>
      <c r="F148" s="37"/>
      <c r="G148" s="35">
        <f>B148-C148</f>
        <v>-2</v>
      </c>
      <c r="H148" s="36">
        <f>D148-E148</f>
        <v>-7</v>
      </c>
      <c r="I148" s="38">
        <f>IF(C148=0, "-", IF(G148/C148&lt;10, G148/C148, "&gt;999%"))</f>
        <v>-1</v>
      </c>
      <c r="J148" s="39">
        <f>IF(E148=0, "-", IF(H148/E148&lt;10, H148/E148, "&gt;999%"))</f>
        <v>-1</v>
      </c>
    </row>
    <row r="149" spans="1:10" s="52" customFormat="1" ht="13" x14ac:dyDescent="0.3">
      <c r="A149" s="148" t="s">
        <v>508</v>
      </c>
      <c r="B149" s="46">
        <v>0</v>
      </c>
      <c r="C149" s="47">
        <v>2</v>
      </c>
      <c r="D149" s="46">
        <v>0</v>
      </c>
      <c r="E149" s="47">
        <v>7</v>
      </c>
      <c r="F149" s="48"/>
      <c r="G149" s="46">
        <f>B149-C149</f>
        <v>-2</v>
      </c>
      <c r="H149" s="47">
        <f>D149-E149</f>
        <v>-7</v>
      </c>
      <c r="I149" s="49">
        <f>IF(C149=0, "-", IF(G149/C149&lt;10, G149/C149, "&gt;999%"))</f>
        <v>-1</v>
      </c>
      <c r="J149" s="50">
        <f>IF(E149=0, "-", IF(H149/E149&lt;10, H149/E149, "&gt;999%"))</f>
        <v>-1</v>
      </c>
    </row>
    <row r="150" spans="1:10" x14ac:dyDescent="0.25">
      <c r="A150" s="147"/>
      <c r="B150" s="80"/>
      <c r="C150" s="81"/>
      <c r="D150" s="80"/>
      <c r="E150" s="81"/>
      <c r="F150" s="82"/>
      <c r="G150" s="80"/>
      <c r="H150" s="81"/>
      <c r="I150" s="94"/>
      <c r="J150" s="95"/>
    </row>
    <row r="151" spans="1:10" ht="13" x14ac:dyDescent="0.3">
      <c r="A151" s="118" t="s">
        <v>63</v>
      </c>
      <c r="B151" s="35"/>
      <c r="C151" s="36"/>
      <c r="D151" s="35"/>
      <c r="E151" s="36"/>
      <c r="F151" s="37"/>
      <c r="G151" s="35"/>
      <c r="H151" s="36"/>
      <c r="I151" s="38"/>
      <c r="J151" s="39"/>
    </row>
    <row r="152" spans="1:10" x14ac:dyDescent="0.25">
      <c r="A152" s="124" t="s">
        <v>308</v>
      </c>
      <c r="B152" s="35">
        <v>2</v>
      </c>
      <c r="C152" s="36">
        <v>3</v>
      </c>
      <c r="D152" s="35">
        <v>2</v>
      </c>
      <c r="E152" s="36">
        <v>4</v>
      </c>
      <c r="F152" s="37"/>
      <c r="G152" s="35">
        <f t="shared" ref="G152:G157" si="24">B152-C152</f>
        <v>-1</v>
      </c>
      <c r="H152" s="36">
        <f t="shared" ref="H152:H157" si="25">D152-E152</f>
        <v>-2</v>
      </c>
      <c r="I152" s="38">
        <f t="shared" ref="I152:I157" si="26">IF(C152=0, "-", IF(G152/C152&lt;10, G152/C152, "&gt;999%"))</f>
        <v>-0.33333333333333331</v>
      </c>
      <c r="J152" s="39">
        <f t="shared" ref="J152:J157" si="27">IF(E152=0, "-", IF(H152/E152&lt;10, H152/E152, "&gt;999%"))</f>
        <v>-0.5</v>
      </c>
    </row>
    <row r="153" spans="1:10" x14ac:dyDescent="0.25">
      <c r="A153" s="124" t="s">
        <v>381</v>
      </c>
      <c r="B153" s="35">
        <v>0</v>
      </c>
      <c r="C153" s="36">
        <v>3</v>
      </c>
      <c r="D153" s="35">
        <v>3</v>
      </c>
      <c r="E153" s="36">
        <v>10</v>
      </c>
      <c r="F153" s="37"/>
      <c r="G153" s="35">
        <f t="shared" si="24"/>
        <v>-3</v>
      </c>
      <c r="H153" s="36">
        <f t="shared" si="25"/>
        <v>-7</v>
      </c>
      <c r="I153" s="38">
        <f t="shared" si="26"/>
        <v>-1</v>
      </c>
      <c r="J153" s="39">
        <f t="shared" si="27"/>
        <v>-0.7</v>
      </c>
    </row>
    <row r="154" spans="1:10" x14ac:dyDescent="0.25">
      <c r="A154" s="124" t="s">
        <v>263</v>
      </c>
      <c r="B154" s="35">
        <v>0</v>
      </c>
      <c r="C154" s="36">
        <v>3</v>
      </c>
      <c r="D154" s="35">
        <v>0</v>
      </c>
      <c r="E154" s="36">
        <v>4</v>
      </c>
      <c r="F154" s="37"/>
      <c r="G154" s="35">
        <f t="shared" si="24"/>
        <v>-3</v>
      </c>
      <c r="H154" s="36">
        <f t="shared" si="25"/>
        <v>-4</v>
      </c>
      <c r="I154" s="38">
        <f t="shared" si="26"/>
        <v>-1</v>
      </c>
      <c r="J154" s="39">
        <f t="shared" si="27"/>
        <v>-1</v>
      </c>
    </row>
    <row r="155" spans="1:10" x14ac:dyDescent="0.25">
      <c r="A155" s="124" t="s">
        <v>219</v>
      </c>
      <c r="B155" s="35">
        <v>0</v>
      </c>
      <c r="C155" s="36">
        <v>0</v>
      </c>
      <c r="D155" s="35">
        <v>1</v>
      </c>
      <c r="E155" s="36">
        <v>8</v>
      </c>
      <c r="F155" s="37"/>
      <c r="G155" s="35">
        <f t="shared" si="24"/>
        <v>0</v>
      </c>
      <c r="H155" s="36">
        <f t="shared" si="25"/>
        <v>-7</v>
      </c>
      <c r="I155" s="38" t="str">
        <f t="shared" si="26"/>
        <v>-</v>
      </c>
      <c r="J155" s="39">
        <f t="shared" si="27"/>
        <v>-0.875</v>
      </c>
    </row>
    <row r="156" spans="1:10" x14ac:dyDescent="0.25">
      <c r="A156" s="124" t="s">
        <v>232</v>
      </c>
      <c r="B156" s="35">
        <v>0</v>
      </c>
      <c r="C156" s="36">
        <v>0</v>
      </c>
      <c r="D156" s="35">
        <v>0</v>
      </c>
      <c r="E156" s="36">
        <v>1</v>
      </c>
      <c r="F156" s="37"/>
      <c r="G156" s="35">
        <f t="shared" si="24"/>
        <v>0</v>
      </c>
      <c r="H156" s="36">
        <f t="shared" si="25"/>
        <v>-1</v>
      </c>
      <c r="I156" s="38" t="str">
        <f t="shared" si="26"/>
        <v>-</v>
      </c>
      <c r="J156" s="39">
        <f t="shared" si="27"/>
        <v>-1</v>
      </c>
    </row>
    <row r="157" spans="1:10" s="52" customFormat="1" ht="13" x14ac:dyDescent="0.3">
      <c r="A157" s="148" t="s">
        <v>509</v>
      </c>
      <c r="B157" s="46">
        <v>2</v>
      </c>
      <c r="C157" s="47">
        <v>9</v>
      </c>
      <c r="D157" s="46">
        <v>6</v>
      </c>
      <c r="E157" s="47">
        <v>27</v>
      </c>
      <c r="F157" s="48"/>
      <c r="G157" s="46">
        <f t="shared" si="24"/>
        <v>-7</v>
      </c>
      <c r="H157" s="47">
        <f t="shared" si="25"/>
        <v>-21</v>
      </c>
      <c r="I157" s="49">
        <f t="shared" si="26"/>
        <v>-0.77777777777777779</v>
      </c>
      <c r="J157" s="50">
        <f t="shared" si="27"/>
        <v>-0.77777777777777779</v>
      </c>
    </row>
    <row r="158" spans="1:10" x14ac:dyDescent="0.25">
      <c r="A158" s="147"/>
      <c r="B158" s="80"/>
      <c r="C158" s="81"/>
      <c r="D158" s="80"/>
      <c r="E158" s="81"/>
      <c r="F158" s="82"/>
      <c r="G158" s="80"/>
      <c r="H158" s="81"/>
      <c r="I158" s="94"/>
      <c r="J158" s="95"/>
    </row>
    <row r="159" spans="1:10" ht="13" x14ac:dyDescent="0.3">
      <c r="A159" s="118" t="s">
        <v>64</v>
      </c>
      <c r="B159" s="35"/>
      <c r="C159" s="36"/>
      <c r="D159" s="35"/>
      <c r="E159" s="36"/>
      <c r="F159" s="37"/>
      <c r="G159" s="35"/>
      <c r="H159" s="36"/>
      <c r="I159" s="38"/>
      <c r="J159" s="39"/>
    </row>
    <row r="160" spans="1:10" x14ac:dyDescent="0.25">
      <c r="A160" s="124" t="s">
        <v>320</v>
      </c>
      <c r="B160" s="35">
        <v>1</v>
      </c>
      <c r="C160" s="36">
        <v>1</v>
      </c>
      <c r="D160" s="35">
        <v>2</v>
      </c>
      <c r="E160" s="36">
        <v>1</v>
      </c>
      <c r="F160" s="37"/>
      <c r="G160" s="35">
        <f>B160-C160</f>
        <v>0</v>
      </c>
      <c r="H160" s="36">
        <f>D160-E160</f>
        <v>1</v>
      </c>
      <c r="I160" s="38">
        <f>IF(C160=0, "-", IF(G160/C160&lt;10, G160/C160, "&gt;999%"))</f>
        <v>0</v>
      </c>
      <c r="J160" s="39">
        <f>IF(E160=0, "-", IF(H160/E160&lt;10, H160/E160, "&gt;999%"))</f>
        <v>1</v>
      </c>
    </row>
    <row r="161" spans="1:10" x14ac:dyDescent="0.25">
      <c r="A161" s="124" t="s">
        <v>289</v>
      </c>
      <c r="B161" s="35">
        <v>1</v>
      </c>
      <c r="C161" s="36">
        <v>1</v>
      </c>
      <c r="D161" s="35">
        <v>4</v>
      </c>
      <c r="E161" s="36">
        <v>2</v>
      </c>
      <c r="F161" s="37"/>
      <c r="G161" s="35">
        <f>B161-C161</f>
        <v>0</v>
      </c>
      <c r="H161" s="36">
        <f>D161-E161</f>
        <v>2</v>
      </c>
      <c r="I161" s="38">
        <f>IF(C161=0, "-", IF(G161/C161&lt;10, G161/C161, "&gt;999%"))</f>
        <v>0</v>
      </c>
      <c r="J161" s="39">
        <f>IF(E161=0, "-", IF(H161/E161&lt;10, H161/E161, "&gt;999%"))</f>
        <v>1</v>
      </c>
    </row>
    <row r="162" spans="1:10" x14ac:dyDescent="0.25">
      <c r="A162" s="124" t="s">
        <v>359</v>
      </c>
      <c r="B162" s="35">
        <v>5</v>
      </c>
      <c r="C162" s="36">
        <v>2</v>
      </c>
      <c r="D162" s="35">
        <v>10</v>
      </c>
      <c r="E162" s="36">
        <v>6</v>
      </c>
      <c r="F162" s="37"/>
      <c r="G162" s="35">
        <f>B162-C162</f>
        <v>3</v>
      </c>
      <c r="H162" s="36">
        <f>D162-E162</f>
        <v>4</v>
      </c>
      <c r="I162" s="38">
        <f>IF(C162=0, "-", IF(G162/C162&lt;10, G162/C162, "&gt;999%"))</f>
        <v>1.5</v>
      </c>
      <c r="J162" s="39">
        <f>IF(E162=0, "-", IF(H162/E162&lt;10, H162/E162, "&gt;999%"))</f>
        <v>0.66666666666666663</v>
      </c>
    </row>
    <row r="163" spans="1:10" x14ac:dyDescent="0.25">
      <c r="A163" s="124" t="s">
        <v>360</v>
      </c>
      <c r="B163" s="35">
        <v>4</v>
      </c>
      <c r="C163" s="36">
        <v>1</v>
      </c>
      <c r="D163" s="35">
        <v>5</v>
      </c>
      <c r="E163" s="36">
        <v>3</v>
      </c>
      <c r="F163" s="37"/>
      <c r="G163" s="35">
        <f>B163-C163</f>
        <v>3</v>
      </c>
      <c r="H163" s="36">
        <f>D163-E163</f>
        <v>2</v>
      </c>
      <c r="I163" s="38">
        <f>IF(C163=0, "-", IF(G163/C163&lt;10, G163/C163, "&gt;999%"))</f>
        <v>3</v>
      </c>
      <c r="J163" s="39">
        <f>IF(E163=0, "-", IF(H163/E163&lt;10, H163/E163, "&gt;999%"))</f>
        <v>0.66666666666666663</v>
      </c>
    </row>
    <row r="164" spans="1:10" s="52" customFormat="1" ht="13" x14ac:dyDescent="0.3">
      <c r="A164" s="148" t="s">
        <v>510</v>
      </c>
      <c r="B164" s="46">
        <v>11</v>
      </c>
      <c r="C164" s="47">
        <v>5</v>
      </c>
      <c r="D164" s="46">
        <v>21</v>
      </c>
      <c r="E164" s="47">
        <v>12</v>
      </c>
      <c r="F164" s="48"/>
      <c r="G164" s="46">
        <f>B164-C164</f>
        <v>6</v>
      </c>
      <c r="H164" s="47">
        <f>D164-E164</f>
        <v>9</v>
      </c>
      <c r="I164" s="49">
        <f>IF(C164=0, "-", IF(G164/C164&lt;10, G164/C164, "&gt;999%"))</f>
        <v>1.2</v>
      </c>
      <c r="J164" s="50">
        <f>IF(E164=0, "-", IF(H164/E164&lt;10, H164/E164, "&gt;999%"))</f>
        <v>0.75</v>
      </c>
    </row>
    <row r="165" spans="1:10" x14ac:dyDescent="0.25">
      <c r="A165" s="147"/>
      <c r="B165" s="80"/>
      <c r="C165" s="81"/>
      <c r="D165" s="80"/>
      <c r="E165" s="81"/>
      <c r="F165" s="82"/>
      <c r="G165" s="80"/>
      <c r="H165" s="81"/>
      <c r="I165" s="94"/>
      <c r="J165" s="95"/>
    </row>
    <row r="166" spans="1:10" ht="13" x14ac:dyDescent="0.3">
      <c r="A166" s="118" t="s">
        <v>95</v>
      </c>
      <c r="B166" s="35"/>
      <c r="C166" s="36"/>
      <c r="D166" s="35"/>
      <c r="E166" s="36"/>
      <c r="F166" s="37"/>
      <c r="G166" s="35"/>
      <c r="H166" s="36"/>
      <c r="I166" s="38"/>
      <c r="J166" s="39"/>
    </row>
    <row r="167" spans="1:10" x14ac:dyDescent="0.25">
      <c r="A167" s="124" t="s">
        <v>95</v>
      </c>
      <c r="B167" s="35">
        <v>2</v>
      </c>
      <c r="C167" s="36">
        <v>7</v>
      </c>
      <c r="D167" s="35">
        <v>7</v>
      </c>
      <c r="E167" s="36">
        <v>20</v>
      </c>
      <c r="F167" s="37"/>
      <c r="G167" s="35">
        <f>B167-C167</f>
        <v>-5</v>
      </c>
      <c r="H167" s="36">
        <f>D167-E167</f>
        <v>-13</v>
      </c>
      <c r="I167" s="38">
        <f>IF(C167=0, "-", IF(G167/C167&lt;10, G167/C167, "&gt;999%"))</f>
        <v>-0.7142857142857143</v>
      </c>
      <c r="J167" s="39">
        <f>IF(E167=0, "-", IF(H167/E167&lt;10, H167/E167, "&gt;999%"))</f>
        <v>-0.65</v>
      </c>
    </row>
    <row r="168" spans="1:10" s="52" customFormat="1" ht="13" x14ac:dyDescent="0.3">
      <c r="A168" s="148" t="s">
        <v>511</v>
      </c>
      <c r="B168" s="46">
        <v>2</v>
      </c>
      <c r="C168" s="47">
        <v>7</v>
      </c>
      <c r="D168" s="46">
        <v>7</v>
      </c>
      <c r="E168" s="47">
        <v>20</v>
      </c>
      <c r="F168" s="48"/>
      <c r="G168" s="46">
        <f>B168-C168</f>
        <v>-5</v>
      </c>
      <c r="H168" s="47">
        <f>D168-E168</f>
        <v>-13</v>
      </c>
      <c r="I168" s="49">
        <f>IF(C168=0, "-", IF(G168/C168&lt;10, G168/C168, "&gt;999%"))</f>
        <v>-0.7142857142857143</v>
      </c>
      <c r="J168" s="50">
        <f>IF(E168=0, "-", IF(H168/E168&lt;10, H168/E168, "&gt;999%"))</f>
        <v>-0.65</v>
      </c>
    </row>
    <row r="169" spans="1:10" x14ac:dyDescent="0.25">
      <c r="A169" s="147"/>
      <c r="B169" s="80"/>
      <c r="C169" s="81"/>
      <c r="D169" s="80"/>
      <c r="E169" s="81"/>
      <c r="F169" s="82"/>
      <c r="G169" s="80"/>
      <c r="H169" s="81"/>
      <c r="I169" s="94"/>
      <c r="J169" s="95"/>
    </row>
    <row r="170" spans="1:10" ht="13" x14ac:dyDescent="0.3">
      <c r="A170" s="118" t="s">
        <v>65</v>
      </c>
      <c r="B170" s="35"/>
      <c r="C170" s="36"/>
      <c r="D170" s="35"/>
      <c r="E170" s="36"/>
      <c r="F170" s="37"/>
      <c r="G170" s="35"/>
      <c r="H170" s="36"/>
      <c r="I170" s="38"/>
      <c r="J170" s="39"/>
    </row>
    <row r="171" spans="1:10" x14ac:dyDescent="0.25">
      <c r="A171" s="124" t="s">
        <v>244</v>
      </c>
      <c r="B171" s="35">
        <v>6</v>
      </c>
      <c r="C171" s="36">
        <v>6</v>
      </c>
      <c r="D171" s="35">
        <v>12</v>
      </c>
      <c r="E171" s="36">
        <v>27</v>
      </c>
      <c r="F171" s="37"/>
      <c r="G171" s="35">
        <f t="shared" ref="G171:G179" si="28">B171-C171</f>
        <v>0</v>
      </c>
      <c r="H171" s="36">
        <f t="shared" ref="H171:H179" si="29">D171-E171</f>
        <v>-15</v>
      </c>
      <c r="I171" s="38">
        <f t="shared" ref="I171:I179" si="30">IF(C171=0, "-", IF(G171/C171&lt;10, G171/C171, "&gt;999%"))</f>
        <v>0</v>
      </c>
      <c r="J171" s="39">
        <f t="shared" ref="J171:J179" si="31">IF(E171=0, "-", IF(H171/E171&lt;10, H171/E171, "&gt;999%"))</f>
        <v>-0.55555555555555558</v>
      </c>
    </row>
    <row r="172" spans="1:10" x14ac:dyDescent="0.25">
      <c r="A172" s="124" t="s">
        <v>187</v>
      </c>
      <c r="B172" s="35">
        <v>8</v>
      </c>
      <c r="C172" s="36">
        <v>12</v>
      </c>
      <c r="D172" s="35">
        <v>21</v>
      </c>
      <c r="E172" s="36">
        <v>43</v>
      </c>
      <c r="F172" s="37"/>
      <c r="G172" s="35">
        <f t="shared" si="28"/>
        <v>-4</v>
      </c>
      <c r="H172" s="36">
        <f t="shared" si="29"/>
        <v>-22</v>
      </c>
      <c r="I172" s="38">
        <f t="shared" si="30"/>
        <v>-0.33333333333333331</v>
      </c>
      <c r="J172" s="39">
        <f t="shared" si="31"/>
        <v>-0.51162790697674421</v>
      </c>
    </row>
    <row r="173" spans="1:10" x14ac:dyDescent="0.25">
      <c r="A173" s="124" t="s">
        <v>156</v>
      </c>
      <c r="B173" s="35">
        <v>3</v>
      </c>
      <c r="C173" s="36">
        <v>4</v>
      </c>
      <c r="D173" s="35">
        <v>8</v>
      </c>
      <c r="E173" s="36">
        <v>14</v>
      </c>
      <c r="F173" s="37"/>
      <c r="G173" s="35">
        <f t="shared" si="28"/>
        <v>-1</v>
      </c>
      <c r="H173" s="36">
        <f t="shared" si="29"/>
        <v>-6</v>
      </c>
      <c r="I173" s="38">
        <f t="shared" si="30"/>
        <v>-0.25</v>
      </c>
      <c r="J173" s="39">
        <f t="shared" si="31"/>
        <v>-0.42857142857142855</v>
      </c>
    </row>
    <row r="174" spans="1:10" x14ac:dyDescent="0.25">
      <c r="A174" s="124" t="s">
        <v>163</v>
      </c>
      <c r="B174" s="35">
        <v>10</v>
      </c>
      <c r="C174" s="36">
        <v>9</v>
      </c>
      <c r="D174" s="35">
        <v>25</v>
      </c>
      <c r="E174" s="36">
        <v>36</v>
      </c>
      <c r="F174" s="37"/>
      <c r="G174" s="35">
        <f t="shared" si="28"/>
        <v>1</v>
      </c>
      <c r="H174" s="36">
        <f t="shared" si="29"/>
        <v>-11</v>
      </c>
      <c r="I174" s="38">
        <f t="shared" si="30"/>
        <v>0.1111111111111111</v>
      </c>
      <c r="J174" s="39">
        <f t="shared" si="31"/>
        <v>-0.30555555555555558</v>
      </c>
    </row>
    <row r="175" spans="1:10" x14ac:dyDescent="0.25">
      <c r="A175" s="124" t="s">
        <v>290</v>
      </c>
      <c r="B175" s="35">
        <v>10</v>
      </c>
      <c r="C175" s="36">
        <v>0</v>
      </c>
      <c r="D175" s="35">
        <v>40</v>
      </c>
      <c r="E175" s="36">
        <v>0</v>
      </c>
      <c r="F175" s="37"/>
      <c r="G175" s="35">
        <f t="shared" si="28"/>
        <v>10</v>
      </c>
      <c r="H175" s="36">
        <f t="shared" si="29"/>
        <v>40</v>
      </c>
      <c r="I175" s="38" t="str">
        <f t="shared" si="30"/>
        <v>-</v>
      </c>
      <c r="J175" s="39" t="str">
        <f t="shared" si="31"/>
        <v>-</v>
      </c>
    </row>
    <row r="176" spans="1:10" x14ac:dyDescent="0.25">
      <c r="A176" s="124" t="s">
        <v>361</v>
      </c>
      <c r="B176" s="35">
        <v>1</v>
      </c>
      <c r="C176" s="36">
        <v>5</v>
      </c>
      <c r="D176" s="35">
        <v>5</v>
      </c>
      <c r="E176" s="36">
        <v>14</v>
      </c>
      <c r="F176" s="37"/>
      <c r="G176" s="35">
        <f t="shared" si="28"/>
        <v>-4</v>
      </c>
      <c r="H176" s="36">
        <f t="shared" si="29"/>
        <v>-9</v>
      </c>
      <c r="I176" s="38">
        <f t="shared" si="30"/>
        <v>-0.8</v>
      </c>
      <c r="J176" s="39">
        <f t="shared" si="31"/>
        <v>-0.6428571428571429</v>
      </c>
    </row>
    <row r="177" spans="1:10" x14ac:dyDescent="0.25">
      <c r="A177" s="124" t="s">
        <v>321</v>
      </c>
      <c r="B177" s="35">
        <v>7</v>
      </c>
      <c r="C177" s="36">
        <v>30</v>
      </c>
      <c r="D177" s="35">
        <v>22</v>
      </c>
      <c r="E177" s="36">
        <v>59</v>
      </c>
      <c r="F177" s="37"/>
      <c r="G177" s="35">
        <f t="shared" si="28"/>
        <v>-23</v>
      </c>
      <c r="H177" s="36">
        <f t="shared" si="29"/>
        <v>-37</v>
      </c>
      <c r="I177" s="38">
        <f t="shared" si="30"/>
        <v>-0.76666666666666672</v>
      </c>
      <c r="J177" s="39">
        <f t="shared" si="31"/>
        <v>-0.6271186440677966</v>
      </c>
    </row>
    <row r="178" spans="1:10" x14ac:dyDescent="0.25">
      <c r="A178" s="124" t="s">
        <v>227</v>
      </c>
      <c r="B178" s="35">
        <v>1</v>
      </c>
      <c r="C178" s="36">
        <v>1</v>
      </c>
      <c r="D178" s="35">
        <v>2</v>
      </c>
      <c r="E178" s="36">
        <v>3</v>
      </c>
      <c r="F178" s="37"/>
      <c r="G178" s="35">
        <f t="shared" si="28"/>
        <v>0</v>
      </c>
      <c r="H178" s="36">
        <f t="shared" si="29"/>
        <v>-1</v>
      </c>
      <c r="I178" s="38">
        <f t="shared" si="30"/>
        <v>0</v>
      </c>
      <c r="J178" s="39">
        <f t="shared" si="31"/>
        <v>-0.33333333333333331</v>
      </c>
    </row>
    <row r="179" spans="1:10" s="52" customFormat="1" ht="13" x14ac:dyDescent="0.3">
      <c r="A179" s="148" t="s">
        <v>512</v>
      </c>
      <c r="B179" s="46">
        <v>46</v>
      </c>
      <c r="C179" s="47">
        <v>67</v>
      </c>
      <c r="D179" s="46">
        <v>135</v>
      </c>
      <c r="E179" s="47">
        <v>196</v>
      </c>
      <c r="F179" s="48"/>
      <c r="G179" s="46">
        <f t="shared" si="28"/>
        <v>-21</v>
      </c>
      <c r="H179" s="47">
        <f t="shared" si="29"/>
        <v>-61</v>
      </c>
      <c r="I179" s="49">
        <f t="shared" si="30"/>
        <v>-0.31343283582089554</v>
      </c>
      <c r="J179" s="50">
        <f t="shared" si="31"/>
        <v>-0.31122448979591838</v>
      </c>
    </row>
    <row r="180" spans="1:10" x14ac:dyDescent="0.25">
      <c r="A180" s="147"/>
      <c r="B180" s="80"/>
      <c r="C180" s="81"/>
      <c r="D180" s="80"/>
      <c r="E180" s="81"/>
      <c r="F180" s="82"/>
      <c r="G180" s="80"/>
      <c r="H180" s="81"/>
      <c r="I180" s="94"/>
      <c r="J180" s="95"/>
    </row>
    <row r="181" spans="1:10" ht="13" x14ac:dyDescent="0.3">
      <c r="A181" s="118" t="s">
        <v>66</v>
      </c>
      <c r="B181" s="35"/>
      <c r="C181" s="36"/>
      <c r="D181" s="35"/>
      <c r="E181" s="36"/>
      <c r="F181" s="37"/>
      <c r="G181" s="35"/>
      <c r="H181" s="36"/>
      <c r="I181" s="38"/>
      <c r="J181" s="39"/>
    </row>
    <row r="182" spans="1:10" x14ac:dyDescent="0.25">
      <c r="A182" s="124" t="s">
        <v>398</v>
      </c>
      <c r="B182" s="35">
        <v>2</v>
      </c>
      <c r="C182" s="36">
        <v>1</v>
      </c>
      <c r="D182" s="35">
        <v>3</v>
      </c>
      <c r="E182" s="36">
        <v>3</v>
      </c>
      <c r="F182" s="37"/>
      <c r="G182" s="35">
        <f t="shared" ref="G182:G187" si="32">B182-C182</f>
        <v>1</v>
      </c>
      <c r="H182" s="36">
        <f t="shared" ref="H182:H187" si="33">D182-E182</f>
        <v>0</v>
      </c>
      <c r="I182" s="38">
        <f t="shared" ref="I182:I187" si="34">IF(C182=0, "-", IF(G182/C182&lt;10, G182/C182, "&gt;999%"))</f>
        <v>1</v>
      </c>
      <c r="J182" s="39">
        <f t="shared" ref="J182:J187" si="35">IF(E182=0, "-", IF(H182/E182&lt;10, H182/E182, "&gt;999%"))</f>
        <v>0</v>
      </c>
    </row>
    <row r="183" spans="1:10" x14ac:dyDescent="0.25">
      <c r="A183" s="124" t="s">
        <v>341</v>
      </c>
      <c r="B183" s="35">
        <v>0</v>
      </c>
      <c r="C183" s="36">
        <v>8</v>
      </c>
      <c r="D183" s="35">
        <v>3</v>
      </c>
      <c r="E183" s="36">
        <v>8</v>
      </c>
      <c r="F183" s="37"/>
      <c r="G183" s="35">
        <f t="shared" si="32"/>
        <v>-8</v>
      </c>
      <c r="H183" s="36">
        <f t="shared" si="33"/>
        <v>-5</v>
      </c>
      <c r="I183" s="38">
        <f t="shared" si="34"/>
        <v>-1</v>
      </c>
      <c r="J183" s="39">
        <f t="shared" si="35"/>
        <v>-0.625</v>
      </c>
    </row>
    <row r="184" spans="1:10" x14ac:dyDescent="0.25">
      <c r="A184" s="124" t="s">
        <v>342</v>
      </c>
      <c r="B184" s="35">
        <v>0</v>
      </c>
      <c r="C184" s="36">
        <v>3</v>
      </c>
      <c r="D184" s="35">
        <v>3</v>
      </c>
      <c r="E184" s="36">
        <v>3</v>
      </c>
      <c r="F184" s="37"/>
      <c r="G184" s="35">
        <f t="shared" si="32"/>
        <v>-3</v>
      </c>
      <c r="H184" s="36">
        <f t="shared" si="33"/>
        <v>0</v>
      </c>
      <c r="I184" s="38">
        <f t="shared" si="34"/>
        <v>-1</v>
      </c>
      <c r="J184" s="39">
        <f t="shared" si="35"/>
        <v>0</v>
      </c>
    </row>
    <row r="185" spans="1:10" x14ac:dyDescent="0.25">
      <c r="A185" s="124" t="s">
        <v>382</v>
      </c>
      <c r="B185" s="35">
        <v>4</v>
      </c>
      <c r="C185" s="36">
        <v>3</v>
      </c>
      <c r="D185" s="35">
        <v>8</v>
      </c>
      <c r="E185" s="36">
        <v>11</v>
      </c>
      <c r="F185" s="37"/>
      <c r="G185" s="35">
        <f t="shared" si="32"/>
        <v>1</v>
      </c>
      <c r="H185" s="36">
        <f t="shared" si="33"/>
        <v>-3</v>
      </c>
      <c r="I185" s="38">
        <f t="shared" si="34"/>
        <v>0.33333333333333331</v>
      </c>
      <c r="J185" s="39">
        <f t="shared" si="35"/>
        <v>-0.27272727272727271</v>
      </c>
    </row>
    <row r="186" spans="1:10" x14ac:dyDescent="0.25">
      <c r="A186" s="124" t="s">
        <v>383</v>
      </c>
      <c r="B186" s="35">
        <v>0</v>
      </c>
      <c r="C186" s="36">
        <v>2</v>
      </c>
      <c r="D186" s="35">
        <v>1</v>
      </c>
      <c r="E186" s="36">
        <v>5</v>
      </c>
      <c r="F186" s="37"/>
      <c r="G186" s="35">
        <f t="shared" si="32"/>
        <v>-2</v>
      </c>
      <c r="H186" s="36">
        <f t="shared" si="33"/>
        <v>-4</v>
      </c>
      <c r="I186" s="38">
        <f t="shared" si="34"/>
        <v>-1</v>
      </c>
      <c r="J186" s="39">
        <f t="shared" si="35"/>
        <v>-0.8</v>
      </c>
    </row>
    <row r="187" spans="1:10" s="52" customFormat="1" ht="13" x14ac:dyDescent="0.3">
      <c r="A187" s="148" t="s">
        <v>513</v>
      </c>
      <c r="B187" s="46">
        <v>6</v>
      </c>
      <c r="C187" s="47">
        <v>17</v>
      </c>
      <c r="D187" s="46">
        <v>18</v>
      </c>
      <c r="E187" s="47">
        <v>30</v>
      </c>
      <c r="F187" s="48"/>
      <c r="G187" s="46">
        <f t="shared" si="32"/>
        <v>-11</v>
      </c>
      <c r="H187" s="47">
        <f t="shared" si="33"/>
        <v>-12</v>
      </c>
      <c r="I187" s="49">
        <f t="shared" si="34"/>
        <v>-0.6470588235294118</v>
      </c>
      <c r="J187" s="50">
        <f t="shared" si="35"/>
        <v>-0.4</v>
      </c>
    </row>
    <row r="188" spans="1:10" x14ac:dyDescent="0.25">
      <c r="A188" s="147"/>
      <c r="B188" s="80"/>
      <c r="C188" s="81"/>
      <c r="D188" s="80"/>
      <c r="E188" s="81"/>
      <c r="F188" s="82"/>
      <c r="G188" s="80"/>
      <c r="H188" s="81"/>
      <c r="I188" s="94"/>
      <c r="J188" s="95"/>
    </row>
    <row r="189" spans="1:10" ht="13" x14ac:dyDescent="0.3">
      <c r="A189" s="118" t="s">
        <v>67</v>
      </c>
      <c r="B189" s="35"/>
      <c r="C189" s="36"/>
      <c r="D189" s="35"/>
      <c r="E189" s="36"/>
      <c r="F189" s="37"/>
      <c r="G189" s="35"/>
      <c r="H189" s="36"/>
      <c r="I189" s="38"/>
      <c r="J189" s="39"/>
    </row>
    <row r="190" spans="1:10" x14ac:dyDescent="0.25">
      <c r="A190" s="124" t="s">
        <v>362</v>
      </c>
      <c r="B190" s="35">
        <v>0</v>
      </c>
      <c r="C190" s="36">
        <v>0</v>
      </c>
      <c r="D190" s="35">
        <v>2</v>
      </c>
      <c r="E190" s="36">
        <v>0</v>
      </c>
      <c r="F190" s="37"/>
      <c r="G190" s="35">
        <f t="shared" ref="G190:G195" si="36">B190-C190</f>
        <v>0</v>
      </c>
      <c r="H190" s="36">
        <f t="shared" ref="H190:H195" si="37">D190-E190</f>
        <v>2</v>
      </c>
      <c r="I190" s="38" t="str">
        <f t="shared" ref="I190:I195" si="38">IF(C190=0, "-", IF(G190/C190&lt;10, G190/C190, "&gt;999%"))</f>
        <v>-</v>
      </c>
      <c r="J190" s="39" t="str">
        <f t="shared" ref="J190:J195" si="39">IF(E190=0, "-", IF(H190/E190&lt;10, H190/E190, "&gt;999%"))</f>
        <v>-</v>
      </c>
    </row>
    <row r="191" spans="1:10" x14ac:dyDescent="0.25">
      <c r="A191" s="124" t="s">
        <v>419</v>
      </c>
      <c r="B191" s="35">
        <v>0</v>
      </c>
      <c r="C191" s="36">
        <v>1</v>
      </c>
      <c r="D191" s="35">
        <v>6</v>
      </c>
      <c r="E191" s="36">
        <v>2</v>
      </c>
      <c r="F191" s="37"/>
      <c r="G191" s="35">
        <f t="shared" si="36"/>
        <v>-1</v>
      </c>
      <c r="H191" s="36">
        <f t="shared" si="37"/>
        <v>4</v>
      </c>
      <c r="I191" s="38">
        <f t="shared" si="38"/>
        <v>-1</v>
      </c>
      <c r="J191" s="39">
        <f t="shared" si="39"/>
        <v>2</v>
      </c>
    </row>
    <row r="192" spans="1:10" x14ac:dyDescent="0.25">
      <c r="A192" s="124" t="s">
        <v>245</v>
      </c>
      <c r="B192" s="35">
        <v>0</v>
      </c>
      <c r="C192" s="36">
        <v>0</v>
      </c>
      <c r="D192" s="35">
        <v>1</v>
      </c>
      <c r="E192" s="36">
        <v>1</v>
      </c>
      <c r="F192" s="37"/>
      <c r="G192" s="35">
        <f t="shared" si="36"/>
        <v>0</v>
      </c>
      <c r="H192" s="36">
        <f t="shared" si="37"/>
        <v>0</v>
      </c>
      <c r="I192" s="38" t="str">
        <f t="shared" si="38"/>
        <v>-</v>
      </c>
      <c r="J192" s="39">
        <f t="shared" si="39"/>
        <v>0</v>
      </c>
    </row>
    <row r="193" spans="1:10" x14ac:dyDescent="0.25">
      <c r="A193" s="124" t="s">
        <v>440</v>
      </c>
      <c r="B193" s="35">
        <v>4</v>
      </c>
      <c r="C193" s="36">
        <v>11</v>
      </c>
      <c r="D193" s="35">
        <v>17</v>
      </c>
      <c r="E193" s="36">
        <v>13</v>
      </c>
      <c r="F193" s="37"/>
      <c r="G193" s="35">
        <f t="shared" si="36"/>
        <v>-7</v>
      </c>
      <c r="H193" s="36">
        <f t="shared" si="37"/>
        <v>4</v>
      </c>
      <c r="I193" s="38">
        <f t="shared" si="38"/>
        <v>-0.63636363636363635</v>
      </c>
      <c r="J193" s="39">
        <f t="shared" si="39"/>
        <v>0.30769230769230771</v>
      </c>
    </row>
    <row r="194" spans="1:10" x14ac:dyDescent="0.25">
      <c r="A194" s="124" t="s">
        <v>420</v>
      </c>
      <c r="B194" s="35">
        <v>1</v>
      </c>
      <c r="C194" s="36">
        <v>0</v>
      </c>
      <c r="D194" s="35">
        <v>1</v>
      </c>
      <c r="E194" s="36">
        <v>0</v>
      </c>
      <c r="F194" s="37"/>
      <c r="G194" s="35">
        <f t="shared" si="36"/>
        <v>1</v>
      </c>
      <c r="H194" s="36">
        <f t="shared" si="37"/>
        <v>1</v>
      </c>
      <c r="I194" s="38" t="str">
        <f t="shared" si="38"/>
        <v>-</v>
      </c>
      <c r="J194" s="39" t="str">
        <f t="shared" si="39"/>
        <v>-</v>
      </c>
    </row>
    <row r="195" spans="1:10" s="52" customFormat="1" ht="13" x14ac:dyDescent="0.3">
      <c r="A195" s="148" t="s">
        <v>514</v>
      </c>
      <c r="B195" s="46">
        <v>5</v>
      </c>
      <c r="C195" s="47">
        <v>12</v>
      </c>
      <c r="D195" s="46">
        <v>27</v>
      </c>
      <c r="E195" s="47">
        <v>16</v>
      </c>
      <c r="F195" s="48"/>
      <c r="G195" s="46">
        <f t="shared" si="36"/>
        <v>-7</v>
      </c>
      <c r="H195" s="47">
        <f t="shared" si="37"/>
        <v>11</v>
      </c>
      <c r="I195" s="49">
        <f t="shared" si="38"/>
        <v>-0.58333333333333337</v>
      </c>
      <c r="J195" s="50">
        <f t="shared" si="39"/>
        <v>0.6875</v>
      </c>
    </row>
    <row r="196" spans="1:10" x14ac:dyDescent="0.25">
      <c r="A196" s="147"/>
      <c r="B196" s="80"/>
      <c r="C196" s="81"/>
      <c r="D196" s="80"/>
      <c r="E196" s="81"/>
      <c r="F196" s="82"/>
      <c r="G196" s="80"/>
      <c r="H196" s="81"/>
      <c r="I196" s="94"/>
      <c r="J196" s="95"/>
    </row>
    <row r="197" spans="1:10" ht="13" x14ac:dyDescent="0.3">
      <c r="A197" s="118" t="s">
        <v>68</v>
      </c>
      <c r="B197" s="35"/>
      <c r="C197" s="36"/>
      <c r="D197" s="35"/>
      <c r="E197" s="36"/>
      <c r="F197" s="37"/>
      <c r="G197" s="35"/>
      <c r="H197" s="36"/>
      <c r="I197" s="38"/>
      <c r="J197" s="39"/>
    </row>
    <row r="198" spans="1:10" x14ac:dyDescent="0.25">
      <c r="A198" s="124" t="s">
        <v>220</v>
      </c>
      <c r="B198" s="35">
        <v>0</v>
      </c>
      <c r="C198" s="36">
        <v>1</v>
      </c>
      <c r="D198" s="35">
        <v>0</v>
      </c>
      <c r="E198" s="36">
        <v>1</v>
      </c>
      <c r="F198" s="37"/>
      <c r="G198" s="35">
        <f t="shared" ref="G198:G203" si="40">B198-C198</f>
        <v>-1</v>
      </c>
      <c r="H198" s="36">
        <f t="shared" ref="H198:H203" si="41">D198-E198</f>
        <v>-1</v>
      </c>
      <c r="I198" s="38">
        <f t="shared" ref="I198:I203" si="42">IF(C198=0, "-", IF(G198/C198&lt;10, G198/C198, "&gt;999%"))</f>
        <v>-1</v>
      </c>
      <c r="J198" s="39">
        <f t="shared" ref="J198:J203" si="43">IF(E198=0, "-", IF(H198/E198&lt;10, H198/E198, "&gt;999%"))</f>
        <v>-1</v>
      </c>
    </row>
    <row r="199" spans="1:10" x14ac:dyDescent="0.25">
      <c r="A199" s="124" t="s">
        <v>399</v>
      </c>
      <c r="B199" s="35">
        <v>0</v>
      </c>
      <c r="C199" s="36">
        <v>1</v>
      </c>
      <c r="D199" s="35">
        <v>0</v>
      </c>
      <c r="E199" s="36">
        <v>1</v>
      </c>
      <c r="F199" s="37"/>
      <c r="G199" s="35">
        <f t="shared" si="40"/>
        <v>-1</v>
      </c>
      <c r="H199" s="36">
        <f t="shared" si="41"/>
        <v>-1</v>
      </c>
      <c r="I199" s="38">
        <f t="shared" si="42"/>
        <v>-1</v>
      </c>
      <c r="J199" s="39">
        <f t="shared" si="43"/>
        <v>-1</v>
      </c>
    </row>
    <row r="200" spans="1:10" x14ac:dyDescent="0.25">
      <c r="A200" s="124" t="s">
        <v>343</v>
      </c>
      <c r="B200" s="35">
        <v>0</v>
      </c>
      <c r="C200" s="36">
        <v>1</v>
      </c>
      <c r="D200" s="35">
        <v>0</v>
      </c>
      <c r="E200" s="36">
        <v>6</v>
      </c>
      <c r="F200" s="37"/>
      <c r="G200" s="35">
        <f t="shared" si="40"/>
        <v>-1</v>
      </c>
      <c r="H200" s="36">
        <f t="shared" si="41"/>
        <v>-6</v>
      </c>
      <c r="I200" s="38">
        <f t="shared" si="42"/>
        <v>-1</v>
      </c>
      <c r="J200" s="39">
        <f t="shared" si="43"/>
        <v>-1</v>
      </c>
    </row>
    <row r="201" spans="1:10" x14ac:dyDescent="0.25">
      <c r="A201" s="124" t="s">
        <v>384</v>
      </c>
      <c r="B201" s="35">
        <v>1</v>
      </c>
      <c r="C201" s="36">
        <v>0</v>
      </c>
      <c r="D201" s="35">
        <v>1</v>
      </c>
      <c r="E201" s="36">
        <v>2</v>
      </c>
      <c r="F201" s="37"/>
      <c r="G201" s="35">
        <f t="shared" si="40"/>
        <v>1</v>
      </c>
      <c r="H201" s="36">
        <f t="shared" si="41"/>
        <v>-1</v>
      </c>
      <c r="I201" s="38" t="str">
        <f t="shared" si="42"/>
        <v>-</v>
      </c>
      <c r="J201" s="39">
        <f t="shared" si="43"/>
        <v>-0.5</v>
      </c>
    </row>
    <row r="202" spans="1:10" x14ac:dyDescent="0.25">
      <c r="A202" s="124" t="s">
        <v>309</v>
      </c>
      <c r="B202" s="35">
        <v>0</v>
      </c>
      <c r="C202" s="36">
        <v>1</v>
      </c>
      <c r="D202" s="35">
        <v>0</v>
      </c>
      <c r="E202" s="36">
        <v>5</v>
      </c>
      <c r="F202" s="37"/>
      <c r="G202" s="35">
        <f t="shared" si="40"/>
        <v>-1</v>
      </c>
      <c r="H202" s="36">
        <f t="shared" si="41"/>
        <v>-5</v>
      </c>
      <c r="I202" s="38">
        <f t="shared" si="42"/>
        <v>-1</v>
      </c>
      <c r="J202" s="39">
        <f t="shared" si="43"/>
        <v>-1</v>
      </c>
    </row>
    <row r="203" spans="1:10" s="52" customFormat="1" ht="13" x14ac:dyDescent="0.3">
      <c r="A203" s="148" t="s">
        <v>515</v>
      </c>
      <c r="B203" s="46">
        <v>1</v>
      </c>
      <c r="C203" s="47">
        <v>4</v>
      </c>
      <c r="D203" s="46">
        <v>1</v>
      </c>
      <c r="E203" s="47">
        <v>15</v>
      </c>
      <c r="F203" s="48"/>
      <c r="G203" s="46">
        <f t="shared" si="40"/>
        <v>-3</v>
      </c>
      <c r="H203" s="47">
        <f t="shared" si="41"/>
        <v>-14</v>
      </c>
      <c r="I203" s="49">
        <f t="shared" si="42"/>
        <v>-0.75</v>
      </c>
      <c r="J203" s="50">
        <f t="shared" si="43"/>
        <v>-0.93333333333333335</v>
      </c>
    </row>
    <row r="204" spans="1:10" x14ac:dyDescent="0.25">
      <c r="A204" s="147"/>
      <c r="B204" s="80"/>
      <c r="C204" s="81"/>
      <c r="D204" s="80"/>
      <c r="E204" s="81"/>
      <c r="F204" s="82"/>
      <c r="G204" s="80"/>
      <c r="H204" s="81"/>
      <c r="I204" s="94"/>
      <c r="J204" s="95"/>
    </row>
    <row r="205" spans="1:10" ht="13" x14ac:dyDescent="0.3">
      <c r="A205" s="118" t="s">
        <v>96</v>
      </c>
      <c r="B205" s="35"/>
      <c r="C205" s="36"/>
      <c r="D205" s="35"/>
      <c r="E205" s="36"/>
      <c r="F205" s="37"/>
      <c r="G205" s="35"/>
      <c r="H205" s="36"/>
      <c r="I205" s="38"/>
      <c r="J205" s="39"/>
    </row>
    <row r="206" spans="1:10" x14ac:dyDescent="0.25">
      <c r="A206" s="124" t="s">
        <v>479</v>
      </c>
      <c r="B206" s="35">
        <v>4</v>
      </c>
      <c r="C206" s="36">
        <v>2</v>
      </c>
      <c r="D206" s="35">
        <v>5</v>
      </c>
      <c r="E206" s="36">
        <v>3</v>
      </c>
      <c r="F206" s="37"/>
      <c r="G206" s="35">
        <f>B206-C206</f>
        <v>2</v>
      </c>
      <c r="H206" s="36">
        <f>D206-E206</f>
        <v>2</v>
      </c>
      <c r="I206" s="38">
        <f>IF(C206=0, "-", IF(G206/C206&lt;10, G206/C206, "&gt;999%"))</f>
        <v>1</v>
      </c>
      <c r="J206" s="39">
        <f>IF(E206=0, "-", IF(H206/E206&lt;10, H206/E206, "&gt;999%"))</f>
        <v>0.66666666666666663</v>
      </c>
    </row>
    <row r="207" spans="1:10" s="52" customFormat="1" ht="13" x14ac:dyDescent="0.3">
      <c r="A207" s="148" t="s">
        <v>516</v>
      </c>
      <c r="B207" s="46">
        <v>4</v>
      </c>
      <c r="C207" s="47">
        <v>2</v>
      </c>
      <c r="D207" s="46">
        <v>5</v>
      </c>
      <c r="E207" s="47">
        <v>3</v>
      </c>
      <c r="F207" s="48"/>
      <c r="G207" s="46">
        <f>B207-C207</f>
        <v>2</v>
      </c>
      <c r="H207" s="47">
        <f>D207-E207</f>
        <v>2</v>
      </c>
      <c r="I207" s="49">
        <f>IF(C207=0, "-", IF(G207/C207&lt;10, G207/C207, "&gt;999%"))</f>
        <v>1</v>
      </c>
      <c r="J207" s="50">
        <f>IF(E207=0, "-", IF(H207/E207&lt;10, H207/E207, "&gt;999%"))</f>
        <v>0.66666666666666663</v>
      </c>
    </row>
    <row r="208" spans="1:10" x14ac:dyDescent="0.25">
      <c r="A208" s="147"/>
      <c r="B208" s="80"/>
      <c r="C208" s="81"/>
      <c r="D208" s="80"/>
      <c r="E208" s="81"/>
      <c r="F208" s="82"/>
      <c r="G208" s="80"/>
      <c r="H208" s="81"/>
      <c r="I208" s="94"/>
      <c r="J208" s="95"/>
    </row>
    <row r="209" spans="1:10" ht="13" x14ac:dyDescent="0.3">
      <c r="A209" s="118" t="s">
        <v>69</v>
      </c>
      <c r="B209" s="35"/>
      <c r="C209" s="36"/>
      <c r="D209" s="35"/>
      <c r="E209" s="36"/>
      <c r="F209" s="37"/>
      <c r="G209" s="35"/>
      <c r="H209" s="36"/>
      <c r="I209" s="38"/>
      <c r="J209" s="39"/>
    </row>
    <row r="210" spans="1:10" x14ac:dyDescent="0.25">
      <c r="A210" s="124" t="s">
        <v>233</v>
      </c>
      <c r="B210" s="35">
        <v>0</v>
      </c>
      <c r="C210" s="36">
        <v>0</v>
      </c>
      <c r="D210" s="35">
        <v>1</v>
      </c>
      <c r="E210" s="36">
        <v>0</v>
      </c>
      <c r="F210" s="37"/>
      <c r="G210" s="35">
        <f>B210-C210</f>
        <v>0</v>
      </c>
      <c r="H210" s="36">
        <f>D210-E210</f>
        <v>1</v>
      </c>
      <c r="I210" s="38" t="str">
        <f>IF(C210=0, "-", IF(G210/C210&lt;10, G210/C210, "&gt;999%"))</f>
        <v>-</v>
      </c>
      <c r="J210" s="39" t="str">
        <f>IF(E210=0, "-", IF(H210/E210&lt;10, H210/E210, "&gt;999%"))</f>
        <v>-</v>
      </c>
    </row>
    <row r="211" spans="1:10" s="52" customFormat="1" ht="13" x14ac:dyDescent="0.3">
      <c r="A211" s="148" t="s">
        <v>517</v>
      </c>
      <c r="B211" s="46">
        <v>0</v>
      </c>
      <c r="C211" s="47">
        <v>0</v>
      </c>
      <c r="D211" s="46">
        <v>1</v>
      </c>
      <c r="E211" s="47">
        <v>0</v>
      </c>
      <c r="F211" s="48"/>
      <c r="G211" s="46">
        <f>B211-C211</f>
        <v>0</v>
      </c>
      <c r="H211" s="47">
        <f>D211-E211</f>
        <v>1</v>
      </c>
      <c r="I211" s="49" t="str">
        <f>IF(C211=0, "-", IF(G211/C211&lt;10, G211/C211, "&gt;999%"))</f>
        <v>-</v>
      </c>
      <c r="J211" s="50" t="str">
        <f>IF(E211=0, "-", IF(H211/E211&lt;10, H211/E211, "&gt;999%"))</f>
        <v>-</v>
      </c>
    </row>
    <row r="212" spans="1:10" x14ac:dyDescent="0.25">
      <c r="A212" s="147"/>
      <c r="B212" s="80"/>
      <c r="C212" s="81"/>
      <c r="D212" s="80"/>
      <c r="E212" s="81"/>
      <c r="F212" s="82"/>
      <c r="G212" s="80"/>
      <c r="H212" s="81"/>
      <c r="I212" s="94"/>
      <c r="J212" s="95"/>
    </row>
    <row r="213" spans="1:10" ht="13" x14ac:dyDescent="0.3">
      <c r="A213" s="118" t="s">
        <v>70</v>
      </c>
      <c r="B213" s="35"/>
      <c r="C213" s="36"/>
      <c r="D213" s="35"/>
      <c r="E213" s="36"/>
      <c r="F213" s="37"/>
      <c r="G213" s="35"/>
      <c r="H213" s="36"/>
      <c r="I213" s="38"/>
      <c r="J213" s="39"/>
    </row>
    <row r="214" spans="1:10" x14ac:dyDescent="0.25">
      <c r="A214" s="124" t="s">
        <v>430</v>
      </c>
      <c r="B214" s="35">
        <v>2</v>
      </c>
      <c r="C214" s="36">
        <v>4</v>
      </c>
      <c r="D214" s="35">
        <v>7</v>
      </c>
      <c r="E214" s="36">
        <v>16</v>
      </c>
      <c r="F214" s="37"/>
      <c r="G214" s="35">
        <f t="shared" ref="G214:G225" si="44">B214-C214</f>
        <v>-2</v>
      </c>
      <c r="H214" s="36">
        <f t="shared" ref="H214:H225" si="45">D214-E214</f>
        <v>-9</v>
      </c>
      <c r="I214" s="38">
        <f t="shared" ref="I214:I225" si="46">IF(C214=0, "-", IF(G214/C214&lt;10, G214/C214, "&gt;999%"))</f>
        <v>-0.5</v>
      </c>
      <c r="J214" s="39">
        <f t="shared" ref="J214:J225" si="47">IF(E214=0, "-", IF(H214/E214&lt;10, H214/E214, "&gt;999%"))</f>
        <v>-0.5625</v>
      </c>
    </row>
    <row r="215" spans="1:10" x14ac:dyDescent="0.25">
      <c r="A215" s="124" t="s">
        <v>441</v>
      </c>
      <c r="B215" s="35">
        <v>23</v>
      </c>
      <c r="C215" s="36">
        <v>22</v>
      </c>
      <c r="D215" s="35">
        <v>65</v>
      </c>
      <c r="E215" s="36">
        <v>66</v>
      </c>
      <c r="F215" s="37"/>
      <c r="G215" s="35">
        <f t="shared" si="44"/>
        <v>1</v>
      </c>
      <c r="H215" s="36">
        <f t="shared" si="45"/>
        <v>-1</v>
      </c>
      <c r="I215" s="38">
        <f t="shared" si="46"/>
        <v>4.5454545454545456E-2</v>
      </c>
      <c r="J215" s="39">
        <f t="shared" si="47"/>
        <v>-1.5151515151515152E-2</v>
      </c>
    </row>
    <row r="216" spans="1:10" x14ac:dyDescent="0.25">
      <c r="A216" s="124" t="s">
        <v>279</v>
      </c>
      <c r="B216" s="35">
        <v>20</v>
      </c>
      <c r="C216" s="36">
        <v>19</v>
      </c>
      <c r="D216" s="35">
        <v>66</v>
      </c>
      <c r="E216" s="36">
        <v>60</v>
      </c>
      <c r="F216" s="37"/>
      <c r="G216" s="35">
        <f t="shared" si="44"/>
        <v>1</v>
      </c>
      <c r="H216" s="36">
        <f t="shared" si="45"/>
        <v>6</v>
      </c>
      <c r="I216" s="38">
        <f t="shared" si="46"/>
        <v>5.2631578947368418E-2</v>
      </c>
      <c r="J216" s="39">
        <f t="shared" si="47"/>
        <v>0.1</v>
      </c>
    </row>
    <row r="217" spans="1:10" x14ac:dyDescent="0.25">
      <c r="A217" s="124" t="s">
        <v>291</v>
      </c>
      <c r="B217" s="35">
        <v>12</v>
      </c>
      <c r="C217" s="36">
        <v>0</v>
      </c>
      <c r="D217" s="35">
        <v>18</v>
      </c>
      <c r="E217" s="36">
        <v>0</v>
      </c>
      <c r="F217" s="37"/>
      <c r="G217" s="35">
        <f t="shared" si="44"/>
        <v>12</v>
      </c>
      <c r="H217" s="36">
        <f t="shared" si="45"/>
        <v>18</v>
      </c>
      <c r="I217" s="38" t="str">
        <f t="shared" si="46"/>
        <v>-</v>
      </c>
      <c r="J217" s="39" t="str">
        <f t="shared" si="47"/>
        <v>-</v>
      </c>
    </row>
    <row r="218" spans="1:10" x14ac:dyDescent="0.25">
      <c r="A218" s="124" t="s">
        <v>322</v>
      </c>
      <c r="B218" s="35">
        <v>13</v>
      </c>
      <c r="C218" s="36">
        <v>31</v>
      </c>
      <c r="D218" s="35">
        <v>46</v>
      </c>
      <c r="E218" s="36">
        <v>81</v>
      </c>
      <c r="F218" s="37"/>
      <c r="G218" s="35">
        <f t="shared" si="44"/>
        <v>-18</v>
      </c>
      <c r="H218" s="36">
        <f t="shared" si="45"/>
        <v>-35</v>
      </c>
      <c r="I218" s="38">
        <f t="shared" si="46"/>
        <v>-0.58064516129032262</v>
      </c>
      <c r="J218" s="39">
        <f t="shared" si="47"/>
        <v>-0.43209876543209874</v>
      </c>
    </row>
    <row r="219" spans="1:10" x14ac:dyDescent="0.25">
      <c r="A219" s="124" t="s">
        <v>363</v>
      </c>
      <c r="B219" s="35">
        <v>0</v>
      </c>
      <c r="C219" s="36">
        <v>2</v>
      </c>
      <c r="D219" s="35">
        <v>4</v>
      </c>
      <c r="E219" s="36">
        <v>5</v>
      </c>
      <c r="F219" s="37"/>
      <c r="G219" s="35">
        <f t="shared" si="44"/>
        <v>-2</v>
      </c>
      <c r="H219" s="36">
        <f t="shared" si="45"/>
        <v>-1</v>
      </c>
      <c r="I219" s="38">
        <f t="shared" si="46"/>
        <v>-1</v>
      </c>
      <c r="J219" s="39">
        <f t="shared" si="47"/>
        <v>-0.2</v>
      </c>
    </row>
    <row r="220" spans="1:10" x14ac:dyDescent="0.25">
      <c r="A220" s="124" t="s">
        <v>364</v>
      </c>
      <c r="B220" s="35">
        <v>4</v>
      </c>
      <c r="C220" s="36">
        <v>5</v>
      </c>
      <c r="D220" s="35">
        <v>11</v>
      </c>
      <c r="E220" s="36">
        <v>9</v>
      </c>
      <c r="F220" s="37"/>
      <c r="G220" s="35">
        <f t="shared" si="44"/>
        <v>-1</v>
      </c>
      <c r="H220" s="36">
        <f t="shared" si="45"/>
        <v>2</v>
      </c>
      <c r="I220" s="38">
        <f t="shared" si="46"/>
        <v>-0.2</v>
      </c>
      <c r="J220" s="39">
        <f t="shared" si="47"/>
        <v>0.22222222222222221</v>
      </c>
    </row>
    <row r="221" spans="1:10" x14ac:dyDescent="0.25">
      <c r="A221" s="124" t="s">
        <v>258</v>
      </c>
      <c r="B221" s="35">
        <v>0</v>
      </c>
      <c r="C221" s="36">
        <v>1</v>
      </c>
      <c r="D221" s="35">
        <v>2</v>
      </c>
      <c r="E221" s="36">
        <v>2</v>
      </c>
      <c r="F221" s="37"/>
      <c r="G221" s="35">
        <f t="shared" si="44"/>
        <v>-1</v>
      </c>
      <c r="H221" s="36">
        <f t="shared" si="45"/>
        <v>0</v>
      </c>
      <c r="I221" s="38">
        <f t="shared" si="46"/>
        <v>-1</v>
      </c>
      <c r="J221" s="39">
        <f t="shared" si="47"/>
        <v>0</v>
      </c>
    </row>
    <row r="222" spans="1:10" x14ac:dyDescent="0.25">
      <c r="A222" s="124" t="s">
        <v>164</v>
      </c>
      <c r="B222" s="35">
        <v>4</v>
      </c>
      <c r="C222" s="36">
        <v>7</v>
      </c>
      <c r="D222" s="35">
        <v>11</v>
      </c>
      <c r="E222" s="36">
        <v>32</v>
      </c>
      <c r="F222" s="37"/>
      <c r="G222" s="35">
        <f t="shared" si="44"/>
        <v>-3</v>
      </c>
      <c r="H222" s="36">
        <f t="shared" si="45"/>
        <v>-21</v>
      </c>
      <c r="I222" s="38">
        <f t="shared" si="46"/>
        <v>-0.42857142857142855</v>
      </c>
      <c r="J222" s="39">
        <f t="shared" si="47"/>
        <v>-0.65625</v>
      </c>
    </row>
    <row r="223" spans="1:10" x14ac:dyDescent="0.25">
      <c r="A223" s="124" t="s">
        <v>188</v>
      </c>
      <c r="B223" s="35">
        <v>6</v>
      </c>
      <c r="C223" s="36">
        <v>16</v>
      </c>
      <c r="D223" s="35">
        <v>27</v>
      </c>
      <c r="E223" s="36">
        <v>56</v>
      </c>
      <c r="F223" s="37"/>
      <c r="G223" s="35">
        <f t="shared" si="44"/>
        <v>-10</v>
      </c>
      <c r="H223" s="36">
        <f t="shared" si="45"/>
        <v>-29</v>
      </c>
      <c r="I223" s="38">
        <f t="shared" si="46"/>
        <v>-0.625</v>
      </c>
      <c r="J223" s="39">
        <f t="shared" si="47"/>
        <v>-0.5178571428571429</v>
      </c>
    </row>
    <row r="224" spans="1:10" x14ac:dyDescent="0.25">
      <c r="A224" s="124" t="s">
        <v>208</v>
      </c>
      <c r="B224" s="35">
        <v>2</v>
      </c>
      <c r="C224" s="36">
        <v>4</v>
      </c>
      <c r="D224" s="35">
        <v>5</v>
      </c>
      <c r="E224" s="36">
        <v>7</v>
      </c>
      <c r="F224" s="37"/>
      <c r="G224" s="35">
        <f t="shared" si="44"/>
        <v>-2</v>
      </c>
      <c r="H224" s="36">
        <f t="shared" si="45"/>
        <v>-2</v>
      </c>
      <c r="I224" s="38">
        <f t="shared" si="46"/>
        <v>-0.5</v>
      </c>
      <c r="J224" s="39">
        <f t="shared" si="47"/>
        <v>-0.2857142857142857</v>
      </c>
    </row>
    <row r="225" spans="1:10" s="52" customFormat="1" ht="13" x14ac:dyDescent="0.3">
      <c r="A225" s="148" t="s">
        <v>518</v>
      </c>
      <c r="B225" s="46">
        <v>86</v>
      </c>
      <c r="C225" s="47">
        <v>111</v>
      </c>
      <c r="D225" s="46">
        <v>262</v>
      </c>
      <c r="E225" s="47">
        <v>334</v>
      </c>
      <c r="F225" s="48"/>
      <c r="G225" s="46">
        <f t="shared" si="44"/>
        <v>-25</v>
      </c>
      <c r="H225" s="47">
        <f t="shared" si="45"/>
        <v>-72</v>
      </c>
      <c r="I225" s="49">
        <f t="shared" si="46"/>
        <v>-0.22522522522522523</v>
      </c>
      <c r="J225" s="50">
        <f t="shared" si="47"/>
        <v>-0.21556886227544911</v>
      </c>
    </row>
    <row r="226" spans="1:10" x14ac:dyDescent="0.25">
      <c r="A226" s="147"/>
      <c r="B226" s="80"/>
      <c r="C226" s="81"/>
      <c r="D226" s="80"/>
      <c r="E226" s="81"/>
      <c r="F226" s="82"/>
      <c r="G226" s="80"/>
      <c r="H226" s="81"/>
      <c r="I226" s="94"/>
      <c r="J226" s="95"/>
    </row>
    <row r="227" spans="1:10" ht="13" x14ac:dyDescent="0.3">
      <c r="A227" s="118" t="s">
        <v>71</v>
      </c>
      <c r="B227" s="35"/>
      <c r="C227" s="36"/>
      <c r="D227" s="35"/>
      <c r="E227" s="36"/>
      <c r="F227" s="37"/>
      <c r="G227" s="35"/>
      <c r="H227" s="36"/>
      <c r="I227" s="38"/>
      <c r="J227" s="39"/>
    </row>
    <row r="228" spans="1:10" x14ac:dyDescent="0.25">
      <c r="A228" s="124" t="s">
        <v>201</v>
      </c>
      <c r="B228" s="35">
        <v>3</v>
      </c>
      <c r="C228" s="36">
        <v>1</v>
      </c>
      <c r="D228" s="35">
        <v>8</v>
      </c>
      <c r="E228" s="36">
        <v>7</v>
      </c>
      <c r="F228" s="37"/>
      <c r="G228" s="35">
        <f t="shared" ref="G228:G240" si="48">B228-C228</f>
        <v>2</v>
      </c>
      <c r="H228" s="36">
        <f t="shared" ref="H228:H240" si="49">D228-E228</f>
        <v>1</v>
      </c>
      <c r="I228" s="38">
        <f t="shared" ref="I228:I240" si="50">IF(C228=0, "-", IF(G228/C228&lt;10, G228/C228, "&gt;999%"))</f>
        <v>2</v>
      </c>
      <c r="J228" s="39">
        <f t="shared" ref="J228:J240" si="51">IF(E228=0, "-", IF(H228/E228&lt;10, H228/E228, "&gt;999%"))</f>
        <v>0.14285714285714285</v>
      </c>
    </row>
    <row r="229" spans="1:10" x14ac:dyDescent="0.25">
      <c r="A229" s="124" t="s">
        <v>221</v>
      </c>
      <c r="B229" s="35">
        <v>2</v>
      </c>
      <c r="C229" s="36">
        <v>6</v>
      </c>
      <c r="D229" s="35">
        <v>5</v>
      </c>
      <c r="E229" s="36">
        <v>10</v>
      </c>
      <c r="F229" s="37"/>
      <c r="G229" s="35">
        <f t="shared" si="48"/>
        <v>-4</v>
      </c>
      <c r="H229" s="36">
        <f t="shared" si="49"/>
        <v>-5</v>
      </c>
      <c r="I229" s="38">
        <f t="shared" si="50"/>
        <v>-0.66666666666666663</v>
      </c>
      <c r="J229" s="39">
        <f t="shared" si="51"/>
        <v>-0.5</v>
      </c>
    </row>
    <row r="230" spans="1:10" x14ac:dyDescent="0.25">
      <c r="A230" s="124" t="s">
        <v>264</v>
      </c>
      <c r="B230" s="35">
        <v>0</v>
      </c>
      <c r="C230" s="36">
        <v>1</v>
      </c>
      <c r="D230" s="35">
        <v>1</v>
      </c>
      <c r="E230" s="36">
        <v>2</v>
      </c>
      <c r="F230" s="37"/>
      <c r="G230" s="35">
        <f t="shared" si="48"/>
        <v>-1</v>
      </c>
      <c r="H230" s="36">
        <f t="shared" si="49"/>
        <v>-1</v>
      </c>
      <c r="I230" s="38">
        <f t="shared" si="50"/>
        <v>-1</v>
      </c>
      <c r="J230" s="39">
        <f t="shared" si="51"/>
        <v>-0.5</v>
      </c>
    </row>
    <row r="231" spans="1:10" x14ac:dyDescent="0.25">
      <c r="A231" s="124" t="s">
        <v>222</v>
      </c>
      <c r="B231" s="35">
        <v>0</v>
      </c>
      <c r="C231" s="36">
        <v>1</v>
      </c>
      <c r="D231" s="35">
        <v>0</v>
      </c>
      <c r="E231" s="36">
        <v>2</v>
      </c>
      <c r="F231" s="37"/>
      <c r="G231" s="35">
        <f t="shared" si="48"/>
        <v>-1</v>
      </c>
      <c r="H231" s="36">
        <f t="shared" si="49"/>
        <v>-2</v>
      </c>
      <c r="I231" s="38">
        <f t="shared" si="50"/>
        <v>-1</v>
      </c>
      <c r="J231" s="39">
        <f t="shared" si="51"/>
        <v>-1</v>
      </c>
    </row>
    <row r="232" spans="1:10" x14ac:dyDescent="0.25">
      <c r="A232" s="124" t="s">
        <v>234</v>
      </c>
      <c r="B232" s="35">
        <v>0</v>
      </c>
      <c r="C232" s="36">
        <v>1</v>
      </c>
      <c r="D232" s="35">
        <v>1</v>
      </c>
      <c r="E232" s="36">
        <v>2</v>
      </c>
      <c r="F232" s="37"/>
      <c r="G232" s="35">
        <f t="shared" si="48"/>
        <v>-1</v>
      </c>
      <c r="H232" s="36">
        <f t="shared" si="49"/>
        <v>-1</v>
      </c>
      <c r="I232" s="38">
        <f t="shared" si="50"/>
        <v>-1</v>
      </c>
      <c r="J232" s="39">
        <f t="shared" si="51"/>
        <v>-0.5</v>
      </c>
    </row>
    <row r="233" spans="1:10" x14ac:dyDescent="0.25">
      <c r="A233" s="124" t="s">
        <v>265</v>
      </c>
      <c r="B233" s="35">
        <v>0</v>
      </c>
      <c r="C233" s="36">
        <v>1</v>
      </c>
      <c r="D233" s="35">
        <v>0</v>
      </c>
      <c r="E233" s="36">
        <v>1</v>
      </c>
      <c r="F233" s="37"/>
      <c r="G233" s="35">
        <f t="shared" si="48"/>
        <v>-1</v>
      </c>
      <c r="H233" s="36">
        <f t="shared" si="49"/>
        <v>-1</v>
      </c>
      <c r="I233" s="38">
        <f t="shared" si="50"/>
        <v>-1</v>
      </c>
      <c r="J233" s="39">
        <f t="shared" si="51"/>
        <v>-1</v>
      </c>
    </row>
    <row r="234" spans="1:10" x14ac:dyDescent="0.25">
      <c r="A234" s="124" t="s">
        <v>400</v>
      </c>
      <c r="B234" s="35">
        <v>0</v>
      </c>
      <c r="C234" s="36">
        <v>0</v>
      </c>
      <c r="D234" s="35">
        <v>0</v>
      </c>
      <c r="E234" s="36">
        <v>1</v>
      </c>
      <c r="F234" s="37"/>
      <c r="G234" s="35">
        <f t="shared" si="48"/>
        <v>0</v>
      </c>
      <c r="H234" s="36">
        <f t="shared" si="49"/>
        <v>-1</v>
      </c>
      <c r="I234" s="38" t="str">
        <f t="shared" si="50"/>
        <v>-</v>
      </c>
      <c r="J234" s="39">
        <f t="shared" si="51"/>
        <v>-1</v>
      </c>
    </row>
    <row r="235" spans="1:10" x14ac:dyDescent="0.25">
      <c r="A235" s="124" t="s">
        <v>310</v>
      </c>
      <c r="B235" s="35">
        <v>6</v>
      </c>
      <c r="C235" s="36">
        <v>2</v>
      </c>
      <c r="D235" s="35">
        <v>6</v>
      </c>
      <c r="E235" s="36">
        <v>3</v>
      </c>
      <c r="F235" s="37"/>
      <c r="G235" s="35">
        <f t="shared" si="48"/>
        <v>4</v>
      </c>
      <c r="H235" s="36">
        <f t="shared" si="49"/>
        <v>3</v>
      </c>
      <c r="I235" s="38">
        <f t="shared" si="50"/>
        <v>2</v>
      </c>
      <c r="J235" s="39">
        <f t="shared" si="51"/>
        <v>1</v>
      </c>
    </row>
    <row r="236" spans="1:10" x14ac:dyDescent="0.25">
      <c r="A236" s="124" t="s">
        <v>344</v>
      </c>
      <c r="B236" s="35">
        <v>3</v>
      </c>
      <c r="C236" s="36">
        <v>6</v>
      </c>
      <c r="D236" s="35">
        <v>4</v>
      </c>
      <c r="E236" s="36">
        <v>6</v>
      </c>
      <c r="F236" s="37"/>
      <c r="G236" s="35">
        <f t="shared" si="48"/>
        <v>-3</v>
      </c>
      <c r="H236" s="36">
        <f t="shared" si="49"/>
        <v>-2</v>
      </c>
      <c r="I236" s="38">
        <f t="shared" si="50"/>
        <v>-0.5</v>
      </c>
      <c r="J236" s="39">
        <f t="shared" si="51"/>
        <v>-0.33333333333333331</v>
      </c>
    </row>
    <row r="237" spans="1:10" x14ac:dyDescent="0.25">
      <c r="A237" s="124" t="s">
        <v>345</v>
      </c>
      <c r="B237" s="35">
        <v>1</v>
      </c>
      <c r="C237" s="36">
        <v>0</v>
      </c>
      <c r="D237" s="35">
        <v>3</v>
      </c>
      <c r="E237" s="36">
        <v>2</v>
      </c>
      <c r="F237" s="37"/>
      <c r="G237" s="35">
        <f t="shared" si="48"/>
        <v>1</v>
      </c>
      <c r="H237" s="36">
        <f t="shared" si="49"/>
        <v>1</v>
      </c>
      <c r="I237" s="38" t="str">
        <f t="shared" si="50"/>
        <v>-</v>
      </c>
      <c r="J237" s="39">
        <f t="shared" si="51"/>
        <v>0.5</v>
      </c>
    </row>
    <row r="238" spans="1:10" x14ac:dyDescent="0.25">
      <c r="A238" s="124" t="s">
        <v>385</v>
      </c>
      <c r="B238" s="35">
        <v>1</v>
      </c>
      <c r="C238" s="36">
        <v>1</v>
      </c>
      <c r="D238" s="35">
        <v>5</v>
      </c>
      <c r="E238" s="36">
        <v>1</v>
      </c>
      <c r="F238" s="37"/>
      <c r="G238" s="35">
        <f t="shared" si="48"/>
        <v>0</v>
      </c>
      <c r="H238" s="36">
        <f t="shared" si="49"/>
        <v>4</v>
      </c>
      <c r="I238" s="38">
        <f t="shared" si="50"/>
        <v>0</v>
      </c>
      <c r="J238" s="39">
        <f t="shared" si="51"/>
        <v>4</v>
      </c>
    </row>
    <row r="239" spans="1:10" x14ac:dyDescent="0.25">
      <c r="A239" s="124" t="s">
        <v>401</v>
      </c>
      <c r="B239" s="35">
        <v>1</v>
      </c>
      <c r="C239" s="36">
        <v>1</v>
      </c>
      <c r="D239" s="35">
        <v>1</v>
      </c>
      <c r="E239" s="36">
        <v>2</v>
      </c>
      <c r="F239" s="37"/>
      <c r="G239" s="35">
        <f t="shared" si="48"/>
        <v>0</v>
      </c>
      <c r="H239" s="36">
        <f t="shared" si="49"/>
        <v>-1</v>
      </c>
      <c r="I239" s="38">
        <f t="shared" si="50"/>
        <v>0</v>
      </c>
      <c r="J239" s="39">
        <f t="shared" si="51"/>
        <v>-0.5</v>
      </c>
    </row>
    <row r="240" spans="1:10" s="52" customFormat="1" ht="13" x14ac:dyDescent="0.3">
      <c r="A240" s="148" t="s">
        <v>519</v>
      </c>
      <c r="B240" s="46">
        <v>17</v>
      </c>
      <c r="C240" s="47">
        <v>21</v>
      </c>
      <c r="D240" s="46">
        <v>34</v>
      </c>
      <c r="E240" s="47">
        <v>39</v>
      </c>
      <c r="F240" s="48"/>
      <c r="G240" s="46">
        <f t="shared" si="48"/>
        <v>-4</v>
      </c>
      <c r="H240" s="47">
        <f t="shared" si="49"/>
        <v>-5</v>
      </c>
      <c r="I240" s="49">
        <f t="shared" si="50"/>
        <v>-0.19047619047619047</v>
      </c>
      <c r="J240" s="50">
        <f t="shared" si="51"/>
        <v>-0.12820512820512819</v>
      </c>
    </row>
    <row r="241" spans="1:10" x14ac:dyDescent="0.25">
      <c r="A241" s="147"/>
      <c r="B241" s="80"/>
      <c r="C241" s="81"/>
      <c r="D241" s="80"/>
      <c r="E241" s="81"/>
      <c r="F241" s="82"/>
      <c r="G241" s="80"/>
      <c r="H241" s="81"/>
      <c r="I241" s="94"/>
      <c r="J241" s="95"/>
    </row>
    <row r="242" spans="1:10" ht="13" x14ac:dyDescent="0.3">
      <c r="A242" s="118" t="s">
        <v>97</v>
      </c>
      <c r="B242" s="35"/>
      <c r="C242" s="36"/>
      <c r="D242" s="35"/>
      <c r="E242" s="36"/>
      <c r="F242" s="37"/>
      <c r="G242" s="35"/>
      <c r="H242" s="36"/>
      <c r="I242" s="38"/>
      <c r="J242" s="39"/>
    </row>
    <row r="243" spans="1:10" x14ac:dyDescent="0.25">
      <c r="A243" s="124" t="s">
        <v>470</v>
      </c>
      <c r="B243" s="35">
        <v>1</v>
      </c>
      <c r="C243" s="36">
        <v>0</v>
      </c>
      <c r="D243" s="35">
        <v>1</v>
      </c>
      <c r="E243" s="36">
        <v>0</v>
      </c>
      <c r="F243" s="37"/>
      <c r="G243" s="35">
        <f>B243-C243</f>
        <v>1</v>
      </c>
      <c r="H243" s="36">
        <f>D243-E243</f>
        <v>1</v>
      </c>
      <c r="I243" s="38" t="str">
        <f>IF(C243=0, "-", IF(G243/C243&lt;10, G243/C243, "&gt;999%"))</f>
        <v>-</v>
      </c>
      <c r="J243" s="39" t="str">
        <f>IF(E243=0, "-", IF(H243/E243&lt;10, H243/E243, "&gt;999%"))</f>
        <v>-</v>
      </c>
    </row>
    <row r="244" spans="1:10" s="52" customFormat="1" ht="13" x14ac:dyDescent="0.3">
      <c r="A244" s="148" t="s">
        <v>520</v>
      </c>
      <c r="B244" s="46">
        <v>1</v>
      </c>
      <c r="C244" s="47">
        <v>0</v>
      </c>
      <c r="D244" s="46">
        <v>1</v>
      </c>
      <c r="E244" s="47">
        <v>0</v>
      </c>
      <c r="F244" s="48"/>
      <c r="G244" s="46">
        <f>B244-C244</f>
        <v>1</v>
      </c>
      <c r="H244" s="47">
        <f>D244-E244</f>
        <v>1</v>
      </c>
      <c r="I244" s="49" t="str">
        <f>IF(C244=0, "-", IF(G244/C244&lt;10, G244/C244, "&gt;999%"))</f>
        <v>-</v>
      </c>
      <c r="J244" s="50" t="str">
        <f>IF(E244=0, "-", IF(H244/E244&lt;10, H244/E244, "&gt;999%"))</f>
        <v>-</v>
      </c>
    </row>
    <row r="245" spans="1:10" x14ac:dyDescent="0.25">
      <c r="A245" s="147"/>
      <c r="B245" s="80"/>
      <c r="C245" s="81"/>
      <c r="D245" s="80"/>
      <c r="E245" s="81"/>
      <c r="F245" s="82"/>
      <c r="G245" s="80"/>
      <c r="H245" s="81"/>
      <c r="I245" s="94"/>
      <c r="J245" s="95"/>
    </row>
    <row r="246" spans="1:10" ht="13" x14ac:dyDescent="0.3">
      <c r="A246" s="118" t="s">
        <v>72</v>
      </c>
      <c r="B246" s="35"/>
      <c r="C246" s="36"/>
      <c r="D246" s="35"/>
      <c r="E246" s="36"/>
      <c r="F246" s="37"/>
      <c r="G246" s="35"/>
      <c r="H246" s="36"/>
      <c r="I246" s="38"/>
      <c r="J246" s="39"/>
    </row>
    <row r="247" spans="1:10" x14ac:dyDescent="0.25">
      <c r="A247" s="124" t="s">
        <v>462</v>
      </c>
      <c r="B247" s="35">
        <v>3</v>
      </c>
      <c r="C247" s="36">
        <v>1</v>
      </c>
      <c r="D247" s="35">
        <v>12</v>
      </c>
      <c r="E247" s="36">
        <v>9</v>
      </c>
      <c r="F247" s="37"/>
      <c r="G247" s="35">
        <f t="shared" ref="G247:G253" si="52">B247-C247</f>
        <v>2</v>
      </c>
      <c r="H247" s="36">
        <f t="shared" ref="H247:H253" si="53">D247-E247</f>
        <v>3</v>
      </c>
      <c r="I247" s="38">
        <f t="shared" ref="I247:I253" si="54">IF(C247=0, "-", IF(G247/C247&lt;10, G247/C247, "&gt;999%"))</f>
        <v>2</v>
      </c>
      <c r="J247" s="39">
        <f t="shared" ref="J247:J253" si="55">IF(E247=0, "-", IF(H247/E247&lt;10, H247/E247, "&gt;999%"))</f>
        <v>0.33333333333333331</v>
      </c>
    </row>
    <row r="248" spans="1:10" x14ac:dyDescent="0.25">
      <c r="A248" s="124" t="s">
        <v>251</v>
      </c>
      <c r="B248" s="35">
        <v>1</v>
      </c>
      <c r="C248" s="36">
        <v>0</v>
      </c>
      <c r="D248" s="35">
        <v>2</v>
      </c>
      <c r="E248" s="36">
        <v>0</v>
      </c>
      <c r="F248" s="37"/>
      <c r="G248" s="35">
        <f t="shared" si="52"/>
        <v>1</v>
      </c>
      <c r="H248" s="36">
        <f t="shared" si="53"/>
        <v>2</v>
      </c>
      <c r="I248" s="38" t="str">
        <f t="shared" si="54"/>
        <v>-</v>
      </c>
      <c r="J248" s="39" t="str">
        <f t="shared" si="55"/>
        <v>-</v>
      </c>
    </row>
    <row r="249" spans="1:10" x14ac:dyDescent="0.25">
      <c r="A249" s="124" t="s">
        <v>252</v>
      </c>
      <c r="B249" s="35">
        <v>0</v>
      </c>
      <c r="C249" s="36">
        <v>0</v>
      </c>
      <c r="D249" s="35">
        <v>0</v>
      </c>
      <c r="E249" s="36">
        <v>1</v>
      </c>
      <c r="F249" s="37"/>
      <c r="G249" s="35">
        <f t="shared" si="52"/>
        <v>0</v>
      </c>
      <c r="H249" s="36">
        <f t="shared" si="53"/>
        <v>-1</v>
      </c>
      <c r="I249" s="38" t="str">
        <f t="shared" si="54"/>
        <v>-</v>
      </c>
      <c r="J249" s="39">
        <f t="shared" si="55"/>
        <v>-1</v>
      </c>
    </row>
    <row r="250" spans="1:10" x14ac:dyDescent="0.25">
      <c r="A250" s="124" t="s">
        <v>421</v>
      </c>
      <c r="B250" s="35">
        <v>0</v>
      </c>
      <c r="C250" s="36">
        <v>2</v>
      </c>
      <c r="D250" s="35">
        <v>1</v>
      </c>
      <c r="E250" s="36">
        <v>2</v>
      </c>
      <c r="F250" s="37"/>
      <c r="G250" s="35">
        <f t="shared" si="52"/>
        <v>-2</v>
      </c>
      <c r="H250" s="36">
        <f t="shared" si="53"/>
        <v>-1</v>
      </c>
      <c r="I250" s="38">
        <f t="shared" si="54"/>
        <v>-1</v>
      </c>
      <c r="J250" s="39">
        <f t="shared" si="55"/>
        <v>-0.5</v>
      </c>
    </row>
    <row r="251" spans="1:10" x14ac:dyDescent="0.25">
      <c r="A251" s="124" t="s">
        <v>431</v>
      </c>
      <c r="B251" s="35">
        <v>3</v>
      </c>
      <c r="C251" s="36">
        <v>0</v>
      </c>
      <c r="D251" s="35">
        <v>3</v>
      </c>
      <c r="E251" s="36">
        <v>0</v>
      </c>
      <c r="F251" s="37"/>
      <c r="G251" s="35">
        <f t="shared" si="52"/>
        <v>3</v>
      </c>
      <c r="H251" s="36">
        <f t="shared" si="53"/>
        <v>3</v>
      </c>
      <c r="I251" s="38" t="str">
        <f t="shared" si="54"/>
        <v>-</v>
      </c>
      <c r="J251" s="39" t="str">
        <f t="shared" si="55"/>
        <v>-</v>
      </c>
    </row>
    <row r="252" spans="1:10" x14ac:dyDescent="0.25">
      <c r="A252" s="124" t="s">
        <v>442</v>
      </c>
      <c r="B252" s="35">
        <v>4</v>
      </c>
      <c r="C252" s="36">
        <v>3</v>
      </c>
      <c r="D252" s="35">
        <v>16</v>
      </c>
      <c r="E252" s="36">
        <v>5</v>
      </c>
      <c r="F252" s="37"/>
      <c r="G252" s="35">
        <f t="shared" si="52"/>
        <v>1</v>
      </c>
      <c r="H252" s="36">
        <f t="shared" si="53"/>
        <v>11</v>
      </c>
      <c r="I252" s="38">
        <f t="shared" si="54"/>
        <v>0.33333333333333331</v>
      </c>
      <c r="J252" s="39">
        <f t="shared" si="55"/>
        <v>2.2000000000000002</v>
      </c>
    </row>
    <row r="253" spans="1:10" s="52" customFormat="1" ht="13" x14ac:dyDescent="0.3">
      <c r="A253" s="148" t="s">
        <v>521</v>
      </c>
      <c r="B253" s="46">
        <v>11</v>
      </c>
      <c r="C253" s="47">
        <v>6</v>
      </c>
      <c r="D253" s="46">
        <v>34</v>
      </c>
      <c r="E253" s="47">
        <v>17</v>
      </c>
      <c r="F253" s="48"/>
      <c r="G253" s="46">
        <f t="shared" si="52"/>
        <v>5</v>
      </c>
      <c r="H253" s="47">
        <f t="shared" si="53"/>
        <v>17</v>
      </c>
      <c r="I253" s="49">
        <f t="shared" si="54"/>
        <v>0.83333333333333337</v>
      </c>
      <c r="J253" s="50">
        <f t="shared" si="55"/>
        <v>1</v>
      </c>
    </row>
    <row r="254" spans="1:10" x14ac:dyDescent="0.25">
      <c r="A254" s="147"/>
      <c r="B254" s="80"/>
      <c r="C254" s="81"/>
      <c r="D254" s="80"/>
      <c r="E254" s="81"/>
      <c r="F254" s="82"/>
      <c r="G254" s="80"/>
      <c r="H254" s="81"/>
      <c r="I254" s="94"/>
      <c r="J254" s="95"/>
    </row>
    <row r="255" spans="1:10" ht="13" x14ac:dyDescent="0.3">
      <c r="A255" s="118" t="s">
        <v>73</v>
      </c>
      <c r="B255" s="35"/>
      <c r="C255" s="36"/>
      <c r="D255" s="35"/>
      <c r="E255" s="36"/>
      <c r="F255" s="37"/>
      <c r="G255" s="35"/>
      <c r="H255" s="36"/>
      <c r="I255" s="38"/>
      <c r="J255" s="39"/>
    </row>
    <row r="256" spans="1:10" x14ac:dyDescent="0.25">
      <c r="A256" s="124" t="s">
        <v>323</v>
      </c>
      <c r="B256" s="35">
        <v>8</v>
      </c>
      <c r="C256" s="36">
        <v>0</v>
      </c>
      <c r="D256" s="35">
        <v>11</v>
      </c>
      <c r="E256" s="36">
        <v>0</v>
      </c>
      <c r="F256" s="37"/>
      <c r="G256" s="35">
        <f>B256-C256</f>
        <v>8</v>
      </c>
      <c r="H256" s="36">
        <f>D256-E256</f>
        <v>11</v>
      </c>
      <c r="I256" s="38" t="str">
        <f>IF(C256=0, "-", IF(G256/C256&lt;10, G256/C256, "&gt;999%"))</f>
        <v>-</v>
      </c>
      <c r="J256" s="39" t="str">
        <f>IF(E256=0, "-", IF(H256/E256&lt;10, H256/E256, "&gt;999%"))</f>
        <v>-</v>
      </c>
    </row>
    <row r="257" spans="1:10" x14ac:dyDescent="0.25">
      <c r="A257" s="124" t="s">
        <v>165</v>
      </c>
      <c r="B257" s="35">
        <v>12</v>
      </c>
      <c r="C257" s="36">
        <v>0</v>
      </c>
      <c r="D257" s="35">
        <v>43</v>
      </c>
      <c r="E257" s="36">
        <v>0</v>
      </c>
      <c r="F257" s="37"/>
      <c r="G257" s="35">
        <f>B257-C257</f>
        <v>12</v>
      </c>
      <c r="H257" s="36">
        <f>D257-E257</f>
        <v>43</v>
      </c>
      <c r="I257" s="38" t="str">
        <f>IF(C257=0, "-", IF(G257/C257&lt;10, G257/C257, "&gt;999%"))</f>
        <v>-</v>
      </c>
      <c r="J257" s="39" t="str">
        <f>IF(E257=0, "-", IF(H257/E257&lt;10, H257/E257, "&gt;999%"))</f>
        <v>-</v>
      </c>
    </row>
    <row r="258" spans="1:10" x14ac:dyDescent="0.25">
      <c r="A258" s="124" t="s">
        <v>292</v>
      </c>
      <c r="B258" s="35">
        <v>5</v>
      </c>
      <c r="C258" s="36">
        <v>1</v>
      </c>
      <c r="D258" s="35">
        <v>19</v>
      </c>
      <c r="E258" s="36">
        <v>1</v>
      </c>
      <c r="F258" s="37"/>
      <c r="G258" s="35">
        <f>B258-C258</f>
        <v>4</v>
      </c>
      <c r="H258" s="36">
        <f>D258-E258</f>
        <v>18</v>
      </c>
      <c r="I258" s="38">
        <f>IF(C258=0, "-", IF(G258/C258&lt;10, G258/C258, "&gt;999%"))</f>
        <v>4</v>
      </c>
      <c r="J258" s="39" t="str">
        <f>IF(E258=0, "-", IF(H258/E258&lt;10, H258/E258, "&gt;999%"))</f>
        <v>&gt;999%</v>
      </c>
    </row>
    <row r="259" spans="1:10" s="52" customFormat="1" ht="13" x14ac:dyDescent="0.3">
      <c r="A259" s="148" t="s">
        <v>522</v>
      </c>
      <c r="B259" s="46">
        <v>25</v>
      </c>
      <c r="C259" s="47">
        <v>1</v>
      </c>
      <c r="D259" s="46">
        <v>73</v>
      </c>
      <c r="E259" s="47">
        <v>1</v>
      </c>
      <c r="F259" s="48"/>
      <c r="G259" s="46">
        <f>B259-C259</f>
        <v>24</v>
      </c>
      <c r="H259" s="47">
        <f>D259-E259</f>
        <v>72</v>
      </c>
      <c r="I259" s="49" t="str">
        <f>IF(C259=0, "-", IF(G259/C259&lt;10, G259/C259, "&gt;999%"))</f>
        <v>&gt;999%</v>
      </c>
      <c r="J259" s="50" t="str">
        <f>IF(E259=0, "-", IF(H259/E259&lt;10, H259/E259, "&gt;999%"))</f>
        <v>&gt;999%</v>
      </c>
    </row>
    <row r="260" spans="1:10" x14ac:dyDescent="0.25">
      <c r="A260" s="147"/>
      <c r="B260" s="80"/>
      <c r="C260" s="81"/>
      <c r="D260" s="80"/>
      <c r="E260" s="81"/>
      <c r="F260" s="82"/>
      <c r="G260" s="80"/>
      <c r="H260" s="81"/>
      <c r="I260" s="94"/>
      <c r="J260" s="95"/>
    </row>
    <row r="261" spans="1:10" ht="13" x14ac:dyDescent="0.3">
      <c r="A261" s="118" t="s">
        <v>74</v>
      </c>
      <c r="B261" s="35"/>
      <c r="C261" s="36"/>
      <c r="D261" s="35"/>
      <c r="E261" s="36"/>
      <c r="F261" s="37"/>
      <c r="G261" s="35"/>
      <c r="H261" s="36"/>
      <c r="I261" s="38"/>
      <c r="J261" s="39"/>
    </row>
    <row r="262" spans="1:10" x14ac:dyDescent="0.25">
      <c r="A262" s="124" t="s">
        <v>311</v>
      </c>
      <c r="B262" s="35">
        <v>0</v>
      </c>
      <c r="C262" s="36">
        <v>0</v>
      </c>
      <c r="D262" s="35">
        <v>2</v>
      </c>
      <c r="E262" s="36">
        <v>1</v>
      </c>
      <c r="F262" s="37"/>
      <c r="G262" s="35">
        <f>B262-C262</f>
        <v>0</v>
      </c>
      <c r="H262" s="36">
        <f>D262-E262</f>
        <v>1</v>
      </c>
      <c r="I262" s="38" t="str">
        <f>IF(C262=0, "-", IF(G262/C262&lt;10, G262/C262, "&gt;999%"))</f>
        <v>-</v>
      </c>
      <c r="J262" s="39">
        <f>IF(E262=0, "-", IF(H262/E262&lt;10, H262/E262, "&gt;999%"))</f>
        <v>1</v>
      </c>
    </row>
    <row r="263" spans="1:10" x14ac:dyDescent="0.25">
      <c r="A263" s="124" t="s">
        <v>176</v>
      </c>
      <c r="B263" s="35">
        <v>1</v>
      </c>
      <c r="C263" s="36">
        <v>2</v>
      </c>
      <c r="D263" s="35">
        <v>2</v>
      </c>
      <c r="E263" s="36">
        <v>3</v>
      </c>
      <c r="F263" s="37"/>
      <c r="G263" s="35">
        <f>B263-C263</f>
        <v>-1</v>
      </c>
      <c r="H263" s="36">
        <f>D263-E263</f>
        <v>-1</v>
      </c>
      <c r="I263" s="38">
        <f>IF(C263=0, "-", IF(G263/C263&lt;10, G263/C263, "&gt;999%"))</f>
        <v>-0.5</v>
      </c>
      <c r="J263" s="39">
        <f>IF(E263=0, "-", IF(H263/E263&lt;10, H263/E263, "&gt;999%"))</f>
        <v>-0.33333333333333331</v>
      </c>
    </row>
    <row r="264" spans="1:10" s="52" customFormat="1" ht="13" x14ac:dyDescent="0.3">
      <c r="A264" s="148" t="s">
        <v>523</v>
      </c>
      <c r="B264" s="46">
        <v>1</v>
      </c>
      <c r="C264" s="47">
        <v>2</v>
      </c>
      <c r="D264" s="46">
        <v>4</v>
      </c>
      <c r="E264" s="47">
        <v>4</v>
      </c>
      <c r="F264" s="48"/>
      <c r="G264" s="46">
        <f>B264-C264</f>
        <v>-1</v>
      </c>
      <c r="H264" s="47">
        <f>D264-E264</f>
        <v>0</v>
      </c>
      <c r="I264" s="49">
        <f>IF(C264=0, "-", IF(G264/C264&lt;10, G264/C264, "&gt;999%"))</f>
        <v>-0.5</v>
      </c>
      <c r="J264" s="50">
        <f>IF(E264=0, "-", IF(H264/E264&lt;10, H264/E264, "&gt;999%"))</f>
        <v>0</v>
      </c>
    </row>
    <row r="265" spans="1:10" x14ac:dyDescent="0.25">
      <c r="A265" s="147"/>
      <c r="B265" s="80"/>
      <c r="C265" s="81"/>
      <c r="D265" s="80"/>
      <c r="E265" s="81"/>
      <c r="F265" s="82"/>
      <c r="G265" s="80"/>
      <c r="H265" s="81"/>
      <c r="I265" s="94"/>
      <c r="J265" s="95"/>
    </row>
    <row r="266" spans="1:10" ht="13" x14ac:dyDescent="0.3">
      <c r="A266" s="118" t="s">
        <v>75</v>
      </c>
      <c r="B266" s="35"/>
      <c r="C266" s="36"/>
      <c r="D266" s="35"/>
      <c r="E266" s="36"/>
      <c r="F266" s="37"/>
      <c r="G266" s="35"/>
      <c r="H266" s="36"/>
      <c r="I266" s="38"/>
      <c r="J266" s="39"/>
    </row>
    <row r="267" spans="1:10" x14ac:dyDescent="0.25">
      <c r="A267" s="124" t="s">
        <v>293</v>
      </c>
      <c r="B267" s="35">
        <v>24</v>
      </c>
      <c r="C267" s="36">
        <v>35</v>
      </c>
      <c r="D267" s="35">
        <v>94</v>
      </c>
      <c r="E267" s="36">
        <v>122</v>
      </c>
      <c r="F267" s="37"/>
      <c r="G267" s="35">
        <f t="shared" ref="G267:G276" si="56">B267-C267</f>
        <v>-11</v>
      </c>
      <c r="H267" s="36">
        <f t="shared" ref="H267:H276" si="57">D267-E267</f>
        <v>-28</v>
      </c>
      <c r="I267" s="38">
        <f t="shared" ref="I267:I276" si="58">IF(C267=0, "-", IF(G267/C267&lt;10, G267/C267, "&gt;999%"))</f>
        <v>-0.31428571428571428</v>
      </c>
      <c r="J267" s="39">
        <f t="shared" ref="J267:J276" si="59">IF(E267=0, "-", IF(H267/E267&lt;10, H267/E267, "&gt;999%"))</f>
        <v>-0.22950819672131148</v>
      </c>
    </row>
    <row r="268" spans="1:10" x14ac:dyDescent="0.25">
      <c r="A268" s="124" t="s">
        <v>294</v>
      </c>
      <c r="B268" s="35">
        <v>9</v>
      </c>
      <c r="C268" s="36">
        <v>22</v>
      </c>
      <c r="D268" s="35">
        <v>40</v>
      </c>
      <c r="E268" s="36">
        <v>48</v>
      </c>
      <c r="F268" s="37"/>
      <c r="G268" s="35">
        <f t="shared" si="56"/>
        <v>-13</v>
      </c>
      <c r="H268" s="36">
        <f t="shared" si="57"/>
        <v>-8</v>
      </c>
      <c r="I268" s="38">
        <f t="shared" si="58"/>
        <v>-0.59090909090909094</v>
      </c>
      <c r="J268" s="39">
        <f t="shared" si="59"/>
        <v>-0.16666666666666666</v>
      </c>
    </row>
    <row r="269" spans="1:10" x14ac:dyDescent="0.25">
      <c r="A269" s="124" t="s">
        <v>189</v>
      </c>
      <c r="B269" s="35">
        <v>0</v>
      </c>
      <c r="C269" s="36">
        <v>0</v>
      </c>
      <c r="D269" s="35">
        <v>0</v>
      </c>
      <c r="E269" s="36">
        <v>1</v>
      </c>
      <c r="F269" s="37"/>
      <c r="G269" s="35">
        <f t="shared" si="56"/>
        <v>0</v>
      </c>
      <c r="H269" s="36">
        <f t="shared" si="57"/>
        <v>-1</v>
      </c>
      <c r="I269" s="38" t="str">
        <f t="shared" si="58"/>
        <v>-</v>
      </c>
      <c r="J269" s="39">
        <f t="shared" si="59"/>
        <v>-1</v>
      </c>
    </row>
    <row r="270" spans="1:10" x14ac:dyDescent="0.25">
      <c r="A270" s="124" t="s">
        <v>157</v>
      </c>
      <c r="B270" s="35">
        <v>1</v>
      </c>
      <c r="C270" s="36">
        <v>0</v>
      </c>
      <c r="D270" s="35">
        <v>3</v>
      </c>
      <c r="E270" s="36">
        <v>0</v>
      </c>
      <c r="F270" s="37"/>
      <c r="G270" s="35">
        <f t="shared" si="56"/>
        <v>1</v>
      </c>
      <c r="H270" s="36">
        <f t="shared" si="57"/>
        <v>3</v>
      </c>
      <c r="I270" s="38" t="str">
        <f t="shared" si="58"/>
        <v>-</v>
      </c>
      <c r="J270" s="39" t="str">
        <f t="shared" si="59"/>
        <v>-</v>
      </c>
    </row>
    <row r="271" spans="1:10" x14ac:dyDescent="0.25">
      <c r="A271" s="124" t="s">
        <v>324</v>
      </c>
      <c r="B271" s="35">
        <v>9</v>
      </c>
      <c r="C271" s="36">
        <v>30</v>
      </c>
      <c r="D271" s="35">
        <v>55</v>
      </c>
      <c r="E271" s="36">
        <v>80</v>
      </c>
      <c r="F271" s="37"/>
      <c r="G271" s="35">
        <f t="shared" si="56"/>
        <v>-21</v>
      </c>
      <c r="H271" s="36">
        <f t="shared" si="57"/>
        <v>-25</v>
      </c>
      <c r="I271" s="38">
        <f t="shared" si="58"/>
        <v>-0.7</v>
      </c>
      <c r="J271" s="39">
        <f t="shared" si="59"/>
        <v>-0.3125</v>
      </c>
    </row>
    <row r="272" spans="1:10" x14ac:dyDescent="0.25">
      <c r="A272" s="124" t="s">
        <v>365</v>
      </c>
      <c r="B272" s="35">
        <v>2</v>
      </c>
      <c r="C272" s="36">
        <v>4</v>
      </c>
      <c r="D272" s="35">
        <v>6</v>
      </c>
      <c r="E272" s="36">
        <v>8</v>
      </c>
      <c r="F272" s="37"/>
      <c r="G272" s="35">
        <f t="shared" si="56"/>
        <v>-2</v>
      </c>
      <c r="H272" s="36">
        <f t="shared" si="57"/>
        <v>-2</v>
      </c>
      <c r="I272" s="38">
        <f t="shared" si="58"/>
        <v>-0.5</v>
      </c>
      <c r="J272" s="39">
        <f t="shared" si="59"/>
        <v>-0.25</v>
      </c>
    </row>
    <row r="273" spans="1:10" x14ac:dyDescent="0.25">
      <c r="A273" s="124" t="s">
        <v>366</v>
      </c>
      <c r="B273" s="35">
        <v>7</v>
      </c>
      <c r="C273" s="36">
        <v>8</v>
      </c>
      <c r="D273" s="35">
        <v>114</v>
      </c>
      <c r="E273" s="36">
        <v>29</v>
      </c>
      <c r="F273" s="37"/>
      <c r="G273" s="35">
        <f t="shared" si="56"/>
        <v>-1</v>
      </c>
      <c r="H273" s="36">
        <f t="shared" si="57"/>
        <v>85</v>
      </c>
      <c r="I273" s="38">
        <f t="shared" si="58"/>
        <v>-0.125</v>
      </c>
      <c r="J273" s="39">
        <f t="shared" si="59"/>
        <v>2.9310344827586206</v>
      </c>
    </row>
    <row r="274" spans="1:10" x14ac:dyDescent="0.25">
      <c r="A274" s="124" t="s">
        <v>432</v>
      </c>
      <c r="B274" s="35">
        <v>0</v>
      </c>
      <c r="C274" s="36">
        <v>10</v>
      </c>
      <c r="D274" s="35">
        <v>3</v>
      </c>
      <c r="E274" s="36">
        <v>14</v>
      </c>
      <c r="F274" s="37"/>
      <c r="G274" s="35">
        <f t="shared" si="56"/>
        <v>-10</v>
      </c>
      <c r="H274" s="36">
        <f t="shared" si="57"/>
        <v>-11</v>
      </c>
      <c r="I274" s="38">
        <f t="shared" si="58"/>
        <v>-1</v>
      </c>
      <c r="J274" s="39">
        <f t="shared" si="59"/>
        <v>-0.7857142857142857</v>
      </c>
    </row>
    <row r="275" spans="1:10" x14ac:dyDescent="0.25">
      <c r="A275" s="124" t="s">
        <v>443</v>
      </c>
      <c r="B275" s="35">
        <v>40</v>
      </c>
      <c r="C275" s="36">
        <v>74</v>
      </c>
      <c r="D275" s="35">
        <v>116</v>
      </c>
      <c r="E275" s="36">
        <v>222</v>
      </c>
      <c r="F275" s="37"/>
      <c r="G275" s="35">
        <f t="shared" si="56"/>
        <v>-34</v>
      </c>
      <c r="H275" s="36">
        <f t="shared" si="57"/>
        <v>-106</v>
      </c>
      <c r="I275" s="38">
        <f t="shared" si="58"/>
        <v>-0.45945945945945948</v>
      </c>
      <c r="J275" s="39">
        <f t="shared" si="59"/>
        <v>-0.47747747747747749</v>
      </c>
    </row>
    <row r="276" spans="1:10" s="52" customFormat="1" ht="13" x14ac:dyDescent="0.3">
      <c r="A276" s="148" t="s">
        <v>524</v>
      </c>
      <c r="B276" s="46">
        <v>92</v>
      </c>
      <c r="C276" s="47">
        <v>183</v>
      </c>
      <c r="D276" s="46">
        <v>431</v>
      </c>
      <c r="E276" s="47">
        <v>524</v>
      </c>
      <c r="F276" s="48"/>
      <c r="G276" s="46">
        <f t="shared" si="56"/>
        <v>-91</v>
      </c>
      <c r="H276" s="47">
        <f t="shared" si="57"/>
        <v>-93</v>
      </c>
      <c r="I276" s="49">
        <f t="shared" si="58"/>
        <v>-0.49726775956284153</v>
      </c>
      <c r="J276" s="50">
        <f t="shared" si="59"/>
        <v>-0.17748091603053434</v>
      </c>
    </row>
    <row r="277" spans="1:10" x14ac:dyDescent="0.25">
      <c r="A277" s="147"/>
      <c r="B277" s="80"/>
      <c r="C277" s="81"/>
      <c r="D277" s="80"/>
      <c r="E277" s="81"/>
      <c r="F277" s="82"/>
      <c r="G277" s="80"/>
      <c r="H277" s="81"/>
      <c r="I277" s="94"/>
      <c r="J277" s="95"/>
    </row>
    <row r="278" spans="1:10" ht="13" x14ac:dyDescent="0.3">
      <c r="A278" s="118" t="s">
        <v>76</v>
      </c>
      <c r="B278" s="35"/>
      <c r="C278" s="36"/>
      <c r="D278" s="35"/>
      <c r="E278" s="36"/>
      <c r="F278" s="37"/>
      <c r="G278" s="35"/>
      <c r="H278" s="36"/>
      <c r="I278" s="38"/>
      <c r="J278" s="39"/>
    </row>
    <row r="279" spans="1:10" x14ac:dyDescent="0.25">
      <c r="A279" s="124" t="s">
        <v>259</v>
      </c>
      <c r="B279" s="35">
        <v>0</v>
      </c>
      <c r="C279" s="36">
        <v>0</v>
      </c>
      <c r="D279" s="35">
        <v>1</v>
      </c>
      <c r="E279" s="36">
        <v>0</v>
      </c>
      <c r="F279" s="37"/>
      <c r="G279" s="35">
        <f t="shared" ref="G279:G288" si="60">B279-C279</f>
        <v>0</v>
      </c>
      <c r="H279" s="36">
        <f t="shared" ref="H279:H288" si="61">D279-E279</f>
        <v>1</v>
      </c>
      <c r="I279" s="38" t="str">
        <f t="shared" ref="I279:I288" si="62">IF(C279=0, "-", IF(G279/C279&lt;10, G279/C279, "&gt;999%"))</f>
        <v>-</v>
      </c>
      <c r="J279" s="39" t="str">
        <f t="shared" ref="J279:J288" si="63">IF(E279=0, "-", IF(H279/E279&lt;10, H279/E279, "&gt;999%"))</f>
        <v>-</v>
      </c>
    </row>
    <row r="280" spans="1:10" x14ac:dyDescent="0.25">
      <c r="A280" s="124" t="s">
        <v>280</v>
      </c>
      <c r="B280" s="35">
        <v>0</v>
      </c>
      <c r="C280" s="36">
        <v>0</v>
      </c>
      <c r="D280" s="35">
        <v>1</v>
      </c>
      <c r="E280" s="36">
        <v>0</v>
      </c>
      <c r="F280" s="37"/>
      <c r="G280" s="35">
        <f t="shared" si="60"/>
        <v>0</v>
      </c>
      <c r="H280" s="36">
        <f t="shared" si="61"/>
        <v>1</v>
      </c>
      <c r="I280" s="38" t="str">
        <f t="shared" si="62"/>
        <v>-</v>
      </c>
      <c r="J280" s="39" t="str">
        <f t="shared" si="63"/>
        <v>-</v>
      </c>
    </row>
    <row r="281" spans="1:10" x14ac:dyDescent="0.25">
      <c r="A281" s="124" t="s">
        <v>202</v>
      </c>
      <c r="B281" s="35">
        <v>1</v>
      </c>
      <c r="C281" s="36">
        <v>0</v>
      </c>
      <c r="D281" s="35">
        <v>2</v>
      </c>
      <c r="E281" s="36">
        <v>0</v>
      </c>
      <c r="F281" s="37"/>
      <c r="G281" s="35">
        <f t="shared" si="60"/>
        <v>1</v>
      </c>
      <c r="H281" s="36">
        <f t="shared" si="61"/>
        <v>2</v>
      </c>
      <c r="I281" s="38" t="str">
        <f t="shared" si="62"/>
        <v>-</v>
      </c>
      <c r="J281" s="39" t="str">
        <f t="shared" si="63"/>
        <v>-</v>
      </c>
    </row>
    <row r="282" spans="1:10" x14ac:dyDescent="0.25">
      <c r="A282" s="124" t="s">
        <v>433</v>
      </c>
      <c r="B282" s="35">
        <v>1</v>
      </c>
      <c r="C282" s="36">
        <v>5</v>
      </c>
      <c r="D282" s="35">
        <v>5</v>
      </c>
      <c r="E282" s="36">
        <v>11</v>
      </c>
      <c r="F282" s="37"/>
      <c r="G282" s="35">
        <f t="shared" si="60"/>
        <v>-4</v>
      </c>
      <c r="H282" s="36">
        <f t="shared" si="61"/>
        <v>-6</v>
      </c>
      <c r="I282" s="38">
        <f t="shared" si="62"/>
        <v>-0.8</v>
      </c>
      <c r="J282" s="39">
        <f t="shared" si="63"/>
        <v>-0.54545454545454541</v>
      </c>
    </row>
    <row r="283" spans="1:10" x14ac:dyDescent="0.25">
      <c r="A283" s="124" t="s">
        <v>444</v>
      </c>
      <c r="B283" s="35">
        <v>14</v>
      </c>
      <c r="C283" s="36">
        <v>29</v>
      </c>
      <c r="D283" s="35">
        <v>48</v>
      </c>
      <c r="E283" s="36">
        <v>58</v>
      </c>
      <c r="F283" s="37"/>
      <c r="G283" s="35">
        <f t="shared" si="60"/>
        <v>-15</v>
      </c>
      <c r="H283" s="36">
        <f t="shared" si="61"/>
        <v>-10</v>
      </c>
      <c r="I283" s="38">
        <f t="shared" si="62"/>
        <v>-0.51724137931034486</v>
      </c>
      <c r="J283" s="39">
        <f t="shared" si="63"/>
        <v>-0.17241379310344829</v>
      </c>
    </row>
    <row r="284" spans="1:10" x14ac:dyDescent="0.25">
      <c r="A284" s="124" t="s">
        <v>367</v>
      </c>
      <c r="B284" s="35">
        <v>0</v>
      </c>
      <c r="C284" s="36">
        <v>0</v>
      </c>
      <c r="D284" s="35">
        <v>2</v>
      </c>
      <c r="E284" s="36">
        <v>5</v>
      </c>
      <c r="F284" s="37"/>
      <c r="G284" s="35">
        <f t="shared" si="60"/>
        <v>0</v>
      </c>
      <c r="H284" s="36">
        <f t="shared" si="61"/>
        <v>-3</v>
      </c>
      <c r="I284" s="38" t="str">
        <f t="shared" si="62"/>
        <v>-</v>
      </c>
      <c r="J284" s="39">
        <f t="shared" si="63"/>
        <v>-0.6</v>
      </c>
    </row>
    <row r="285" spans="1:10" x14ac:dyDescent="0.25">
      <c r="A285" s="124" t="s">
        <v>392</v>
      </c>
      <c r="B285" s="35">
        <v>2</v>
      </c>
      <c r="C285" s="36">
        <v>3</v>
      </c>
      <c r="D285" s="35">
        <v>4</v>
      </c>
      <c r="E285" s="36">
        <v>5</v>
      </c>
      <c r="F285" s="37"/>
      <c r="G285" s="35">
        <f t="shared" si="60"/>
        <v>-1</v>
      </c>
      <c r="H285" s="36">
        <f t="shared" si="61"/>
        <v>-1</v>
      </c>
      <c r="I285" s="38">
        <f t="shared" si="62"/>
        <v>-0.33333333333333331</v>
      </c>
      <c r="J285" s="39">
        <f t="shared" si="63"/>
        <v>-0.2</v>
      </c>
    </row>
    <row r="286" spans="1:10" x14ac:dyDescent="0.25">
      <c r="A286" s="124" t="s">
        <v>295</v>
      </c>
      <c r="B286" s="35">
        <v>10</v>
      </c>
      <c r="C286" s="36">
        <v>14</v>
      </c>
      <c r="D286" s="35">
        <v>36</v>
      </c>
      <c r="E286" s="36">
        <v>49</v>
      </c>
      <c r="F286" s="37"/>
      <c r="G286" s="35">
        <f t="shared" si="60"/>
        <v>-4</v>
      </c>
      <c r="H286" s="36">
        <f t="shared" si="61"/>
        <v>-13</v>
      </c>
      <c r="I286" s="38">
        <f t="shared" si="62"/>
        <v>-0.2857142857142857</v>
      </c>
      <c r="J286" s="39">
        <f t="shared" si="63"/>
        <v>-0.26530612244897961</v>
      </c>
    </row>
    <row r="287" spans="1:10" x14ac:dyDescent="0.25">
      <c r="A287" s="124" t="s">
        <v>325</v>
      </c>
      <c r="B287" s="35">
        <v>28</v>
      </c>
      <c r="C287" s="36">
        <v>58</v>
      </c>
      <c r="D287" s="35">
        <v>60</v>
      </c>
      <c r="E287" s="36">
        <v>98</v>
      </c>
      <c r="F287" s="37"/>
      <c r="G287" s="35">
        <f t="shared" si="60"/>
        <v>-30</v>
      </c>
      <c r="H287" s="36">
        <f t="shared" si="61"/>
        <v>-38</v>
      </c>
      <c r="I287" s="38">
        <f t="shared" si="62"/>
        <v>-0.51724137931034486</v>
      </c>
      <c r="J287" s="39">
        <f t="shared" si="63"/>
        <v>-0.38775510204081631</v>
      </c>
    </row>
    <row r="288" spans="1:10" s="52" customFormat="1" ht="13" x14ac:dyDescent="0.3">
      <c r="A288" s="148" t="s">
        <v>525</v>
      </c>
      <c r="B288" s="46">
        <v>56</v>
      </c>
      <c r="C288" s="47">
        <v>109</v>
      </c>
      <c r="D288" s="46">
        <v>159</v>
      </c>
      <c r="E288" s="47">
        <v>226</v>
      </c>
      <c r="F288" s="48"/>
      <c r="G288" s="46">
        <f t="shared" si="60"/>
        <v>-53</v>
      </c>
      <c r="H288" s="47">
        <f t="shared" si="61"/>
        <v>-67</v>
      </c>
      <c r="I288" s="49">
        <f t="shared" si="62"/>
        <v>-0.48623853211009177</v>
      </c>
      <c r="J288" s="50">
        <f t="shared" si="63"/>
        <v>-0.29646017699115046</v>
      </c>
    </row>
    <row r="289" spans="1:10" x14ac:dyDescent="0.25">
      <c r="A289" s="147"/>
      <c r="B289" s="80"/>
      <c r="C289" s="81"/>
      <c r="D289" s="80"/>
      <c r="E289" s="81"/>
      <c r="F289" s="82"/>
      <c r="G289" s="80"/>
      <c r="H289" s="81"/>
      <c r="I289" s="94"/>
      <c r="J289" s="95"/>
    </row>
    <row r="290" spans="1:10" ht="13" x14ac:dyDescent="0.3">
      <c r="A290" s="118" t="s">
        <v>77</v>
      </c>
      <c r="B290" s="35"/>
      <c r="C290" s="36"/>
      <c r="D290" s="35"/>
      <c r="E290" s="36"/>
      <c r="F290" s="37"/>
      <c r="G290" s="35"/>
      <c r="H290" s="36"/>
      <c r="I290" s="38"/>
      <c r="J290" s="39"/>
    </row>
    <row r="291" spans="1:10" x14ac:dyDescent="0.25">
      <c r="A291" s="124" t="s">
        <v>296</v>
      </c>
      <c r="B291" s="35">
        <v>0</v>
      </c>
      <c r="C291" s="36">
        <v>0</v>
      </c>
      <c r="D291" s="35">
        <v>0</v>
      </c>
      <c r="E291" s="36">
        <v>1</v>
      </c>
      <c r="F291" s="37"/>
      <c r="G291" s="35">
        <f>B291-C291</f>
        <v>0</v>
      </c>
      <c r="H291" s="36">
        <f>D291-E291</f>
        <v>-1</v>
      </c>
      <c r="I291" s="38" t="str">
        <f>IF(C291=0, "-", IF(G291/C291&lt;10, G291/C291, "&gt;999%"))</f>
        <v>-</v>
      </c>
      <c r="J291" s="39">
        <f>IF(E291=0, "-", IF(H291/E291&lt;10, H291/E291, "&gt;999%"))</f>
        <v>-1</v>
      </c>
    </row>
    <row r="292" spans="1:10" x14ac:dyDescent="0.25">
      <c r="A292" s="124" t="s">
        <v>326</v>
      </c>
      <c r="B292" s="35">
        <v>0</v>
      </c>
      <c r="C292" s="36">
        <v>1</v>
      </c>
      <c r="D292" s="35">
        <v>0</v>
      </c>
      <c r="E292" s="36">
        <v>5</v>
      </c>
      <c r="F292" s="37"/>
      <c r="G292" s="35">
        <f>B292-C292</f>
        <v>-1</v>
      </c>
      <c r="H292" s="36">
        <f>D292-E292</f>
        <v>-5</v>
      </c>
      <c r="I292" s="38">
        <f>IF(C292=0, "-", IF(G292/C292&lt;10, G292/C292, "&gt;999%"))</f>
        <v>-1</v>
      </c>
      <c r="J292" s="39">
        <f>IF(E292=0, "-", IF(H292/E292&lt;10, H292/E292, "&gt;999%"))</f>
        <v>-1</v>
      </c>
    </row>
    <row r="293" spans="1:10" x14ac:dyDescent="0.25">
      <c r="A293" s="124" t="s">
        <v>327</v>
      </c>
      <c r="B293" s="35">
        <v>0</v>
      </c>
      <c r="C293" s="36">
        <v>0</v>
      </c>
      <c r="D293" s="35">
        <v>0</v>
      </c>
      <c r="E293" s="36">
        <v>1</v>
      </c>
      <c r="F293" s="37"/>
      <c r="G293" s="35">
        <f>B293-C293</f>
        <v>0</v>
      </c>
      <c r="H293" s="36">
        <f>D293-E293</f>
        <v>-1</v>
      </c>
      <c r="I293" s="38" t="str">
        <f>IF(C293=0, "-", IF(G293/C293&lt;10, G293/C293, "&gt;999%"))</f>
        <v>-</v>
      </c>
      <c r="J293" s="39">
        <f>IF(E293=0, "-", IF(H293/E293&lt;10, H293/E293, "&gt;999%"))</f>
        <v>-1</v>
      </c>
    </row>
    <row r="294" spans="1:10" x14ac:dyDescent="0.25">
      <c r="A294" s="124" t="s">
        <v>209</v>
      </c>
      <c r="B294" s="35">
        <v>0</v>
      </c>
      <c r="C294" s="36">
        <v>0</v>
      </c>
      <c r="D294" s="35">
        <v>1</v>
      </c>
      <c r="E294" s="36">
        <v>0</v>
      </c>
      <c r="F294" s="37"/>
      <c r="G294" s="35">
        <f>B294-C294</f>
        <v>0</v>
      </c>
      <c r="H294" s="36">
        <f>D294-E294</f>
        <v>1</v>
      </c>
      <c r="I294" s="38" t="str">
        <f>IF(C294=0, "-", IF(G294/C294&lt;10, G294/C294, "&gt;999%"))</f>
        <v>-</v>
      </c>
      <c r="J294" s="39" t="str">
        <f>IF(E294=0, "-", IF(H294/E294&lt;10, H294/E294, "&gt;999%"))</f>
        <v>-</v>
      </c>
    </row>
    <row r="295" spans="1:10" s="52" customFormat="1" ht="13" x14ac:dyDescent="0.3">
      <c r="A295" s="148" t="s">
        <v>526</v>
      </c>
      <c r="B295" s="46">
        <v>0</v>
      </c>
      <c r="C295" s="47">
        <v>1</v>
      </c>
      <c r="D295" s="46">
        <v>1</v>
      </c>
      <c r="E295" s="47">
        <v>7</v>
      </c>
      <c r="F295" s="48"/>
      <c r="G295" s="46">
        <f>B295-C295</f>
        <v>-1</v>
      </c>
      <c r="H295" s="47">
        <f>D295-E295</f>
        <v>-6</v>
      </c>
      <c r="I295" s="49">
        <f>IF(C295=0, "-", IF(G295/C295&lt;10, G295/C295, "&gt;999%"))</f>
        <v>-1</v>
      </c>
      <c r="J295" s="50">
        <f>IF(E295=0, "-", IF(H295/E295&lt;10, H295/E295, "&gt;999%"))</f>
        <v>-0.8571428571428571</v>
      </c>
    </row>
    <row r="296" spans="1:10" x14ac:dyDescent="0.25">
      <c r="A296" s="147"/>
      <c r="B296" s="80"/>
      <c r="C296" s="81"/>
      <c r="D296" s="80"/>
      <c r="E296" s="81"/>
      <c r="F296" s="82"/>
      <c r="G296" s="80"/>
      <c r="H296" s="81"/>
      <c r="I296" s="94"/>
      <c r="J296" s="95"/>
    </row>
    <row r="297" spans="1:10" ht="13" x14ac:dyDescent="0.3">
      <c r="A297" s="118" t="s">
        <v>78</v>
      </c>
      <c r="B297" s="35"/>
      <c r="C297" s="36"/>
      <c r="D297" s="35"/>
      <c r="E297" s="36"/>
      <c r="F297" s="37"/>
      <c r="G297" s="35"/>
      <c r="H297" s="36"/>
      <c r="I297" s="38"/>
      <c r="J297" s="39"/>
    </row>
    <row r="298" spans="1:10" x14ac:dyDescent="0.25">
      <c r="A298" s="124" t="s">
        <v>269</v>
      </c>
      <c r="B298" s="35">
        <v>1</v>
      </c>
      <c r="C298" s="36">
        <v>1</v>
      </c>
      <c r="D298" s="35">
        <v>2</v>
      </c>
      <c r="E298" s="36">
        <v>2</v>
      </c>
      <c r="F298" s="37"/>
      <c r="G298" s="35">
        <f>B298-C298</f>
        <v>0</v>
      </c>
      <c r="H298" s="36">
        <f>D298-E298</f>
        <v>0</v>
      </c>
      <c r="I298" s="38">
        <f>IF(C298=0, "-", IF(G298/C298&lt;10, G298/C298, "&gt;999%"))</f>
        <v>0</v>
      </c>
      <c r="J298" s="39">
        <f>IF(E298=0, "-", IF(H298/E298&lt;10, H298/E298, "&gt;999%"))</f>
        <v>0</v>
      </c>
    </row>
    <row r="299" spans="1:10" x14ac:dyDescent="0.25">
      <c r="A299" s="124" t="s">
        <v>386</v>
      </c>
      <c r="B299" s="35">
        <v>1</v>
      </c>
      <c r="C299" s="36">
        <v>1</v>
      </c>
      <c r="D299" s="35">
        <v>5</v>
      </c>
      <c r="E299" s="36">
        <v>1</v>
      </c>
      <c r="F299" s="37"/>
      <c r="G299" s="35">
        <f>B299-C299</f>
        <v>0</v>
      </c>
      <c r="H299" s="36">
        <f>D299-E299</f>
        <v>4</v>
      </c>
      <c r="I299" s="38">
        <f>IF(C299=0, "-", IF(G299/C299&lt;10, G299/C299, "&gt;999%"))</f>
        <v>0</v>
      </c>
      <c r="J299" s="39">
        <f>IF(E299=0, "-", IF(H299/E299&lt;10, H299/E299, "&gt;999%"))</f>
        <v>4</v>
      </c>
    </row>
    <row r="300" spans="1:10" x14ac:dyDescent="0.25">
      <c r="A300" s="124" t="s">
        <v>266</v>
      </c>
      <c r="B300" s="35">
        <v>1</v>
      </c>
      <c r="C300" s="36">
        <v>0</v>
      </c>
      <c r="D300" s="35">
        <v>1</v>
      </c>
      <c r="E300" s="36">
        <v>0</v>
      </c>
      <c r="F300" s="37"/>
      <c r="G300" s="35">
        <f>B300-C300</f>
        <v>1</v>
      </c>
      <c r="H300" s="36">
        <f>D300-E300</f>
        <v>1</v>
      </c>
      <c r="I300" s="38" t="str">
        <f>IF(C300=0, "-", IF(G300/C300&lt;10, G300/C300, "&gt;999%"))</f>
        <v>-</v>
      </c>
      <c r="J300" s="39" t="str">
        <f>IF(E300=0, "-", IF(H300/E300&lt;10, H300/E300, "&gt;999%"))</f>
        <v>-</v>
      </c>
    </row>
    <row r="301" spans="1:10" x14ac:dyDescent="0.25">
      <c r="A301" s="124" t="s">
        <v>346</v>
      </c>
      <c r="B301" s="35">
        <v>0</v>
      </c>
      <c r="C301" s="36">
        <v>1</v>
      </c>
      <c r="D301" s="35">
        <v>5</v>
      </c>
      <c r="E301" s="36">
        <v>3</v>
      </c>
      <c r="F301" s="37"/>
      <c r="G301" s="35">
        <f>B301-C301</f>
        <v>-1</v>
      </c>
      <c r="H301" s="36">
        <f>D301-E301</f>
        <v>2</v>
      </c>
      <c r="I301" s="38">
        <f>IF(C301=0, "-", IF(G301/C301&lt;10, G301/C301, "&gt;999%"))</f>
        <v>-1</v>
      </c>
      <c r="J301" s="39">
        <f>IF(E301=0, "-", IF(H301/E301&lt;10, H301/E301, "&gt;999%"))</f>
        <v>0.66666666666666663</v>
      </c>
    </row>
    <row r="302" spans="1:10" s="52" customFormat="1" ht="13" x14ac:dyDescent="0.3">
      <c r="A302" s="148" t="s">
        <v>527</v>
      </c>
      <c r="B302" s="46">
        <v>3</v>
      </c>
      <c r="C302" s="47">
        <v>3</v>
      </c>
      <c r="D302" s="46">
        <v>13</v>
      </c>
      <c r="E302" s="47">
        <v>6</v>
      </c>
      <c r="F302" s="48"/>
      <c r="G302" s="46">
        <f>B302-C302</f>
        <v>0</v>
      </c>
      <c r="H302" s="47">
        <f>D302-E302</f>
        <v>7</v>
      </c>
      <c r="I302" s="49">
        <f>IF(C302=0, "-", IF(G302/C302&lt;10, G302/C302, "&gt;999%"))</f>
        <v>0</v>
      </c>
      <c r="J302" s="50">
        <f>IF(E302=0, "-", IF(H302/E302&lt;10, H302/E302, "&gt;999%"))</f>
        <v>1.1666666666666667</v>
      </c>
    </row>
    <row r="303" spans="1:10" x14ac:dyDescent="0.25">
      <c r="A303" s="147"/>
      <c r="B303" s="80"/>
      <c r="C303" s="81"/>
      <c r="D303" s="80"/>
      <c r="E303" s="81"/>
      <c r="F303" s="82"/>
      <c r="G303" s="80"/>
      <c r="H303" s="81"/>
      <c r="I303" s="94"/>
      <c r="J303" s="95"/>
    </row>
    <row r="304" spans="1:10" ht="13" x14ac:dyDescent="0.3">
      <c r="A304" s="118" t="s">
        <v>79</v>
      </c>
      <c r="B304" s="35"/>
      <c r="C304" s="36"/>
      <c r="D304" s="35"/>
      <c r="E304" s="36"/>
      <c r="F304" s="37"/>
      <c r="G304" s="35"/>
      <c r="H304" s="36"/>
      <c r="I304" s="38"/>
      <c r="J304" s="39"/>
    </row>
    <row r="305" spans="1:10" x14ac:dyDescent="0.25">
      <c r="A305" s="124" t="s">
        <v>445</v>
      </c>
      <c r="B305" s="35">
        <v>1</v>
      </c>
      <c r="C305" s="36">
        <v>2</v>
      </c>
      <c r="D305" s="35">
        <v>5</v>
      </c>
      <c r="E305" s="36">
        <v>6</v>
      </c>
      <c r="F305" s="37"/>
      <c r="G305" s="35">
        <f>B305-C305</f>
        <v>-1</v>
      </c>
      <c r="H305" s="36">
        <f>D305-E305</f>
        <v>-1</v>
      </c>
      <c r="I305" s="38">
        <f>IF(C305=0, "-", IF(G305/C305&lt;10, G305/C305, "&gt;999%"))</f>
        <v>-0.5</v>
      </c>
      <c r="J305" s="39">
        <f>IF(E305=0, "-", IF(H305/E305&lt;10, H305/E305, "&gt;999%"))</f>
        <v>-0.16666666666666666</v>
      </c>
    </row>
    <row r="306" spans="1:10" x14ac:dyDescent="0.25">
      <c r="A306" s="124" t="s">
        <v>446</v>
      </c>
      <c r="B306" s="35">
        <v>2</v>
      </c>
      <c r="C306" s="36">
        <v>1</v>
      </c>
      <c r="D306" s="35">
        <v>5</v>
      </c>
      <c r="E306" s="36">
        <v>3</v>
      </c>
      <c r="F306" s="37"/>
      <c r="G306" s="35">
        <f>B306-C306</f>
        <v>1</v>
      </c>
      <c r="H306" s="36">
        <f>D306-E306</f>
        <v>2</v>
      </c>
      <c r="I306" s="38">
        <f>IF(C306=0, "-", IF(G306/C306&lt;10, G306/C306, "&gt;999%"))</f>
        <v>1</v>
      </c>
      <c r="J306" s="39">
        <f>IF(E306=0, "-", IF(H306/E306&lt;10, H306/E306, "&gt;999%"))</f>
        <v>0.66666666666666663</v>
      </c>
    </row>
    <row r="307" spans="1:10" x14ac:dyDescent="0.25">
      <c r="A307" s="124" t="s">
        <v>447</v>
      </c>
      <c r="B307" s="35">
        <v>0</v>
      </c>
      <c r="C307" s="36">
        <v>2</v>
      </c>
      <c r="D307" s="35">
        <v>0</v>
      </c>
      <c r="E307" s="36">
        <v>2</v>
      </c>
      <c r="F307" s="37"/>
      <c r="G307" s="35">
        <f>B307-C307</f>
        <v>-2</v>
      </c>
      <c r="H307" s="36">
        <f>D307-E307</f>
        <v>-2</v>
      </c>
      <c r="I307" s="38">
        <f>IF(C307=0, "-", IF(G307/C307&lt;10, G307/C307, "&gt;999%"))</f>
        <v>-1</v>
      </c>
      <c r="J307" s="39">
        <f>IF(E307=0, "-", IF(H307/E307&lt;10, H307/E307, "&gt;999%"))</f>
        <v>-1</v>
      </c>
    </row>
    <row r="308" spans="1:10" s="52" customFormat="1" ht="13" x14ac:dyDescent="0.3">
      <c r="A308" s="148" t="s">
        <v>528</v>
      </c>
      <c r="B308" s="46">
        <v>3</v>
      </c>
      <c r="C308" s="47">
        <v>5</v>
      </c>
      <c r="D308" s="46">
        <v>10</v>
      </c>
      <c r="E308" s="47">
        <v>11</v>
      </c>
      <c r="F308" s="48"/>
      <c r="G308" s="46">
        <f>B308-C308</f>
        <v>-2</v>
      </c>
      <c r="H308" s="47">
        <f>D308-E308</f>
        <v>-1</v>
      </c>
      <c r="I308" s="49">
        <f>IF(C308=0, "-", IF(G308/C308&lt;10, G308/C308, "&gt;999%"))</f>
        <v>-0.4</v>
      </c>
      <c r="J308" s="50">
        <f>IF(E308=0, "-", IF(H308/E308&lt;10, H308/E308, "&gt;999%"))</f>
        <v>-9.0909090909090912E-2</v>
      </c>
    </row>
    <row r="309" spans="1:10" x14ac:dyDescent="0.25">
      <c r="A309" s="147"/>
      <c r="B309" s="80"/>
      <c r="C309" s="81"/>
      <c r="D309" s="80"/>
      <c r="E309" s="81"/>
      <c r="F309" s="82"/>
      <c r="G309" s="80"/>
      <c r="H309" s="81"/>
      <c r="I309" s="94"/>
      <c r="J309" s="95"/>
    </row>
    <row r="310" spans="1:10" ht="13" x14ac:dyDescent="0.3">
      <c r="A310" s="118" t="s">
        <v>80</v>
      </c>
      <c r="B310" s="35"/>
      <c r="C310" s="36"/>
      <c r="D310" s="35"/>
      <c r="E310" s="36"/>
      <c r="F310" s="37"/>
      <c r="G310" s="35"/>
      <c r="H310" s="36"/>
      <c r="I310" s="38"/>
      <c r="J310" s="39"/>
    </row>
    <row r="311" spans="1:10" x14ac:dyDescent="0.25">
      <c r="A311" s="124" t="s">
        <v>281</v>
      </c>
      <c r="B311" s="35">
        <v>0</v>
      </c>
      <c r="C311" s="36">
        <v>1</v>
      </c>
      <c r="D311" s="35">
        <v>0</v>
      </c>
      <c r="E311" s="36">
        <v>1</v>
      </c>
      <c r="F311" s="37"/>
      <c r="G311" s="35">
        <f t="shared" ref="G311:G319" si="64">B311-C311</f>
        <v>-1</v>
      </c>
      <c r="H311" s="36">
        <f t="shared" ref="H311:H319" si="65">D311-E311</f>
        <v>-1</v>
      </c>
      <c r="I311" s="38">
        <f t="shared" ref="I311:I319" si="66">IF(C311=0, "-", IF(G311/C311&lt;10, G311/C311, "&gt;999%"))</f>
        <v>-1</v>
      </c>
      <c r="J311" s="39">
        <f t="shared" ref="J311:J319" si="67">IF(E311=0, "-", IF(H311/E311&lt;10, H311/E311, "&gt;999%"))</f>
        <v>-1</v>
      </c>
    </row>
    <row r="312" spans="1:10" x14ac:dyDescent="0.25">
      <c r="A312" s="124" t="s">
        <v>166</v>
      </c>
      <c r="B312" s="35">
        <v>0</v>
      </c>
      <c r="C312" s="36">
        <v>0</v>
      </c>
      <c r="D312" s="35">
        <v>0</v>
      </c>
      <c r="E312" s="36">
        <v>1</v>
      </c>
      <c r="F312" s="37"/>
      <c r="G312" s="35">
        <f t="shared" si="64"/>
        <v>0</v>
      </c>
      <c r="H312" s="36">
        <f t="shared" si="65"/>
        <v>-1</v>
      </c>
      <c r="I312" s="38" t="str">
        <f t="shared" si="66"/>
        <v>-</v>
      </c>
      <c r="J312" s="39">
        <f t="shared" si="67"/>
        <v>-1</v>
      </c>
    </row>
    <row r="313" spans="1:10" x14ac:dyDescent="0.25">
      <c r="A313" s="124" t="s">
        <v>297</v>
      </c>
      <c r="B313" s="35">
        <v>1</v>
      </c>
      <c r="C313" s="36">
        <v>0</v>
      </c>
      <c r="D313" s="35">
        <v>3</v>
      </c>
      <c r="E313" s="36">
        <v>0</v>
      </c>
      <c r="F313" s="37"/>
      <c r="G313" s="35">
        <f t="shared" si="64"/>
        <v>1</v>
      </c>
      <c r="H313" s="36">
        <f t="shared" si="65"/>
        <v>3</v>
      </c>
      <c r="I313" s="38" t="str">
        <f t="shared" si="66"/>
        <v>-</v>
      </c>
      <c r="J313" s="39" t="str">
        <f t="shared" si="67"/>
        <v>-</v>
      </c>
    </row>
    <row r="314" spans="1:10" x14ac:dyDescent="0.25">
      <c r="A314" s="124" t="s">
        <v>414</v>
      </c>
      <c r="B314" s="35">
        <v>0</v>
      </c>
      <c r="C314" s="36">
        <v>0</v>
      </c>
      <c r="D314" s="35">
        <v>1</v>
      </c>
      <c r="E314" s="36">
        <v>1</v>
      </c>
      <c r="F314" s="37"/>
      <c r="G314" s="35">
        <f t="shared" si="64"/>
        <v>0</v>
      </c>
      <c r="H314" s="36">
        <f t="shared" si="65"/>
        <v>0</v>
      </c>
      <c r="I314" s="38" t="str">
        <f t="shared" si="66"/>
        <v>-</v>
      </c>
      <c r="J314" s="39">
        <f t="shared" si="67"/>
        <v>0</v>
      </c>
    </row>
    <row r="315" spans="1:10" x14ac:dyDescent="0.25">
      <c r="A315" s="124" t="s">
        <v>328</v>
      </c>
      <c r="B315" s="35">
        <v>1</v>
      </c>
      <c r="C315" s="36">
        <v>6</v>
      </c>
      <c r="D315" s="35">
        <v>3</v>
      </c>
      <c r="E315" s="36">
        <v>8</v>
      </c>
      <c r="F315" s="37"/>
      <c r="G315" s="35">
        <f t="shared" si="64"/>
        <v>-5</v>
      </c>
      <c r="H315" s="36">
        <f t="shared" si="65"/>
        <v>-5</v>
      </c>
      <c r="I315" s="38">
        <f t="shared" si="66"/>
        <v>-0.83333333333333337</v>
      </c>
      <c r="J315" s="39">
        <f t="shared" si="67"/>
        <v>-0.625</v>
      </c>
    </row>
    <row r="316" spans="1:10" x14ac:dyDescent="0.25">
      <c r="A316" s="124" t="s">
        <v>463</v>
      </c>
      <c r="B316" s="35">
        <v>0</v>
      </c>
      <c r="C316" s="36">
        <v>0</v>
      </c>
      <c r="D316" s="35">
        <v>1</v>
      </c>
      <c r="E316" s="36">
        <v>1</v>
      </c>
      <c r="F316" s="37"/>
      <c r="G316" s="35">
        <f t="shared" si="64"/>
        <v>0</v>
      </c>
      <c r="H316" s="36">
        <f t="shared" si="65"/>
        <v>0</v>
      </c>
      <c r="I316" s="38" t="str">
        <f t="shared" si="66"/>
        <v>-</v>
      </c>
      <c r="J316" s="39">
        <f t="shared" si="67"/>
        <v>0</v>
      </c>
    </row>
    <row r="317" spans="1:10" x14ac:dyDescent="0.25">
      <c r="A317" s="124" t="s">
        <v>408</v>
      </c>
      <c r="B317" s="35">
        <v>0</v>
      </c>
      <c r="C317" s="36">
        <v>0</v>
      </c>
      <c r="D317" s="35">
        <v>0</v>
      </c>
      <c r="E317" s="36">
        <v>1</v>
      </c>
      <c r="F317" s="37"/>
      <c r="G317" s="35">
        <f t="shared" si="64"/>
        <v>0</v>
      </c>
      <c r="H317" s="36">
        <f t="shared" si="65"/>
        <v>-1</v>
      </c>
      <c r="I317" s="38" t="str">
        <f t="shared" si="66"/>
        <v>-</v>
      </c>
      <c r="J317" s="39">
        <f t="shared" si="67"/>
        <v>-1</v>
      </c>
    </row>
    <row r="318" spans="1:10" x14ac:dyDescent="0.25">
      <c r="A318" s="124" t="s">
        <v>422</v>
      </c>
      <c r="B318" s="35">
        <v>2</v>
      </c>
      <c r="C318" s="36">
        <v>3</v>
      </c>
      <c r="D318" s="35">
        <v>5</v>
      </c>
      <c r="E318" s="36">
        <v>15</v>
      </c>
      <c r="F318" s="37"/>
      <c r="G318" s="35">
        <f t="shared" si="64"/>
        <v>-1</v>
      </c>
      <c r="H318" s="36">
        <f t="shared" si="65"/>
        <v>-10</v>
      </c>
      <c r="I318" s="38">
        <f t="shared" si="66"/>
        <v>-0.33333333333333331</v>
      </c>
      <c r="J318" s="39">
        <f t="shared" si="67"/>
        <v>-0.66666666666666663</v>
      </c>
    </row>
    <row r="319" spans="1:10" s="52" customFormat="1" ht="13" x14ac:dyDescent="0.3">
      <c r="A319" s="148" t="s">
        <v>529</v>
      </c>
      <c r="B319" s="46">
        <v>4</v>
      </c>
      <c r="C319" s="47">
        <v>10</v>
      </c>
      <c r="D319" s="46">
        <v>13</v>
      </c>
      <c r="E319" s="47">
        <v>28</v>
      </c>
      <c r="F319" s="48"/>
      <c r="G319" s="46">
        <f t="shared" si="64"/>
        <v>-6</v>
      </c>
      <c r="H319" s="47">
        <f t="shared" si="65"/>
        <v>-15</v>
      </c>
      <c r="I319" s="49">
        <f t="shared" si="66"/>
        <v>-0.6</v>
      </c>
      <c r="J319" s="50">
        <f t="shared" si="67"/>
        <v>-0.5357142857142857</v>
      </c>
    </row>
    <row r="320" spans="1:10" x14ac:dyDescent="0.25">
      <c r="A320" s="147"/>
      <c r="B320" s="80"/>
      <c r="C320" s="81"/>
      <c r="D320" s="80"/>
      <c r="E320" s="81"/>
      <c r="F320" s="82"/>
      <c r="G320" s="80"/>
      <c r="H320" s="81"/>
      <c r="I320" s="94"/>
      <c r="J320" s="95"/>
    </row>
    <row r="321" spans="1:10" ht="13" x14ac:dyDescent="0.3">
      <c r="A321" s="118" t="s">
        <v>98</v>
      </c>
      <c r="B321" s="35"/>
      <c r="C321" s="36"/>
      <c r="D321" s="35"/>
      <c r="E321" s="36"/>
      <c r="F321" s="37"/>
      <c r="G321" s="35"/>
      <c r="H321" s="36"/>
      <c r="I321" s="38"/>
      <c r="J321" s="39"/>
    </row>
    <row r="322" spans="1:10" x14ac:dyDescent="0.25">
      <c r="A322" s="124" t="s">
        <v>480</v>
      </c>
      <c r="B322" s="35">
        <v>1</v>
      </c>
      <c r="C322" s="36">
        <v>1</v>
      </c>
      <c r="D322" s="35">
        <v>1</v>
      </c>
      <c r="E322" s="36">
        <v>6</v>
      </c>
      <c r="F322" s="37"/>
      <c r="G322" s="35">
        <f>B322-C322</f>
        <v>0</v>
      </c>
      <c r="H322" s="36">
        <f>D322-E322</f>
        <v>-5</v>
      </c>
      <c r="I322" s="38">
        <f>IF(C322=0, "-", IF(G322/C322&lt;10, G322/C322, "&gt;999%"))</f>
        <v>0</v>
      </c>
      <c r="J322" s="39">
        <f>IF(E322=0, "-", IF(H322/E322&lt;10, H322/E322, "&gt;999%"))</f>
        <v>-0.83333333333333337</v>
      </c>
    </row>
    <row r="323" spans="1:10" s="52" customFormat="1" ht="13" x14ac:dyDescent="0.3">
      <c r="A323" s="148" t="s">
        <v>530</v>
      </c>
      <c r="B323" s="46">
        <v>1</v>
      </c>
      <c r="C323" s="47">
        <v>1</v>
      </c>
      <c r="D323" s="46">
        <v>1</v>
      </c>
      <c r="E323" s="47">
        <v>6</v>
      </c>
      <c r="F323" s="48"/>
      <c r="G323" s="46">
        <f>B323-C323</f>
        <v>0</v>
      </c>
      <c r="H323" s="47">
        <f>D323-E323</f>
        <v>-5</v>
      </c>
      <c r="I323" s="49">
        <f>IF(C323=0, "-", IF(G323/C323&lt;10, G323/C323, "&gt;999%"))</f>
        <v>0</v>
      </c>
      <c r="J323" s="50">
        <f>IF(E323=0, "-", IF(H323/E323&lt;10, H323/E323, "&gt;999%"))</f>
        <v>-0.83333333333333337</v>
      </c>
    </row>
    <row r="324" spans="1:10" x14ac:dyDescent="0.25">
      <c r="A324" s="147"/>
      <c r="B324" s="80"/>
      <c r="C324" s="81"/>
      <c r="D324" s="80"/>
      <c r="E324" s="81"/>
      <c r="F324" s="82"/>
      <c r="G324" s="80"/>
      <c r="H324" s="81"/>
      <c r="I324" s="94"/>
      <c r="J324" s="95"/>
    </row>
    <row r="325" spans="1:10" ht="13" x14ac:dyDescent="0.3">
      <c r="A325" s="118" t="s">
        <v>81</v>
      </c>
      <c r="B325" s="35"/>
      <c r="C325" s="36"/>
      <c r="D325" s="35"/>
      <c r="E325" s="36"/>
      <c r="F325" s="37"/>
      <c r="G325" s="35"/>
      <c r="H325" s="36"/>
      <c r="I325" s="38"/>
      <c r="J325" s="39"/>
    </row>
    <row r="326" spans="1:10" x14ac:dyDescent="0.25">
      <c r="A326" s="124" t="s">
        <v>167</v>
      </c>
      <c r="B326" s="35">
        <v>1</v>
      </c>
      <c r="C326" s="36">
        <v>3</v>
      </c>
      <c r="D326" s="35">
        <v>2</v>
      </c>
      <c r="E326" s="36">
        <v>6</v>
      </c>
      <c r="F326" s="37"/>
      <c r="G326" s="35">
        <f t="shared" ref="G326:G332" si="68">B326-C326</f>
        <v>-2</v>
      </c>
      <c r="H326" s="36">
        <f t="shared" ref="H326:H332" si="69">D326-E326</f>
        <v>-4</v>
      </c>
      <c r="I326" s="38">
        <f t="shared" ref="I326:I332" si="70">IF(C326=0, "-", IF(G326/C326&lt;10, G326/C326, "&gt;999%"))</f>
        <v>-0.66666666666666663</v>
      </c>
      <c r="J326" s="39">
        <f t="shared" ref="J326:J332" si="71">IF(E326=0, "-", IF(H326/E326&lt;10, H326/E326, "&gt;999%"))</f>
        <v>-0.66666666666666663</v>
      </c>
    </row>
    <row r="327" spans="1:10" x14ac:dyDescent="0.25">
      <c r="A327" s="124" t="s">
        <v>329</v>
      </c>
      <c r="B327" s="35">
        <v>3</v>
      </c>
      <c r="C327" s="36">
        <v>2</v>
      </c>
      <c r="D327" s="35">
        <v>10</v>
      </c>
      <c r="E327" s="36">
        <v>7</v>
      </c>
      <c r="F327" s="37"/>
      <c r="G327" s="35">
        <f t="shared" si="68"/>
        <v>1</v>
      </c>
      <c r="H327" s="36">
        <f t="shared" si="69"/>
        <v>3</v>
      </c>
      <c r="I327" s="38">
        <f t="shared" si="70"/>
        <v>0.5</v>
      </c>
      <c r="J327" s="39">
        <f t="shared" si="71"/>
        <v>0.42857142857142855</v>
      </c>
    </row>
    <row r="328" spans="1:10" x14ac:dyDescent="0.25">
      <c r="A328" s="124" t="s">
        <v>368</v>
      </c>
      <c r="B328" s="35">
        <v>2</v>
      </c>
      <c r="C328" s="36">
        <v>4</v>
      </c>
      <c r="D328" s="35">
        <v>16</v>
      </c>
      <c r="E328" s="36">
        <v>16</v>
      </c>
      <c r="F328" s="37"/>
      <c r="G328" s="35">
        <f t="shared" si="68"/>
        <v>-2</v>
      </c>
      <c r="H328" s="36">
        <f t="shared" si="69"/>
        <v>0</v>
      </c>
      <c r="I328" s="38">
        <f t="shared" si="70"/>
        <v>-0.5</v>
      </c>
      <c r="J328" s="39">
        <f t="shared" si="71"/>
        <v>0</v>
      </c>
    </row>
    <row r="329" spans="1:10" x14ac:dyDescent="0.25">
      <c r="A329" s="124" t="s">
        <v>210</v>
      </c>
      <c r="B329" s="35">
        <v>3</v>
      </c>
      <c r="C329" s="36">
        <v>0</v>
      </c>
      <c r="D329" s="35">
        <v>10</v>
      </c>
      <c r="E329" s="36">
        <v>4</v>
      </c>
      <c r="F329" s="37"/>
      <c r="G329" s="35">
        <f t="shared" si="68"/>
        <v>3</v>
      </c>
      <c r="H329" s="36">
        <f t="shared" si="69"/>
        <v>6</v>
      </c>
      <c r="I329" s="38" t="str">
        <f t="shared" si="70"/>
        <v>-</v>
      </c>
      <c r="J329" s="39">
        <f t="shared" si="71"/>
        <v>1.5</v>
      </c>
    </row>
    <row r="330" spans="1:10" x14ac:dyDescent="0.25">
      <c r="A330" s="124" t="s">
        <v>190</v>
      </c>
      <c r="B330" s="35">
        <v>0</v>
      </c>
      <c r="C330" s="36">
        <v>0</v>
      </c>
      <c r="D330" s="35">
        <v>2</v>
      </c>
      <c r="E330" s="36">
        <v>1</v>
      </c>
      <c r="F330" s="37"/>
      <c r="G330" s="35">
        <f t="shared" si="68"/>
        <v>0</v>
      </c>
      <c r="H330" s="36">
        <f t="shared" si="69"/>
        <v>1</v>
      </c>
      <c r="I330" s="38" t="str">
        <f t="shared" si="70"/>
        <v>-</v>
      </c>
      <c r="J330" s="39">
        <f t="shared" si="71"/>
        <v>1</v>
      </c>
    </row>
    <row r="331" spans="1:10" x14ac:dyDescent="0.25">
      <c r="A331" s="124" t="s">
        <v>228</v>
      </c>
      <c r="B331" s="35">
        <v>0</v>
      </c>
      <c r="C331" s="36">
        <v>2</v>
      </c>
      <c r="D331" s="35">
        <v>0</v>
      </c>
      <c r="E331" s="36">
        <v>3</v>
      </c>
      <c r="F331" s="37"/>
      <c r="G331" s="35">
        <f t="shared" si="68"/>
        <v>-2</v>
      </c>
      <c r="H331" s="36">
        <f t="shared" si="69"/>
        <v>-3</v>
      </c>
      <c r="I331" s="38">
        <f t="shared" si="70"/>
        <v>-1</v>
      </c>
      <c r="J331" s="39">
        <f t="shared" si="71"/>
        <v>-1</v>
      </c>
    </row>
    <row r="332" spans="1:10" s="52" customFormat="1" ht="13" x14ac:dyDescent="0.3">
      <c r="A332" s="148" t="s">
        <v>531</v>
      </c>
      <c r="B332" s="46">
        <v>9</v>
      </c>
      <c r="C332" s="47">
        <v>11</v>
      </c>
      <c r="D332" s="46">
        <v>40</v>
      </c>
      <c r="E332" s="47">
        <v>37</v>
      </c>
      <c r="F332" s="48"/>
      <c r="G332" s="46">
        <f t="shared" si="68"/>
        <v>-2</v>
      </c>
      <c r="H332" s="47">
        <f t="shared" si="69"/>
        <v>3</v>
      </c>
      <c r="I332" s="49">
        <f t="shared" si="70"/>
        <v>-0.18181818181818182</v>
      </c>
      <c r="J332" s="50">
        <f t="shared" si="71"/>
        <v>8.1081081081081086E-2</v>
      </c>
    </row>
    <row r="333" spans="1:10" x14ac:dyDescent="0.25">
      <c r="A333" s="147"/>
      <c r="B333" s="80"/>
      <c r="C333" s="81"/>
      <c r="D333" s="80"/>
      <c r="E333" s="81"/>
      <c r="F333" s="82"/>
      <c r="G333" s="80"/>
      <c r="H333" s="81"/>
      <c r="I333" s="94"/>
      <c r="J333" s="95"/>
    </row>
    <row r="334" spans="1:10" ht="13" x14ac:dyDescent="0.3">
      <c r="A334" s="118" t="s">
        <v>82</v>
      </c>
      <c r="B334" s="35"/>
      <c r="C334" s="36"/>
      <c r="D334" s="35"/>
      <c r="E334" s="36"/>
      <c r="F334" s="37"/>
      <c r="G334" s="35"/>
      <c r="H334" s="36"/>
      <c r="I334" s="38"/>
      <c r="J334" s="39"/>
    </row>
    <row r="335" spans="1:10" x14ac:dyDescent="0.25">
      <c r="A335" s="124" t="s">
        <v>448</v>
      </c>
      <c r="B335" s="35">
        <v>1</v>
      </c>
      <c r="C335" s="36">
        <v>0</v>
      </c>
      <c r="D335" s="35">
        <v>7</v>
      </c>
      <c r="E335" s="36">
        <v>0</v>
      </c>
      <c r="F335" s="37"/>
      <c r="G335" s="35">
        <f>B335-C335</f>
        <v>1</v>
      </c>
      <c r="H335" s="36">
        <f>D335-E335</f>
        <v>7</v>
      </c>
      <c r="I335" s="38" t="str">
        <f>IF(C335=0, "-", IF(G335/C335&lt;10, G335/C335, "&gt;999%"))</f>
        <v>-</v>
      </c>
      <c r="J335" s="39" t="str">
        <f>IF(E335=0, "-", IF(H335/E335&lt;10, H335/E335, "&gt;999%"))</f>
        <v>-</v>
      </c>
    </row>
    <row r="336" spans="1:10" x14ac:dyDescent="0.25">
      <c r="A336" s="124" t="s">
        <v>369</v>
      </c>
      <c r="B336" s="35">
        <v>0</v>
      </c>
      <c r="C336" s="36">
        <v>0</v>
      </c>
      <c r="D336" s="35">
        <v>1</v>
      </c>
      <c r="E336" s="36">
        <v>0</v>
      </c>
      <c r="F336" s="37"/>
      <c r="G336" s="35">
        <f>B336-C336</f>
        <v>0</v>
      </c>
      <c r="H336" s="36">
        <f>D336-E336</f>
        <v>1</v>
      </c>
      <c r="I336" s="38" t="str">
        <f>IF(C336=0, "-", IF(G336/C336&lt;10, G336/C336, "&gt;999%"))</f>
        <v>-</v>
      </c>
      <c r="J336" s="39" t="str">
        <f>IF(E336=0, "-", IF(H336/E336&lt;10, H336/E336, "&gt;999%"))</f>
        <v>-</v>
      </c>
    </row>
    <row r="337" spans="1:10" x14ac:dyDescent="0.25">
      <c r="A337" s="124" t="s">
        <v>282</v>
      </c>
      <c r="B337" s="35">
        <v>0</v>
      </c>
      <c r="C337" s="36">
        <v>0</v>
      </c>
      <c r="D337" s="35">
        <v>1</v>
      </c>
      <c r="E337" s="36">
        <v>0</v>
      </c>
      <c r="F337" s="37"/>
      <c r="G337" s="35">
        <f>B337-C337</f>
        <v>0</v>
      </c>
      <c r="H337" s="36">
        <f>D337-E337</f>
        <v>1</v>
      </c>
      <c r="I337" s="38" t="str">
        <f>IF(C337=0, "-", IF(G337/C337&lt;10, G337/C337, "&gt;999%"))</f>
        <v>-</v>
      </c>
      <c r="J337" s="39" t="str">
        <f>IF(E337=0, "-", IF(H337/E337&lt;10, H337/E337, "&gt;999%"))</f>
        <v>-</v>
      </c>
    </row>
    <row r="338" spans="1:10" s="52" customFormat="1" ht="13" x14ac:dyDescent="0.3">
      <c r="A338" s="148" t="s">
        <v>532</v>
      </c>
      <c r="B338" s="46">
        <v>1</v>
      </c>
      <c r="C338" s="47">
        <v>0</v>
      </c>
      <c r="D338" s="46">
        <v>9</v>
      </c>
      <c r="E338" s="47">
        <v>0</v>
      </c>
      <c r="F338" s="48"/>
      <c r="G338" s="46">
        <f>B338-C338</f>
        <v>1</v>
      </c>
      <c r="H338" s="47">
        <f>D338-E338</f>
        <v>9</v>
      </c>
      <c r="I338" s="49" t="str">
        <f>IF(C338=0, "-", IF(G338/C338&lt;10, G338/C338, "&gt;999%"))</f>
        <v>-</v>
      </c>
      <c r="J338" s="50" t="str">
        <f>IF(E338=0, "-", IF(H338/E338&lt;10, H338/E338, "&gt;999%"))</f>
        <v>-</v>
      </c>
    </row>
    <row r="339" spans="1:10" x14ac:dyDescent="0.25">
      <c r="A339" s="147"/>
      <c r="B339" s="80"/>
      <c r="C339" s="81"/>
      <c r="D339" s="80"/>
      <c r="E339" s="81"/>
      <c r="F339" s="82"/>
      <c r="G339" s="80"/>
      <c r="H339" s="81"/>
      <c r="I339" s="94"/>
      <c r="J339" s="95"/>
    </row>
    <row r="340" spans="1:10" ht="13" x14ac:dyDescent="0.3">
      <c r="A340" s="118" t="s">
        <v>83</v>
      </c>
      <c r="B340" s="35"/>
      <c r="C340" s="36"/>
      <c r="D340" s="35"/>
      <c r="E340" s="36"/>
      <c r="F340" s="37"/>
      <c r="G340" s="35"/>
      <c r="H340" s="36"/>
      <c r="I340" s="38"/>
      <c r="J340" s="39"/>
    </row>
    <row r="341" spans="1:10" x14ac:dyDescent="0.25">
      <c r="A341" s="124" t="s">
        <v>330</v>
      </c>
      <c r="B341" s="35">
        <v>35</v>
      </c>
      <c r="C341" s="36">
        <v>33</v>
      </c>
      <c r="D341" s="35">
        <v>77</v>
      </c>
      <c r="E341" s="36">
        <v>97</v>
      </c>
      <c r="F341" s="37"/>
      <c r="G341" s="35">
        <f t="shared" ref="G341:G348" si="72">B341-C341</f>
        <v>2</v>
      </c>
      <c r="H341" s="36">
        <f t="shared" ref="H341:H348" si="73">D341-E341</f>
        <v>-20</v>
      </c>
      <c r="I341" s="38">
        <f t="shared" ref="I341:I348" si="74">IF(C341=0, "-", IF(G341/C341&lt;10, G341/C341, "&gt;999%"))</f>
        <v>6.0606060606060608E-2</v>
      </c>
      <c r="J341" s="39">
        <f t="shared" ref="J341:J348" si="75">IF(E341=0, "-", IF(H341/E341&lt;10, H341/E341, "&gt;999%"))</f>
        <v>-0.20618556701030927</v>
      </c>
    </row>
    <row r="342" spans="1:10" x14ac:dyDescent="0.25">
      <c r="A342" s="124" t="s">
        <v>191</v>
      </c>
      <c r="B342" s="35">
        <v>3</v>
      </c>
      <c r="C342" s="36">
        <v>5</v>
      </c>
      <c r="D342" s="35">
        <v>11</v>
      </c>
      <c r="E342" s="36">
        <v>26</v>
      </c>
      <c r="F342" s="37"/>
      <c r="G342" s="35">
        <f t="shared" si="72"/>
        <v>-2</v>
      </c>
      <c r="H342" s="36">
        <f t="shared" si="73"/>
        <v>-15</v>
      </c>
      <c r="I342" s="38">
        <f t="shared" si="74"/>
        <v>-0.4</v>
      </c>
      <c r="J342" s="39">
        <f t="shared" si="75"/>
        <v>-0.57692307692307687</v>
      </c>
    </row>
    <row r="343" spans="1:10" x14ac:dyDescent="0.25">
      <c r="A343" s="124" t="s">
        <v>211</v>
      </c>
      <c r="B343" s="35">
        <v>0</v>
      </c>
      <c r="C343" s="36">
        <v>0</v>
      </c>
      <c r="D343" s="35">
        <v>2</v>
      </c>
      <c r="E343" s="36">
        <v>0</v>
      </c>
      <c r="F343" s="37"/>
      <c r="G343" s="35">
        <f t="shared" si="72"/>
        <v>0</v>
      </c>
      <c r="H343" s="36">
        <f t="shared" si="73"/>
        <v>2</v>
      </c>
      <c r="I343" s="38" t="str">
        <f t="shared" si="74"/>
        <v>-</v>
      </c>
      <c r="J343" s="39" t="str">
        <f t="shared" si="75"/>
        <v>-</v>
      </c>
    </row>
    <row r="344" spans="1:10" x14ac:dyDescent="0.25">
      <c r="A344" s="124" t="s">
        <v>212</v>
      </c>
      <c r="B344" s="35">
        <v>2</v>
      </c>
      <c r="C344" s="36">
        <v>2</v>
      </c>
      <c r="D344" s="35">
        <v>4</v>
      </c>
      <c r="E344" s="36">
        <v>12</v>
      </c>
      <c r="F344" s="37"/>
      <c r="G344" s="35">
        <f t="shared" si="72"/>
        <v>0</v>
      </c>
      <c r="H344" s="36">
        <f t="shared" si="73"/>
        <v>-8</v>
      </c>
      <c r="I344" s="38">
        <f t="shared" si="74"/>
        <v>0</v>
      </c>
      <c r="J344" s="39">
        <f t="shared" si="75"/>
        <v>-0.66666666666666663</v>
      </c>
    </row>
    <row r="345" spans="1:10" x14ac:dyDescent="0.25">
      <c r="A345" s="124" t="s">
        <v>370</v>
      </c>
      <c r="B345" s="35">
        <v>13</v>
      </c>
      <c r="C345" s="36">
        <v>49</v>
      </c>
      <c r="D345" s="35">
        <v>31</v>
      </c>
      <c r="E345" s="36">
        <v>77</v>
      </c>
      <c r="F345" s="37"/>
      <c r="G345" s="35">
        <f t="shared" si="72"/>
        <v>-36</v>
      </c>
      <c r="H345" s="36">
        <f t="shared" si="73"/>
        <v>-46</v>
      </c>
      <c r="I345" s="38">
        <f t="shared" si="74"/>
        <v>-0.73469387755102045</v>
      </c>
      <c r="J345" s="39">
        <f t="shared" si="75"/>
        <v>-0.59740259740259738</v>
      </c>
    </row>
    <row r="346" spans="1:10" x14ac:dyDescent="0.25">
      <c r="A346" s="124" t="s">
        <v>192</v>
      </c>
      <c r="B346" s="35">
        <v>0</v>
      </c>
      <c r="C346" s="36">
        <v>1</v>
      </c>
      <c r="D346" s="35">
        <v>2</v>
      </c>
      <c r="E346" s="36">
        <v>4</v>
      </c>
      <c r="F346" s="37"/>
      <c r="G346" s="35">
        <f t="shared" si="72"/>
        <v>-1</v>
      </c>
      <c r="H346" s="36">
        <f t="shared" si="73"/>
        <v>-2</v>
      </c>
      <c r="I346" s="38">
        <f t="shared" si="74"/>
        <v>-1</v>
      </c>
      <c r="J346" s="39">
        <f t="shared" si="75"/>
        <v>-0.5</v>
      </c>
    </row>
    <row r="347" spans="1:10" x14ac:dyDescent="0.25">
      <c r="A347" s="124" t="s">
        <v>298</v>
      </c>
      <c r="B347" s="35">
        <v>42</v>
      </c>
      <c r="C347" s="36">
        <v>29</v>
      </c>
      <c r="D347" s="35">
        <v>78</v>
      </c>
      <c r="E347" s="36">
        <v>71</v>
      </c>
      <c r="F347" s="37"/>
      <c r="G347" s="35">
        <f t="shared" si="72"/>
        <v>13</v>
      </c>
      <c r="H347" s="36">
        <f t="shared" si="73"/>
        <v>7</v>
      </c>
      <c r="I347" s="38">
        <f t="shared" si="74"/>
        <v>0.44827586206896552</v>
      </c>
      <c r="J347" s="39">
        <f t="shared" si="75"/>
        <v>9.8591549295774641E-2</v>
      </c>
    </row>
    <row r="348" spans="1:10" s="52" customFormat="1" ht="13" x14ac:dyDescent="0.3">
      <c r="A348" s="148" t="s">
        <v>533</v>
      </c>
      <c r="B348" s="46">
        <v>95</v>
      </c>
      <c r="C348" s="47">
        <v>119</v>
      </c>
      <c r="D348" s="46">
        <v>205</v>
      </c>
      <c r="E348" s="47">
        <v>287</v>
      </c>
      <c r="F348" s="48"/>
      <c r="G348" s="46">
        <f t="shared" si="72"/>
        <v>-24</v>
      </c>
      <c r="H348" s="47">
        <f t="shared" si="73"/>
        <v>-82</v>
      </c>
      <c r="I348" s="49">
        <f t="shared" si="74"/>
        <v>-0.20168067226890757</v>
      </c>
      <c r="J348" s="50">
        <f t="shared" si="75"/>
        <v>-0.2857142857142857</v>
      </c>
    </row>
    <row r="349" spans="1:10" x14ac:dyDescent="0.25">
      <c r="A349" s="147"/>
      <c r="B349" s="80"/>
      <c r="C349" s="81"/>
      <c r="D349" s="80"/>
      <c r="E349" s="81"/>
      <c r="F349" s="82"/>
      <c r="G349" s="80"/>
      <c r="H349" s="81"/>
      <c r="I349" s="94"/>
      <c r="J349" s="95"/>
    </row>
    <row r="350" spans="1:10" ht="13" x14ac:dyDescent="0.3">
      <c r="A350" s="118" t="s">
        <v>84</v>
      </c>
      <c r="B350" s="35"/>
      <c r="C350" s="36"/>
      <c r="D350" s="35"/>
      <c r="E350" s="36"/>
      <c r="F350" s="37"/>
      <c r="G350" s="35"/>
      <c r="H350" s="36"/>
      <c r="I350" s="38"/>
      <c r="J350" s="39"/>
    </row>
    <row r="351" spans="1:10" x14ac:dyDescent="0.25">
      <c r="A351" s="124" t="s">
        <v>168</v>
      </c>
      <c r="B351" s="35">
        <v>6</v>
      </c>
      <c r="C351" s="36">
        <v>4</v>
      </c>
      <c r="D351" s="35">
        <v>50</v>
      </c>
      <c r="E351" s="36">
        <v>14</v>
      </c>
      <c r="F351" s="37"/>
      <c r="G351" s="35">
        <f t="shared" ref="G351:G358" si="76">B351-C351</f>
        <v>2</v>
      </c>
      <c r="H351" s="36">
        <f t="shared" ref="H351:H358" si="77">D351-E351</f>
        <v>36</v>
      </c>
      <c r="I351" s="38">
        <f t="shared" ref="I351:I358" si="78">IF(C351=0, "-", IF(G351/C351&lt;10, G351/C351, "&gt;999%"))</f>
        <v>0.5</v>
      </c>
      <c r="J351" s="39">
        <f t="shared" ref="J351:J358" si="79">IF(E351=0, "-", IF(H351/E351&lt;10, H351/E351, "&gt;999%"))</f>
        <v>2.5714285714285716</v>
      </c>
    </row>
    <row r="352" spans="1:10" x14ac:dyDescent="0.25">
      <c r="A352" s="124" t="s">
        <v>331</v>
      </c>
      <c r="B352" s="35">
        <v>0</v>
      </c>
      <c r="C352" s="36">
        <v>0</v>
      </c>
      <c r="D352" s="35">
        <v>0</v>
      </c>
      <c r="E352" s="36">
        <v>2</v>
      </c>
      <c r="F352" s="37"/>
      <c r="G352" s="35">
        <f t="shared" si="76"/>
        <v>0</v>
      </c>
      <c r="H352" s="36">
        <f t="shared" si="77"/>
        <v>-2</v>
      </c>
      <c r="I352" s="38" t="str">
        <f t="shared" si="78"/>
        <v>-</v>
      </c>
      <c r="J352" s="39">
        <f t="shared" si="79"/>
        <v>-1</v>
      </c>
    </row>
    <row r="353" spans="1:10" x14ac:dyDescent="0.25">
      <c r="A353" s="124" t="s">
        <v>283</v>
      </c>
      <c r="B353" s="35">
        <v>3</v>
      </c>
      <c r="C353" s="36">
        <v>8</v>
      </c>
      <c r="D353" s="35">
        <v>3</v>
      </c>
      <c r="E353" s="36">
        <v>20</v>
      </c>
      <c r="F353" s="37"/>
      <c r="G353" s="35">
        <f t="shared" si="76"/>
        <v>-5</v>
      </c>
      <c r="H353" s="36">
        <f t="shared" si="77"/>
        <v>-17</v>
      </c>
      <c r="I353" s="38">
        <f t="shared" si="78"/>
        <v>-0.625</v>
      </c>
      <c r="J353" s="39">
        <f t="shared" si="79"/>
        <v>-0.85</v>
      </c>
    </row>
    <row r="354" spans="1:10" x14ac:dyDescent="0.25">
      <c r="A354" s="124" t="s">
        <v>284</v>
      </c>
      <c r="B354" s="35">
        <v>3</v>
      </c>
      <c r="C354" s="36">
        <v>3</v>
      </c>
      <c r="D354" s="35">
        <v>8</v>
      </c>
      <c r="E354" s="36">
        <v>14</v>
      </c>
      <c r="F354" s="37"/>
      <c r="G354" s="35">
        <f t="shared" si="76"/>
        <v>0</v>
      </c>
      <c r="H354" s="36">
        <f t="shared" si="77"/>
        <v>-6</v>
      </c>
      <c r="I354" s="38">
        <f t="shared" si="78"/>
        <v>0</v>
      </c>
      <c r="J354" s="39">
        <f t="shared" si="79"/>
        <v>-0.42857142857142855</v>
      </c>
    </row>
    <row r="355" spans="1:10" x14ac:dyDescent="0.25">
      <c r="A355" s="124" t="s">
        <v>299</v>
      </c>
      <c r="B355" s="35">
        <v>1</v>
      </c>
      <c r="C355" s="36">
        <v>3</v>
      </c>
      <c r="D355" s="35">
        <v>6</v>
      </c>
      <c r="E355" s="36">
        <v>6</v>
      </c>
      <c r="F355" s="37"/>
      <c r="G355" s="35">
        <f t="shared" si="76"/>
        <v>-2</v>
      </c>
      <c r="H355" s="36">
        <f t="shared" si="77"/>
        <v>0</v>
      </c>
      <c r="I355" s="38">
        <f t="shared" si="78"/>
        <v>-0.66666666666666663</v>
      </c>
      <c r="J355" s="39">
        <f t="shared" si="79"/>
        <v>0</v>
      </c>
    </row>
    <row r="356" spans="1:10" x14ac:dyDescent="0.25">
      <c r="A356" s="124" t="s">
        <v>169</v>
      </c>
      <c r="B356" s="35">
        <v>14</v>
      </c>
      <c r="C356" s="36">
        <v>16</v>
      </c>
      <c r="D356" s="35">
        <v>27</v>
      </c>
      <c r="E356" s="36">
        <v>45</v>
      </c>
      <c r="F356" s="37"/>
      <c r="G356" s="35">
        <f t="shared" si="76"/>
        <v>-2</v>
      </c>
      <c r="H356" s="36">
        <f t="shared" si="77"/>
        <v>-18</v>
      </c>
      <c r="I356" s="38">
        <f t="shared" si="78"/>
        <v>-0.125</v>
      </c>
      <c r="J356" s="39">
        <f t="shared" si="79"/>
        <v>-0.4</v>
      </c>
    </row>
    <row r="357" spans="1:10" x14ac:dyDescent="0.25">
      <c r="A357" s="124" t="s">
        <v>300</v>
      </c>
      <c r="B357" s="35">
        <v>8</v>
      </c>
      <c r="C357" s="36">
        <v>17</v>
      </c>
      <c r="D357" s="35">
        <v>39</v>
      </c>
      <c r="E357" s="36">
        <v>48</v>
      </c>
      <c r="F357" s="37"/>
      <c r="G357" s="35">
        <f t="shared" si="76"/>
        <v>-9</v>
      </c>
      <c r="H357" s="36">
        <f t="shared" si="77"/>
        <v>-9</v>
      </c>
      <c r="I357" s="38">
        <f t="shared" si="78"/>
        <v>-0.52941176470588236</v>
      </c>
      <c r="J357" s="39">
        <f t="shared" si="79"/>
        <v>-0.1875</v>
      </c>
    </row>
    <row r="358" spans="1:10" s="52" customFormat="1" ht="13" x14ac:dyDescent="0.3">
      <c r="A358" s="148" t="s">
        <v>534</v>
      </c>
      <c r="B358" s="46">
        <v>35</v>
      </c>
      <c r="C358" s="47">
        <v>51</v>
      </c>
      <c r="D358" s="46">
        <v>133</v>
      </c>
      <c r="E358" s="47">
        <v>149</v>
      </c>
      <c r="F358" s="48"/>
      <c r="G358" s="46">
        <f t="shared" si="76"/>
        <v>-16</v>
      </c>
      <c r="H358" s="47">
        <f t="shared" si="77"/>
        <v>-16</v>
      </c>
      <c r="I358" s="49">
        <f t="shared" si="78"/>
        <v>-0.31372549019607843</v>
      </c>
      <c r="J358" s="50">
        <f t="shared" si="79"/>
        <v>-0.10738255033557047</v>
      </c>
    </row>
    <row r="359" spans="1:10" x14ac:dyDescent="0.25">
      <c r="A359" s="147"/>
      <c r="B359" s="80"/>
      <c r="C359" s="81"/>
      <c r="D359" s="80"/>
      <c r="E359" s="81"/>
      <c r="F359" s="82"/>
      <c r="G359" s="80"/>
      <c r="H359" s="81"/>
      <c r="I359" s="94"/>
      <c r="J359" s="95"/>
    </row>
    <row r="360" spans="1:10" ht="13" x14ac:dyDescent="0.3">
      <c r="A360" s="118" t="s">
        <v>85</v>
      </c>
      <c r="B360" s="35"/>
      <c r="C360" s="36"/>
      <c r="D360" s="35"/>
      <c r="E360" s="36"/>
      <c r="F360" s="37"/>
      <c r="G360" s="35"/>
      <c r="H360" s="36"/>
      <c r="I360" s="38"/>
      <c r="J360" s="39"/>
    </row>
    <row r="361" spans="1:10" x14ac:dyDescent="0.25">
      <c r="A361" s="124" t="s">
        <v>260</v>
      </c>
      <c r="B361" s="35">
        <v>0</v>
      </c>
      <c r="C361" s="36">
        <v>1</v>
      </c>
      <c r="D361" s="35">
        <v>0</v>
      </c>
      <c r="E361" s="36">
        <v>2</v>
      </c>
      <c r="F361" s="37"/>
      <c r="G361" s="35">
        <f t="shared" ref="G361:G380" si="80">B361-C361</f>
        <v>-1</v>
      </c>
      <c r="H361" s="36">
        <f t="shared" ref="H361:H380" si="81">D361-E361</f>
        <v>-2</v>
      </c>
      <c r="I361" s="38">
        <f t="shared" ref="I361:I380" si="82">IF(C361=0, "-", IF(G361/C361&lt;10, G361/C361, "&gt;999%"))</f>
        <v>-1</v>
      </c>
      <c r="J361" s="39">
        <f t="shared" ref="J361:J380" si="83">IF(E361=0, "-", IF(H361/E361&lt;10, H361/E361, "&gt;999%"))</f>
        <v>-1</v>
      </c>
    </row>
    <row r="362" spans="1:10" x14ac:dyDescent="0.25">
      <c r="A362" s="124" t="s">
        <v>213</v>
      </c>
      <c r="B362" s="35">
        <v>17</v>
      </c>
      <c r="C362" s="36">
        <v>10</v>
      </c>
      <c r="D362" s="35">
        <v>57</v>
      </c>
      <c r="E362" s="36">
        <v>46</v>
      </c>
      <c r="F362" s="37"/>
      <c r="G362" s="35">
        <f t="shared" si="80"/>
        <v>7</v>
      </c>
      <c r="H362" s="36">
        <f t="shared" si="81"/>
        <v>11</v>
      </c>
      <c r="I362" s="38">
        <f t="shared" si="82"/>
        <v>0.7</v>
      </c>
      <c r="J362" s="39">
        <f t="shared" si="83"/>
        <v>0.2391304347826087</v>
      </c>
    </row>
    <row r="363" spans="1:10" x14ac:dyDescent="0.25">
      <c r="A363" s="124" t="s">
        <v>301</v>
      </c>
      <c r="B363" s="35">
        <v>10</v>
      </c>
      <c r="C363" s="36">
        <v>11</v>
      </c>
      <c r="D363" s="35">
        <v>35</v>
      </c>
      <c r="E363" s="36">
        <v>33</v>
      </c>
      <c r="F363" s="37"/>
      <c r="G363" s="35">
        <f t="shared" si="80"/>
        <v>-1</v>
      </c>
      <c r="H363" s="36">
        <f t="shared" si="81"/>
        <v>2</v>
      </c>
      <c r="I363" s="38">
        <f t="shared" si="82"/>
        <v>-9.0909090909090912E-2</v>
      </c>
      <c r="J363" s="39">
        <f t="shared" si="83"/>
        <v>6.0606060606060608E-2</v>
      </c>
    </row>
    <row r="364" spans="1:10" x14ac:dyDescent="0.25">
      <c r="A364" s="124" t="s">
        <v>411</v>
      </c>
      <c r="B364" s="35">
        <v>1</v>
      </c>
      <c r="C364" s="36">
        <v>0</v>
      </c>
      <c r="D364" s="35">
        <v>3</v>
      </c>
      <c r="E364" s="36">
        <v>1</v>
      </c>
      <c r="F364" s="37"/>
      <c r="G364" s="35">
        <f t="shared" si="80"/>
        <v>1</v>
      </c>
      <c r="H364" s="36">
        <f t="shared" si="81"/>
        <v>2</v>
      </c>
      <c r="I364" s="38" t="str">
        <f t="shared" si="82"/>
        <v>-</v>
      </c>
      <c r="J364" s="39">
        <f t="shared" si="83"/>
        <v>2</v>
      </c>
    </row>
    <row r="365" spans="1:10" x14ac:dyDescent="0.25">
      <c r="A365" s="124" t="s">
        <v>193</v>
      </c>
      <c r="B365" s="35">
        <v>23</v>
      </c>
      <c r="C365" s="36">
        <v>47</v>
      </c>
      <c r="D365" s="35">
        <v>124</v>
      </c>
      <c r="E365" s="36">
        <v>121</v>
      </c>
      <c r="F365" s="37"/>
      <c r="G365" s="35">
        <f t="shared" si="80"/>
        <v>-24</v>
      </c>
      <c r="H365" s="36">
        <f t="shared" si="81"/>
        <v>3</v>
      </c>
      <c r="I365" s="38">
        <f t="shared" si="82"/>
        <v>-0.51063829787234039</v>
      </c>
      <c r="J365" s="39">
        <f t="shared" si="83"/>
        <v>2.4793388429752067E-2</v>
      </c>
    </row>
    <row r="366" spans="1:10" x14ac:dyDescent="0.25">
      <c r="A366" s="124" t="s">
        <v>371</v>
      </c>
      <c r="B366" s="35">
        <v>1</v>
      </c>
      <c r="C366" s="36">
        <v>1</v>
      </c>
      <c r="D366" s="35">
        <v>6</v>
      </c>
      <c r="E366" s="36">
        <v>9</v>
      </c>
      <c r="F366" s="37"/>
      <c r="G366" s="35">
        <f t="shared" si="80"/>
        <v>0</v>
      </c>
      <c r="H366" s="36">
        <f t="shared" si="81"/>
        <v>-3</v>
      </c>
      <c r="I366" s="38">
        <f t="shared" si="82"/>
        <v>0</v>
      </c>
      <c r="J366" s="39">
        <f t="shared" si="83"/>
        <v>-0.33333333333333331</v>
      </c>
    </row>
    <row r="367" spans="1:10" x14ac:dyDescent="0.25">
      <c r="A367" s="124" t="s">
        <v>409</v>
      </c>
      <c r="B367" s="35">
        <v>4</v>
      </c>
      <c r="C367" s="36">
        <v>0</v>
      </c>
      <c r="D367" s="35">
        <v>10</v>
      </c>
      <c r="E367" s="36">
        <v>5</v>
      </c>
      <c r="F367" s="37"/>
      <c r="G367" s="35">
        <f t="shared" si="80"/>
        <v>4</v>
      </c>
      <c r="H367" s="36">
        <f t="shared" si="81"/>
        <v>5</v>
      </c>
      <c r="I367" s="38" t="str">
        <f t="shared" si="82"/>
        <v>-</v>
      </c>
      <c r="J367" s="39">
        <f t="shared" si="83"/>
        <v>1</v>
      </c>
    </row>
    <row r="368" spans="1:10" x14ac:dyDescent="0.25">
      <c r="A368" s="124" t="s">
        <v>423</v>
      </c>
      <c r="B368" s="35">
        <v>20</v>
      </c>
      <c r="C368" s="36">
        <v>9</v>
      </c>
      <c r="D368" s="35">
        <v>31</v>
      </c>
      <c r="E368" s="36">
        <v>38</v>
      </c>
      <c r="F368" s="37"/>
      <c r="G368" s="35">
        <f t="shared" si="80"/>
        <v>11</v>
      </c>
      <c r="H368" s="36">
        <f t="shared" si="81"/>
        <v>-7</v>
      </c>
      <c r="I368" s="38">
        <f t="shared" si="82"/>
        <v>1.2222222222222223</v>
      </c>
      <c r="J368" s="39">
        <f t="shared" si="83"/>
        <v>-0.18421052631578946</v>
      </c>
    </row>
    <row r="369" spans="1:10" x14ac:dyDescent="0.25">
      <c r="A369" s="124" t="s">
        <v>434</v>
      </c>
      <c r="B369" s="35">
        <v>16</v>
      </c>
      <c r="C369" s="36">
        <v>21</v>
      </c>
      <c r="D369" s="35">
        <v>43</v>
      </c>
      <c r="E369" s="36">
        <v>65</v>
      </c>
      <c r="F369" s="37"/>
      <c r="G369" s="35">
        <f t="shared" si="80"/>
        <v>-5</v>
      </c>
      <c r="H369" s="36">
        <f t="shared" si="81"/>
        <v>-22</v>
      </c>
      <c r="I369" s="38">
        <f t="shared" si="82"/>
        <v>-0.23809523809523808</v>
      </c>
      <c r="J369" s="39">
        <f t="shared" si="83"/>
        <v>-0.33846153846153848</v>
      </c>
    </row>
    <row r="370" spans="1:10" x14ac:dyDescent="0.25">
      <c r="A370" s="124" t="s">
        <v>449</v>
      </c>
      <c r="B370" s="35">
        <v>42</v>
      </c>
      <c r="C370" s="36">
        <v>45</v>
      </c>
      <c r="D370" s="35">
        <v>148</v>
      </c>
      <c r="E370" s="36">
        <v>167</v>
      </c>
      <c r="F370" s="37"/>
      <c r="G370" s="35">
        <f t="shared" si="80"/>
        <v>-3</v>
      </c>
      <c r="H370" s="36">
        <f t="shared" si="81"/>
        <v>-19</v>
      </c>
      <c r="I370" s="38">
        <f t="shared" si="82"/>
        <v>-6.6666666666666666E-2</v>
      </c>
      <c r="J370" s="39">
        <f t="shared" si="83"/>
        <v>-0.11377245508982035</v>
      </c>
    </row>
    <row r="371" spans="1:10" x14ac:dyDescent="0.25">
      <c r="A371" s="124" t="s">
        <v>372</v>
      </c>
      <c r="B371" s="35">
        <v>9</v>
      </c>
      <c r="C371" s="36">
        <v>8</v>
      </c>
      <c r="D371" s="35">
        <v>22</v>
      </c>
      <c r="E371" s="36">
        <v>27</v>
      </c>
      <c r="F371" s="37"/>
      <c r="G371" s="35">
        <f t="shared" si="80"/>
        <v>1</v>
      </c>
      <c r="H371" s="36">
        <f t="shared" si="81"/>
        <v>-5</v>
      </c>
      <c r="I371" s="38">
        <f t="shared" si="82"/>
        <v>0.125</v>
      </c>
      <c r="J371" s="39">
        <f t="shared" si="83"/>
        <v>-0.18518518518518517</v>
      </c>
    </row>
    <row r="372" spans="1:10" x14ac:dyDescent="0.25">
      <c r="A372" s="124" t="s">
        <v>450</v>
      </c>
      <c r="B372" s="35">
        <v>14</v>
      </c>
      <c r="C372" s="36">
        <v>13</v>
      </c>
      <c r="D372" s="35">
        <v>37</v>
      </c>
      <c r="E372" s="36">
        <v>26</v>
      </c>
      <c r="F372" s="37"/>
      <c r="G372" s="35">
        <f t="shared" si="80"/>
        <v>1</v>
      </c>
      <c r="H372" s="36">
        <f t="shared" si="81"/>
        <v>11</v>
      </c>
      <c r="I372" s="38">
        <f t="shared" si="82"/>
        <v>7.6923076923076927E-2</v>
      </c>
      <c r="J372" s="39">
        <f t="shared" si="83"/>
        <v>0.42307692307692307</v>
      </c>
    </row>
    <row r="373" spans="1:10" x14ac:dyDescent="0.25">
      <c r="A373" s="124" t="s">
        <v>393</v>
      </c>
      <c r="B373" s="35">
        <v>23</v>
      </c>
      <c r="C373" s="36">
        <v>16</v>
      </c>
      <c r="D373" s="35">
        <v>50</v>
      </c>
      <c r="E373" s="36">
        <v>30</v>
      </c>
      <c r="F373" s="37"/>
      <c r="G373" s="35">
        <f t="shared" si="80"/>
        <v>7</v>
      </c>
      <c r="H373" s="36">
        <f t="shared" si="81"/>
        <v>20</v>
      </c>
      <c r="I373" s="38">
        <f t="shared" si="82"/>
        <v>0.4375</v>
      </c>
      <c r="J373" s="39">
        <f t="shared" si="83"/>
        <v>0.66666666666666663</v>
      </c>
    </row>
    <row r="374" spans="1:10" x14ac:dyDescent="0.25">
      <c r="A374" s="124" t="s">
        <v>373</v>
      </c>
      <c r="B374" s="35">
        <v>12</v>
      </c>
      <c r="C374" s="36">
        <v>14</v>
      </c>
      <c r="D374" s="35">
        <v>54</v>
      </c>
      <c r="E374" s="36">
        <v>47</v>
      </c>
      <c r="F374" s="37"/>
      <c r="G374" s="35">
        <f t="shared" si="80"/>
        <v>-2</v>
      </c>
      <c r="H374" s="36">
        <f t="shared" si="81"/>
        <v>7</v>
      </c>
      <c r="I374" s="38">
        <f t="shared" si="82"/>
        <v>-0.14285714285714285</v>
      </c>
      <c r="J374" s="39">
        <f t="shared" si="83"/>
        <v>0.14893617021276595</v>
      </c>
    </row>
    <row r="375" spans="1:10" x14ac:dyDescent="0.25">
      <c r="A375" s="124" t="s">
        <v>170</v>
      </c>
      <c r="B375" s="35">
        <v>1</v>
      </c>
      <c r="C375" s="36">
        <v>0</v>
      </c>
      <c r="D375" s="35">
        <v>1</v>
      </c>
      <c r="E375" s="36">
        <v>0</v>
      </c>
      <c r="F375" s="37"/>
      <c r="G375" s="35">
        <f t="shared" si="80"/>
        <v>1</v>
      </c>
      <c r="H375" s="36">
        <f t="shared" si="81"/>
        <v>1</v>
      </c>
      <c r="I375" s="38" t="str">
        <f t="shared" si="82"/>
        <v>-</v>
      </c>
      <c r="J375" s="39" t="str">
        <f t="shared" si="83"/>
        <v>-</v>
      </c>
    </row>
    <row r="376" spans="1:10" x14ac:dyDescent="0.25">
      <c r="A376" s="124" t="s">
        <v>194</v>
      </c>
      <c r="B376" s="35">
        <v>0</v>
      </c>
      <c r="C376" s="36">
        <v>1</v>
      </c>
      <c r="D376" s="35">
        <v>0</v>
      </c>
      <c r="E376" s="36">
        <v>1</v>
      </c>
      <c r="F376" s="37"/>
      <c r="G376" s="35">
        <f t="shared" si="80"/>
        <v>-1</v>
      </c>
      <c r="H376" s="36">
        <f t="shared" si="81"/>
        <v>-1</v>
      </c>
      <c r="I376" s="38">
        <f t="shared" si="82"/>
        <v>-1</v>
      </c>
      <c r="J376" s="39">
        <f t="shared" si="83"/>
        <v>-1</v>
      </c>
    </row>
    <row r="377" spans="1:10" x14ac:dyDescent="0.25">
      <c r="A377" s="124" t="s">
        <v>332</v>
      </c>
      <c r="B377" s="35">
        <v>56</v>
      </c>
      <c r="C377" s="36">
        <v>29</v>
      </c>
      <c r="D377" s="35">
        <v>169</v>
      </c>
      <c r="E377" s="36">
        <v>102</v>
      </c>
      <c r="F377" s="37"/>
      <c r="G377" s="35">
        <f t="shared" si="80"/>
        <v>27</v>
      </c>
      <c r="H377" s="36">
        <f t="shared" si="81"/>
        <v>67</v>
      </c>
      <c r="I377" s="38">
        <f t="shared" si="82"/>
        <v>0.93103448275862066</v>
      </c>
      <c r="J377" s="39">
        <f t="shared" si="83"/>
        <v>0.65686274509803921</v>
      </c>
    </row>
    <row r="378" spans="1:10" x14ac:dyDescent="0.25">
      <c r="A378" s="124" t="s">
        <v>246</v>
      </c>
      <c r="B378" s="35">
        <v>0</v>
      </c>
      <c r="C378" s="36">
        <v>0</v>
      </c>
      <c r="D378" s="35">
        <v>3</v>
      </c>
      <c r="E378" s="36">
        <v>1</v>
      </c>
      <c r="F378" s="37"/>
      <c r="G378" s="35">
        <f t="shared" si="80"/>
        <v>0</v>
      </c>
      <c r="H378" s="36">
        <f t="shared" si="81"/>
        <v>2</v>
      </c>
      <c r="I378" s="38" t="str">
        <f t="shared" si="82"/>
        <v>-</v>
      </c>
      <c r="J378" s="39">
        <f t="shared" si="83"/>
        <v>2</v>
      </c>
    </row>
    <row r="379" spans="1:10" x14ac:dyDescent="0.25">
      <c r="A379" s="124" t="s">
        <v>171</v>
      </c>
      <c r="B379" s="35">
        <v>6</v>
      </c>
      <c r="C379" s="36">
        <v>9</v>
      </c>
      <c r="D379" s="35">
        <v>47</v>
      </c>
      <c r="E379" s="36">
        <v>32</v>
      </c>
      <c r="F379" s="37"/>
      <c r="G379" s="35">
        <f t="shared" si="80"/>
        <v>-3</v>
      </c>
      <c r="H379" s="36">
        <f t="shared" si="81"/>
        <v>15</v>
      </c>
      <c r="I379" s="38">
        <f t="shared" si="82"/>
        <v>-0.33333333333333331</v>
      </c>
      <c r="J379" s="39">
        <f t="shared" si="83"/>
        <v>0.46875</v>
      </c>
    </row>
    <row r="380" spans="1:10" s="52" customFormat="1" ht="13" x14ac:dyDescent="0.3">
      <c r="A380" s="148" t="s">
        <v>535</v>
      </c>
      <c r="B380" s="46">
        <v>255</v>
      </c>
      <c r="C380" s="47">
        <v>235</v>
      </c>
      <c r="D380" s="46">
        <v>840</v>
      </c>
      <c r="E380" s="47">
        <v>753</v>
      </c>
      <c r="F380" s="48"/>
      <c r="G380" s="46">
        <f t="shared" si="80"/>
        <v>20</v>
      </c>
      <c r="H380" s="47">
        <f t="shared" si="81"/>
        <v>87</v>
      </c>
      <c r="I380" s="49">
        <f t="shared" si="82"/>
        <v>8.5106382978723402E-2</v>
      </c>
      <c r="J380" s="50">
        <f t="shared" si="83"/>
        <v>0.11553784860557768</v>
      </c>
    </row>
    <row r="381" spans="1:10" x14ac:dyDescent="0.25">
      <c r="A381" s="147"/>
      <c r="B381" s="80"/>
      <c r="C381" s="81"/>
      <c r="D381" s="80"/>
      <c r="E381" s="81"/>
      <c r="F381" s="82"/>
      <c r="G381" s="80"/>
      <c r="H381" s="81"/>
      <c r="I381" s="94"/>
      <c r="J381" s="95"/>
    </row>
    <row r="382" spans="1:10" ht="13" x14ac:dyDescent="0.3">
      <c r="A382" s="118" t="s">
        <v>99</v>
      </c>
      <c r="B382" s="35"/>
      <c r="C382" s="36"/>
      <c r="D382" s="35"/>
      <c r="E382" s="36"/>
      <c r="F382" s="37"/>
      <c r="G382" s="35"/>
      <c r="H382" s="36"/>
      <c r="I382" s="38"/>
      <c r="J382" s="39"/>
    </row>
    <row r="383" spans="1:10" x14ac:dyDescent="0.25">
      <c r="A383" s="124" t="s">
        <v>481</v>
      </c>
      <c r="B383" s="35">
        <v>0</v>
      </c>
      <c r="C383" s="36">
        <v>3</v>
      </c>
      <c r="D383" s="35">
        <v>1</v>
      </c>
      <c r="E383" s="36">
        <v>5</v>
      </c>
      <c r="F383" s="37"/>
      <c r="G383" s="35">
        <f>B383-C383</f>
        <v>-3</v>
      </c>
      <c r="H383" s="36">
        <f>D383-E383</f>
        <v>-4</v>
      </c>
      <c r="I383" s="38">
        <f>IF(C383=0, "-", IF(G383/C383&lt;10, G383/C383, "&gt;999%"))</f>
        <v>-1</v>
      </c>
      <c r="J383" s="39">
        <f>IF(E383=0, "-", IF(H383/E383&lt;10, H383/E383, "&gt;999%"))</f>
        <v>-0.8</v>
      </c>
    </row>
    <row r="384" spans="1:10" x14ac:dyDescent="0.25">
      <c r="A384" s="124" t="s">
        <v>471</v>
      </c>
      <c r="B384" s="35">
        <v>0</v>
      </c>
      <c r="C384" s="36">
        <v>1</v>
      </c>
      <c r="D384" s="35">
        <v>0</v>
      </c>
      <c r="E384" s="36">
        <v>2</v>
      </c>
      <c r="F384" s="37"/>
      <c r="G384" s="35">
        <f>B384-C384</f>
        <v>-1</v>
      </c>
      <c r="H384" s="36">
        <f>D384-E384</f>
        <v>-2</v>
      </c>
      <c r="I384" s="38">
        <f>IF(C384=0, "-", IF(G384/C384&lt;10, G384/C384, "&gt;999%"))</f>
        <v>-1</v>
      </c>
      <c r="J384" s="39">
        <f>IF(E384=0, "-", IF(H384/E384&lt;10, H384/E384, "&gt;999%"))</f>
        <v>-1</v>
      </c>
    </row>
    <row r="385" spans="1:10" s="52" customFormat="1" ht="13" x14ac:dyDescent="0.3">
      <c r="A385" s="148" t="s">
        <v>536</v>
      </c>
      <c r="B385" s="46">
        <v>0</v>
      </c>
      <c r="C385" s="47">
        <v>4</v>
      </c>
      <c r="D385" s="46">
        <v>1</v>
      </c>
      <c r="E385" s="47">
        <v>7</v>
      </c>
      <c r="F385" s="48"/>
      <c r="G385" s="46">
        <f>B385-C385</f>
        <v>-4</v>
      </c>
      <c r="H385" s="47">
        <f>D385-E385</f>
        <v>-6</v>
      </c>
      <c r="I385" s="49">
        <f>IF(C385=0, "-", IF(G385/C385&lt;10, G385/C385, "&gt;999%"))</f>
        <v>-1</v>
      </c>
      <c r="J385" s="50">
        <f>IF(E385=0, "-", IF(H385/E385&lt;10, H385/E385, "&gt;999%"))</f>
        <v>-0.8571428571428571</v>
      </c>
    </row>
    <row r="386" spans="1:10" x14ac:dyDescent="0.25">
      <c r="A386" s="147"/>
      <c r="B386" s="80"/>
      <c r="C386" s="81"/>
      <c r="D386" s="80"/>
      <c r="E386" s="81"/>
      <c r="F386" s="82"/>
      <c r="G386" s="80"/>
      <c r="H386" s="81"/>
      <c r="I386" s="94"/>
      <c r="J386" s="95"/>
    </row>
    <row r="387" spans="1:10" ht="13" x14ac:dyDescent="0.3">
      <c r="A387" s="118" t="s">
        <v>86</v>
      </c>
      <c r="B387" s="35"/>
      <c r="C387" s="36"/>
      <c r="D387" s="35"/>
      <c r="E387" s="36"/>
      <c r="F387" s="37"/>
      <c r="G387" s="35"/>
      <c r="H387" s="36"/>
      <c r="I387" s="38"/>
      <c r="J387" s="39"/>
    </row>
    <row r="388" spans="1:10" x14ac:dyDescent="0.25">
      <c r="A388" s="124" t="s">
        <v>451</v>
      </c>
      <c r="B388" s="35">
        <v>13</v>
      </c>
      <c r="C388" s="36">
        <v>24</v>
      </c>
      <c r="D388" s="35">
        <v>49</v>
      </c>
      <c r="E388" s="36">
        <v>61</v>
      </c>
      <c r="F388" s="37"/>
      <c r="G388" s="35">
        <f t="shared" ref="G388:G402" si="84">B388-C388</f>
        <v>-11</v>
      </c>
      <c r="H388" s="36">
        <f t="shared" ref="H388:H402" si="85">D388-E388</f>
        <v>-12</v>
      </c>
      <c r="I388" s="38">
        <f t="shared" ref="I388:I402" si="86">IF(C388=0, "-", IF(G388/C388&lt;10, G388/C388, "&gt;999%"))</f>
        <v>-0.45833333333333331</v>
      </c>
      <c r="J388" s="39">
        <f t="shared" ref="J388:J402" si="87">IF(E388=0, "-", IF(H388/E388&lt;10, H388/E388, "&gt;999%"))</f>
        <v>-0.19672131147540983</v>
      </c>
    </row>
    <row r="389" spans="1:10" x14ac:dyDescent="0.25">
      <c r="A389" s="124" t="s">
        <v>247</v>
      </c>
      <c r="B389" s="35">
        <v>0</v>
      </c>
      <c r="C389" s="36">
        <v>0</v>
      </c>
      <c r="D389" s="35">
        <v>0</v>
      </c>
      <c r="E389" s="36">
        <v>2</v>
      </c>
      <c r="F389" s="37"/>
      <c r="G389" s="35">
        <f t="shared" si="84"/>
        <v>0</v>
      </c>
      <c r="H389" s="36">
        <f t="shared" si="85"/>
        <v>-2</v>
      </c>
      <c r="I389" s="38" t="str">
        <f t="shared" si="86"/>
        <v>-</v>
      </c>
      <c r="J389" s="39">
        <f t="shared" si="87"/>
        <v>-1</v>
      </c>
    </row>
    <row r="390" spans="1:10" x14ac:dyDescent="0.25">
      <c r="A390" s="124" t="s">
        <v>415</v>
      </c>
      <c r="B390" s="35">
        <v>1</v>
      </c>
      <c r="C390" s="36">
        <v>2</v>
      </c>
      <c r="D390" s="35">
        <v>10</v>
      </c>
      <c r="E390" s="36">
        <v>6</v>
      </c>
      <c r="F390" s="37"/>
      <c r="G390" s="35">
        <f t="shared" si="84"/>
        <v>-1</v>
      </c>
      <c r="H390" s="36">
        <f t="shared" si="85"/>
        <v>4</v>
      </c>
      <c r="I390" s="38">
        <f t="shared" si="86"/>
        <v>-0.5</v>
      </c>
      <c r="J390" s="39">
        <f t="shared" si="87"/>
        <v>0.66666666666666663</v>
      </c>
    </row>
    <row r="391" spans="1:10" x14ac:dyDescent="0.25">
      <c r="A391" s="124" t="s">
        <v>464</v>
      </c>
      <c r="B391" s="35">
        <v>0</v>
      </c>
      <c r="C391" s="36">
        <v>1</v>
      </c>
      <c r="D391" s="35">
        <v>3</v>
      </c>
      <c r="E391" s="36">
        <v>2</v>
      </c>
      <c r="F391" s="37"/>
      <c r="G391" s="35">
        <f t="shared" si="84"/>
        <v>-1</v>
      </c>
      <c r="H391" s="36">
        <f t="shared" si="85"/>
        <v>1</v>
      </c>
      <c r="I391" s="38">
        <f t="shared" si="86"/>
        <v>-1</v>
      </c>
      <c r="J391" s="39">
        <f t="shared" si="87"/>
        <v>0.5</v>
      </c>
    </row>
    <row r="392" spans="1:10" x14ac:dyDescent="0.25">
      <c r="A392" s="124" t="s">
        <v>195</v>
      </c>
      <c r="B392" s="35">
        <v>11</v>
      </c>
      <c r="C392" s="36">
        <v>20</v>
      </c>
      <c r="D392" s="35">
        <v>39</v>
      </c>
      <c r="E392" s="36">
        <v>52</v>
      </c>
      <c r="F392" s="37"/>
      <c r="G392" s="35">
        <f t="shared" si="84"/>
        <v>-9</v>
      </c>
      <c r="H392" s="36">
        <f t="shared" si="85"/>
        <v>-13</v>
      </c>
      <c r="I392" s="38">
        <f t="shared" si="86"/>
        <v>-0.45</v>
      </c>
      <c r="J392" s="39">
        <f t="shared" si="87"/>
        <v>-0.25</v>
      </c>
    </row>
    <row r="393" spans="1:10" x14ac:dyDescent="0.25">
      <c r="A393" s="124" t="s">
        <v>333</v>
      </c>
      <c r="B393" s="35">
        <v>0</v>
      </c>
      <c r="C393" s="36">
        <v>8</v>
      </c>
      <c r="D393" s="35">
        <v>5</v>
      </c>
      <c r="E393" s="36">
        <v>15</v>
      </c>
      <c r="F393" s="37"/>
      <c r="G393" s="35">
        <f t="shared" si="84"/>
        <v>-8</v>
      </c>
      <c r="H393" s="36">
        <f t="shared" si="85"/>
        <v>-10</v>
      </c>
      <c r="I393" s="38">
        <f t="shared" si="86"/>
        <v>-1</v>
      </c>
      <c r="J393" s="39">
        <f t="shared" si="87"/>
        <v>-0.66666666666666663</v>
      </c>
    </row>
    <row r="394" spans="1:10" x14ac:dyDescent="0.25">
      <c r="A394" s="124" t="s">
        <v>248</v>
      </c>
      <c r="B394" s="35">
        <v>0</v>
      </c>
      <c r="C394" s="36">
        <v>1</v>
      </c>
      <c r="D394" s="35">
        <v>1</v>
      </c>
      <c r="E394" s="36">
        <v>4</v>
      </c>
      <c r="F394" s="37"/>
      <c r="G394" s="35">
        <f t="shared" si="84"/>
        <v>-1</v>
      </c>
      <c r="H394" s="36">
        <f t="shared" si="85"/>
        <v>-3</v>
      </c>
      <c r="I394" s="38">
        <f t="shared" si="86"/>
        <v>-1</v>
      </c>
      <c r="J394" s="39">
        <f t="shared" si="87"/>
        <v>-0.75</v>
      </c>
    </row>
    <row r="395" spans="1:10" x14ac:dyDescent="0.25">
      <c r="A395" s="124" t="s">
        <v>214</v>
      </c>
      <c r="B395" s="35">
        <v>1</v>
      </c>
      <c r="C395" s="36">
        <v>1</v>
      </c>
      <c r="D395" s="35">
        <v>1</v>
      </c>
      <c r="E395" s="36">
        <v>2</v>
      </c>
      <c r="F395" s="37"/>
      <c r="G395" s="35">
        <f t="shared" si="84"/>
        <v>0</v>
      </c>
      <c r="H395" s="36">
        <f t="shared" si="85"/>
        <v>-1</v>
      </c>
      <c r="I395" s="38">
        <f t="shared" si="86"/>
        <v>0</v>
      </c>
      <c r="J395" s="39">
        <f t="shared" si="87"/>
        <v>-0.5</v>
      </c>
    </row>
    <row r="396" spans="1:10" x14ac:dyDescent="0.25">
      <c r="A396" s="124" t="s">
        <v>374</v>
      </c>
      <c r="B396" s="35">
        <v>0</v>
      </c>
      <c r="C396" s="36">
        <v>0</v>
      </c>
      <c r="D396" s="35">
        <v>0</v>
      </c>
      <c r="E396" s="36">
        <v>1</v>
      </c>
      <c r="F396" s="37"/>
      <c r="G396" s="35">
        <f t="shared" si="84"/>
        <v>0</v>
      </c>
      <c r="H396" s="36">
        <f t="shared" si="85"/>
        <v>-1</v>
      </c>
      <c r="I396" s="38" t="str">
        <f t="shared" si="86"/>
        <v>-</v>
      </c>
      <c r="J396" s="39">
        <f t="shared" si="87"/>
        <v>-1</v>
      </c>
    </row>
    <row r="397" spans="1:10" x14ac:dyDescent="0.25">
      <c r="A397" s="124" t="s">
        <v>172</v>
      </c>
      <c r="B397" s="35">
        <v>4</v>
      </c>
      <c r="C397" s="36">
        <v>13</v>
      </c>
      <c r="D397" s="35">
        <v>12</v>
      </c>
      <c r="E397" s="36">
        <v>34</v>
      </c>
      <c r="F397" s="37"/>
      <c r="G397" s="35">
        <f t="shared" si="84"/>
        <v>-9</v>
      </c>
      <c r="H397" s="36">
        <f t="shared" si="85"/>
        <v>-22</v>
      </c>
      <c r="I397" s="38">
        <f t="shared" si="86"/>
        <v>-0.69230769230769229</v>
      </c>
      <c r="J397" s="39">
        <f t="shared" si="87"/>
        <v>-0.6470588235294118</v>
      </c>
    </row>
    <row r="398" spans="1:10" x14ac:dyDescent="0.25">
      <c r="A398" s="124" t="s">
        <v>334</v>
      </c>
      <c r="B398" s="35">
        <v>5</v>
      </c>
      <c r="C398" s="36">
        <v>17</v>
      </c>
      <c r="D398" s="35">
        <v>22</v>
      </c>
      <c r="E398" s="36">
        <v>33</v>
      </c>
      <c r="F398" s="37"/>
      <c r="G398" s="35">
        <f t="shared" si="84"/>
        <v>-12</v>
      </c>
      <c r="H398" s="36">
        <f t="shared" si="85"/>
        <v>-11</v>
      </c>
      <c r="I398" s="38">
        <f t="shared" si="86"/>
        <v>-0.70588235294117652</v>
      </c>
      <c r="J398" s="39">
        <f t="shared" si="87"/>
        <v>-0.33333333333333331</v>
      </c>
    </row>
    <row r="399" spans="1:10" x14ac:dyDescent="0.25">
      <c r="A399" s="124" t="s">
        <v>375</v>
      </c>
      <c r="B399" s="35">
        <v>5</v>
      </c>
      <c r="C399" s="36">
        <v>10</v>
      </c>
      <c r="D399" s="35">
        <v>15</v>
      </c>
      <c r="E399" s="36">
        <v>26</v>
      </c>
      <c r="F399" s="37"/>
      <c r="G399" s="35">
        <f t="shared" si="84"/>
        <v>-5</v>
      </c>
      <c r="H399" s="36">
        <f t="shared" si="85"/>
        <v>-11</v>
      </c>
      <c r="I399" s="38">
        <f t="shared" si="86"/>
        <v>-0.5</v>
      </c>
      <c r="J399" s="39">
        <f t="shared" si="87"/>
        <v>-0.42307692307692307</v>
      </c>
    </row>
    <row r="400" spans="1:10" x14ac:dyDescent="0.25">
      <c r="A400" s="124" t="s">
        <v>387</v>
      </c>
      <c r="B400" s="35">
        <v>2</v>
      </c>
      <c r="C400" s="36">
        <v>0</v>
      </c>
      <c r="D400" s="35">
        <v>7</v>
      </c>
      <c r="E400" s="36">
        <v>2</v>
      </c>
      <c r="F400" s="37"/>
      <c r="G400" s="35">
        <f t="shared" si="84"/>
        <v>2</v>
      </c>
      <c r="H400" s="36">
        <f t="shared" si="85"/>
        <v>5</v>
      </c>
      <c r="I400" s="38" t="str">
        <f t="shared" si="86"/>
        <v>-</v>
      </c>
      <c r="J400" s="39">
        <f t="shared" si="87"/>
        <v>2.5</v>
      </c>
    </row>
    <row r="401" spans="1:10" x14ac:dyDescent="0.25">
      <c r="A401" s="124" t="s">
        <v>424</v>
      </c>
      <c r="B401" s="35">
        <v>1</v>
      </c>
      <c r="C401" s="36">
        <v>3</v>
      </c>
      <c r="D401" s="35">
        <v>2</v>
      </c>
      <c r="E401" s="36">
        <v>7</v>
      </c>
      <c r="F401" s="37"/>
      <c r="G401" s="35">
        <f t="shared" si="84"/>
        <v>-2</v>
      </c>
      <c r="H401" s="36">
        <f t="shared" si="85"/>
        <v>-5</v>
      </c>
      <c r="I401" s="38">
        <f t="shared" si="86"/>
        <v>-0.66666666666666663</v>
      </c>
      <c r="J401" s="39">
        <f t="shared" si="87"/>
        <v>-0.7142857142857143</v>
      </c>
    </row>
    <row r="402" spans="1:10" s="52" customFormat="1" ht="13" x14ac:dyDescent="0.3">
      <c r="A402" s="148" t="s">
        <v>537</v>
      </c>
      <c r="B402" s="46">
        <v>43</v>
      </c>
      <c r="C402" s="47">
        <v>100</v>
      </c>
      <c r="D402" s="46">
        <v>166</v>
      </c>
      <c r="E402" s="47">
        <v>247</v>
      </c>
      <c r="F402" s="48"/>
      <c r="G402" s="46">
        <f t="shared" si="84"/>
        <v>-57</v>
      </c>
      <c r="H402" s="47">
        <f t="shared" si="85"/>
        <v>-81</v>
      </c>
      <c r="I402" s="49">
        <f t="shared" si="86"/>
        <v>-0.56999999999999995</v>
      </c>
      <c r="J402" s="50">
        <f t="shared" si="87"/>
        <v>-0.32793522267206476</v>
      </c>
    </row>
    <row r="403" spans="1:10" x14ac:dyDescent="0.25">
      <c r="A403" s="147"/>
      <c r="B403" s="80"/>
      <c r="C403" s="81"/>
      <c r="D403" s="80"/>
      <c r="E403" s="81"/>
      <c r="F403" s="82"/>
      <c r="G403" s="80"/>
      <c r="H403" s="81"/>
      <c r="I403" s="94"/>
      <c r="J403" s="95"/>
    </row>
    <row r="404" spans="1:10" ht="13" x14ac:dyDescent="0.3">
      <c r="A404" s="118" t="s">
        <v>87</v>
      </c>
      <c r="B404" s="35"/>
      <c r="C404" s="36"/>
      <c r="D404" s="35"/>
      <c r="E404" s="36"/>
      <c r="F404" s="37"/>
      <c r="G404" s="35"/>
      <c r="H404" s="36"/>
      <c r="I404" s="38"/>
      <c r="J404" s="39"/>
    </row>
    <row r="405" spans="1:10" x14ac:dyDescent="0.25">
      <c r="A405" s="124" t="s">
        <v>312</v>
      </c>
      <c r="B405" s="35">
        <v>2</v>
      </c>
      <c r="C405" s="36">
        <v>3</v>
      </c>
      <c r="D405" s="35">
        <v>8</v>
      </c>
      <c r="E405" s="36">
        <v>12</v>
      </c>
      <c r="F405" s="37"/>
      <c r="G405" s="35">
        <f>B405-C405</f>
        <v>-1</v>
      </c>
      <c r="H405" s="36">
        <f>D405-E405</f>
        <v>-4</v>
      </c>
      <c r="I405" s="38">
        <f>IF(C405=0, "-", IF(G405/C405&lt;10, G405/C405, "&gt;999%"))</f>
        <v>-0.33333333333333331</v>
      </c>
      <c r="J405" s="39">
        <f>IF(E405=0, "-", IF(H405/E405&lt;10, H405/E405, "&gt;999%"))</f>
        <v>-0.33333333333333331</v>
      </c>
    </row>
    <row r="406" spans="1:10" x14ac:dyDescent="0.25">
      <c r="A406" s="124" t="s">
        <v>347</v>
      </c>
      <c r="B406" s="35">
        <v>1</v>
      </c>
      <c r="C406" s="36">
        <v>5</v>
      </c>
      <c r="D406" s="35">
        <v>13</v>
      </c>
      <c r="E406" s="36">
        <v>10</v>
      </c>
      <c r="F406" s="37"/>
      <c r="G406" s="35">
        <f>B406-C406</f>
        <v>-4</v>
      </c>
      <c r="H406" s="36">
        <f>D406-E406</f>
        <v>3</v>
      </c>
      <c r="I406" s="38">
        <f>IF(C406=0, "-", IF(G406/C406&lt;10, G406/C406, "&gt;999%"))</f>
        <v>-0.8</v>
      </c>
      <c r="J406" s="39">
        <f>IF(E406=0, "-", IF(H406/E406&lt;10, H406/E406, "&gt;999%"))</f>
        <v>0.3</v>
      </c>
    </row>
    <row r="407" spans="1:10" x14ac:dyDescent="0.25">
      <c r="A407" s="124" t="s">
        <v>388</v>
      </c>
      <c r="B407" s="35">
        <v>0</v>
      </c>
      <c r="C407" s="36">
        <v>1</v>
      </c>
      <c r="D407" s="35">
        <v>4</v>
      </c>
      <c r="E407" s="36">
        <v>2</v>
      </c>
      <c r="F407" s="37"/>
      <c r="G407" s="35">
        <f>B407-C407</f>
        <v>-1</v>
      </c>
      <c r="H407" s="36">
        <f>D407-E407</f>
        <v>2</v>
      </c>
      <c r="I407" s="38">
        <f>IF(C407=0, "-", IF(G407/C407&lt;10, G407/C407, "&gt;999%"))</f>
        <v>-1</v>
      </c>
      <c r="J407" s="39">
        <f>IF(E407=0, "-", IF(H407/E407&lt;10, H407/E407, "&gt;999%"))</f>
        <v>1</v>
      </c>
    </row>
    <row r="408" spans="1:10" s="52" customFormat="1" ht="13" x14ac:dyDescent="0.3">
      <c r="A408" s="148" t="s">
        <v>538</v>
      </c>
      <c r="B408" s="46">
        <v>3</v>
      </c>
      <c r="C408" s="47">
        <v>9</v>
      </c>
      <c r="D408" s="46">
        <v>25</v>
      </c>
      <c r="E408" s="47">
        <v>24</v>
      </c>
      <c r="F408" s="48"/>
      <c r="G408" s="46">
        <f>B408-C408</f>
        <v>-6</v>
      </c>
      <c r="H408" s="47">
        <f>D408-E408</f>
        <v>1</v>
      </c>
      <c r="I408" s="49">
        <f>IF(C408=0, "-", IF(G408/C408&lt;10, G408/C408, "&gt;999%"))</f>
        <v>-0.66666666666666663</v>
      </c>
      <c r="J408" s="50">
        <f>IF(E408=0, "-", IF(H408/E408&lt;10, H408/E408, "&gt;999%"))</f>
        <v>4.1666666666666664E-2</v>
      </c>
    </row>
    <row r="409" spans="1:10" x14ac:dyDescent="0.25">
      <c r="A409" s="147"/>
      <c r="B409" s="80"/>
      <c r="C409" s="81"/>
      <c r="D409" s="80"/>
      <c r="E409" s="81"/>
      <c r="F409" s="82"/>
      <c r="G409" s="80"/>
      <c r="H409" s="81"/>
      <c r="I409" s="94"/>
      <c r="J409" s="95"/>
    </row>
    <row r="410" spans="1:10" ht="13" x14ac:dyDescent="0.3">
      <c r="A410" s="118" t="s">
        <v>100</v>
      </c>
      <c r="B410" s="35"/>
      <c r="C410" s="36"/>
      <c r="D410" s="35"/>
      <c r="E410" s="36"/>
      <c r="F410" s="37"/>
      <c r="G410" s="35"/>
      <c r="H410" s="36"/>
      <c r="I410" s="38"/>
      <c r="J410" s="39"/>
    </row>
    <row r="411" spans="1:10" x14ac:dyDescent="0.25">
      <c r="A411" s="124" t="s">
        <v>482</v>
      </c>
      <c r="B411" s="35">
        <v>0</v>
      </c>
      <c r="C411" s="36">
        <v>7</v>
      </c>
      <c r="D411" s="35">
        <v>15</v>
      </c>
      <c r="E411" s="36">
        <v>20</v>
      </c>
      <c r="F411" s="37"/>
      <c r="G411" s="35">
        <f>B411-C411</f>
        <v>-7</v>
      </c>
      <c r="H411" s="36">
        <f>D411-E411</f>
        <v>-5</v>
      </c>
      <c r="I411" s="38">
        <f>IF(C411=0, "-", IF(G411/C411&lt;10, G411/C411, "&gt;999%"))</f>
        <v>-1</v>
      </c>
      <c r="J411" s="39">
        <f>IF(E411=0, "-", IF(H411/E411&lt;10, H411/E411, "&gt;999%"))</f>
        <v>-0.25</v>
      </c>
    </row>
    <row r="412" spans="1:10" s="52" customFormat="1" ht="13" x14ac:dyDescent="0.3">
      <c r="A412" s="148" t="s">
        <v>539</v>
      </c>
      <c r="B412" s="46">
        <v>0</v>
      </c>
      <c r="C412" s="47">
        <v>7</v>
      </c>
      <c r="D412" s="46">
        <v>15</v>
      </c>
      <c r="E412" s="47">
        <v>20</v>
      </c>
      <c r="F412" s="48"/>
      <c r="G412" s="46">
        <f>B412-C412</f>
        <v>-7</v>
      </c>
      <c r="H412" s="47">
        <f>D412-E412</f>
        <v>-5</v>
      </c>
      <c r="I412" s="49">
        <f>IF(C412=0, "-", IF(G412/C412&lt;10, G412/C412, "&gt;999%"))</f>
        <v>-1</v>
      </c>
      <c r="J412" s="50">
        <f>IF(E412=0, "-", IF(H412/E412&lt;10, H412/E412, "&gt;999%"))</f>
        <v>-0.25</v>
      </c>
    </row>
    <row r="413" spans="1:10" x14ac:dyDescent="0.25">
      <c r="A413" s="147"/>
      <c r="B413" s="80"/>
      <c r="C413" s="81"/>
      <c r="D413" s="80"/>
      <c r="E413" s="81"/>
      <c r="F413" s="82"/>
      <c r="G413" s="80"/>
      <c r="H413" s="81"/>
      <c r="I413" s="94"/>
      <c r="J413" s="95"/>
    </row>
    <row r="414" spans="1:10" ht="13" x14ac:dyDescent="0.3">
      <c r="A414" s="118" t="s">
        <v>101</v>
      </c>
      <c r="B414" s="35"/>
      <c r="C414" s="36"/>
      <c r="D414" s="35"/>
      <c r="E414" s="36"/>
      <c r="F414" s="37"/>
      <c r="G414" s="35"/>
      <c r="H414" s="36"/>
      <c r="I414" s="38"/>
      <c r="J414" s="39"/>
    </row>
    <row r="415" spans="1:10" x14ac:dyDescent="0.25">
      <c r="A415" s="124" t="s">
        <v>483</v>
      </c>
      <c r="B415" s="35">
        <v>0</v>
      </c>
      <c r="C415" s="36">
        <v>0</v>
      </c>
      <c r="D415" s="35">
        <v>1</v>
      </c>
      <c r="E415" s="36">
        <v>3</v>
      </c>
      <c r="F415" s="37"/>
      <c r="G415" s="35">
        <f>B415-C415</f>
        <v>0</v>
      </c>
      <c r="H415" s="36">
        <f>D415-E415</f>
        <v>-2</v>
      </c>
      <c r="I415" s="38" t="str">
        <f>IF(C415=0, "-", IF(G415/C415&lt;10, G415/C415, "&gt;999%"))</f>
        <v>-</v>
      </c>
      <c r="J415" s="39">
        <f>IF(E415=0, "-", IF(H415/E415&lt;10, H415/E415, "&gt;999%"))</f>
        <v>-0.66666666666666663</v>
      </c>
    </row>
    <row r="416" spans="1:10" s="52" customFormat="1" ht="13" x14ac:dyDescent="0.3">
      <c r="A416" s="149" t="s">
        <v>540</v>
      </c>
      <c r="B416" s="150">
        <v>0</v>
      </c>
      <c r="C416" s="151">
        <v>0</v>
      </c>
      <c r="D416" s="150">
        <v>1</v>
      </c>
      <c r="E416" s="151">
        <v>3</v>
      </c>
      <c r="F416" s="152"/>
      <c r="G416" s="150">
        <f>B416-C416</f>
        <v>0</v>
      </c>
      <c r="H416" s="151">
        <f>D416-E416</f>
        <v>-2</v>
      </c>
      <c r="I416" s="153" t="str">
        <f>IF(C416=0, "-", IF(G416/C416&lt;10, G416/C416, "&gt;999%"))</f>
        <v>-</v>
      </c>
      <c r="J416" s="154">
        <f>IF(E416=0, "-", IF(H416/E416&lt;10, H416/E416, "&gt;999%"))</f>
        <v>-0.66666666666666663</v>
      </c>
    </row>
    <row r="417" spans="1:10" x14ac:dyDescent="0.25">
      <c r="A417" s="155"/>
      <c r="B417" s="156"/>
      <c r="C417" s="157"/>
      <c r="D417" s="156"/>
      <c r="E417" s="157"/>
      <c r="F417" s="158"/>
      <c r="G417" s="156"/>
      <c r="H417" s="157"/>
      <c r="I417" s="159"/>
      <c r="J417" s="160"/>
    </row>
    <row r="418" spans="1:10" ht="13" x14ac:dyDescent="0.3">
      <c r="A418" s="26" t="s">
        <v>541</v>
      </c>
      <c r="B418" s="46">
        <f>SUM(B7:B417)/2</f>
        <v>1257</v>
      </c>
      <c r="C418" s="128">
        <f>SUM(C7:C417)/2</f>
        <v>1595</v>
      </c>
      <c r="D418" s="46">
        <f>SUM(D7:D417)/2</f>
        <v>3843</v>
      </c>
      <c r="E418" s="128">
        <f>SUM(E7:E417)/2</f>
        <v>4426</v>
      </c>
      <c r="F418" s="48"/>
      <c r="G418" s="46">
        <f>B418-C418</f>
        <v>-338</v>
      </c>
      <c r="H418" s="47">
        <f>D418-E418</f>
        <v>-583</v>
      </c>
      <c r="I418" s="49">
        <f>IF(C418=0, 0, G418/C418)</f>
        <v>-0.21191222570532917</v>
      </c>
      <c r="J418" s="50">
        <f>IF(E418=0, 0, H418/E418)</f>
        <v>-0.13172164482602802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48" max="16383" man="1"/>
    <brk id="90" max="16383" man="1"/>
    <brk id="139" max="16383" man="1"/>
    <brk id="187" max="16383" man="1"/>
    <brk id="225" max="16383" man="1"/>
    <brk id="276" max="16383" man="1"/>
    <brk id="323" max="16383" man="1"/>
    <brk id="358" max="16383" man="1"/>
    <brk id="40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1938D-11B2-4E6A-A0EE-D26D5DFDE9D1}">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217</v>
      </c>
      <c r="C7" s="36">
        <v>322</v>
      </c>
      <c r="D7" s="35">
        <v>774</v>
      </c>
      <c r="E7" s="36">
        <v>1041</v>
      </c>
      <c r="F7" s="37"/>
      <c r="G7" s="35">
        <f>B7-C7</f>
        <v>-105</v>
      </c>
      <c r="H7" s="36">
        <f>D7-E7</f>
        <v>-267</v>
      </c>
      <c r="I7" s="75">
        <f>IF(C7=0, "-", IF(G7/C7&lt;10, G7/C7*100, "&gt;999"))</f>
        <v>-32.608695652173914</v>
      </c>
      <c r="J7" s="76">
        <f>IF(E7=0, "-", IF(H7/E7&lt;10, H7/E7*100, "&gt;999"))</f>
        <v>-25.648414985590779</v>
      </c>
    </row>
    <row r="8" spans="1:10" x14ac:dyDescent="0.25">
      <c r="A8" s="34" t="s">
        <v>24</v>
      </c>
      <c r="B8" s="35">
        <v>589</v>
      </c>
      <c r="C8" s="36">
        <v>752</v>
      </c>
      <c r="D8" s="35">
        <v>1847</v>
      </c>
      <c r="E8" s="36">
        <v>1936</v>
      </c>
      <c r="F8" s="37"/>
      <c r="G8" s="35">
        <f>B8-C8</f>
        <v>-163</v>
      </c>
      <c r="H8" s="36">
        <f>D8-E8</f>
        <v>-89</v>
      </c>
      <c r="I8" s="75">
        <f>IF(C8=0, "-", IF(G8/C8&lt;10, G8/C8*100, "&gt;999"))</f>
        <v>-21.675531914893618</v>
      </c>
      <c r="J8" s="76">
        <f>IF(E8=0, "-", IF(H8/E8&lt;10, H8/E8*100, "&gt;999"))</f>
        <v>-4.5971074380165291</v>
      </c>
    </row>
    <row r="9" spans="1:10" x14ac:dyDescent="0.25">
      <c r="A9" s="34" t="s">
        <v>25</v>
      </c>
      <c r="B9" s="35">
        <v>406</v>
      </c>
      <c r="C9" s="36">
        <v>463</v>
      </c>
      <c r="D9" s="35">
        <v>1084</v>
      </c>
      <c r="E9" s="36">
        <v>1283</v>
      </c>
      <c r="F9" s="37"/>
      <c r="G9" s="35">
        <f>B9-C9</f>
        <v>-57</v>
      </c>
      <c r="H9" s="36">
        <f>D9-E9</f>
        <v>-199</v>
      </c>
      <c r="I9" s="75">
        <f>IF(C9=0, "-", IF(G9/C9&lt;10, G9/C9*100, "&gt;999"))</f>
        <v>-12.311015118790497</v>
      </c>
      <c r="J9" s="76">
        <f>IF(E9=0, "-", IF(H9/E9&lt;10, H9/E9*100, "&gt;999"))</f>
        <v>-15.510522213561964</v>
      </c>
    </row>
    <row r="10" spans="1:10" x14ac:dyDescent="0.25">
      <c r="A10" s="34" t="s">
        <v>26</v>
      </c>
      <c r="B10" s="35">
        <v>45</v>
      </c>
      <c r="C10" s="36">
        <v>58</v>
      </c>
      <c r="D10" s="35">
        <v>138</v>
      </c>
      <c r="E10" s="36">
        <v>166</v>
      </c>
      <c r="F10" s="37"/>
      <c r="G10" s="35">
        <f>B10-C10</f>
        <v>-13</v>
      </c>
      <c r="H10" s="36">
        <f>D10-E10</f>
        <v>-28</v>
      </c>
      <c r="I10" s="75">
        <f>IF(C10=0, "-", IF(G10/C10&lt;10, G10/C10*100, "&gt;999"))</f>
        <v>-22.413793103448278</v>
      </c>
      <c r="J10" s="76">
        <f>IF(E10=0, "-", IF(H10/E10&lt;10, H10/E10*100, "&gt;999"))</f>
        <v>-16.867469879518072</v>
      </c>
    </row>
    <row r="11" spans="1:10" s="52" customFormat="1" ht="13" x14ac:dyDescent="0.3">
      <c r="A11" s="26" t="s">
        <v>7</v>
      </c>
      <c r="B11" s="46">
        <f>SUM(B7:B10)</f>
        <v>1257</v>
      </c>
      <c r="C11" s="47">
        <f>SUM(C7:C10)</f>
        <v>1595</v>
      </c>
      <c r="D11" s="46">
        <f>SUM(D7:D10)</f>
        <v>3843</v>
      </c>
      <c r="E11" s="47">
        <f>SUM(E7:E10)</f>
        <v>4426</v>
      </c>
      <c r="F11" s="48"/>
      <c r="G11" s="46">
        <f>B11-C11</f>
        <v>-338</v>
      </c>
      <c r="H11" s="47">
        <f>D11-E11</f>
        <v>-583</v>
      </c>
      <c r="I11" s="77">
        <f>IF(C11=0, 0, G11/C11*100)</f>
        <v>-21.191222570532915</v>
      </c>
      <c r="J11" s="78">
        <f>IF(E11=0, 0, H11/E11*100)</f>
        <v>-13.172164482602803</v>
      </c>
    </row>
    <row r="13" spans="1:10" ht="13" x14ac:dyDescent="0.3">
      <c r="A13" s="21"/>
      <c r="B13" s="22" t="s">
        <v>4</v>
      </c>
      <c r="C13" s="23"/>
      <c r="D13" s="22" t="s">
        <v>5</v>
      </c>
      <c r="E13" s="23"/>
      <c r="F13" s="24"/>
      <c r="G13" s="22" t="s">
        <v>6</v>
      </c>
      <c r="H13" s="25"/>
      <c r="I13" s="25"/>
      <c r="J13" s="23"/>
    </row>
    <row r="14" spans="1:10" x14ac:dyDescent="0.25">
      <c r="A14" s="34" t="s">
        <v>27</v>
      </c>
      <c r="B14" s="35">
        <v>4</v>
      </c>
      <c r="C14" s="36">
        <v>4</v>
      </c>
      <c r="D14" s="35">
        <v>11</v>
      </c>
      <c r="E14" s="36">
        <v>14</v>
      </c>
      <c r="F14" s="37"/>
      <c r="G14" s="35">
        <f t="shared" ref="G14:G34" si="0">B14-C14</f>
        <v>0</v>
      </c>
      <c r="H14" s="36">
        <f t="shared" ref="H14:H34" si="1">D14-E14</f>
        <v>-3</v>
      </c>
      <c r="I14" s="75">
        <f t="shared" ref="I14:I33" si="2">IF(C14=0, "-", IF(G14/C14&lt;10, G14/C14*100, "&gt;999"))</f>
        <v>0</v>
      </c>
      <c r="J14" s="76">
        <f t="shared" ref="J14:J33" si="3">IF(E14=0, "-", IF(H14/E14&lt;10, H14/E14*100, "&gt;999"))</f>
        <v>-21.428571428571427</v>
      </c>
    </row>
    <row r="15" spans="1:10" x14ac:dyDescent="0.25">
      <c r="A15" s="34" t="s">
        <v>28</v>
      </c>
      <c r="B15" s="35">
        <v>68</v>
      </c>
      <c r="C15" s="36">
        <v>99</v>
      </c>
      <c r="D15" s="35">
        <v>241</v>
      </c>
      <c r="E15" s="36">
        <v>304</v>
      </c>
      <c r="F15" s="37"/>
      <c r="G15" s="35">
        <f t="shared" si="0"/>
        <v>-31</v>
      </c>
      <c r="H15" s="36">
        <f t="shared" si="1"/>
        <v>-63</v>
      </c>
      <c r="I15" s="75">
        <f t="shared" si="2"/>
        <v>-31.313131313131315</v>
      </c>
      <c r="J15" s="76">
        <f t="shared" si="3"/>
        <v>-20.723684210526315</v>
      </c>
    </row>
    <row r="16" spans="1:10" x14ac:dyDescent="0.25">
      <c r="A16" s="34" t="s">
        <v>29</v>
      </c>
      <c r="B16" s="35">
        <v>100</v>
      </c>
      <c r="C16" s="36">
        <v>160</v>
      </c>
      <c r="D16" s="35">
        <v>377</v>
      </c>
      <c r="E16" s="36">
        <v>516</v>
      </c>
      <c r="F16" s="37"/>
      <c r="G16" s="35">
        <f t="shared" si="0"/>
        <v>-60</v>
      </c>
      <c r="H16" s="36">
        <f t="shared" si="1"/>
        <v>-139</v>
      </c>
      <c r="I16" s="75">
        <f t="shared" si="2"/>
        <v>-37.5</v>
      </c>
      <c r="J16" s="76">
        <f t="shared" si="3"/>
        <v>-26.937984496124027</v>
      </c>
    </row>
    <row r="17" spans="1:10" x14ac:dyDescent="0.25">
      <c r="A17" s="34" t="s">
        <v>30</v>
      </c>
      <c r="B17" s="35">
        <v>27</v>
      </c>
      <c r="C17" s="36">
        <v>31</v>
      </c>
      <c r="D17" s="35">
        <v>89</v>
      </c>
      <c r="E17" s="36">
        <v>108</v>
      </c>
      <c r="F17" s="37"/>
      <c r="G17" s="35">
        <f t="shared" si="0"/>
        <v>-4</v>
      </c>
      <c r="H17" s="36">
        <f t="shared" si="1"/>
        <v>-19</v>
      </c>
      <c r="I17" s="75">
        <f t="shared" si="2"/>
        <v>-12.903225806451612</v>
      </c>
      <c r="J17" s="76">
        <f t="shared" si="3"/>
        <v>-17.592592592592592</v>
      </c>
    </row>
    <row r="18" spans="1:10" x14ac:dyDescent="0.25">
      <c r="A18" s="34" t="s">
        <v>31</v>
      </c>
      <c r="B18" s="35">
        <v>1</v>
      </c>
      <c r="C18" s="36">
        <v>8</v>
      </c>
      <c r="D18" s="35">
        <v>7</v>
      </c>
      <c r="E18" s="36">
        <v>32</v>
      </c>
      <c r="F18" s="37"/>
      <c r="G18" s="35">
        <f t="shared" si="0"/>
        <v>-7</v>
      </c>
      <c r="H18" s="36">
        <f t="shared" si="1"/>
        <v>-25</v>
      </c>
      <c r="I18" s="75">
        <f t="shared" si="2"/>
        <v>-87.5</v>
      </c>
      <c r="J18" s="76">
        <f t="shared" si="3"/>
        <v>-78.125</v>
      </c>
    </row>
    <row r="19" spans="1:10" x14ac:dyDescent="0.25">
      <c r="A19" s="34" t="s">
        <v>32</v>
      </c>
      <c r="B19" s="35">
        <v>0</v>
      </c>
      <c r="C19" s="36">
        <v>0</v>
      </c>
      <c r="D19" s="35">
        <v>2</v>
      </c>
      <c r="E19" s="36">
        <v>0</v>
      </c>
      <c r="F19" s="37"/>
      <c r="G19" s="35">
        <f t="shared" si="0"/>
        <v>0</v>
      </c>
      <c r="H19" s="36">
        <f t="shared" si="1"/>
        <v>2</v>
      </c>
      <c r="I19" s="75" t="str">
        <f t="shared" si="2"/>
        <v>-</v>
      </c>
      <c r="J19" s="76" t="str">
        <f t="shared" si="3"/>
        <v>-</v>
      </c>
    </row>
    <row r="20" spans="1:10" x14ac:dyDescent="0.25">
      <c r="A20" s="34" t="s">
        <v>33</v>
      </c>
      <c r="B20" s="35">
        <v>9</v>
      </c>
      <c r="C20" s="36">
        <v>7</v>
      </c>
      <c r="D20" s="35">
        <v>29</v>
      </c>
      <c r="E20" s="36">
        <v>40</v>
      </c>
      <c r="F20" s="37"/>
      <c r="G20" s="35">
        <f t="shared" si="0"/>
        <v>2</v>
      </c>
      <c r="H20" s="36">
        <f t="shared" si="1"/>
        <v>-11</v>
      </c>
      <c r="I20" s="75">
        <f t="shared" si="2"/>
        <v>28.571428571428569</v>
      </c>
      <c r="J20" s="76">
        <f t="shared" si="3"/>
        <v>-27.500000000000004</v>
      </c>
    </row>
    <row r="21" spans="1:10" x14ac:dyDescent="0.25">
      <c r="A21" s="34" t="s">
        <v>34</v>
      </c>
      <c r="B21" s="35">
        <v>8</v>
      </c>
      <c r="C21" s="36">
        <v>13</v>
      </c>
      <c r="D21" s="35">
        <v>18</v>
      </c>
      <c r="E21" s="36">
        <v>27</v>
      </c>
      <c r="F21" s="37"/>
      <c r="G21" s="35">
        <f t="shared" si="0"/>
        <v>-5</v>
      </c>
      <c r="H21" s="36">
        <f t="shared" si="1"/>
        <v>-9</v>
      </c>
      <c r="I21" s="75">
        <f t="shared" si="2"/>
        <v>-38.461538461538467</v>
      </c>
      <c r="J21" s="76">
        <f t="shared" si="3"/>
        <v>-33.333333333333329</v>
      </c>
    </row>
    <row r="22" spans="1:10" x14ac:dyDescent="0.25">
      <c r="A22" s="79" t="s">
        <v>35</v>
      </c>
      <c r="B22" s="80">
        <v>48</v>
      </c>
      <c r="C22" s="81">
        <v>33</v>
      </c>
      <c r="D22" s="80">
        <v>135</v>
      </c>
      <c r="E22" s="81">
        <v>107</v>
      </c>
      <c r="F22" s="82"/>
      <c r="G22" s="80">
        <f t="shared" si="0"/>
        <v>15</v>
      </c>
      <c r="H22" s="81">
        <f t="shared" si="1"/>
        <v>28</v>
      </c>
      <c r="I22" s="83">
        <f t="shared" si="2"/>
        <v>45.454545454545453</v>
      </c>
      <c r="J22" s="84">
        <f t="shared" si="3"/>
        <v>26.168224299065418</v>
      </c>
    </row>
    <row r="23" spans="1:10" x14ac:dyDescent="0.25">
      <c r="A23" s="34" t="s">
        <v>36</v>
      </c>
      <c r="B23" s="35">
        <v>189</v>
      </c>
      <c r="C23" s="36">
        <v>180</v>
      </c>
      <c r="D23" s="35">
        <v>576</v>
      </c>
      <c r="E23" s="36">
        <v>531</v>
      </c>
      <c r="F23" s="37"/>
      <c r="G23" s="35">
        <f t="shared" si="0"/>
        <v>9</v>
      </c>
      <c r="H23" s="36">
        <f t="shared" si="1"/>
        <v>45</v>
      </c>
      <c r="I23" s="75">
        <f t="shared" si="2"/>
        <v>5</v>
      </c>
      <c r="J23" s="76">
        <f t="shared" si="3"/>
        <v>8.4745762711864394</v>
      </c>
    </row>
    <row r="24" spans="1:10" x14ac:dyDescent="0.25">
      <c r="A24" s="34" t="s">
        <v>37</v>
      </c>
      <c r="B24" s="35">
        <v>212</v>
      </c>
      <c r="C24" s="36">
        <v>347</v>
      </c>
      <c r="D24" s="35">
        <v>634</v>
      </c>
      <c r="E24" s="36">
        <v>827</v>
      </c>
      <c r="F24" s="37"/>
      <c r="G24" s="35">
        <f t="shared" si="0"/>
        <v>-135</v>
      </c>
      <c r="H24" s="36">
        <f t="shared" si="1"/>
        <v>-193</v>
      </c>
      <c r="I24" s="75">
        <f t="shared" si="2"/>
        <v>-38.904899135446684</v>
      </c>
      <c r="J24" s="76">
        <f t="shared" si="3"/>
        <v>-23.337363966142686</v>
      </c>
    </row>
    <row r="25" spans="1:10" x14ac:dyDescent="0.25">
      <c r="A25" s="34" t="s">
        <v>38</v>
      </c>
      <c r="B25" s="35">
        <v>111</v>
      </c>
      <c r="C25" s="36">
        <v>170</v>
      </c>
      <c r="D25" s="35">
        <v>441</v>
      </c>
      <c r="E25" s="36">
        <v>426</v>
      </c>
      <c r="F25" s="37"/>
      <c r="G25" s="35">
        <f t="shared" si="0"/>
        <v>-59</v>
      </c>
      <c r="H25" s="36">
        <f t="shared" si="1"/>
        <v>15</v>
      </c>
      <c r="I25" s="75">
        <f t="shared" si="2"/>
        <v>-34.705882352941174</v>
      </c>
      <c r="J25" s="76">
        <f t="shared" si="3"/>
        <v>3.5211267605633805</v>
      </c>
    </row>
    <row r="26" spans="1:10" x14ac:dyDescent="0.25">
      <c r="A26" s="34" t="s">
        <v>39</v>
      </c>
      <c r="B26" s="35">
        <v>29</v>
      </c>
      <c r="C26" s="36">
        <v>22</v>
      </c>
      <c r="D26" s="35">
        <v>61</v>
      </c>
      <c r="E26" s="36">
        <v>45</v>
      </c>
      <c r="F26" s="37"/>
      <c r="G26" s="35">
        <f t="shared" si="0"/>
        <v>7</v>
      </c>
      <c r="H26" s="36">
        <f t="shared" si="1"/>
        <v>16</v>
      </c>
      <c r="I26" s="75">
        <f t="shared" si="2"/>
        <v>31.818181818181817</v>
      </c>
      <c r="J26" s="76">
        <f t="shared" si="3"/>
        <v>35.555555555555557</v>
      </c>
    </row>
    <row r="27" spans="1:10" x14ac:dyDescent="0.25">
      <c r="A27" s="79" t="s">
        <v>40</v>
      </c>
      <c r="B27" s="80">
        <v>4</v>
      </c>
      <c r="C27" s="81">
        <v>0</v>
      </c>
      <c r="D27" s="80">
        <v>10</v>
      </c>
      <c r="E27" s="81">
        <v>6</v>
      </c>
      <c r="F27" s="82"/>
      <c r="G27" s="80">
        <f t="shared" si="0"/>
        <v>4</v>
      </c>
      <c r="H27" s="81">
        <f t="shared" si="1"/>
        <v>4</v>
      </c>
      <c r="I27" s="83" t="str">
        <f t="shared" si="2"/>
        <v>-</v>
      </c>
      <c r="J27" s="84">
        <f t="shared" si="3"/>
        <v>66.666666666666657</v>
      </c>
    </row>
    <row r="28" spans="1:10" x14ac:dyDescent="0.25">
      <c r="A28" s="34" t="s">
        <v>41</v>
      </c>
      <c r="B28" s="35">
        <v>1</v>
      </c>
      <c r="C28" s="36">
        <v>0</v>
      </c>
      <c r="D28" s="35">
        <v>3</v>
      </c>
      <c r="E28" s="36">
        <v>1</v>
      </c>
      <c r="F28" s="37"/>
      <c r="G28" s="35">
        <f t="shared" si="0"/>
        <v>1</v>
      </c>
      <c r="H28" s="36">
        <f t="shared" si="1"/>
        <v>2</v>
      </c>
      <c r="I28" s="75" t="str">
        <f t="shared" si="2"/>
        <v>-</v>
      </c>
      <c r="J28" s="76">
        <f t="shared" si="3"/>
        <v>200</v>
      </c>
    </row>
    <row r="29" spans="1:10" x14ac:dyDescent="0.25">
      <c r="A29" s="34" t="s">
        <v>42</v>
      </c>
      <c r="B29" s="35">
        <v>1</v>
      </c>
      <c r="C29" s="36">
        <v>2</v>
      </c>
      <c r="D29" s="35">
        <v>11</v>
      </c>
      <c r="E29" s="36">
        <v>8</v>
      </c>
      <c r="F29" s="37"/>
      <c r="G29" s="35">
        <f t="shared" si="0"/>
        <v>-1</v>
      </c>
      <c r="H29" s="36">
        <f t="shared" si="1"/>
        <v>3</v>
      </c>
      <c r="I29" s="75">
        <f t="shared" si="2"/>
        <v>-50</v>
      </c>
      <c r="J29" s="76">
        <f t="shared" si="3"/>
        <v>37.5</v>
      </c>
    </row>
    <row r="30" spans="1:10" x14ac:dyDescent="0.25">
      <c r="A30" s="34" t="s">
        <v>43</v>
      </c>
      <c r="B30" s="35">
        <v>32</v>
      </c>
      <c r="C30" s="36">
        <v>27</v>
      </c>
      <c r="D30" s="35">
        <v>71</v>
      </c>
      <c r="E30" s="36">
        <v>84</v>
      </c>
      <c r="F30" s="37"/>
      <c r="G30" s="35">
        <f t="shared" si="0"/>
        <v>5</v>
      </c>
      <c r="H30" s="36">
        <f t="shared" si="1"/>
        <v>-13</v>
      </c>
      <c r="I30" s="75">
        <f t="shared" si="2"/>
        <v>18.518518518518519</v>
      </c>
      <c r="J30" s="76">
        <f t="shared" si="3"/>
        <v>-15.476190476190476</v>
      </c>
    </row>
    <row r="31" spans="1:10" x14ac:dyDescent="0.25">
      <c r="A31" s="34" t="s">
        <v>44</v>
      </c>
      <c r="B31" s="35">
        <v>36</v>
      </c>
      <c r="C31" s="36">
        <v>59</v>
      </c>
      <c r="D31" s="35">
        <v>92</v>
      </c>
      <c r="E31" s="36">
        <v>166</v>
      </c>
      <c r="F31" s="37"/>
      <c r="G31" s="35">
        <f t="shared" si="0"/>
        <v>-23</v>
      </c>
      <c r="H31" s="36">
        <f t="shared" si="1"/>
        <v>-74</v>
      </c>
      <c r="I31" s="75">
        <f t="shared" si="2"/>
        <v>-38.983050847457626</v>
      </c>
      <c r="J31" s="76">
        <f t="shared" si="3"/>
        <v>-44.578313253012048</v>
      </c>
    </row>
    <row r="32" spans="1:10" x14ac:dyDescent="0.25">
      <c r="A32" s="34" t="s">
        <v>45</v>
      </c>
      <c r="B32" s="35">
        <v>332</v>
      </c>
      <c r="C32" s="36">
        <v>375</v>
      </c>
      <c r="D32" s="35">
        <v>897</v>
      </c>
      <c r="E32" s="36">
        <v>1018</v>
      </c>
      <c r="F32" s="37"/>
      <c r="G32" s="35">
        <f t="shared" si="0"/>
        <v>-43</v>
      </c>
      <c r="H32" s="36">
        <f t="shared" si="1"/>
        <v>-121</v>
      </c>
      <c r="I32" s="75">
        <f t="shared" si="2"/>
        <v>-11.466666666666667</v>
      </c>
      <c r="J32" s="76">
        <f t="shared" si="3"/>
        <v>-11.886051080550098</v>
      </c>
    </row>
    <row r="33" spans="1:10" x14ac:dyDescent="0.25">
      <c r="A33" s="79" t="s">
        <v>26</v>
      </c>
      <c r="B33" s="80">
        <v>45</v>
      </c>
      <c r="C33" s="81">
        <v>58</v>
      </c>
      <c r="D33" s="80">
        <v>138</v>
      </c>
      <c r="E33" s="81">
        <v>166</v>
      </c>
      <c r="F33" s="82"/>
      <c r="G33" s="80">
        <f t="shared" si="0"/>
        <v>-13</v>
      </c>
      <c r="H33" s="81">
        <f t="shared" si="1"/>
        <v>-28</v>
      </c>
      <c r="I33" s="83">
        <f t="shared" si="2"/>
        <v>-22.413793103448278</v>
      </c>
      <c r="J33" s="84">
        <f t="shared" si="3"/>
        <v>-16.867469879518072</v>
      </c>
    </row>
    <row r="34" spans="1:10" s="52" customFormat="1" ht="13" x14ac:dyDescent="0.3">
      <c r="A34" s="26" t="s">
        <v>7</v>
      </c>
      <c r="B34" s="46">
        <f>SUM(B14:B33)</f>
        <v>1257</v>
      </c>
      <c r="C34" s="47">
        <f>SUM(C14:C33)</f>
        <v>1595</v>
      </c>
      <c r="D34" s="46">
        <f>SUM(D14:D33)</f>
        <v>3843</v>
      </c>
      <c r="E34" s="47">
        <f>SUM(E14:E33)</f>
        <v>4426</v>
      </c>
      <c r="F34" s="48"/>
      <c r="G34" s="46">
        <f t="shared" si="0"/>
        <v>-338</v>
      </c>
      <c r="H34" s="47">
        <f t="shared" si="1"/>
        <v>-583</v>
      </c>
      <c r="I34" s="77">
        <f>IF(C34=0, 0, G34/C34*100)</f>
        <v>-21.191222570532915</v>
      </c>
      <c r="J34" s="78">
        <f>IF(E34=0, 0, H34/E34*100)</f>
        <v>-13.172164482602803</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17.263325377883852</v>
      </c>
      <c r="C39" s="86">
        <f>$C$7/$C$11*100</f>
        <v>20.188087774294672</v>
      </c>
      <c r="D39" s="85">
        <f>$D$7/$D$11*100</f>
        <v>20.140515222482435</v>
      </c>
      <c r="E39" s="86">
        <f>$E$7/$E$11*100</f>
        <v>23.520108450067781</v>
      </c>
      <c r="F39" s="87"/>
      <c r="G39" s="85">
        <f>B39-C39</f>
        <v>-2.92476239641082</v>
      </c>
      <c r="H39" s="86">
        <f>D39-E39</f>
        <v>-3.379593227585346</v>
      </c>
    </row>
    <row r="40" spans="1:10" x14ac:dyDescent="0.25">
      <c r="A40" s="34" t="s">
        <v>24</v>
      </c>
      <c r="B40" s="85">
        <f>$B$8/$B$11*100</f>
        <v>46.857597454256165</v>
      </c>
      <c r="C40" s="86">
        <f>$C$8/$C$11*100</f>
        <v>47.147335423197489</v>
      </c>
      <c r="D40" s="85">
        <f>$D$8/$D$11*100</f>
        <v>48.061410356492324</v>
      </c>
      <c r="E40" s="86">
        <f>$E$8/$E$11*100</f>
        <v>43.741527338454588</v>
      </c>
      <c r="F40" s="87"/>
      <c r="G40" s="85">
        <f>B40-C40</f>
        <v>-0.2897379689413242</v>
      </c>
      <c r="H40" s="86">
        <f>D40-E40</f>
        <v>4.3198830180377357</v>
      </c>
    </row>
    <row r="41" spans="1:10" x14ac:dyDescent="0.25">
      <c r="A41" s="34" t="s">
        <v>25</v>
      </c>
      <c r="B41" s="85">
        <f>$B$9/$B$11*100</f>
        <v>32.299124900556883</v>
      </c>
      <c r="C41" s="86">
        <f>$C$9/$C$11*100</f>
        <v>29.028213166144202</v>
      </c>
      <c r="D41" s="85">
        <f>$D$9/$D$11*100</f>
        <v>28.20712984647411</v>
      </c>
      <c r="E41" s="86">
        <f>$E$9/$E$11*100</f>
        <v>28.987799367374606</v>
      </c>
      <c r="F41" s="87"/>
      <c r="G41" s="85">
        <f>B41-C41</f>
        <v>3.2709117344126817</v>
      </c>
      <c r="H41" s="86">
        <f>D41-E41</f>
        <v>-0.78066952090049568</v>
      </c>
    </row>
    <row r="42" spans="1:10" x14ac:dyDescent="0.25">
      <c r="A42" s="34" t="s">
        <v>26</v>
      </c>
      <c r="B42" s="85">
        <f>$B$10/$B$11*100</f>
        <v>3.5799522673031028</v>
      </c>
      <c r="C42" s="86">
        <f>$C$10/$C$11*100</f>
        <v>3.6363636363636362</v>
      </c>
      <c r="D42" s="85">
        <f>$D$10/$D$11*100</f>
        <v>3.5909445745511319</v>
      </c>
      <c r="E42" s="86">
        <f>$E$10/$E$11*100</f>
        <v>3.7505648441030277</v>
      </c>
      <c r="F42" s="87"/>
      <c r="G42" s="85">
        <f>B42-C42</f>
        <v>-5.6411369060533456E-2</v>
      </c>
      <c r="H42" s="86">
        <f>D42-E42</f>
        <v>-0.15962026955189579</v>
      </c>
    </row>
    <row r="43" spans="1:10" s="52" customFormat="1" ht="13" x14ac:dyDescent="0.3">
      <c r="A43" s="26" t="s">
        <v>7</v>
      </c>
      <c r="B43" s="88">
        <f>SUM(B39:B42)</f>
        <v>100</v>
      </c>
      <c r="C43" s="89">
        <f>SUM(C39:C42)</f>
        <v>100</v>
      </c>
      <c r="D43" s="88">
        <f>SUM(D39:D42)</f>
        <v>100.00000000000001</v>
      </c>
      <c r="E43" s="89">
        <f>SUM(E39:E42)</f>
        <v>100</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0.31821797931583135</v>
      </c>
      <c r="C46" s="86">
        <f>$C$14/$C$34*100</f>
        <v>0.25078369905956116</v>
      </c>
      <c r="D46" s="85">
        <f>$D$14/$D$34*100</f>
        <v>0.28623471246422066</v>
      </c>
      <c r="E46" s="86">
        <f>$E$14/$E$34*100</f>
        <v>0.31631269769543607</v>
      </c>
      <c r="F46" s="87"/>
      <c r="G46" s="85">
        <f t="shared" ref="G46:G66" si="4">B46-C46</f>
        <v>6.7434280256270185E-2</v>
      </c>
      <c r="H46" s="86">
        <f t="shared" ref="H46:H66" si="5">D46-E46</f>
        <v>-3.0077985231215409E-2</v>
      </c>
    </row>
    <row r="47" spans="1:10" x14ac:dyDescent="0.25">
      <c r="A47" s="34" t="s">
        <v>28</v>
      </c>
      <c r="B47" s="85">
        <f>$B$15/$B$34*100</f>
        <v>5.4097056483691324</v>
      </c>
      <c r="C47" s="86">
        <f>$C$15/$C$34*100</f>
        <v>6.2068965517241379</v>
      </c>
      <c r="D47" s="85">
        <f>$D$15/$D$34*100</f>
        <v>6.2711423367161068</v>
      </c>
      <c r="E47" s="86">
        <f>$E$15/$E$34*100</f>
        <v>6.8685042928151834</v>
      </c>
      <c r="F47" s="87"/>
      <c r="G47" s="85">
        <f t="shared" si="4"/>
        <v>-0.79719090335500553</v>
      </c>
      <c r="H47" s="86">
        <f t="shared" si="5"/>
        <v>-0.59736195609907661</v>
      </c>
    </row>
    <row r="48" spans="1:10" x14ac:dyDescent="0.25">
      <c r="A48" s="34" t="s">
        <v>29</v>
      </c>
      <c r="B48" s="85">
        <f>$B$16/$B$34*100</f>
        <v>7.9554494828957836</v>
      </c>
      <c r="C48" s="86">
        <f>$C$16/$C$34*100</f>
        <v>10.031347962382444</v>
      </c>
      <c r="D48" s="85">
        <f>$D$16/$D$34*100</f>
        <v>9.810044236273745</v>
      </c>
      <c r="E48" s="86">
        <f>$E$16/$E$34*100</f>
        <v>11.658382286488928</v>
      </c>
      <c r="F48" s="87"/>
      <c r="G48" s="85">
        <f t="shared" si="4"/>
        <v>-2.0758984794866606</v>
      </c>
      <c r="H48" s="86">
        <f t="shared" si="5"/>
        <v>-1.8483380502151832</v>
      </c>
    </row>
    <row r="49" spans="1:8" x14ac:dyDescent="0.25">
      <c r="A49" s="34" t="s">
        <v>30</v>
      </c>
      <c r="B49" s="85">
        <f>$B$17/$B$34*100</f>
        <v>2.1479713603818613</v>
      </c>
      <c r="C49" s="86">
        <f>$C$17/$C$34*100</f>
        <v>1.9435736677115987</v>
      </c>
      <c r="D49" s="85">
        <f>$D$17/$D$34*100</f>
        <v>2.3158990372105124</v>
      </c>
      <c r="E49" s="86">
        <f>$E$17/$E$34*100</f>
        <v>2.4401265250790782</v>
      </c>
      <c r="F49" s="87"/>
      <c r="G49" s="85">
        <f t="shared" si="4"/>
        <v>0.20439769267026264</v>
      </c>
      <c r="H49" s="86">
        <f t="shared" si="5"/>
        <v>-0.12422748786856586</v>
      </c>
    </row>
    <row r="50" spans="1:8" x14ac:dyDescent="0.25">
      <c r="A50" s="34" t="s">
        <v>31</v>
      </c>
      <c r="B50" s="85">
        <f>$B$18/$B$34*100</f>
        <v>7.9554494828957836E-2</v>
      </c>
      <c r="C50" s="86">
        <f>$C$18/$C$34*100</f>
        <v>0.50156739811912232</v>
      </c>
      <c r="D50" s="85">
        <f>$D$18/$D$34*100</f>
        <v>0.18214936247723132</v>
      </c>
      <c r="E50" s="86">
        <f>$E$18/$E$34*100</f>
        <v>0.7230004518752825</v>
      </c>
      <c r="F50" s="87"/>
      <c r="G50" s="85">
        <f t="shared" si="4"/>
        <v>-0.4220129032901645</v>
      </c>
      <c r="H50" s="86">
        <f t="shared" si="5"/>
        <v>-0.54085108939805115</v>
      </c>
    </row>
    <row r="51" spans="1:8" x14ac:dyDescent="0.25">
      <c r="A51" s="34" t="s">
        <v>32</v>
      </c>
      <c r="B51" s="85">
        <f>$B$19/$B$34*100</f>
        <v>0</v>
      </c>
      <c r="C51" s="86">
        <f>$C$19/$C$34*100</f>
        <v>0</v>
      </c>
      <c r="D51" s="85">
        <f>$D$19/$D$34*100</f>
        <v>5.2042674993494666E-2</v>
      </c>
      <c r="E51" s="86">
        <f>$E$19/$E$34*100</f>
        <v>0</v>
      </c>
      <c r="F51" s="87"/>
      <c r="G51" s="85">
        <f t="shared" si="4"/>
        <v>0</v>
      </c>
      <c r="H51" s="86">
        <f t="shared" si="5"/>
        <v>5.2042674993494666E-2</v>
      </c>
    </row>
    <row r="52" spans="1:8" x14ac:dyDescent="0.25">
      <c r="A52" s="34" t="s">
        <v>33</v>
      </c>
      <c r="B52" s="85">
        <f>$B$20/$B$34*100</f>
        <v>0.71599045346062051</v>
      </c>
      <c r="C52" s="86">
        <f>$C$20/$C$34*100</f>
        <v>0.43887147335423199</v>
      </c>
      <c r="D52" s="85">
        <f>$D$20/$D$34*100</f>
        <v>0.75461878740567268</v>
      </c>
      <c r="E52" s="86">
        <f>$E$20/$E$34*100</f>
        <v>0.90375056484410299</v>
      </c>
      <c r="F52" s="87"/>
      <c r="G52" s="85">
        <f t="shared" si="4"/>
        <v>0.27711898010638852</v>
      </c>
      <c r="H52" s="86">
        <f t="shared" si="5"/>
        <v>-0.14913177743843031</v>
      </c>
    </row>
    <row r="53" spans="1:8" x14ac:dyDescent="0.25">
      <c r="A53" s="34" t="s">
        <v>34</v>
      </c>
      <c r="B53" s="85">
        <f>$B$21/$B$34*100</f>
        <v>0.63643595863166269</v>
      </c>
      <c r="C53" s="86">
        <f>$C$21/$C$34*100</f>
        <v>0.8150470219435737</v>
      </c>
      <c r="D53" s="85">
        <f>$D$21/$D$34*100</f>
        <v>0.46838407494145201</v>
      </c>
      <c r="E53" s="86">
        <f>$E$21/$E$34*100</f>
        <v>0.61003163126976956</v>
      </c>
      <c r="F53" s="87"/>
      <c r="G53" s="85">
        <f t="shared" si="4"/>
        <v>-0.17861106331191101</v>
      </c>
      <c r="H53" s="86">
        <f t="shared" si="5"/>
        <v>-0.14164755632831755</v>
      </c>
    </row>
    <row r="54" spans="1:8" x14ac:dyDescent="0.25">
      <c r="A54" s="79" t="s">
        <v>35</v>
      </c>
      <c r="B54" s="91">
        <f>$B$22/$B$34*100</f>
        <v>3.8186157517899764</v>
      </c>
      <c r="C54" s="92">
        <f>$C$22/$C$34*100</f>
        <v>2.0689655172413794</v>
      </c>
      <c r="D54" s="91">
        <f>$D$22/$D$34*100</f>
        <v>3.5128805620608898</v>
      </c>
      <c r="E54" s="92">
        <f>$E$22/$E$34*100</f>
        <v>2.4175327609579753</v>
      </c>
      <c r="F54" s="93"/>
      <c r="G54" s="91">
        <f t="shared" si="4"/>
        <v>1.7496502345485969</v>
      </c>
      <c r="H54" s="92">
        <f t="shared" si="5"/>
        <v>1.0953478011029145</v>
      </c>
    </row>
    <row r="55" spans="1:8" x14ac:dyDescent="0.25">
      <c r="A55" s="34" t="s">
        <v>36</v>
      </c>
      <c r="B55" s="85">
        <f>$B$23/$B$34*100</f>
        <v>15.035799522673033</v>
      </c>
      <c r="C55" s="86">
        <f>$C$23/$C$34*100</f>
        <v>11.285266457680251</v>
      </c>
      <c r="D55" s="85">
        <f>$D$23/$D$34*100</f>
        <v>14.988290398126464</v>
      </c>
      <c r="E55" s="86">
        <f>$E$23/$E$34*100</f>
        <v>11.997288748305468</v>
      </c>
      <c r="F55" s="87"/>
      <c r="G55" s="85">
        <f t="shared" si="4"/>
        <v>3.7505330649927817</v>
      </c>
      <c r="H55" s="86">
        <f t="shared" si="5"/>
        <v>2.9910016498209959</v>
      </c>
    </row>
    <row r="56" spans="1:8" x14ac:dyDescent="0.25">
      <c r="A56" s="34" t="s">
        <v>37</v>
      </c>
      <c r="B56" s="85">
        <f>$B$24/$B$34*100</f>
        <v>16.865552903739061</v>
      </c>
      <c r="C56" s="86">
        <f>$C$24/$C$34*100</f>
        <v>21.755485893416928</v>
      </c>
      <c r="D56" s="85">
        <f>$D$24/$D$34*100</f>
        <v>16.49752797293781</v>
      </c>
      <c r="E56" s="86">
        <f>$E$24/$E$34*100</f>
        <v>18.68504292815183</v>
      </c>
      <c r="F56" s="87"/>
      <c r="G56" s="85">
        <f t="shared" si="4"/>
        <v>-4.8899329896778667</v>
      </c>
      <c r="H56" s="86">
        <f t="shared" si="5"/>
        <v>-2.1875149552140201</v>
      </c>
    </row>
    <row r="57" spans="1:8" x14ac:dyDescent="0.25">
      <c r="A57" s="34" t="s">
        <v>38</v>
      </c>
      <c r="B57" s="85">
        <f>$B$25/$B$34*100</f>
        <v>8.8305489260143197</v>
      </c>
      <c r="C57" s="86">
        <f>$C$25/$C$34*100</f>
        <v>10.658307210031348</v>
      </c>
      <c r="D57" s="85">
        <f>$D$25/$D$34*100</f>
        <v>11.475409836065573</v>
      </c>
      <c r="E57" s="86">
        <f>$E$25/$E$34*100</f>
        <v>9.6249435155896972</v>
      </c>
      <c r="F57" s="87"/>
      <c r="G57" s="85">
        <f t="shared" si="4"/>
        <v>-1.8277582840170279</v>
      </c>
      <c r="H57" s="86">
        <f t="shared" si="5"/>
        <v>1.850466320475876</v>
      </c>
    </row>
    <row r="58" spans="1:8" x14ac:dyDescent="0.25">
      <c r="A58" s="34" t="s">
        <v>39</v>
      </c>
      <c r="B58" s="85">
        <f>$B$26/$B$34*100</f>
        <v>2.3070803500397772</v>
      </c>
      <c r="C58" s="86">
        <f>$C$26/$C$34*100</f>
        <v>1.3793103448275863</v>
      </c>
      <c r="D58" s="85">
        <f>$D$26/$D$34*100</f>
        <v>1.5873015873015872</v>
      </c>
      <c r="E58" s="86">
        <f>$E$26/$E$34*100</f>
        <v>1.0167193854496159</v>
      </c>
      <c r="F58" s="87"/>
      <c r="G58" s="85">
        <f t="shared" si="4"/>
        <v>0.92777000521219088</v>
      </c>
      <c r="H58" s="86">
        <f t="shared" si="5"/>
        <v>0.57058220185197128</v>
      </c>
    </row>
    <row r="59" spans="1:8" x14ac:dyDescent="0.25">
      <c r="A59" s="79" t="s">
        <v>40</v>
      </c>
      <c r="B59" s="91">
        <f>$B$27/$B$34*100</f>
        <v>0.31821797931583135</v>
      </c>
      <c r="C59" s="92">
        <f>$C$27/$C$34*100</f>
        <v>0</v>
      </c>
      <c r="D59" s="91">
        <f>$D$27/$D$34*100</f>
        <v>0.26021337496747332</v>
      </c>
      <c r="E59" s="92">
        <f>$E$27/$E$34*100</f>
        <v>0.13556258472661548</v>
      </c>
      <c r="F59" s="93"/>
      <c r="G59" s="91">
        <f t="shared" si="4"/>
        <v>0.31821797931583135</v>
      </c>
      <c r="H59" s="92">
        <f t="shared" si="5"/>
        <v>0.12465079024085784</v>
      </c>
    </row>
    <row r="60" spans="1:8" x14ac:dyDescent="0.25">
      <c r="A60" s="34" t="s">
        <v>41</v>
      </c>
      <c r="B60" s="85">
        <f>$B$28/$B$34*100</f>
        <v>7.9554494828957836E-2</v>
      </c>
      <c r="C60" s="86">
        <f>$C$28/$C$34*100</f>
        <v>0</v>
      </c>
      <c r="D60" s="85">
        <f>$D$28/$D$34*100</f>
        <v>7.8064012490242002E-2</v>
      </c>
      <c r="E60" s="86">
        <f>$E$28/$E$34*100</f>
        <v>2.2593764121102578E-2</v>
      </c>
      <c r="F60" s="87"/>
      <c r="G60" s="85">
        <f t="shared" si="4"/>
        <v>7.9554494828957836E-2</v>
      </c>
      <c r="H60" s="86">
        <f t="shared" si="5"/>
        <v>5.5470248369139427E-2</v>
      </c>
    </row>
    <row r="61" spans="1:8" x14ac:dyDescent="0.25">
      <c r="A61" s="34" t="s">
        <v>42</v>
      </c>
      <c r="B61" s="85">
        <f>$B$29/$B$34*100</f>
        <v>7.9554494828957836E-2</v>
      </c>
      <c r="C61" s="86">
        <f>$C$29/$C$34*100</f>
        <v>0.12539184952978058</v>
      </c>
      <c r="D61" s="85">
        <f>$D$29/$D$34*100</f>
        <v>0.28623471246422066</v>
      </c>
      <c r="E61" s="86">
        <f>$E$29/$E$34*100</f>
        <v>0.18075011296882063</v>
      </c>
      <c r="F61" s="87"/>
      <c r="G61" s="85">
        <f t="shared" si="4"/>
        <v>-4.5837354700822744E-2</v>
      </c>
      <c r="H61" s="86">
        <f t="shared" si="5"/>
        <v>0.10548459949540004</v>
      </c>
    </row>
    <row r="62" spans="1:8" x14ac:dyDescent="0.25">
      <c r="A62" s="34" t="s">
        <v>43</v>
      </c>
      <c r="B62" s="85">
        <f>$B$30/$B$34*100</f>
        <v>2.5457438345266508</v>
      </c>
      <c r="C62" s="86">
        <f>$C$30/$C$34*100</f>
        <v>1.6927899686520376</v>
      </c>
      <c r="D62" s="85">
        <f>$D$30/$D$34*100</f>
        <v>1.8475149622690608</v>
      </c>
      <c r="E62" s="86">
        <f>$E$30/$E$34*100</f>
        <v>1.8978761861726163</v>
      </c>
      <c r="F62" s="87"/>
      <c r="G62" s="85">
        <f t="shared" si="4"/>
        <v>0.85295386587461319</v>
      </c>
      <c r="H62" s="86">
        <f t="shared" si="5"/>
        <v>-5.0361223903555574E-2</v>
      </c>
    </row>
    <row r="63" spans="1:8" x14ac:dyDescent="0.25">
      <c r="A63" s="34" t="s">
        <v>44</v>
      </c>
      <c r="B63" s="85">
        <f>$B$31/$B$34*100</f>
        <v>2.8639618138424821</v>
      </c>
      <c r="C63" s="86">
        <f>$C$31/$C$34*100</f>
        <v>3.6990595611285269</v>
      </c>
      <c r="D63" s="85">
        <f>$D$31/$D$34*100</f>
        <v>2.3939630497007545</v>
      </c>
      <c r="E63" s="86">
        <f>$E$31/$E$34*100</f>
        <v>3.7505648441030277</v>
      </c>
      <c r="F63" s="87"/>
      <c r="G63" s="85">
        <f t="shared" si="4"/>
        <v>-0.8350977472860448</v>
      </c>
      <c r="H63" s="86">
        <f t="shared" si="5"/>
        <v>-1.3566017944022732</v>
      </c>
    </row>
    <row r="64" spans="1:8" x14ac:dyDescent="0.25">
      <c r="A64" s="34" t="s">
        <v>45</v>
      </c>
      <c r="B64" s="85">
        <f>$B$32/$B$34*100</f>
        <v>26.412092283214001</v>
      </c>
      <c r="C64" s="86">
        <f>$C$32/$C$34*100</f>
        <v>23.510971786833856</v>
      </c>
      <c r="D64" s="85">
        <f>$D$32/$D$34*100</f>
        <v>23.341139734582359</v>
      </c>
      <c r="E64" s="86">
        <f>$E$32/$E$34*100</f>
        <v>23.000451875282423</v>
      </c>
      <c r="F64" s="87"/>
      <c r="G64" s="85">
        <f t="shared" si="4"/>
        <v>2.9011204963801447</v>
      </c>
      <c r="H64" s="86">
        <f t="shared" si="5"/>
        <v>0.34068785929993695</v>
      </c>
    </row>
    <row r="65" spans="1:8" x14ac:dyDescent="0.25">
      <c r="A65" s="79" t="s">
        <v>26</v>
      </c>
      <c r="B65" s="91">
        <f>$B$33/$B$34*100</f>
        <v>3.5799522673031028</v>
      </c>
      <c r="C65" s="92">
        <f>$C$33/$C$34*100</f>
        <v>3.6363636363636362</v>
      </c>
      <c r="D65" s="91">
        <f>$D$33/$D$34*100</f>
        <v>3.5909445745511319</v>
      </c>
      <c r="E65" s="92">
        <f>$E$33/$E$34*100</f>
        <v>3.7505648441030277</v>
      </c>
      <c r="F65" s="93"/>
      <c r="G65" s="91">
        <f t="shared" si="4"/>
        <v>-5.6411369060533456E-2</v>
      </c>
      <c r="H65" s="92">
        <f t="shared" si="5"/>
        <v>-0.15962026955189579</v>
      </c>
    </row>
    <row r="66" spans="1:8" s="52" customFormat="1" ht="13" x14ac:dyDescent="0.3">
      <c r="A66" s="26" t="s">
        <v>7</v>
      </c>
      <c r="B66" s="88">
        <f>SUM(B46:B65)</f>
        <v>100</v>
      </c>
      <c r="C66" s="89">
        <f>SUM(C46:C65)</f>
        <v>100.00000000000001</v>
      </c>
      <c r="D66" s="88">
        <f>SUM(D46:D65)</f>
        <v>100</v>
      </c>
      <c r="E66" s="89">
        <f>SUM(E46:E65)</f>
        <v>99.999999999999986</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D05C-F428-4B75-A510-11EBB2F479BA}">
  <sheetPr>
    <pageSetUpPr fitToPage="1"/>
  </sheetPr>
  <dimension ref="A1:J60"/>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1</v>
      </c>
      <c r="C6" s="36">
        <v>1</v>
      </c>
      <c r="D6" s="35">
        <v>1</v>
      </c>
      <c r="E6" s="36">
        <v>1</v>
      </c>
      <c r="F6" s="37"/>
      <c r="G6" s="35">
        <f t="shared" ref="G6:G58" si="0">B6-C6</f>
        <v>0</v>
      </c>
      <c r="H6" s="36">
        <f t="shared" ref="H6:H58" si="1">D6-E6</f>
        <v>0</v>
      </c>
      <c r="I6" s="38">
        <f t="shared" ref="I6:I58" si="2">IF(C6=0, "-", IF(G6/C6&lt;10, G6/C6, "&gt;999%"))</f>
        <v>0</v>
      </c>
      <c r="J6" s="39">
        <f t="shared" ref="J6:J58" si="3">IF(E6=0, "-", IF(H6/E6&lt;10, H6/E6, "&gt;999%"))</f>
        <v>0</v>
      </c>
    </row>
    <row r="7" spans="1:10" x14ac:dyDescent="0.25">
      <c r="A7" s="34" t="s">
        <v>50</v>
      </c>
      <c r="B7" s="35">
        <v>9</v>
      </c>
      <c r="C7" s="36">
        <v>16</v>
      </c>
      <c r="D7" s="35">
        <v>34</v>
      </c>
      <c r="E7" s="36">
        <v>40</v>
      </c>
      <c r="F7" s="37"/>
      <c r="G7" s="35">
        <f t="shared" si="0"/>
        <v>-7</v>
      </c>
      <c r="H7" s="36">
        <f t="shared" si="1"/>
        <v>-6</v>
      </c>
      <c r="I7" s="38">
        <f t="shared" si="2"/>
        <v>-0.4375</v>
      </c>
      <c r="J7" s="39">
        <f t="shared" si="3"/>
        <v>-0.15</v>
      </c>
    </row>
    <row r="8" spans="1:10" x14ac:dyDescent="0.25">
      <c r="A8" s="34" t="s">
        <v>51</v>
      </c>
      <c r="B8" s="35">
        <v>6</v>
      </c>
      <c r="C8" s="36">
        <v>8</v>
      </c>
      <c r="D8" s="35">
        <v>22</v>
      </c>
      <c r="E8" s="36">
        <v>27</v>
      </c>
      <c r="F8" s="37"/>
      <c r="G8" s="35">
        <f t="shared" si="0"/>
        <v>-2</v>
      </c>
      <c r="H8" s="36">
        <f t="shared" si="1"/>
        <v>-5</v>
      </c>
      <c r="I8" s="38">
        <f t="shared" si="2"/>
        <v>-0.25</v>
      </c>
      <c r="J8" s="39">
        <f t="shared" si="3"/>
        <v>-0.18518518518518517</v>
      </c>
    </row>
    <row r="9" spans="1:10" x14ac:dyDescent="0.25">
      <c r="A9" s="34" t="s">
        <v>52</v>
      </c>
      <c r="B9" s="35">
        <v>0</v>
      </c>
      <c r="C9" s="36">
        <v>0</v>
      </c>
      <c r="D9" s="35">
        <v>2</v>
      </c>
      <c r="E9" s="36">
        <v>0</v>
      </c>
      <c r="F9" s="37"/>
      <c r="G9" s="35">
        <f t="shared" si="0"/>
        <v>0</v>
      </c>
      <c r="H9" s="36">
        <f t="shared" si="1"/>
        <v>2</v>
      </c>
      <c r="I9" s="38" t="str">
        <f t="shared" si="2"/>
        <v>-</v>
      </c>
      <c r="J9" s="39" t="str">
        <f t="shared" si="3"/>
        <v>-</v>
      </c>
    </row>
    <row r="10" spans="1:10" x14ac:dyDescent="0.25">
      <c r="A10" s="34" t="s">
        <v>53</v>
      </c>
      <c r="B10" s="35">
        <v>0</v>
      </c>
      <c r="C10" s="36">
        <v>0</v>
      </c>
      <c r="D10" s="35">
        <v>0</v>
      </c>
      <c r="E10" s="36">
        <v>1</v>
      </c>
      <c r="F10" s="37"/>
      <c r="G10" s="35">
        <f t="shared" si="0"/>
        <v>0</v>
      </c>
      <c r="H10" s="36">
        <f t="shared" si="1"/>
        <v>-1</v>
      </c>
      <c r="I10" s="38" t="str">
        <f t="shared" si="2"/>
        <v>-</v>
      </c>
      <c r="J10" s="39">
        <f t="shared" si="3"/>
        <v>-1</v>
      </c>
    </row>
    <row r="11" spans="1:10" x14ac:dyDescent="0.25">
      <c r="A11" s="34" t="s">
        <v>54</v>
      </c>
      <c r="B11" s="35">
        <v>2</v>
      </c>
      <c r="C11" s="36">
        <v>6</v>
      </c>
      <c r="D11" s="35">
        <v>13</v>
      </c>
      <c r="E11" s="36">
        <v>18</v>
      </c>
      <c r="F11" s="37"/>
      <c r="G11" s="35">
        <f t="shared" si="0"/>
        <v>-4</v>
      </c>
      <c r="H11" s="36">
        <f t="shared" si="1"/>
        <v>-5</v>
      </c>
      <c r="I11" s="38">
        <f t="shared" si="2"/>
        <v>-0.66666666666666663</v>
      </c>
      <c r="J11" s="39">
        <f t="shared" si="3"/>
        <v>-0.27777777777777779</v>
      </c>
    </row>
    <row r="12" spans="1:10" x14ac:dyDescent="0.25">
      <c r="A12" s="34" t="s">
        <v>55</v>
      </c>
      <c r="B12" s="35">
        <v>124</v>
      </c>
      <c r="C12" s="36">
        <v>118</v>
      </c>
      <c r="D12" s="35">
        <v>306</v>
      </c>
      <c r="E12" s="36">
        <v>314</v>
      </c>
      <c r="F12" s="37"/>
      <c r="G12" s="35">
        <f t="shared" si="0"/>
        <v>6</v>
      </c>
      <c r="H12" s="36">
        <f t="shared" si="1"/>
        <v>-8</v>
      </c>
      <c r="I12" s="38">
        <f t="shared" si="2"/>
        <v>5.0847457627118647E-2</v>
      </c>
      <c r="J12" s="39">
        <f t="shared" si="3"/>
        <v>-2.5477707006369428E-2</v>
      </c>
    </row>
    <row r="13" spans="1:10" x14ac:dyDescent="0.25">
      <c r="A13" s="34" t="s">
        <v>56</v>
      </c>
      <c r="B13" s="35">
        <v>4</v>
      </c>
      <c r="C13" s="36">
        <v>2</v>
      </c>
      <c r="D13" s="35">
        <v>11</v>
      </c>
      <c r="E13" s="36">
        <v>9</v>
      </c>
      <c r="F13" s="37"/>
      <c r="G13" s="35">
        <f t="shared" si="0"/>
        <v>2</v>
      </c>
      <c r="H13" s="36">
        <f t="shared" si="1"/>
        <v>2</v>
      </c>
      <c r="I13" s="38">
        <f t="shared" si="2"/>
        <v>1</v>
      </c>
      <c r="J13" s="39">
        <f t="shared" si="3"/>
        <v>0.22222222222222221</v>
      </c>
    </row>
    <row r="14" spans="1:10" x14ac:dyDescent="0.25">
      <c r="A14" s="34" t="s">
        <v>57</v>
      </c>
      <c r="B14" s="35">
        <v>0</v>
      </c>
      <c r="C14" s="36">
        <v>1</v>
      </c>
      <c r="D14" s="35">
        <v>0</v>
      </c>
      <c r="E14" s="36">
        <v>1</v>
      </c>
      <c r="F14" s="37"/>
      <c r="G14" s="35">
        <f t="shared" si="0"/>
        <v>-1</v>
      </c>
      <c r="H14" s="36">
        <f t="shared" si="1"/>
        <v>-1</v>
      </c>
      <c r="I14" s="38">
        <f t="shared" si="2"/>
        <v>-1</v>
      </c>
      <c r="J14" s="39">
        <f t="shared" si="3"/>
        <v>-1</v>
      </c>
    </row>
    <row r="15" spans="1:10" x14ac:dyDescent="0.25">
      <c r="A15" s="34" t="s">
        <v>58</v>
      </c>
      <c r="B15" s="35">
        <v>92</v>
      </c>
      <c r="C15" s="36">
        <v>93</v>
      </c>
      <c r="D15" s="35">
        <v>166</v>
      </c>
      <c r="E15" s="36">
        <v>278</v>
      </c>
      <c r="F15" s="37"/>
      <c r="G15" s="35">
        <f t="shared" si="0"/>
        <v>-1</v>
      </c>
      <c r="H15" s="36">
        <f t="shared" si="1"/>
        <v>-112</v>
      </c>
      <c r="I15" s="38">
        <f t="shared" si="2"/>
        <v>-1.0752688172043012E-2</v>
      </c>
      <c r="J15" s="39">
        <f t="shared" si="3"/>
        <v>-0.40287769784172661</v>
      </c>
    </row>
    <row r="16" spans="1:10" x14ac:dyDescent="0.25">
      <c r="A16" s="34" t="s">
        <v>59</v>
      </c>
      <c r="B16" s="35">
        <v>59</v>
      </c>
      <c r="C16" s="36">
        <v>79</v>
      </c>
      <c r="D16" s="35">
        <v>159</v>
      </c>
      <c r="E16" s="36">
        <v>201</v>
      </c>
      <c r="F16" s="37"/>
      <c r="G16" s="35">
        <f t="shared" si="0"/>
        <v>-20</v>
      </c>
      <c r="H16" s="36">
        <f t="shared" si="1"/>
        <v>-42</v>
      </c>
      <c r="I16" s="38">
        <f t="shared" si="2"/>
        <v>-0.25316455696202533</v>
      </c>
      <c r="J16" s="39">
        <f t="shared" si="3"/>
        <v>-0.20895522388059701</v>
      </c>
    </row>
    <row r="17" spans="1:10" x14ac:dyDescent="0.25">
      <c r="A17" s="34" t="s">
        <v>60</v>
      </c>
      <c r="B17" s="35">
        <v>72</v>
      </c>
      <c r="C17" s="36">
        <v>74</v>
      </c>
      <c r="D17" s="35">
        <v>262</v>
      </c>
      <c r="E17" s="36">
        <v>291</v>
      </c>
      <c r="F17" s="37"/>
      <c r="G17" s="35">
        <f t="shared" si="0"/>
        <v>-2</v>
      </c>
      <c r="H17" s="36">
        <f t="shared" si="1"/>
        <v>-29</v>
      </c>
      <c r="I17" s="38">
        <f t="shared" si="2"/>
        <v>-2.7027027027027029E-2</v>
      </c>
      <c r="J17" s="39">
        <f t="shared" si="3"/>
        <v>-9.9656357388316158E-2</v>
      </c>
    </row>
    <row r="18" spans="1:10" x14ac:dyDescent="0.25">
      <c r="A18" s="34" t="s">
        <v>61</v>
      </c>
      <c r="B18" s="35">
        <v>41</v>
      </c>
      <c r="C18" s="36">
        <v>56</v>
      </c>
      <c r="D18" s="35">
        <v>102</v>
      </c>
      <c r="E18" s="36">
        <v>126</v>
      </c>
      <c r="F18" s="37"/>
      <c r="G18" s="35">
        <f t="shared" si="0"/>
        <v>-15</v>
      </c>
      <c r="H18" s="36">
        <f t="shared" si="1"/>
        <v>-24</v>
      </c>
      <c r="I18" s="38">
        <f t="shared" si="2"/>
        <v>-0.26785714285714285</v>
      </c>
      <c r="J18" s="39">
        <f t="shared" si="3"/>
        <v>-0.19047619047619047</v>
      </c>
    </row>
    <row r="19" spans="1:10" x14ac:dyDescent="0.25">
      <c r="A19" s="34" t="s">
        <v>62</v>
      </c>
      <c r="B19" s="35">
        <v>0</v>
      </c>
      <c r="C19" s="36">
        <v>2</v>
      </c>
      <c r="D19" s="35">
        <v>0</v>
      </c>
      <c r="E19" s="36">
        <v>7</v>
      </c>
      <c r="F19" s="37"/>
      <c r="G19" s="35">
        <f t="shared" si="0"/>
        <v>-2</v>
      </c>
      <c r="H19" s="36">
        <f t="shared" si="1"/>
        <v>-7</v>
      </c>
      <c r="I19" s="38">
        <f t="shared" si="2"/>
        <v>-1</v>
      </c>
      <c r="J19" s="39">
        <f t="shared" si="3"/>
        <v>-1</v>
      </c>
    </row>
    <row r="20" spans="1:10" x14ac:dyDescent="0.25">
      <c r="A20" s="34" t="s">
        <v>63</v>
      </c>
      <c r="B20" s="35">
        <v>2</v>
      </c>
      <c r="C20" s="36">
        <v>9</v>
      </c>
      <c r="D20" s="35">
        <v>6</v>
      </c>
      <c r="E20" s="36">
        <v>27</v>
      </c>
      <c r="F20" s="37"/>
      <c r="G20" s="35">
        <f t="shared" si="0"/>
        <v>-7</v>
      </c>
      <c r="H20" s="36">
        <f t="shared" si="1"/>
        <v>-21</v>
      </c>
      <c r="I20" s="38">
        <f t="shared" si="2"/>
        <v>-0.77777777777777779</v>
      </c>
      <c r="J20" s="39">
        <f t="shared" si="3"/>
        <v>-0.77777777777777779</v>
      </c>
    </row>
    <row r="21" spans="1:10" x14ac:dyDescent="0.25">
      <c r="A21" s="34" t="s">
        <v>64</v>
      </c>
      <c r="B21" s="35">
        <v>11</v>
      </c>
      <c r="C21" s="36">
        <v>5</v>
      </c>
      <c r="D21" s="35">
        <v>21</v>
      </c>
      <c r="E21" s="36">
        <v>12</v>
      </c>
      <c r="F21" s="37"/>
      <c r="G21" s="35">
        <f t="shared" si="0"/>
        <v>6</v>
      </c>
      <c r="H21" s="36">
        <f t="shared" si="1"/>
        <v>9</v>
      </c>
      <c r="I21" s="38">
        <f t="shared" si="2"/>
        <v>1.2</v>
      </c>
      <c r="J21" s="39">
        <f t="shared" si="3"/>
        <v>0.75</v>
      </c>
    </row>
    <row r="22" spans="1:10" x14ac:dyDescent="0.25">
      <c r="A22" s="34" t="s">
        <v>65</v>
      </c>
      <c r="B22" s="35">
        <v>46</v>
      </c>
      <c r="C22" s="36">
        <v>67</v>
      </c>
      <c r="D22" s="35">
        <v>135</v>
      </c>
      <c r="E22" s="36">
        <v>196</v>
      </c>
      <c r="F22" s="37"/>
      <c r="G22" s="35">
        <f t="shared" si="0"/>
        <v>-21</v>
      </c>
      <c r="H22" s="36">
        <f t="shared" si="1"/>
        <v>-61</v>
      </c>
      <c r="I22" s="38">
        <f t="shared" si="2"/>
        <v>-0.31343283582089554</v>
      </c>
      <c r="J22" s="39">
        <f t="shared" si="3"/>
        <v>-0.31122448979591838</v>
      </c>
    </row>
    <row r="23" spans="1:10" x14ac:dyDescent="0.25">
      <c r="A23" s="34" t="s">
        <v>66</v>
      </c>
      <c r="B23" s="35">
        <v>6</v>
      </c>
      <c r="C23" s="36">
        <v>17</v>
      </c>
      <c r="D23" s="35">
        <v>18</v>
      </c>
      <c r="E23" s="36">
        <v>30</v>
      </c>
      <c r="F23" s="37"/>
      <c r="G23" s="35">
        <f t="shared" si="0"/>
        <v>-11</v>
      </c>
      <c r="H23" s="36">
        <f t="shared" si="1"/>
        <v>-12</v>
      </c>
      <c r="I23" s="38">
        <f t="shared" si="2"/>
        <v>-0.6470588235294118</v>
      </c>
      <c r="J23" s="39">
        <f t="shared" si="3"/>
        <v>-0.4</v>
      </c>
    </row>
    <row r="24" spans="1:10" x14ac:dyDescent="0.25">
      <c r="A24" s="34" t="s">
        <v>67</v>
      </c>
      <c r="B24" s="35">
        <v>5</v>
      </c>
      <c r="C24" s="36">
        <v>12</v>
      </c>
      <c r="D24" s="35">
        <v>27</v>
      </c>
      <c r="E24" s="36">
        <v>16</v>
      </c>
      <c r="F24" s="37"/>
      <c r="G24" s="35">
        <f t="shared" si="0"/>
        <v>-7</v>
      </c>
      <c r="H24" s="36">
        <f t="shared" si="1"/>
        <v>11</v>
      </c>
      <c r="I24" s="38">
        <f t="shared" si="2"/>
        <v>-0.58333333333333337</v>
      </c>
      <c r="J24" s="39">
        <f t="shared" si="3"/>
        <v>0.6875</v>
      </c>
    </row>
    <row r="25" spans="1:10" x14ac:dyDescent="0.25">
      <c r="A25" s="34" t="s">
        <v>68</v>
      </c>
      <c r="B25" s="35">
        <v>1</v>
      </c>
      <c r="C25" s="36">
        <v>4</v>
      </c>
      <c r="D25" s="35">
        <v>1</v>
      </c>
      <c r="E25" s="36">
        <v>15</v>
      </c>
      <c r="F25" s="37"/>
      <c r="G25" s="35">
        <f t="shared" si="0"/>
        <v>-3</v>
      </c>
      <c r="H25" s="36">
        <f t="shared" si="1"/>
        <v>-14</v>
      </c>
      <c r="I25" s="38">
        <f t="shared" si="2"/>
        <v>-0.75</v>
      </c>
      <c r="J25" s="39">
        <f t="shared" si="3"/>
        <v>-0.93333333333333335</v>
      </c>
    </row>
    <row r="26" spans="1:10" x14ac:dyDescent="0.25">
      <c r="A26" s="34" t="s">
        <v>69</v>
      </c>
      <c r="B26" s="35">
        <v>0</v>
      </c>
      <c r="C26" s="36">
        <v>0</v>
      </c>
      <c r="D26" s="35">
        <v>1</v>
      </c>
      <c r="E26" s="36">
        <v>0</v>
      </c>
      <c r="F26" s="37"/>
      <c r="G26" s="35">
        <f t="shared" si="0"/>
        <v>0</v>
      </c>
      <c r="H26" s="36">
        <f t="shared" si="1"/>
        <v>1</v>
      </c>
      <c r="I26" s="38" t="str">
        <f t="shared" si="2"/>
        <v>-</v>
      </c>
      <c r="J26" s="39" t="str">
        <f t="shared" si="3"/>
        <v>-</v>
      </c>
    </row>
    <row r="27" spans="1:10" x14ac:dyDescent="0.25">
      <c r="A27" s="34" t="s">
        <v>70</v>
      </c>
      <c r="B27" s="35">
        <v>86</v>
      </c>
      <c r="C27" s="36">
        <v>111</v>
      </c>
      <c r="D27" s="35">
        <v>262</v>
      </c>
      <c r="E27" s="36">
        <v>334</v>
      </c>
      <c r="F27" s="37"/>
      <c r="G27" s="35">
        <f t="shared" si="0"/>
        <v>-25</v>
      </c>
      <c r="H27" s="36">
        <f t="shared" si="1"/>
        <v>-72</v>
      </c>
      <c r="I27" s="38">
        <f t="shared" si="2"/>
        <v>-0.22522522522522523</v>
      </c>
      <c r="J27" s="39">
        <f t="shared" si="3"/>
        <v>-0.21556886227544911</v>
      </c>
    </row>
    <row r="28" spans="1:10" x14ac:dyDescent="0.25">
      <c r="A28" s="34" t="s">
        <v>71</v>
      </c>
      <c r="B28" s="35">
        <v>17</v>
      </c>
      <c r="C28" s="36">
        <v>21</v>
      </c>
      <c r="D28" s="35">
        <v>34</v>
      </c>
      <c r="E28" s="36">
        <v>39</v>
      </c>
      <c r="F28" s="37"/>
      <c r="G28" s="35">
        <f t="shared" si="0"/>
        <v>-4</v>
      </c>
      <c r="H28" s="36">
        <f t="shared" si="1"/>
        <v>-5</v>
      </c>
      <c r="I28" s="38">
        <f t="shared" si="2"/>
        <v>-0.19047619047619047</v>
      </c>
      <c r="J28" s="39">
        <f t="shared" si="3"/>
        <v>-0.12820512820512819</v>
      </c>
    </row>
    <row r="29" spans="1:10" x14ac:dyDescent="0.25">
      <c r="A29" s="34" t="s">
        <v>72</v>
      </c>
      <c r="B29" s="35">
        <v>11</v>
      </c>
      <c r="C29" s="36">
        <v>6</v>
      </c>
      <c r="D29" s="35">
        <v>34</v>
      </c>
      <c r="E29" s="36">
        <v>17</v>
      </c>
      <c r="F29" s="37"/>
      <c r="G29" s="35">
        <f t="shared" si="0"/>
        <v>5</v>
      </c>
      <c r="H29" s="36">
        <f t="shared" si="1"/>
        <v>17</v>
      </c>
      <c r="I29" s="38">
        <f t="shared" si="2"/>
        <v>0.83333333333333337</v>
      </c>
      <c r="J29" s="39">
        <f t="shared" si="3"/>
        <v>1</v>
      </c>
    </row>
    <row r="30" spans="1:10" x14ac:dyDescent="0.25">
      <c r="A30" s="34" t="s">
        <v>73</v>
      </c>
      <c r="B30" s="35">
        <v>25</v>
      </c>
      <c r="C30" s="36">
        <v>1</v>
      </c>
      <c r="D30" s="35">
        <v>73</v>
      </c>
      <c r="E30" s="36">
        <v>1</v>
      </c>
      <c r="F30" s="37"/>
      <c r="G30" s="35">
        <f t="shared" si="0"/>
        <v>24</v>
      </c>
      <c r="H30" s="36">
        <f t="shared" si="1"/>
        <v>72</v>
      </c>
      <c r="I30" s="38" t="str">
        <f t="shared" si="2"/>
        <v>&gt;999%</v>
      </c>
      <c r="J30" s="39" t="str">
        <f t="shared" si="3"/>
        <v>&gt;999%</v>
      </c>
    </row>
    <row r="31" spans="1:10" x14ac:dyDescent="0.25">
      <c r="A31" s="34" t="s">
        <v>74</v>
      </c>
      <c r="B31" s="35">
        <v>1</v>
      </c>
      <c r="C31" s="36">
        <v>2</v>
      </c>
      <c r="D31" s="35">
        <v>4</v>
      </c>
      <c r="E31" s="36">
        <v>4</v>
      </c>
      <c r="F31" s="37"/>
      <c r="G31" s="35">
        <f t="shared" si="0"/>
        <v>-1</v>
      </c>
      <c r="H31" s="36">
        <f t="shared" si="1"/>
        <v>0</v>
      </c>
      <c r="I31" s="38">
        <f t="shared" si="2"/>
        <v>-0.5</v>
      </c>
      <c r="J31" s="39">
        <f t="shared" si="3"/>
        <v>0</v>
      </c>
    </row>
    <row r="32" spans="1:10" x14ac:dyDescent="0.25">
      <c r="A32" s="34" t="s">
        <v>75</v>
      </c>
      <c r="B32" s="35">
        <v>92</v>
      </c>
      <c r="C32" s="36">
        <v>183</v>
      </c>
      <c r="D32" s="35">
        <v>431</v>
      </c>
      <c r="E32" s="36">
        <v>524</v>
      </c>
      <c r="F32" s="37"/>
      <c r="G32" s="35">
        <f t="shared" si="0"/>
        <v>-91</v>
      </c>
      <c r="H32" s="36">
        <f t="shared" si="1"/>
        <v>-93</v>
      </c>
      <c r="I32" s="38">
        <f t="shared" si="2"/>
        <v>-0.49726775956284153</v>
      </c>
      <c r="J32" s="39">
        <f t="shared" si="3"/>
        <v>-0.17748091603053434</v>
      </c>
    </row>
    <row r="33" spans="1:10" x14ac:dyDescent="0.25">
      <c r="A33" s="34" t="s">
        <v>76</v>
      </c>
      <c r="B33" s="35">
        <v>56</v>
      </c>
      <c r="C33" s="36">
        <v>109</v>
      </c>
      <c r="D33" s="35">
        <v>159</v>
      </c>
      <c r="E33" s="36">
        <v>226</v>
      </c>
      <c r="F33" s="37"/>
      <c r="G33" s="35">
        <f t="shared" si="0"/>
        <v>-53</v>
      </c>
      <c r="H33" s="36">
        <f t="shared" si="1"/>
        <v>-67</v>
      </c>
      <c r="I33" s="38">
        <f t="shared" si="2"/>
        <v>-0.48623853211009177</v>
      </c>
      <c r="J33" s="39">
        <f t="shared" si="3"/>
        <v>-0.29646017699115046</v>
      </c>
    </row>
    <row r="34" spans="1:10" x14ac:dyDescent="0.25">
      <c r="A34" s="34" t="s">
        <v>77</v>
      </c>
      <c r="B34" s="35">
        <v>0</v>
      </c>
      <c r="C34" s="36">
        <v>1</v>
      </c>
      <c r="D34" s="35">
        <v>1</v>
      </c>
      <c r="E34" s="36">
        <v>7</v>
      </c>
      <c r="F34" s="37"/>
      <c r="G34" s="35">
        <f t="shared" si="0"/>
        <v>-1</v>
      </c>
      <c r="H34" s="36">
        <f t="shared" si="1"/>
        <v>-6</v>
      </c>
      <c r="I34" s="38">
        <f t="shared" si="2"/>
        <v>-1</v>
      </c>
      <c r="J34" s="39">
        <f t="shared" si="3"/>
        <v>-0.8571428571428571</v>
      </c>
    </row>
    <row r="35" spans="1:10" x14ac:dyDescent="0.25">
      <c r="A35" s="34" t="s">
        <v>78</v>
      </c>
      <c r="B35" s="35">
        <v>3</v>
      </c>
      <c r="C35" s="36">
        <v>3</v>
      </c>
      <c r="D35" s="35">
        <v>13</v>
      </c>
      <c r="E35" s="36">
        <v>6</v>
      </c>
      <c r="F35" s="37"/>
      <c r="G35" s="35">
        <f t="shared" si="0"/>
        <v>0</v>
      </c>
      <c r="H35" s="36">
        <f t="shared" si="1"/>
        <v>7</v>
      </c>
      <c r="I35" s="38">
        <f t="shared" si="2"/>
        <v>0</v>
      </c>
      <c r="J35" s="39">
        <f t="shared" si="3"/>
        <v>1.1666666666666667</v>
      </c>
    </row>
    <row r="36" spans="1:10" x14ac:dyDescent="0.25">
      <c r="A36" s="34" t="s">
        <v>79</v>
      </c>
      <c r="B36" s="35">
        <v>3</v>
      </c>
      <c r="C36" s="36">
        <v>5</v>
      </c>
      <c r="D36" s="35">
        <v>10</v>
      </c>
      <c r="E36" s="36">
        <v>11</v>
      </c>
      <c r="F36" s="37"/>
      <c r="G36" s="35">
        <f t="shared" si="0"/>
        <v>-2</v>
      </c>
      <c r="H36" s="36">
        <f t="shared" si="1"/>
        <v>-1</v>
      </c>
      <c r="I36" s="38">
        <f t="shared" si="2"/>
        <v>-0.4</v>
      </c>
      <c r="J36" s="39">
        <f t="shared" si="3"/>
        <v>-9.0909090909090912E-2</v>
      </c>
    </row>
    <row r="37" spans="1:10" x14ac:dyDescent="0.25">
      <c r="A37" s="34" t="s">
        <v>80</v>
      </c>
      <c r="B37" s="35">
        <v>4</v>
      </c>
      <c r="C37" s="36">
        <v>10</v>
      </c>
      <c r="D37" s="35">
        <v>13</v>
      </c>
      <c r="E37" s="36">
        <v>28</v>
      </c>
      <c r="F37" s="37"/>
      <c r="G37" s="35">
        <f t="shared" si="0"/>
        <v>-6</v>
      </c>
      <c r="H37" s="36">
        <f t="shared" si="1"/>
        <v>-15</v>
      </c>
      <c r="I37" s="38">
        <f t="shared" si="2"/>
        <v>-0.6</v>
      </c>
      <c r="J37" s="39">
        <f t="shared" si="3"/>
        <v>-0.5357142857142857</v>
      </c>
    </row>
    <row r="38" spans="1:10" x14ac:dyDescent="0.25">
      <c r="A38" s="34" t="s">
        <v>81</v>
      </c>
      <c r="B38" s="35">
        <v>9</v>
      </c>
      <c r="C38" s="36">
        <v>11</v>
      </c>
      <c r="D38" s="35">
        <v>40</v>
      </c>
      <c r="E38" s="36">
        <v>37</v>
      </c>
      <c r="F38" s="37"/>
      <c r="G38" s="35">
        <f t="shared" si="0"/>
        <v>-2</v>
      </c>
      <c r="H38" s="36">
        <f t="shared" si="1"/>
        <v>3</v>
      </c>
      <c r="I38" s="38">
        <f t="shared" si="2"/>
        <v>-0.18181818181818182</v>
      </c>
      <c r="J38" s="39">
        <f t="shared" si="3"/>
        <v>8.1081081081081086E-2</v>
      </c>
    </row>
    <row r="39" spans="1:10" x14ac:dyDescent="0.25">
      <c r="A39" s="34" t="s">
        <v>82</v>
      </c>
      <c r="B39" s="35">
        <v>1</v>
      </c>
      <c r="C39" s="36">
        <v>0</v>
      </c>
      <c r="D39" s="35">
        <v>9</v>
      </c>
      <c r="E39" s="36">
        <v>0</v>
      </c>
      <c r="F39" s="37"/>
      <c r="G39" s="35">
        <f t="shared" si="0"/>
        <v>1</v>
      </c>
      <c r="H39" s="36">
        <f t="shared" si="1"/>
        <v>9</v>
      </c>
      <c r="I39" s="38" t="str">
        <f t="shared" si="2"/>
        <v>-</v>
      </c>
      <c r="J39" s="39" t="str">
        <f t="shared" si="3"/>
        <v>-</v>
      </c>
    </row>
    <row r="40" spans="1:10" x14ac:dyDescent="0.25">
      <c r="A40" s="34" t="s">
        <v>83</v>
      </c>
      <c r="B40" s="35">
        <v>95</v>
      </c>
      <c r="C40" s="36">
        <v>119</v>
      </c>
      <c r="D40" s="35">
        <v>205</v>
      </c>
      <c r="E40" s="36">
        <v>287</v>
      </c>
      <c r="F40" s="37"/>
      <c r="G40" s="35">
        <f t="shared" si="0"/>
        <v>-24</v>
      </c>
      <c r="H40" s="36">
        <f t="shared" si="1"/>
        <v>-82</v>
      </c>
      <c r="I40" s="38">
        <f t="shared" si="2"/>
        <v>-0.20168067226890757</v>
      </c>
      <c r="J40" s="39">
        <f t="shared" si="3"/>
        <v>-0.2857142857142857</v>
      </c>
    </row>
    <row r="41" spans="1:10" x14ac:dyDescent="0.25">
      <c r="A41" s="34" t="s">
        <v>84</v>
      </c>
      <c r="B41" s="35">
        <v>35</v>
      </c>
      <c r="C41" s="36">
        <v>51</v>
      </c>
      <c r="D41" s="35">
        <v>133</v>
      </c>
      <c r="E41" s="36">
        <v>149</v>
      </c>
      <c r="F41" s="37"/>
      <c r="G41" s="35">
        <f t="shared" si="0"/>
        <v>-16</v>
      </c>
      <c r="H41" s="36">
        <f t="shared" si="1"/>
        <v>-16</v>
      </c>
      <c r="I41" s="38">
        <f t="shared" si="2"/>
        <v>-0.31372549019607843</v>
      </c>
      <c r="J41" s="39">
        <f t="shared" si="3"/>
        <v>-0.10738255033557047</v>
      </c>
    </row>
    <row r="42" spans="1:10" x14ac:dyDescent="0.25">
      <c r="A42" s="34" t="s">
        <v>85</v>
      </c>
      <c r="B42" s="35">
        <v>255</v>
      </c>
      <c r="C42" s="36">
        <v>235</v>
      </c>
      <c r="D42" s="35">
        <v>840</v>
      </c>
      <c r="E42" s="36">
        <v>753</v>
      </c>
      <c r="F42" s="37"/>
      <c r="G42" s="35">
        <f t="shared" si="0"/>
        <v>20</v>
      </c>
      <c r="H42" s="36">
        <f t="shared" si="1"/>
        <v>87</v>
      </c>
      <c r="I42" s="38">
        <f t="shared" si="2"/>
        <v>8.5106382978723402E-2</v>
      </c>
      <c r="J42" s="39">
        <f t="shared" si="3"/>
        <v>0.11553784860557768</v>
      </c>
    </row>
    <row r="43" spans="1:10" x14ac:dyDescent="0.25">
      <c r="A43" s="34" t="s">
        <v>86</v>
      </c>
      <c r="B43" s="35">
        <v>43</v>
      </c>
      <c r="C43" s="36">
        <v>100</v>
      </c>
      <c r="D43" s="35">
        <v>166</v>
      </c>
      <c r="E43" s="36">
        <v>247</v>
      </c>
      <c r="F43" s="37"/>
      <c r="G43" s="35">
        <f t="shared" si="0"/>
        <v>-57</v>
      </c>
      <c r="H43" s="36">
        <f t="shared" si="1"/>
        <v>-81</v>
      </c>
      <c r="I43" s="38">
        <f t="shared" si="2"/>
        <v>-0.56999999999999995</v>
      </c>
      <c r="J43" s="39">
        <f t="shared" si="3"/>
        <v>-0.32793522267206476</v>
      </c>
    </row>
    <row r="44" spans="1:10" x14ac:dyDescent="0.25">
      <c r="A44" s="34" t="s">
        <v>87</v>
      </c>
      <c r="B44" s="35">
        <v>3</v>
      </c>
      <c r="C44" s="36">
        <v>9</v>
      </c>
      <c r="D44" s="35">
        <v>25</v>
      </c>
      <c r="E44" s="36">
        <v>24</v>
      </c>
      <c r="F44" s="37"/>
      <c r="G44" s="35">
        <f t="shared" si="0"/>
        <v>-6</v>
      </c>
      <c r="H44" s="36">
        <f t="shared" si="1"/>
        <v>1</v>
      </c>
      <c r="I44" s="38">
        <f t="shared" si="2"/>
        <v>-0.66666666666666663</v>
      </c>
      <c r="J44" s="39">
        <f t="shared" si="3"/>
        <v>4.1666666666666664E-2</v>
      </c>
    </row>
    <row r="45" spans="1:10" x14ac:dyDescent="0.25">
      <c r="A45" s="79" t="s">
        <v>88</v>
      </c>
      <c r="B45" s="80">
        <v>0</v>
      </c>
      <c r="C45" s="81">
        <v>0</v>
      </c>
      <c r="D45" s="80">
        <v>4</v>
      </c>
      <c r="E45" s="81">
        <v>1</v>
      </c>
      <c r="F45" s="82"/>
      <c r="G45" s="80">
        <f t="shared" si="0"/>
        <v>0</v>
      </c>
      <c r="H45" s="81">
        <f t="shared" si="1"/>
        <v>3</v>
      </c>
      <c r="I45" s="94" t="str">
        <f t="shared" si="2"/>
        <v>-</v>
      </c>
      <c r="J45" s="95">
        <f t="shared" si="3"/>
        <v>3</v>
      </c>
    </row>
    <row r="46" spans="1:10" x14ac:dyDescent="0.25">
      <c r="A46" s="34" t="s">
        <v>89</v>
      </c>
      <c r="B46" s="35">
        <v>0</v>
      </c>
      <c r="C46" s="36">
        <v>0</v>
      </c>
      <c r="D46" s="35">
        <v>1</v>
      </c>
      <c r="E46" s="36">
        <v>2</v>
      </c>
      <c r="F46" s="37"/>
      <c r="G46" s="35">
        <f t="shared" si="0"/>
        <v>0</v>
      </c>
      <c r="H46" s="36">
        <f t="shared" si="1"/>
        <v>-1</v>
      </c>
      <c r="I46" s="38" t="str">
        <f t="shared" si="2"/>
        <v>-</v>
      </c>
      <c r="J46" s="39">
        <f t="shared" si="3"/>
        <v>-0.5</v>
      </c>
    </row>
    <row r="47" spans="1:10" x14ac:dyDescent="0.25">
      <c r="A47" s="34" t="s">
        <v>90</v>
      </c>
      <c r="B47" s="35">
        <v>1</v>
      </c>
      <c r="C47" s="36">
        <v>7</v>
      </c>
      <c r="D47" s="35">
        <v>9</v>
      </c>
      <c r="E47" s="36">
        <v>13</v>
      </c>
      <c r="F47" s="37"/>
      <c r="G47" s="35">
        <f t="shared" si="0"/>
        <v>-6</v>
      </c>
      <c r="H47" s="36">
        <f t="shared" si="1"/>
        <v>-4</v>
      </c>
      <c r="I47" s="38">
        <f t="shared" si="2"/>
        <v>-0.8571428571428571</v>
      </c>
      <c r="J47" s="39">
        <f t="shared" si="3"/>
        <v>-0.30769230769230771</v>
      </c>
    </row>
    <row r="48" spans="1:10" x14ac:dyDescent="0.25">
      <c r="A48" s="34" t="s">
        <v>91</v>
      </c>
      <c r="B48" s="35">
        <v>9</v>
      </c>
      <c r="C48" s="36">
        <v>5</v>
      </c>
      <c r="D48" s="35">
        <v>20</v>
      </c>
      <c r="E48" s="36">
        <v>13</v>
      </c>
      <c r="F48" s="37"/>
      <c r="G48" s="35">
        <f t="shared" si="0"/>
        <v>4</v>
      </c>
      <c r="H48" s="36">
        <f t="shared" si="1"/>
        <v>7</v>
      </c>
      <c r="I48" s="38">
        <f t="shared" si="2"/>
        <v>0.8</v>
      </c>
      <c r="J48" s="39">
        <f t="shared" si="3"/>
        <v>0.53846153846153844</v>
      </c>
    </row>
    <row r="49" spans="1:10" x14ac:dyDescent="0.25">
      <c r="A49" s="34" t="s">
        <v>92</v>
      </c>
      <c r="B49" s="35">
        <v>0</v>
      </c>
      <c r="C49" s="36">
        <v>1</v>
      </c>
      <c r="D49" s="35">
        <v>0</v>
      </c>
      <c r="E49" s="36">
        <v>1</v>
      </c>
      <c r="F49" s="37"/>
      <c r="G49" s="35">
        <f t="shared" si="0"/>
        <v>-1</v>
      </c>
      <c r="H49" s="36">
        <f t="shared" si="1"/>
        <v>-1</v>
      </c>
      <c r="I49" s="38">
        <f t="shared" si="2"/>
        <v>-1</v>
      </c>
      <c r="J49" s="39">
        <f t="shared" si="3"/>
        <v>-1</v>
      </c>
    </row>
    <row r="50" spans="1:10" x14ac:dyDescent="0.25">
      <c r="A50" s="34" t="s">
        <v>93</v>
      </c>
      <c r="B50" s="35">
        <v>0</v>
      </c>
      <c r="C50" s="36">
        <v>0</v>
      </c>
      <c r="D50" s="35">
        <v>0</v>
      </c>
      <c r="E50" s="36">
        <v>1</v>
      </c>
      <c r="F50" s="37"/>
      <c r="G50" s="35">
        <f t="shared" si="0"/>
        <v>0</v>
      </c>
      <c r="H50" s="36">
        <f t="shared" si="1"/>
        <v>-1</v>
      </c>
      <c r="I50" s="38" t="str">
        <f t="shared" si="2"/>
        <v>-</v>
      </c>
      <c r="J50" s="39">
        <f t="shared" si="3"/>
        <v>-1</v>
      </c>
    </row>
    <row r="51" spans="1:10" x14ac:dyDescent="0.25">
      <c r="A51" s="34" t="s">
        <v>94</v>
      </c>
      <c r="B51" s="35">
        <v>19</v>
      </c>
      <c r="C51" s="36">
        <v>14</v>
      </c>
      <c r="D51" s="35">
        <v>39</v>
      </c>
      <c r="E51" s="36">
        <v>32</v>
      </c>
      <c r="F51" s="37"/>
      <c r="G51" s="35">
        <f t="shared" si="0"/>
        <v>5</v>
      </c>
      <c r="H51" s="36">
        <f t="shared" si="1"/>
        <v>7</v>
      </c>
      <c r="I51" s="38">
        <f t="shared" si="2"/>
        <v>0.35714285714285715</v>
      </c>
      <c r="J51" s="39">
        <f t="shared" si="3"/>
        <v>0.21875</v>
      </c>
    </row>
    <row r="52" spans="1:10" x14ac:dyDescent="0.25">
      <c r="A52" s="34" t="s">
        <v>95</v>
      </c>
      <c r="B52" s="35">
        <v>2</v>
      </c>
      <c r="C52" s="36">
        <v>7</v>
      </c>
      <c r="D52" s="35">
        <v>7</v>
      </c>
      <c r="E52" s="36">
        <v>20</v>
      </c>
      <c r="F52" s="37"/>
      <c r="G52" s="35">
        <f t="shared" si="0"/>
        <v>-5</v>
      </c>
      <c r="H52" s="36">
        <f t="shared" si="1"/>
        <v>-13</v>
      </c>
      <c r="I52" s="38">
        <f t="shared" si="2"/>
        <v>-0.7142857142857143</v>
      </c>
      <c r="J52" s="39">
        <f t="shared" si="3"/>
        <v>-0.65</v>
      </c>
    </row>
    <row r="53" spans="1:10" x14ac:dyDescent="0.25">
      <c r="A53" s="34" t="s">
        <v>96</v>
      </c>
      <c r="B53" s="35">
        <v>4</v>
      </c>
      <c r="C53" s="36">
        <v>2</v>
      </c>
      <c r="D53" s="35">
        <v>5</v>
      </c>
      <c r="E53" s="36">
        <v>3</v>
      </c>
      <c r="F53" s="37"/>
      <c r="G53" s="35">
        <f t="shared" si="0"/>
        <v>2</v>
      </c>
      <c r="H53" s="36">
        <f t="shared" si="1"/>
        <v>2</v>
      </c>
      <c r="I53" s="38">
        <f t="shared" si="2"/>
        <v>1</v>
      </c>
      <c r="J53" s="39">
        <f t="shared" si="3"/>
        <v>0.66666666666666663</v>
      </c>
    </row>
    <row r="54" spans="1:10" x14ac:dyDescent="0.25">
      <c r="A54" s="34" t="s">
        <v>97</v>
      </c>
      <c r="B54" s="35">
        <v>1</v>
      </c>
      <c r="C54" s="36">
        <v>0</v>
      </c>
      <c r="D54" s="35">
        <v>1</v>
      </c>
      <c r="E54" s="36">
        <v>0</v>
      </c>
      <c r="F54" s="37"/>
      <c r="G54" s="35">
        <f t="shared" si="0"/>
        <v>1</v>
      </c>
      <c r="H54" s="36">
        <f t="shared" si="1"/>
        <v>1</v>
      </c>
      <c r="I54" s="38" t="str">
        <f t="shared" si="2"/>
        <v>-</v>
      </c>
      <c r="J54" s="39" t="str">
        <f t="shared" si="3"/>
        <v>-</v>
      </c>
    </row>
    <row r="55" spans="1:10" x14ac:dyDescent="0.25">
      <c r="A55" s="34" t="s">
        <v>98</v>
      </c>
      <c r="B55" s="35">
        <v>1</v>
      </c>
      <c r="C55" s="36">
        <v>1</v>
      </c>
      <c r="D55" s="35">
        <v>1</v>
      </c>
      <c r="E55" s="36">
        <v>6</v>
      </c>
      <c r="F55" s="37"/>
      <c r="G55" s="35">
        <f t="shared" si="0"/>
        <v>0</v>
      </c>
      <c r="H55" s="36">
        <f t="shared" si="1"/>
        <v>-5</v>
      </c>
      <c r="I55" s="38">
        <f t="shared" si="2"/>
        <v>0</v>
      </c>
      <c r="J55" s="39">
        <f t="shared" si="3"/>
        <v>-0.83333333333333337</v>
      </c>
    </row>
    <row r="56" spans="1:10" x14ac:dyDescent="0.25">
      <c r="A56" s="34" t="s">
        <v>99</v>
      </c>
      <c r="B56" s="35">
        <v>0</v>
      </c>
      <c r="C56" s="36">
        <v>4</v>
      </c>
      <c r="D56" s="35">
        <v>1</v>
      </c>
      <c r="E56" s="36">
        <v>7</v>
      </c>
      <c r="F56" s="37"/>
      <c r="G56" s="35">
        <f t="shared" si="0"/>
        <v>-4</v>
      </c>
      <c r="H56" s="36">
        <f t="shared" si="1"/>
        <v>-6</v>
      </c>
      <c r="I56" s="38">
        <f t="shared" si="2"/>
        <v>-1</v>
      </c>
      <c r="J56" s="39">
        <f t="shared" si="3"/>
        <v>-0.8571428571428571</v>
      </c>
    </row>
    <row r="57" spans="1:10" x14ac:dyDescent="0.25">
      <c r="A57" s="34" t="s">
        <v>100</v>
      </c>
      <c r="B57" s="35">
        <v>0</v>
      </c>
      <c r="C57" s="36">
        <v>7</v>
      </c>
      <c r="D57" s="35">
        <v>15</v>
      </c>
      <c r="E57" s="36">
        <v>20</v>
      </c>
      <c r="F57" s="37"/>
      <c r="G57" s="35">
        <f t="shared" si="0"/>
        <v>-7</v>
      </c>
      <c r="H57" s="36">
        <f t="shared" si="1"/>
        <v>-5</v>
      </c>
      <c r="I57" s="38">
        <f t="shared" si="2"/>
        <v>-1</v>
      </c>
      <c r="J57" s="39">
        <f t="shared" si="3"/>
        <v>-0.25</v>
      </c>
    </row>
    <row r="58" spans="1:10" x14ac:dyDescent="0.25">
      <c r="A58" s="34" t="s">
        <v>101</v>
      </c>
      <c r="B58" s="35">
        <v>0</v>
      </c>
      <c r="C58" s="36">
        <v>0</v>
      </c>
      <c r="D58" s="35">
        <v>1</v>
      </c>
      <c r="E58" s="36">
        <v>3</v>
      </c>
      <c r="F58" s="37"/>
      <c r="G58" s="35">
        <f t="shared" si="0"/>
        <v>0</v>
      </c>
      <c r="H58" s="36">
        <f t="shared" si="1"/>
        <v>-2</v>
      </c>
      <c r="I58" s="38" t="str">
        <f t="shared" si="2"/>
        <v>-</v>
      </c>
      <c r="J58" s="39">
        <f t="shared" si="3"/>
        <v>-0.66666666666666663</v>
      </c>
    </row>
    <row r="59" spans="1:10" x14ac:dyDescent="0.25">
      <c r="A59" s="34"/>
      <c r="B59" s="40"/>
      <c r="C59" s="41"/>
      <c r="D59" s="40"/>
      <c r="E59" s="41"/>
      <c r="F59" s="42"/>
      <c r="G59" s="40"/>
      <c r="H59" s="41"/>
      <c r="I59" s="43"/>
      <c r="J59" s="44"/>
    </row>
    <row r="60" spans="1:10" s="52" customFormat="1" ht="13" x14ac:dyDescent="0.3">
      <c r="A60" s="26" t="s">
        <v>17</v>
      </c>
      <c r="B60" s="46">
        <f>SUM(B6:B59)</f>
        <v>1257</v>
      </c>
      <c r="C60" s="47">
        <f>SUM(C6:C59)</f>
        <v>1595</v>
      </c>
      <c r="D60" s="46">
        <f>SUM(D6:D59)</f>
        <v>3843</v>
      </c>
      <c r="E60" s="47">
        <f>SUM(E6:E59)</f>
        <v>4426</v>
      </c>
      <c r="F60" s="48"/>
      <c r="G60" s="46">
        <f>SUM(G6:G59)</f>
        <v>-338</v>
      </c>
      <c r="H60" s="47">
        <f>SUM(H6:H59)</f>
        <v>-583</v>
      </c>
      <c r="I60" s="49">
        <f>IF(C60=0, 0, G60/C60)</f>
        <v>-0.21191222570532917</v>
      </c>
      <c r="J60" s="50">
        <f>IF(E60=0, 0, H60/E60)</f>
        <v>-0.13172164482602802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B8E1-7329-4DED-8A97-B8CD9C640EE9}">
  <sheetPr>
    <pageSetUpPr fitToPage="1"/>
  </sheetPr>
  <dimension ref="A1:H60"/>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102</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103</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7.9554494828957795E-2</v>
      </c>
      <c r="C6" s="98">
        <v>6.2695924764890304E-2</v>
      </c>
      <c r="D6" s="97">
        <v>2.6021337496747302E-2</v>
      </c>
      <c r="E6" s="98">
        <v>2.2593764121102602E-2</v>
      </c>
      <c r="F6" s="99"/>
      <c r="G6" s="100">
        <f t="shared" ref="G6:G58" si="0">B6-C6</f>
        <v>1.6858570064067491E-2</v>
      </c>
      <c r="H6" s="101">
        <f t="shared" ref="H6:H58" si="1">D6-E6</f>
        <v>3.4275733756446991E-3</v>
      </c>
    </row>
    <row r="7" spans="1:8" ht="14.5" x14ac:dyDescent="0.35">
      <c r="A7" s="34" t="s">
        <v>50</v>
      </c>
      <c r="B7" s="97">
        <v>0.71599045346062096</v>
      </c>
      <c r="C7" s="98">
        <v>1.00313479623824</v>
      </c>
      <c r="D7" s="97">
        <v>0.884725474889409</v>
      </c>
      <c r="E7" s="98">
        <v>0.90375056484410299</v>
      </c>
      <c r="F7" s="99"/>
      <c r="G7" s="100">
        <f t="shared" si="0"/>
        <v>-0.28714434277761902</v>
      </c>
      <c r="H7" s="101">
        <f t="shared" si="1"/>
        <v>-1.9025089954693986E-2</v>
      </c>
    </row>
    <row r="8" spans="1:8" ht="14.5" x14ac:dyDescent="0.35">
      <c r="A8" s="34" t="s">
        <v>51</v>
      </c>
      <c r="B8" s="97">
        <v>0.47732696897374705</v>
      </c>
      <c r="C8" s="98">
        <v>0.50156739811912199</v>
      </c>
      <c r="D8" s="97">
        <v>0.572469424928441</v>
      </c>
      <c r="E8" s="98">
        <v>0.61003163126977</v>
      </c>
      <c r="F8" s="99"/>
      <c r="G8" s="100">
        <f t="shared" si="0"/>
        <v>-2.4240429145374942E-2</v>
      </c>
      <c r="H8" s="101">
        <f t="shared" si="1"/>
        <v>-3.7562206341329007E-2</v>
      </c>
    </row>
    <row r="9" spans="1:8" ht="14.5" x14ac:dyDescent="0.35">
      <c r="A9" s="34" t="s">
        <v>52</v>
      </c>
      <c r="B9" s="97">
        <v>0</v>
      </c>
      <c r="C9" s="98">
        <v>0</v>
      </c>
      <c r="D9" s="97">
        <v>5.20426749934947E-2</v>
      </c>
      <c r="E9" s="98">
        <v>0</v>
      </c>
      <c r="F9" s="99"/>
      <c r="G9" s="100">
        <f t="shared" si="0"/>
        <v>0</v>
      </c>
      <c r="H9" s="101">
        <f t="shared" si="1"/>
        <v>5.20426749934947E-2</v>
      </c>
    </row>
    <row r="10" spans="1:8" ht="14.5" x14ac:dyDescent="0.35">
      <c r="A10" s="34" t="s">
        <v>53</v>
      </c>
      <c r="B10" s="97">
        <v>0</v>
      </c>
      <c r="C10" s="98">
        <v>0</v>
      </c>
      <c r="D10" s="97">
        <v>0</v>
      </c>
      <c r="E10" s="98">
        <v>2.2593764121102602E-2</v>
      </c>
      <c r="F10" s="99"/>
      <c r="G10" s="100">
        <f t="shared" si="0"/>
        <v>0</v>
      </c>
      <c r="H10" s="101">
        <f t="shared" si="1"/>
        <v>-2.2593764121102602E-2</v>
      </c>
    </row>
    <row r="11" spans="1:8" ht="14.5" x14ac:dyDescent="0.35">
      <c r="A11" s="34" t="s">
        <v>54</v>
      </c>
      <c r="B11" s="97">
        <v>0.15910898965791601</v>
      </c>
      <c r="C11" s="98">
        <v>0.37617554858934199</v>
      </c>
      <c r="D11" s="97">
        <v>0.33827738745771496</v>
      </c>
      <c r="E11" s="98">
        <v>0.40668775417984604</v>
      </c>
      <c r="F11" s="99"/>
      <c r="G11" s="100">
        <f t="shared" si="0"/>
        <v>-0.21706655893142598</v>
      </c>
      <c r="H11" s="101">
        <f t="shared" si="1"/>
        <v>-6.8410366722131077E-2</v>
      </c>
    </row>
    <row r="12" spans="1:8" ht="14.5" x14ac:dyDescent="0.35">
      <c r="A12" s="34" t="s">
        <v>55</v>
      </c>
      <c r="B12" s="97">
        <v>9.8647573587907704</v>
      </c>
      <c r="C12" s="98">
        <v>7.3981191222570502</v>
      </c>
      <c r="D12" s="97">
        <v>7.9625292740046802</v>
      </c>
      <c r="E12" s="98">
        <v>7.0944419340262108</v>
      </c>
      <c r="F12" s="99"/>
      <c r="G12" s="100">
        <f t="shared" si="0"/>
        <v>2.4666382365337203</v>
      </c>
      <c r="H12" s="101">
        <f t="shared" si="1"/>
        <v>0.86808733997846943</v>
      </c>
    </row>
    <row r="13" spans="1:8" ht="14.5" x14ac:dyDescent="0.35">
      <c r="A13" s="34" t="s">
        <v>56</v>
      </c>
      <c r="B13" s="97">
        <v>0.31821797931583101</v>
      </c>
      <c r="C13" s="98">
        <v>0.125391849529781</v>
      </c>
      <c r="D13" s="97">
        <v>0.286234712464221</v>
      </c>
      <c r="E13" s="98">
        <v>0.20334387708992302</v>
      </c>
      <c r="F13" s="99"/>
      <c r="G13" s="100">
        <f t="shared" si="0"/>
        <v>0.19282612978605002</v>
      </c>
      <c r="H13" s="101">
        <f t="shared" si="1"/>
        <v>8.2890835374297978E-2</v>
      </c>
    </row>
    <row r="14" spans="1:8" ht="14.5" x14ac:dyDescent="0.35">
      <c r="A14" s="34" t="s">
        <v>57</v>
      </c>
      <c r="B14" s="97">
        <v>0</v>
      </c>
      <c r="C14" s="98">
        <v>6.2695924764890304E-2</v>
      </c>
      <c r="D14" s="97">
        <v>0</v>
      </c>
      <c r="E14" s="98">
        <v>2.2593764121102602E-2</v>
      </c>
      <c r="F14" s="99"/>
      <c r="G14" s="100">
        <f t="shared" si="0"/>
        <v>-6.2695924764890304E-2</v>
      </c>
      <c r="H14" s="101">
        <f t="shared" si="1"/>
        <v>-2.2593764121102602E-2</v>
      </c>
    </row>
    <row r="15" spans="1:8" ht="14.5" x14ac:dyDescent="0.35">
      <c r="A15" s="34" t="s">
        <v>58</v>
      </c>
      <c r="B15" s="97">
        <v>7.3190135242641201</v>
      </c>
      <c r="C15" s="98">
        <v>5.8307210031347996</v>
      </c>
      <c r="D15" s="97">
        <v>4.31954202446006</v>
      </c>
      <c r="E15" s="98">
        <v>6.2810664256665207</v>
      </c>
      <c r="F15" s="99"/>
      <c r="G15" s="100">
        <f t="shared" si="0"/>
        <v>1.4882925211293205</v>
      </c>
      <c r="H15" s="101">
        <f t="shared" si="1"/>
        <v>-1.9615244012064608</v>
      </c>
    </row>
    <row r="16" spans="1:8" ht="14.5" x14ac:dyDescent="0.35">
      <c r="A16" s="34" t="s">
        <v>59</v>
      </c>
      <c r="B16" s="97">
        <v>4.6937151949085099</v>
      </c>
      <c r="C16" s="98">
        <v>4.9529780564263302</v>
      </c>
      <c r="D16" s="97">
        <v>4.1373926619828296</v>
      </c>
      <c r="E16" s="98">
        <v>4.5413465883416197</v>
      </c>
      <c r="F16" s="99"/>
      <c r="G16" s="100">
        <f t="shared" si="0"/>
        <v>-0.2592628615178203</v>
      </c>
      <c r="H16" s="101">
        <f t="shared" si="1"/>
        <v>-0.40395392635879013</v>
      </c>
    </row>
    <row r="17" spans="1:8" ht="14.5" x14ac:dyDescent="0.35">
      <c r="A17" s="34" t="s">
        <v>60</v>
      </c>
      <c r="B17" s="97">
        <v>5.7279236276849606</v>
      </c>
      <c r="C17" s="98">
        <v>4.6394984326018802</v>
      </c>
      <c r="D17" s="97">
        <v>6.8175904241477996</v>
      </c>
      <c r="E17" s="98">
        <v>6.5747853592408507</v>
      </c>
      <c r="F17" s="99"/>
      <c r="G17" s="100">
        <f t="shared" si="0"/>
        <v>1.0884251950830803</v>
      </c>
      <c r="H17" s="101">
        <f t="shared" si="1"/>
        <v>0.24280506490694886</v>
      </c>
    </row>
    <row r="18" spans="1:8" ht="14.5" x14ac:dyDescent="0.35">
      <c r="A18" s="34" t="s">
        <v>61</v>
      </c>
      <c r="B18" s="97">
        <v>3.2617342879872702</v>
      </c>
      <c r="C18" s="98">
        <v>3.5109717868338599</v>
      </c>
      <c r="D18" s="97">
        <v>2.65417642466823</v>
      </c>
      <c r="E18" s="98">
        <v>2.8468142792589202</v>
      </c>
      <c r="F18" s="99"/>
      <c r="G18" s="100">
        <f t="shared" si="0"/>
        <v>-0.24923749884658974</v>
      </c>
      <c r="H18" s="101">
        <f t="shared" si="1"/>
        <v>-0.19263785459069016</v>
      </c>
    </row>
    <row r="19" spans="1:8" ht="14.5" x14ac:dyDescent="0.35">
      <c r="A19" s="34" t="s">
        <v>62</v>
      </c>
      <c r="B19" s="97">
        <v>0</v>
      </c>
      <c r="C19" s="98">
        <v>0.125391849529781</v>
      </c>
      <c r="D19" s="97">
        <v>0</v>
      </c>
      <c r="E19" s="98">
        <v>0.15815634884771801</v>
      </c>
      <c r="F19" s="99"/>
      <c r="G19" s="100">
        <f t="shared" si="0"/>
        <v>-0.125391849529781</v>
      </c>
      <c r="H19" s="101">
        <f t="shared" si="1"/>
        <v>-0.15815634884771801</v>
      </c>
    </row>
    <row r="20" spans="1:8" ht="14.5" x14ac:dyDescent="0.35">
      <c r="A20" s="34" t="s">
        <v>63</v>
      </c>
      <c r="B20" s="97">
        <v>0.15910898965791601</v>
      </c>
      <c r="C20" s="98">
        <v>0.56426332288401193</v>
      </c>
      <c r="D20" s="97">
        <v>0.156128024980484</v>
      </c>
      <c r="E20" s="98">
        <v>0.61003163126977</v>
      </c>
      <c r="F20" s="99"/>
      <c r="G20" s="100">
        <f t="shared" si="0"/>
        <v>-0.40515433322609595</v>
      </c>
      <c r="H20" s="101">
        <f t="shared" si="1"/>
        <v>-0.453903606289286</v>
      </c>
    </row>
    <row r="21" spans="1:8" ht="14.5" x14ac:dyDescent="0.35">
      <c r="A21" s="34" t="s">
        <v>64</v>
      </c>
      <c r="B21" s="97">
        <v>0.87509944311853594</v>
      </c>
      <c r="C21" s="98">
        <v>0.31347962382445099</v>
      </c>
      <c r="D21" s="97">
        <v>0.54644808743169404</v>
      </c>
      <c r="E21" s="98">
        <v>0.27112516945323101</v>
      </c>
      <c r="F21" s="99"/>
      <c r="G21" s="100">
        <f t="shared" si="0"/>
        <v>0.56161981929408489</v>
      </c>
      <c r="H21" s="101">
        <f t="shared" si="1"/>
        <v>0.27532291797846303</v>
      </c>
    </row>
    <row r="22" spans="1:8" ht="14.5" x14ac:dyDescent="0.35">
      <c r="A22" s="34" t="s">
        <v>65</v>
      </c>
      <c r="B22" s="97">
        <v>3.6595067621320601</v>
      </c>
      <c r="C22" s="98">
        <v>4.2006269592476499</v>
      </c>
      <c r="D22" s="97">
        <v>3.5128805620608898</v>
      </c>
      <c r="E22" s="98">
        <v>4.4283777677360998</v>
      </c>
      <c r="F22" s="99"/>
      <c r="G22" s="100">
        <f t="shared" si="0"/>
        <v>-0.5411201971155899</v>
      </c>
      <c r="H22" s="101">
        <f t="shared" si="1"/>
        <v>-0.91549720567520998</v>
      </c>
    </row>
    <row r="23" spans="1:8" ht="14.5" x14ac:dyDescent="0.35">
      <c r="A23" s="34" t="s">
        <v>66</v>
      </c>
      <c r="B23" s="97">
        <v>0.47732696897374705</v>
      </c>
      <c r="C23" s="98">
        <v>1.0658307210031299</v>
      </c>
      <c r="D23" s="97">
        <v>0.46838407494145201</v>
      </c>
      <c r="E23" s="98">
        <v>0.67781292363307699</v>
      </c>
      <c r="F23" s="99"/>
      <c r="G23" s="100">
        <f t="shared" si="0"/>
        <v>-0.58850375202938288</v>
      </c>
      <c r="H23" s="101">
        <f t="shared" si="1"/>
        <v>-0.20942884869162498</v>
      </c>
    </row>
    <row r="24" spans="1:8" ht="14.5" x14ac:dyDescent="0.35">
      <c r="A24" s="34" t="s">
        <v>67</v>
      </c>
      <c r="B24" s="97">
        <v>0.397772474144789</v>
      </c>
      <c r="C24" s="98">
        <v>0.75235109717868298</v>
      </c>
      <c r="D24" s="97">
        <v>0.70257611241217799</v>
      </c>
      <c r="E24" s="98">
        <v>0.36150022593764103</v>
      </c>
      <c r="F24" s="99"/>
      <c r="G24" s="100">
        <f t="shared" si="0"/>
        <v>-0.35457862303389398</v>
      </c>
      <c r="H24" s="101">
        <f t="shared" si="1"/>
        <v>0.34107588647453696</v>
      </c>
    </row>
    <row r="25" spans="1:8" ht="14.5" x14ac:dyDescent="0.35">
      <c r="A25" s="34" t="s">
        <v>68</v>
      </c>
      <c r="B25" s="97">
        <v>7.9554494828957795E-2</v>
      </c>
      <c r="C25" s="98">
        <v>0.25078369905956099</v>
      </c>
      <c r="D25" s="97">
        <v>2.6021337496747302E-2</v>
      </c>
      <c r="E25" s="98">
        <v>0.338906461816539</v>
      </c>
      <c r="F25" s="99"/>
      <c r="G25" s="100">
        <f t="shared" si="0"/>
        <v>-0.1712292042306032</v>
      </c>
      <c r="H25" s="101">
        <f t="shared" si="1"/>
        <v>-0.31288512431979171</v>
      </c>
    </row>
    <row r="26" spans="1:8" ht="14.5" x14ac:dyDescent="0.35">
      <c r="A26" s="34" t="s">
        <v>69</v>
      </c>
      <c r="B26" s="97">
        <v>0</v>
      </c>
      <c r="C26" s="98">
        <v>0</v>
      </c>
      <c r="D26" s="97">
        <v>2.6021337496747302E-2</v>
      </c>
      <c r="E26" s="98">
        <v>0</v>
      </c>
      <c r="F26" s="99"/>
      <c r="G26" s="100">
        <f t="shared" si="0"/>
        <v>0</v>
      </c>
      <c r="H26" s="101">
        <f t="shared" si="1"/>
        <v>2.6021337496747302E-2</v>
      </c>
    </row>
    <row r="27" spans="1:8" ht="14.5" x14ac:dyDescent="0.35">
      <c r="A27" s="34" t="s">
        <v>70</v>
      </c>
      <c r="B27" s="97">
        <v>6.8416865552903703</v>
      </c>
      <c r="C27" s="98">
        <v>6.959247648902819</v>
      </c>
      <c r="D27" s="97">
        <v>6.8175904241477996</v>
      </c>
      <c r="E27" s="98">
        <v>7.5463172164482604</v>
      </c>
      <c r="F27" s="99"/>
      <c r="G27" s="100">
        <f t="shared" si="0"/>
        <v>-0.11756109361244871</v>
      </c>
      <c r="H27" s="101">
        <f t="shared" si="1"/>
        <v>-0.72872679230046078</v>
      </c>
    </row>
    <row r="28" spans="1:8" ht="14.5" x14ac:dyDescent="0.35">
      <c r="A28" s="34" t="s">
        <v>71</v>
      </c>
      <c r="B28" s="97">
        <v>1.35242641209228</v>
      </c>
      <c r="C28" s="98">
        <v>1.3166144200627001</v>
      </c>
      <c r="D28" s="97">
        <v>0.884725474889409</v>
      </c>
      <c r="E28" s="98">
        <v>0.88115680072300107</v>
      </c>
      <c r="F28" s="99"/>
      <c r="G28" s="100">
        <f t="shared" si="0"/>
        <v>3.5811992029579853E-2</v>
      </c>
      <c r="H28" s="101">
        <f t="shared" si="1"/>
        <v>3.5686741664079369E-3</v>
      </c>
    </row>
    <row r="29" spans="1:8" ht="14.5" x14ac:dyDescent="0.35">
      <c r="A29" s="34" t="s">
        <v>72</v>
      </c>
      <c r="B29" s="97">
        <v>0.87509944311853594</v>
      </c>
      <c r="C29" s="98">
        <v>0.37617554858934199</v>
      </c>
      <c r="D29" s="97">
        <v>0.884725474889409</v>
      </c>
      <c r="E29" s="98">
        <v>0.38409399005874401</v>
      </c>
      <c r="F29" s="99"/>
      <c r="G29" s="100">
        <f t="shared" si="0"/>
        <v>0.49892389452919395</v>
      </c>
      <c r="H29" s="101">
        <f t="shared" si="1"/>
        <v>0.500631484830665</v>
      </c>
    </row>
    <row r="30" spans="1:8" ht="14.5" x14ac:dyDescent="0.35">
      <c r="A30" s="34" t="s">
        <v>73</v>
      </c>
      <c r="B30" s="97">
        <v>1.9888623707239501</v>
      </c>
      <c r="C30" s="98">
        <v>6.2695924764890304E-2</v>
      </c>
      <c r="D30" s="97">
        <v>1.89955763726256</v>
      </c>
      <c r="E30" s="98">
        <v>2.2593764121102602E-2</v>
      </c>
      <c r="F30" s="99"/>
      <c r="G30" s="100">
        <f t="shared" si="0"/>
        <v>1.9261664459590597</v>
      </c>
      <c r="H30" s="101">
        <f t="shared" si="1"/>
        <v>1.8769638731414573</v>
      </c>
    </row>
    <row r="31" spans="1:8" ht="14.5" x14ac:dyDescent="0.35">
      <c r="A31" s="34" t="s">
        <v>74</v>
      </c>
      <c r="B31" s="97">
        <v>7.9554494828957795E-2</v>
      </c>
      <c r="C31" s="98">
        <v>0.125391849529781</v>
      </c>
      <c r="D31" s="97">
        <v>0.10408534998698901</v>
      </c>
      <c r="E31" s="98">
        <v>9.0375056484410299E-2</v>
      </c>
      <c r="F31" s="99"/>
      <c r="G31" s="100">
        <f t="shared" si="0"/>
        <v>-4.5837354700823202E-2</v>
      </c>
      <c r="H31" s="101">
        <f t="shared" si="1"/>
        <v>1.3710293502578713E-2</v>
      </c>
    </row>
    <row r="32" spans="1:8" ht="14.5" x14ac:dyDescent="0.35">
      <c r="A32" s="34" t="s">
        <v>75</v>
      </c>
      <c r="B32" s="97">
        <v>7.3190135242641201</v>
      </c>
      <c r="C32" s="98">
        <v>11.4733542319749</v>
      </c>
      <c r="D32" s="97">
        <v>11.215196461098099</v>
      </c>
      <c r="E32" s="98">
        <v>11.8391323994577</v>
      </c>
      <c r="F32" s="99"/>
      <c r="G32" s="100">
        <f t="shared" si="0"/>
        <v>-4.1543407077107801</v>
      </c>
      <c r="H32" s="101">
        <f t="shared" si="1"/>
        <v>-0.62393593835960104</v>
      </c>
    </row>
    <row r="33" spans="1:8" ht="14.5" x14ac:dyDescent="0.35">
      <c r="A33" s="34" t="s">
        <v>76</v>
      </c>
      <c r="B33" s="97">
        <v>4.4550517104216398</v>
      </c>
      <c r="C33" s="98">
        <v>6.8338557993730396</v>
      </c>
      <c r="D33" s="97">
        <v>4.1373926619828296</v>
      </c>
      <c r="E33" s="98">
        <v>5.1061906913691804</v>
      </c>
      <c r="F33" s="99"/>
      <c r="G33" s="100">
        <f t="shared" si="0"/>
        <v>-2.3788040889513997</v>
      </c>
      <c r="H33" s="101">
        <f t="shared" si="1"/>
        <v>-0.96879802938635073</v>
      </c>
    </row>
    <row r="34" spans="1:8" ht="14.5" x14ac:dyDescent="0.35">
      <c r="A34" s="34" t="s">
        <v>77</v>
      </c>
      <c r="B34" s="97">
        <v>0</v>
      </c>
      <c r="C34" s="98">
        <v>6.2695924764890304E-2</v>
      </c>
      <c r="D34" s="97">
        <v>2.6021337496747302E-2</v>
      </c>
      <c r="E34" s="98">
        <v>0.15815634884771801</v>
      </c>
      <c r="F34" s="99"/>
      <c r="G34" s="100">
        <f t="shared" si="0"/>
        <v>-6.2695924764890304E-2</v>
      </c>
      <c r="H34" s="101">
        <f t="shared" si="1"/>
        <v>-0.13213501135097072</v>
      </c>
    </row>
    <row r="35" spans="1:8" ht="14.5" x14ac:dyDescent="0.35">
      <c r="A35" s="34" t="s">
        <v>78</v>
      </c>
      <c r="B35" s="97">
        <v>0.23866348448687399</v>
      </c>
      <c r="C35" s="98">
        <v>0.188087774294671</v>
      </c>
      <c r="D35" s="97">
        <v>0.33827738745771496</v>
      </c>
      <c r="E35" s="98">
        <v>0.135562584726615</v>
      </c>
      <c r="F35" s="99"/>
      <c r="G35" s="100">
        <f t="shared" si="0"/>
        <v>5.0575710192202999E-2</v>
      </c>
      <c r="H35" s="101">
        <f t="shared" si="1"/>
        <v>0.20271480273109996</v>
      </c>
    </row>
    <row r="36" spans="1:8" ht="14.5" x14ac:dyDescent="0.35">
      <c r="A36" s="34" t="s">
        <v>79</v>
      </c>
      <c r="B36" s="97">
        <v>0.23866348448687399</v>
      </c>
      <c r="C36" s="98">
        <v>0.31347962382445099</v>
      </c>
      <c r="D36" s="97">
        <v>0.26021337496747299</v>
      </c>
      <c r="E36" s="98">
        <v>0.24853140533212797</v>
      </c>
      <c r="F36" s="99"/>
      <c r="G36" s="100">
        <f t="shared" si="0"/>
        <v>-7.4816139337576998E-2</v>
      </c>
      <c r="H36" s="101">
        <f t="shared" si="1"/>
        <v>1.1681969635345013E-2</v>
      </c>
    </row>
    <row r="37" spans="1:8" ht="14.5" x14ac:dyDescent="0.35">
      <c r="A37" s="34" t="s">
        <v>80</v>
      </c>
      <c r="B37" s="97">
        <v>0.31821797931583101</v>
      </c>
      <c r="C37" s="98">
        <v>0.62695924764890298</v>
      </c>
      <c r="D37" s="97">
        <v>0.33827738745771496</v>
      </c>
      <c r="E37" s="98">
        <v>0.63262539539087204</v>
      </c>
      <c r="F37" s="99"/>
      <c r="G37" s="100">
        <f t="shared" si="0"/>
        <v>-0.30874126833307197</v>
      </c>
      <c r="H37" s="101">
        <f t="shared" si="1"/>
        <v>-0.29434800793315707</v>
      </c>
    </row>
    <row r="38" spans="1:8" ht="14.5" x14ac:dyDescent="0.35">
      <c r="A38" s="34" t="s">
        <v>81</v>
      </c>
      <c r="B38" s="97">
        <v>0.71599045346062096</v>
      </c>
      <c r="C38" s="98">
        <v>0.68965517241379304</v>
      </c>
      <c r="D38" s="97">
        <v>1.04085349986989</v>
      </c>
      <c r="E38" s="98">
        <v>0.835969272480795</v>
      </c>
      <c r="F38" s="99"/>
      <c r="G38" s="100">
        <f t="shared" si="0"/>
        <v>2.6335281046827919E-2</v>
      </c>
      <c r="H38" s="101">
        <f t="shared" si="1"/>
        <v>0.20488422738909495</v>
      </c>
    </row>
    <row r="39" spans="1:8" ht="14.5" x14ac:dyDescent="0.35">
      <c r="A39" s="34" t="s">
        <v>82</v>
      </c>
      <c r="B39" s="97">
        <v>7.9554494828957795E-2</v>
      </c>
      <c r="C39" s="98">
        <v>0</v>
      </c>
      <c r="D39" s="97">
        <v>0.23419203747072601</v>
      </c>
      <c r="E39" s="98">
        <v>0</v>
      </c>
      <c r="F39" s="99"/>
      <c r="G39" s="100">
        <f t="shared" si="0"/>
        <v>7.9554494828957795E-2</v>
      </c>
      <c r="H39" s="101">
        <f t="shared" si="1"/>
        <v>0.23419203747072601</v>
      </c>
    </row>
    <row r="40" spans="1:8" ht="14.5" x14ac:dyDescent="0.35">
      <c r="A40" s="34" t="s">
        <v>83</v>
      </c>
      <c r="B40" s="97">
        <v>7.5576770087509901</v>
      </c>
      <c r="C40" s="98">
        <v>7.4608150470219403</v>
      </c>
      <c r="D40" s="97">
        <v>5.3343741868332</v>
      </c>
      <c r="E40" s="98">
        <v>6.4844103027564399</v>
      </c>
      <c r="F40" s="99"/>
      <c r="G40" s="100">
        <f t="shared" si="0"/>
        <v>9.6861961729049817E-2</v>
      </c>
      <c r="H40" s="101">
        <f t="shared" si="1"/>
        <v>-1.15003611592324</v>
      </c>
    </row>
    <row r="41" spans="1:8" ht="14.5" x14ac:dyDescent="0.35">
      <c r="A41" s="34" t="s">
        <v>84</v>
      </c>
      <c r="B41" s="97">
        <v>2.7844073190135199</v>
      </c>
      <c r="C41" s="98">
        <v>3.1974921630094002</v>
      </c>
      <c r="D41" s="97">
        <v>3.4608378870674001</v>
      </c>
      <c r="E41" s="98">
        <v>3.3664708540442803</v>
      </c>
      <c r="F41" s="99"/>
      <c r="G41" s="100">
        <f t="shared" si="0"/>
        <v>-0.4130848439958803</v>
      </c>
      <c r="H41" s="101">
        <f t="shared" si="1"/>
        <v>9.4367033023119884E-2</v>
      </c>
    </row>
    <row r="42" spans="1:8" ht="14.5" x14ac:dyDescent="0.35">
      <c r="A42" s="34" t="s">
        <v>85</v>
      </c>
      <c r="B42" s="97">
        <v>20.286396181384202</v>
      </c>
      <c r="C42" s="98">
        <v>14.733542319749199</v>
      </c>
      <c r="D42" s="97">
        <v>21.857923497267802</v>
      </c>
      <c r="E42" s="98">
        <v>17.0131043831902</v>
      </c>
      <c r="F42" s="99"/>
      <c r="G42" s="100">
        <f t="shared" si="0"/>
        <v>5.5528538616350023</v>
      </c>
      <c r="H42" s="101">
        <f t="shared" si="1"/>
        <v>4.8448191140776018</v>
      </c>
    </row>
    <row r="43" spans="1:8" ht="14.5" x14ac:dyDescent="0.35">
      <c r="A43" s="34" t="s">
        <v>86</v>
      </c>
      <c r="B43" s="97">
        <v>3.42084327764519</v>
      </c>
      <c r="C43" s="98">
        <v>6.2695924764890307</v>
      </c>
      <c r="D43" s="97">
        <v>4.31954202446006</v>
      </c>
      <c r="E43" s="98">
        <v>5.5806597379123399</v>
      </c>
      <c r="F43" s="99"/>
      <c r="G43" s="100">
        <f t="shared" si="0"/>
        <v>-2.8487491988438407</v>
      </c>
      <c r="H43" s="101">
        <f t="shared" si="1"/>
        <v>-1.26111771345228</v>
      </c>
    </row>
    <row r="44" spans="1:8" ht="14.5" x14ac:dyDescent="0.35">
      <c r="A44" s="34" t="s">
        <v>87</v>
      </c>
      <c r="B44" s="97">
        <v>0.23866348448687399</v>
      </c>
      <c r="C44" s="98">
        <v>0.56426332288401193</v>
      </c>
      <c r="D44" s="97">
        <v>0.65053343741868297</v>
      </c>
      <c r="E44" s="98">
        <v>0.54225033890646201</v>
      </c>
      <c r="F44" s="99"/>
      <c r="G44" s="100">
        <f t="shared" si="0"/>
        <v>-0.32559983839713791</v>
      </c>
      <c r="H44" s="101">
        <f t="shared" si="1"/>
        <v>0.10828309851222095</v>
      </c>
    </row>
    <row r="45" spans="1:8" ht="14.5" x14ac:dyDescent="0.35">
      <c r="A45" s="79" t="s">
        <v>88</v>
      </c>
      <c r="B45" s="102">
        <v>0</v>
      </c>
      <c r="C45" s="103">
        <v>0</v>
      </c>
      <c r="D45" s="102">
        <v>0.10408534998698901</v>
      </c>
      <c r="E45" s="103">
        <v>2.2593764121102602E-2</v>
      </c>
      <c r="F45" s="104"/>
      <c r="G45" s="105">
        <f t="shared" si="0"/>
        <v>0</v>
      </c>
      <c r="H45" s="106">
        <f t="shared" si="1"/>
        <v>8.149158586588641E-2</v>
      </c>
    </row>
    <row r="46" spans="1:8" ht="14.5" x14ac:dyDescent="0.35">
      <c r="A46" s="34" t="s">
        <v>89</v>
      </c>
      <c r="B46" s="97">
        <v>0</v>
      </c>
      <c r="C46" s="98">
        <v>0</v>
      </c>
      <c r="D46" s="97">
        <v>2.6021337496747302E-2</v>
      </c>
      <c r="E46" s="98">
        <v>4.5187528242205205E-2</v>
      </c>
      <c r="F46" s="99"/>
      <c r="G46" s="100">
        <f t="shared" si="0"/>
        <v>0</v>
      </c>
      <c r="H46" s="101">
        <f t="shared" si="1"/>
        <v>-1.9166190745457903E-2</v>
      </c>
    </row>
    <row r="47" spans="1:8" ht="14.5" x14ac:dyDescent="0.35">
      <c r="A47" s="34" t="s">
        <v>90</v>
      </c>
      <c r="B47" s="97">
        <v>7.9554494828957795E-2</v>
      </c>
      <c r="C47" s="98">
        <v>0.43887147335423199</v>
      </c>
      <c r="D47" s="97">
        <v>0.23419203747072601</v>
      </c>
      <c r="E47" s="98">
        <v>0.29371893357433299</v>
      </c>
      <c r="F47" s="99"/>
      <c r="G47" s="100">
        <f t="shared" si="0"/>
        <v>-0.35931697852527422</v>
      </c>
      <c r="H47" s="101">
        <f t="shared" si="1"/>
        <v>-5.952689610360698E-2</v>
      </c>
    </row>
    <row r="48" spans="1:8" ht="14.5" x14ac:dyDescent="0.35">
      <c r="A48" s="34" t="s">
        <v>91</v>
      </c>
      <c r="B48" s="97">
        <v>0.71599045346062096</v>
      </c>
      <c r="C48" s="98">
        <v>0.31347962382445099</v>
      </c>
      <c r="D48" s="97">
        <v>0.52042674993494697</v>
      </c>
      <c r="E48" s="98">
        <v>0.29371893357433299</v>
      </c>
      <c r="F48" s="99"/>
      <c r="G48" s="100">
        <f t="shared" si="0"/>
        <v>0.40251082963616996</v>
      </c>
      <c r="H48" s="101">
        <f t="shared" si="1"/>
        <v>0.22670781636061399</v>
      </c>
    </row>
    <row r="49" spans="1:8" ht="14.5" x14ac:dyDescent="0.35">
      <c r="A49" s="34" t="s">
        <v>92</v>
      </c>
      <c r="B49" s="97">
        <v>0</v>
      </c>
      <c r="C49" s="98">
        <v>6.2695924764890304E-2</v>
      </c>
      <c r="D49" s="97">
        <v>0</v>
      </c>
      <c r="E49" s="98">
        <v>2.2593764121102602E-2</v>
      </c>
      <c r="F49" s="99"/>
      <c r="G49" s="100">
        <f t="shared" si="0"/>
        <v>-6.2695924764890304E-2</v>
      </c>
      <c r="H49" s="101">
        <f t="shared" si="1"/>
        <v>-2.2593764121102602E-2</v>
      </c>
    </row>
    <row r="50" spans="1:8" ht="14.5" x14ac:dyDescent="0.35">
      <c r="A50" s="34" t="s">
        <v>93</v>
      </c>
      <c r="B50" s="97">
        <v>0</v>
      </c>
      <c r="C50" s="98">
        <v>0</v>
      </c>
      <c r="D50" s="97">
        <v>0</v>
      </c>
      <c r="E50" s="98">
        <v>2.2593764121102602E-2</v>
      </c>
      <c r="F50" s="99"/>
      <c r="G50" s="100">
        <f t="shared" si="0"/>
        <v>0</v>
      </c>
      <c r="H50" s="101">
        <f t="shared" si="1"/>
        <v>-2.2593764121102602E-2</v>
      </c>
    </row>
    <row r="51" spans="1:8" ht="14.5" x14ac:dyDescent="0.35">
      <c r="A51" s="34" t="s">
        <v>94</v>
      </c>
      <c r="B51" s="97">
        <v>1.5115354017502001</v>
      </c>
      <c r="C51" s="98">
        <v>0.87774294670846398</v>
      </c>
      <c r="D51" s="97">
        <v>1.01483216237315</v>
      </c>
      <c r="E51" s="98">
        <v>0.72300045187528206</v>
      </c>
      <c r="F51" s="99"/>
      <c r="G51" s="100">
        <f t="shared" si="0"/>
        <v>0.63379245504173609</v>
      </c>
      <c r="H51" s="101">
        <f t="shared" si="1"/>
        <v>0.29183171049786794</v>
      </c>
    </row>
    <row r="52" spans="1:8" ht="14.5" x14ac:dyDescent="0.35">
      <c r="A52" s="34" t="s">
        <v>95</v>
      </c>
      <c r="B52" s="97">
        <v>0.15910898965791601</v>
      </c>
      <c r="C52" s="98">
        <v>0.43887147335423199</v>
      </c>
      <c r="D52" s="97">
        <v>0.18214936247723101</v>
      </c>
      <c r="E52" s="98">
        <v>0.45187528242205105</v>
      </c>
      <c r="F52" s="99"/>
      <c r="G52" s="100">
        <f t="shared" si="0"/>
        <v>-0.27976248369631596</v>
      </c>
      <c r="H52" s="101">
        <f t="shared" si="1"/>
        <v>-0.26972591994482004</v>
      </c>
    </row>
    <row r="53" spans="1:8" ht="14.5" x14ac:dyDescent="0.35">
      <c r="A53" s="34" t="s">
        <v>96</v>
      </c>
      <c r="B53" s="97">
        <v>0.31821797931583101</v>
      </c>
      <c r="C53" s="98">
        <v>0.125391849529781</v>
      </c>
      <c r="D53" s="97">
        <v>0.13010668748373699</v>
      </c>
      <c r="E53" s="98">
        <v>6.7781292363307696E-2</v>
      </c>
      <c r="F53" s="99"/>
      <c r="G53" s="100">
        <f t="shared" si="0"/>
        <v>0.19282612978605002</v>
      </c>
      <c r="H53" s="101">
        <f t="shared" si="1"/>
        <v>6.2325395120429297E-2</v>
      </c>
    </row>
    <row r="54" spans="1:8" ht="14.5" x14ac:dyDescent="0.35">
      <c r="A54" s="34" t="s">
        <v>97</v>
      </c>
      <c r="B54" s="97">
        <v>7.9554494828957795E-2</v>
      </c>
      <c r="C54" s="98">
        <v>0</v>
      </c>
      <c r="D54" s="97">
        <v>2.6021337496747302E-2</v>
      </c>
      <c r="E54" s="98">
        <v>0</v>
      </c>
      <c r="F54" s="99"/>
      <c r="G54" s="100">
        <f t="shared" si="0"/>
        <v>7.9554494828957795E-2</v>
      </c>
      <c r="H54" s="101">
        <f t="shared" si="1"/>
        <v>2.6021337496747302E-2</v>
      </c>
    </row>
    <row r="55" spans="1:8" ht="14.5" x14ac:dyDescent="0.35">
      <c r="A55" s="34" t="s">
        <v>98</v>
      </c>
      <c r="B55" s="97">
        <v>7.9554494828957795E-2</v>
      </c>
      <c r="C55" s="98">
        <v>6.2695924764890304E-2</v>
      </c>
      <c r="D55" s="97">
        <v>2.6021337496747302E-2</v>
      </c>
      <c r="E55" s="98">
        <v>0.135562584726615</v>
      </c>
      <c r="F55" s="99"/>
      <c r="G55" s="100">
        <f t="shared" si="0"/>
        <v>1.6858570064067491E-2</v>
      </c>
      <c r="H55" s="101">
        <f t="shared" si="1"/>
        <v>-0.1095412472298677</v>
      </c>
    </row>
    <row r="56" spans="1:8" ht="14.5" x14ac:dyDescent="0.35">
      <c r="A56" s="34" t="s">
        <v>99</v>
      </c>
      <c r="B56" s="97">
        <v>0</v>
      </c>
      <c r="C56" s="98">
        <v>0.25078369905956099</v>
      </c>
      <c r="D56" s="97">
        <v>2.6021337496747302E-2</v>
      </c>
      <c r="E56" s="98">
        <v>0.15815634884771801</v>
      </c>
      <c r="F56" s="99"/>
      <c r="G56" s="100">
        <f t="shared" si="0"/>
        <v>-0.25078369905956099</v>
      </c>
      <c r="H56" s="101">
        <f t="shared" si="1"/>
        <v>-0.13213501135097072</v>
      </c>
    </row>
    <row r="57" spans="1:8" ht="14.5" x14ac:dyDescent="0.35">
      <c r="A57" s="34" t="s">
        <v>100</v>
      </c>
      <c r="B57" s="97">
        <v>0</v>
      </c>
      <c r="C57" s="98">
        <v>0.43887147335423199</v>
      </c>
      <c r="D57" s="97">
        <v>0.39032006245120998</v>
      </c>
      <c r="E57" s="98">
        <v>0.45187528242205105</v>
      </c>
      <c r="F57" s="99"/>
      <c r="G57" s="100">
        <f t="shared" si="0"/>
        <v>-0.43887147335423199</v>
      </c>
      <c r="H57" s="101">
        <f t="shared" si="1"/>
        <v>-6.1555219970841069E-2</v>
      </c>
    </row>
    <row r="58" spans="1:8" ht="14.5" x14ac:dyDescent="0.35">
      <c r="A58" s="34" t="s">
        <v>101</v>
      </c>
      <c r="B58" s="97">
        <v>0</v>
      </c>
      <c r="C58" s="98">
        <v>0</v>
      </c>
      <c r="D58" s="97">
        <v>2.6021337496747302E-2</v>
      </c>
      <c r="E58" s="98">
        <v>6.7781292363307696E-2</v>
      </c>
      <c r="F58" s="99"/>
      <c r="G58" s="100">
        <f t="shared" si="0"/>
        <v>0</v>
      </c>
      <c r="H58" s="101">
        <f t="shared" si="1"/>
        <v>-4.1759954866560395E-2</v>
      </c>
    </row>
    <row r="59" spans="1:8" ht="14.5" x14ac:dyDescent="0.35">
      <c r="A59" s="34"/>
      <c r="B59" s="107"/>
      <c r="C59" s="108"/>
      <c r="D59" s="107"/>
      <c r="E59" s="108"/>
      <c r="F59" s="109"/>
      <c r="G59" s="110"/>
      <c r="H59" s="111"/>
    </row>
    <row r="60" spans="1:8" s="52" customFormat="1" ht="13" x14ac:dyDescent="0.3">
      <c r="A60" s="26" t="s">
        <v>17</v>
      </c>
      <c r="B60" s="77">
        <f>SUM(B6:B59)</f>
        <v>99.999999999999929</v>
      </c>
      <c r="C60" s="78">
        <f>SUM(C6:C59)</f>
        <v>99.999999999999943</v>
      </c>
      <c r="D60" s="77">
        <f>SUM(D6:D59)</f>
        <v>100.00000000000004</v>
      </c>
      <c r="E60" s="78">
        <f>SUM(E6:E59)</f>
        <v>99.999999999999886</v>
      </c>
      <c r="F60" s="112"/>
      <c r="G60" s="113">
        <f>SUM(G6:G59)</f>
        <v>-1.1157741397482823E-14</v>
      </c>
      <c r="H60" s="114">
        <f>SUM(H6:H59)</f>
        <v>1.4468981568427353E-13</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88"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56DD-A60D-44D6-8396-8422EE0AC0A3}">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104</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217</v>
      </c>
      <c r="C7" s="120">
        <f>SUM($C8:$C11)</f>
        <v>322</v>
      </c>
      <c r="D7" s="119">
        <f>SUM($D8:$D11)</f>
        <v>774</v>
      </c>
      <c r="E7" s="120">
        <f>SUM($E8:$E11)</f>
        <v>1041</v>
      </c>
      <c r="F7" s="121"/>
      <c r="G7" s="119">
        <f>B7-C7</f>
        <v>-105</v>
      </c>
      <c r="H7" s="120">
        <f>D7-E7</f>
        <v>-267</v>
      </c>
      <c r="I7" s="122">
        <f>IF(C7=0, "-", IF(G7/C7&lt;10, G7/C7, "&gt;999%"))</f>
        <v>-0.32608695652173914</v>
      </c>
      <c r="J7" s="123">
        <f>IF(E7=0, "-", IF(H7/E7&lt;10, H7/E7, "&gt;999%"))</f>
        <v>-0.25648414985590778</v>
      </c>
    </row>
    <row r="8" spans="1:10" ht="14.5" x14ac:dyDescent="0.35">
      <c r="A8" s="124" t="s">
        <v>105</v>
      </c>
      <c r="B8" s="35">
        <v>137</v>
      </c>
      <c r="C8" s="36">
        <v>184</v>
      </c>
      <c r="D8" s="35">
        <v>423</v>
      </c>
      <c r="E8" s="36">
        <v>557</v>
      </c>
      <c r="F8" s="37"/>
      <c r="G8" s="35">
        <f>B8-C8</f>
        <v>-47</v>
      </c>
      <c r="H8" s="36">
        <f>D8-E8</f>
        <v>-134</v>
      </c>
      <c r="I8" s="125">
        <f>IF(C8=0, "-", IF(G8/C8&lt;10, G8/C8, "&gt;999%"))</f>
        <v>-0.25543478260869568</v>
      </c>
      <c r="J8" s="126">
        <f>IF(E8=0, "-", IF(H8/E8&lt;10, H8/E8, "&gt;999%"))</f>
        <v>-0.24057450628366248</v>
      </c>
    </row>
    <row r="9" spans="1:10" ht="14.5" x14ac:dyDescent="0.35">
      <c r="A9" s="124" t="s">
        <v>106</v>
      </c>
      <c r="B9" s="35">
        <v>53</v>
      </c>
      <c r="C9" s="36">
        <v>96</v>
      </c>
      <c r="D9" s="35">
        <v>201</v>
      </c>
      <c r="E9" s="36">
        <v>365</v>
      </c>
      <c r="F9" s="37"/>
      <c r="G9" s="35">
        <f>B9-C9</f>
        <v>-43</v>
      </c>
      <c r="H9" s="36">
        <f>D9-E9</f>
        <v>-164</v>
      </c>
      <c r="I9" s="125">
        <f>IF(C9=0, "-", IF(G9/C9&lt;10, G9/C9, "&gt;999%"))</f>
        <v>-0.44791666666666669</v>
      </c>
      <c r="J9" s="126">
        <f>IF(E9=0, "-", IF(H9/E9&lt;10, H9/E9, "&gt;999%"))</f>
        <v>-0.44931506849315067</v>
      </c>
    </row>
    <row r="10" spans="1:10" ht="14.5" x14ac:dyDescent="0.35">
      <c r="A10" s="124" t="s">
        <v>107</v>
      </c>
      <c r="B10" s="35">
        <v>16</v>
      </c>
      <c r="C10" s="36">
        <v>30</v>
      </c>
      <c r="D10" s="35">
        <v>47</v>
      </c>
      <c r="E10" s="36">
        <v>94</v>
      </c>
      <c r="F10" s="37"/>
      <c r="G10" s="35">
        <f>B10-C10</f>
        <v>-14</v>
      </c>
      <c r="H10" s="36">
        <f>D10-E10</f>
        <v>-47</v>
      </c>
      <c r="I10" s="125">
        <f>IF(C10=0, "-", IF(G10/C10&lt;10, G10/C10, "&gt;999%"))</f>
        <v>-0.46666666666666667</v>
      </c>
      <c r="J10" s="126">
        <f>IF(E10=0, "-", IF(H10/E10&lt;10, H10/E10, "&gt;999%"))</f>
        <v>-0.5</v>
      </c>
    </row>
    <row r="11" spans="1:10" ht="14.5" x14ac:dyDescent="0.35">
      <c r="A11" s="124" t="s">
        <v>108</v>
      </c>
      <c r="B11" s="35">
        <v>11</v>
      </c>
      <c r="C11" s="36">
        <v>12</v>
      </c>
      <c r="D11" s="35">
        <v>103</v>
      </c>
      <c r="E11" s="36">
        <v>25</v>
      </c>
      <c r="F11" s="37"/>
      <c r="G11" s="35">
        <f>B11-C11</f>
        <v>-1</v>
      </c>
      <c r="H11" s="36">
        <f>D11-E11</f>
        <v>78</v>
      </c>
      <c r="I11" s="125">
        <f>IF(C11=0, "-", IF(G11/C11&lt;10, G11/C11, "&gt;999%"))</f>
        <v>-8.3333333333333329E-2</v>
      </c>
      <c r="J11" s="126">
        <f>IF(E11=0, "-", IF(H11/E11&lt;10, H11/E11, "&gt;999%"))</f>
        <v>3.12</v>
      </c>
    </row>
    <row r="12" spans="1:10" ht="14.5" x14ac:dyDescent="0.35">
      <c r="A12" s="34"/>
      <c r="B12" s="35"/>
      <c r="C12" s="36"/>
      <c r="D12" s="35"/>
      <c r="E12" s="36"/>
      <c r="F12" s="37"/>
      <c r="G12" s="35"/>
      <c r="H12" s="36"/>
      <c r="I12" s="125"/>
      <c r="J12" s="126"/>
    </row>
    <row r="13" spans="1:10" s="52" customFormat="1" ht="13" x14ac:dyDescent="0.3">
      <c r="A13" s="118" t="s">
        <v>24</v>
      </c>
      <c r="B13" s="119">
        <f>SUM($B14:$B17)</f>
        <v>589</v>
      </c>
      <c r="C13" s="120">
        <f>SUM($C14:$C17)</f>
        <v>752</v>
      </c>
      <c r="D13" s="119">
        <f>SUM($D14:$D17)</f>
        <v>1847</v>
      </c>
      <c r="E13" s="120">
        <f>SUM($E14:$E17)</f>
        <v>1936</v>
      </c>
      <c r="F13" s="121"/>
      <c r="G13" s="119">
        <f>B13-C13</f>
        <v>-163</v>
      </c>
      <c r="H13" s="120">
        <f>D13-E13</f>
        <v>-89</v>
      </c>
      <c r="I13" s="122">
        <f>IF(C13=0, "-", IF(G13/C13&lt;10, G13/C13, "&gt;999%"))</f>
        <v>-0.21675531914893617</v>
      </c>
      <c r="J13" s="123">
        <f>IF(E13=0, "-", IF(H13/E13&lt;10, H13/E13, "&gt;999%"))</f>
        <v>-4.5971074380165289E-2</v>
      </c>
    </row>
    <row r="14" spans="1:10" ht="14.5" x14ac:dyDescent="0.35">
      <c r="A14" s="124" t="s">
        <v>105</v>
      </c>
      <c r="B14" s="35">
        <v>313</v>
      </c>
      <c r="C14" s="36">
        <v>382</v>
      </c>
      <c r="D14" s="35">
        <v>919</v>
      </c>
      <c r="E14" s="36">
        <v>1042</v>
      </c>
      <c r="F14" s="37"/>
      <c r="G14" s="35">
        <f>B14-C14</f>
        <v>-69</v>
      </c>
      <c r="H14" s="36">
        <f>D14-E14</f>
        <v>-123</v>
      </c>
      <c r="I14" s="125">
        <f>IF(C14=0, "-", IF(G14/C14&lt;10, G14/C14, "&gt;999%"))</f>
        <v>-0.1806282722513089</v>
      </c>
      <c r="J14" s="126">
        <f>IF(E14=0, "-", IF(H14/E14&lt;10, H14/E14, "&gt;999%"))</f>
        <v>-0.11804222648752399</v>
      </c>
    </row>
    <row r="15" spans="1:10" ht="14.5" x14ac:dyDescent="0.35">
      <c r="A15" s="124" t="s">
        <v>106</v>
      </c>
      <c r="B15" s="35">
        <v>194</v>
      </c>
      <c r="C15" s="36">
        <v>230</v>
      </c>
      <c r="D15" s="35">
        <v>679</v>
      </c>
      <c r="E15" s="36">
        <v>583</v>
      </c>
      <c r="F15" s="37"/>
      <c r="G15" s="35">
        <f>B15-C15</f>
        <v>-36</v>
      </c>
      <c r="H15" s="36">
        <f>D15-E15</f>
        <v>96</v>
      </c>
      <c r="I15" s="125">
        <f>IF(C15=0, "-", IF(G15/C15&lt;10, G15/C15, "&gt;999%"))</f>
        <v>-0.15652173913043479</v>
      </c>
      <c r="J15" s="126">
        <f>IF(E15=0, "-", IF(H15/E15&lt;10, H15/E15, "&gt;999%"))</f>
        <v>0.16466552315608921</v>
      </c>
    </row>
    <row r="16" spans="1:10" ht="14.5" x14ac:dyDescent="0.35">
      <c r="A16" s="124" t="s">
        <v>107</v>
      </c>
      <c r="B16" s="35">
        <v>52</v>
      </c>
      <c r="C16" s="36">
        <v>48</v>
      </c>
      <c r="D16" s="35">
        <v>128</v>
      </c>
      <c r="E16" s="36">
        <v>172</v>
      </c>
      <c r="F16" s="37"/>
      <c r="G16" s="35">
        <f>B16-C16</f>
        <v>4</v>
      </c>
      <c r="H16" s="36">
        <f>D16-E16</f>
        <v>-44</v>
      </c>
      <c r="I16" s="125">
        <f>IF(C16=0, "-", IF(G16/C16&lt;10, G16/C16, "&gt;999%"))</f>
        <v>8.3333333333333329E-2</v>
      </c>
      <c r="J16" s="126">
        <f>IF(E16=0, "-", IF(H16/E16&lt;10, H16/E16, "&gt;999%"))</f>
        <v>-0.2558139534883721</v>
      </c>
    </row>
    <row r="17" spans="1:10" ht="14.5" x14ac:dyDescent="0.35">
      <c r="A17" s="124" t="s">
        <v>108</v>
      </c>
      <c r="B17" s="35">
        <v>30</v>
      </c>
      <c r="C17" s="36">
        <v>92</v>
      </c>
      <c r="D17" s="35">
        <v>121</v>
      </c>
      <c r="E17" s="36">
        <v>139</v>
      </c>
      <c r="F17" s="37"/>
      <c r="G17" s="35">
        <f>B17-C17</f>
        <v>-62</v>
      </c>
      <c r="H17" s="36">
        <f>D17-E17</f>
        <v>-18</v>
      </c>
      <c r="I17" s="125">
        <f>IF(C17=0, "-", IF(G17/C17&lt;10, G17/C17, "&gt;999%"))</f>
        <v>-0.67391304347826086</v>
      </c>
      <c r="J17" s="126">
        <f>IF(E17=0, "-", IF(H17/E17&lt;10, H17/E17, "&gt;999%"))</f>
        <v>-0.12949640287769784</v>
      </c>
    </row>
    <row r="18" spans="1:10" ht="13" x14ac:dyDescent="0.3">
      <c r="A18" s="30"/>
      <c r="B18" s="115"/>
      <c r="C18" s="116"/>
      <c r="D18" s="115"/>
      <c r="E18" s="116"/>
      <c r="F18" s="117"/>
      <c r="G18" s="115"/>
      <c r="H18" s="116"/>
      <c r="I18" s="31"/>
      <c r="J18" s="32"/>
    </row>
    <row r="19" spans="1:10" s="52" customFormat="1" ht="13" x14ac:dyDescent="0.3">
      <c r="A19" s="118" t="s">
        <v>25</v>
      </c>
      <c r="B19" s="119">
        <f>SUM($B20:$B23)</f>
        <v>406</v>
      </c>
      <c r="C19" s="120">
        <f>SUM($C20:$C23)</f>
        <v>463</v>
      </c>
      <c r="D19" s="119">
        <f>SUM($D20:$D23)</f>
        <v>1084</v>
      </c>
      <c r="E19" s="120">
        <f>SUM($E20:$E23)</f>
        <v>1283</v>
      </c>
      <c r="F19" s="121"/>
      <c r="G19" s="119">
        <f>B19-C19</f>
        <v>-57</v>
      </c>
      <c r="H19" s="120">
        <f>D19-E19</f>
        <v>-199</v>
      </c>
      <c r="I19" s="122">
        <f>IF(C19=0, "-", IF(G19/C19&lt;10, G19/C19, "&gt;999%"))</f>
        <v>-0.12311015118790497</v>
      </c>
      <c r="J19" s="123">
        <f>IF(E19=0, "-", IF(H19/E19&lt;10, H19/E19, "&gt;999%"))</f>
        <v>-0.15510522213561964</v>
      </c>
    </row>
    <row r="20" spans="1:10" ht="14.5" x14ac:dyDescent="0.35">
      <c r="A20" s="124" t="s">
        <v>105</v>
      </c>
      <c r="B20" s="35">
        <v>125</v>
      </c>
      <c r="C20" s="36">
        <v>151</v>
      </c>
      <c r="D20" s="35">
        <v>338</v>
      </c>
      <c r="E20" s="36">
        <v>450</v>
      </c>
      <c r="F20" s="37"/>
      <c r="G20" s="35">
        <f>B20-C20</f>
        <v>-26</v>
      </c>
      <c r="H20" s="36">
        <f>D20-E20</f>
        <v>-112</v>
      </c>
      <c r="I20" s="125">
        <f>IF(C20=0, "-", IF(G20/C20&lt;10, G20/C20, "&gt;999%"))</f>
        <v>-0.17218543046357615</v>
      </c>
      <c r="J20" s="126">
        <f>IF(E20=0, "-", IF(H20/E20&lt;10, H20/E20, "&gt;999%"))</f>
        <v>-0.24888888888888888</v>
      </c>
    </row>
    <row r="21" spans="1:10" ht="14.5" x14ac:dyDescent="0.35">
      <c r="A21" s="124" t="s">
        <v>106</v>
      </c>
      <c r="B21" s="35">
        <v>232</v>
      </c>
      <c r="C21" s="36">
        <v>255</v>
      </c>
      <c r="D21" s="35">
        <v>616</v>
      </c>
      <c r="E21" s="36">
        <v>690</v>
      </c>
      <c r="F21" s="37"/>
      <c r="G21" s="35">
        <f>B21-C21</f>
        <v>-23</v>
      </c>
      <c r="H21" s="36">
        <f>D21-E21</f>
        <v>-74</v>
      </c>
      <c r="I21" s="125">
        <f>IF(C21=0, "-", IF(G21/C21&lt;10, G21/C21, "&gt;999%"))</f>
        <v>-9.0196078431372548E-2</v>
      </c>
      <c r="J21" s="126">
        <f>IF(E21=0, "-", IF(H21/E21&lt;10, H21/E21, "&gt;999%"))</f>
        <v>-0.1072463768115942</v>
      </c>
    </row>
    <row r="22" spans="1:10" ht="14.5" x14ac:dyDescent="0.35">
      <c r="A22" s="124" t="s">
        <v>107</v>
      </c>
      <c r="B22" s="35">
        <v>34</v>
      </c>
      <c r="C22" s="36">
        <v>39</v>
      </c>
      <c r="D22" s="35">
        <v>110</v>
      </c>
      <c r="E22" s="36">
        <v>100</v>
      </c>
      <c r="F22" s="37"/>
      <c r="G22" s="35">
        <f>B22-C22</f>
        <v>-5</v>
      </c>
      <c r="H22" s="36">
        <f>D22-E22</f>
        <v>10</v>
      </c>
      <c r="I22" s="125">
        <f>IF(C22=0, "-", IF(G22/C22&lt;10, G22/C22, "&gt;999%"))</f>
        <v>-0.12820512820512819</v>
      </c>
      <c r="J22" s="126">
        <f>IF(E22=0, "-", IF(H22/E22&lt;10, H22/E22, "&gt;999%"))</f>
        <v>0.1</v>
      </c>
    </row>
    <row r="23" spans="1:10" ht="14.5" x14ac:dyDescent="0.35">
      <c r="A23" s="124" t="s">
        <v>108</v>
      </c>
      <c r="B23" s="35">
        <v>15</v>
      </c>
      <c r="C23" s="36">
        <v>18</v>
      </c>
      <c r="D23" s="35">
        <v>20</v>
      </c>
      <c r="E23" s="36">
        <v>43</v>
      </c>
      <c r="F23" s="37"/>
      <c r="G23" s="35">
        <f>B23-C23</f>
        <v>-3</v>
      </c>
      <c r="H23" s="36">
        <f>D23-E23</f>
        <v>-23</v>
      </c>
      <c r="I23" s="125">
        <f>IF(C23=0, "-", IF(G23/C23&lt;10, G23/C23, "&gt;999%"))</f>
        <v>-0.16666666666666666</v>
      </c>
      <c r="J23" s="126">
        <f>IF(E23=0, "-", IF(H23/E23&lt;10, H23/E23, "&gt;999%"))</f>
        <v>-0.53488372093023251</v>
      </c>
    </row>
    <row r="24" spans="1:10" ht="14.5" x14ac:dyDescent="0.35">
      <c r="A24" s="34"/>
      <c r="B24" s="35"/>
      <c r="C24" s="36"/>
      <c r="D24" s="35"/>
      <c r="E24" s="36"/>
      <c r="F24" s="37"/>
      <c r="G24" s="35"/>
      <c r="H24" s="36"/>
      <c r="I24" s="125"/>
      <c r="J24" s="126"/>
    </row>
    <row r="25" spans="1:10" s="52" customFormat="1" ht="13" x14ac:dyDescent="0.3">
      <c r="A25" s="127" t="s">
        <v>109</v>
      </c>
      <c r="B25" s="119">
        <f>SUM($B26:$B29)</f>
        <v>1212</v>
      </c>
      <c r="C25" s="120">
        <f>SUM($C26:$C29)</f>
        <v>1537</v>
      </c>
      <c r="D25" s="119">
        <f>SUM($D26:$D29)</f>
        <v>3705</v>
      </c>
      <c r="E25" s="120">
        <f>SUM($E26:$E29)</f>
        <v>4260</v>
      </c>
      <c r="F25" s="121"/>
      <c r="G25" s="119">
        <f>B25-C25</f>
        <v>-325</v>
      </c>
      <c r="H25" s="120">
        <f>D25-E25</f>
        <v>-555</v>
      </c>
      <c r="I25" s="122">
        <f>IF(C25=0, "-", IF(G25/C25&lt;10, G25/C25, "&gt;999%"))</f>
        <v>-0.2114508783344177</v>
      </c>
      <c r="J25" s="123">
        <f>IF(E25=0, "-", IF(H25/E25&lt;10, H25/E25, "&gt;999%"))</f>
        <v>-0.13028169014084506</v>
      </c>
    </row>
    <row r="26" spans="1:10" ht="14.5" x14ac:dyDescent="0.35">
      <c r="A26" s="124" t="s">
        <v>105</v>
      </c>
      <c r="B26" s="35">
        <v>575</v>
      </c>
      <c r="C26" s="36">
        <v>717</v>
      </c>
      <c r="D26" s="35">
        <v>1680</v>
      </c>
      <c r="E26" s="36">
        <v>2049</v>
      </c>
      <c r="F26" s="37"/>
      <c r="G26" s="35">
        <f>B26-C26</f>
        <v>-142</v>
      </c>
      <c r="H26" s="36">
        <f>D26-E26</f>
        <v>-369</v>
      </c>
      <c r="I26" s="125">
        <f>IF(C26=0, "-", IF(G26/C26&lt;10, G26/C26, "&gt;999%"))</f>
        <v>-0.19804741980474197</v>
      </c>
      <c r="J26" s="126">
        <f>IF(E26=0, "-", IF(H26/E26&lt;10, H26/E26, "&gt;999%"))</f>
        <v>-0.1800878477306003</v>
      </c>
    </row>
    <row r="27" spans="1:10" ht="14.5" x14ac:dyDescent="0.35">
      <c r="A27" s="124" t="s">
        <v>106</v>
      </c>
      <c r="B27" s="35">
        <v>479</v>
      </c>
      <c r="C27" s="36">
        <v>581</v>
      </c>
      <c r="D27" s="35">
        <v>1496</v>
      </c>
      <c r="E27" s="36">
        <v>1638</v>
      </c>
      <c r="F27" s="37"/>
      <c r="G27" s="35">
        <f>B27-C27</f>
        <v>-102</v>
      </c>
      <c r="H27" s="36">
        <f>D27-E27</f>
        <v>-142</v>
      </c>
      <c r="I27" s="125">
        <f>IF(C27=0, "-", IF(G27/C27&lt;10, G27/C27, "&gt;999%"))</f>
        <v>-0.17555938037865748</v>
      </c>
      <c r="J27" s="126">
        <f>IF(E27=0, "-", IF(H27/E27&lt;10, H27/E27, "&gt;999%"))</f>
        <v>-8.6691086691086688E-2</v>
      </c>
    </row>
    <row r="28" spans="1:10" ht="14.5" x14ac:dyDescent="0.35">
      <c r="A28" s="124" t="s">
        <v>107</v>
      </c>
      <c r="B28" s="35">
        <v>102</v>
      </c>
      <c r="C28" s="36">
        <v>117</v>
      </c>
      <c r="D28" s="35">
        <v>285</v>
      </c>
      <c r="E28" s="36">
        <v>366</v>
      </c>
      <c r="F28" s="37"/>
      <c r="G28" s="35">
        <f>B28-C28</f>
        <v>-15</v>
      </c>
      <c r="H28" s="36">
        <f>D28-E28</f>
        <v>-81</v>
      </c>
      <c r="I28" s="125">
        <f>IF(C28=0, "-", IF(G28/C28&lt;10, G28/C28, "&gt;999%"))</f>
        <v>-0.12820512820512819</v>
      </c>
      <c r="J28" s="126">
        <f>IF(E28=0, "-", IF(H28/E28&lt;10, H28/E28, "&gt;999%"))</f>
        <v>-0.22131147540983606</v>
      </c>
    </row>
    <row r="29" spans="1:10" ht="14.5" x14ac:dyDescent="0.35">
      <c r="A29" s="124" t="s">
        <v>108</v>
      </c>
      <c r="B29" s="35">
        <v>56</v>
      </c>
      <c r="C29" s="36">
        <v>122</v>
      </c>
      <c r="D29" s="35">
        <v>244</v>
      </c>
      <c r="E29" s="36">
        <v>207</v>
      </c>
      <c r="F29" s="37"/>
      <c r="G29" s="35">
        <f>B29-C29</f>
        <v>-66</v>
      </c>
      <c r="H29" s="36">
        <f>D29-E29</f>
        <v>37</v>
      </c>
      <c r="I29" s="125">
        <f>IF(C29=0, "-", IF(G29/C29&lt;10, G29/C29, "&gt;999%"))</f>
        <v>-0.54098360655737709</v>
      </c>
      <c r="J29" s="126">
        <f>IF(E29=0, "-", IF(H29/E29&lt;10, H29/E29, "&gt;999%"))</f>
        <v>0.17874396135265699</v>
      </c>
    </row>
    <row r="30" spans="1:10" ht="14.5" x14ac:dyDescent="0.35">
      <c r="A30" s="34"/>
      <c r="B30" s="35"/>
      <c r="C30" s="36"/>
      <c r="D30" s="35"/>
      <c r="E30" s="36"/>
      <c r="F30" s="37"/>
      <c r="G30" s="35"/>
      <c r="H30" s="36"/>
      <c r="I30" s="125"/>
      <c r="J30" s="126"/>
    </row>
    <row r="31" spans="1:10" s="52" customFormat="1" ht="13" x14ac:dyDescent="0.3">
      <c r="A31" s="30" t="s">
        <v>26</v>
      </c>
      <c r="B31" s="119">
        <v>45</v>
      </c>
      <c r="C31" s="120">
        <v>58</v>
      </c>
      <c r="D31" s="119">
        <v>138</v>
      </c>
      <c r="E31" s="120">
        <v>166</v>
      </c>
      <c r="F31" s="121"/>
      <c r="G31" s="119">
        <f>B31-C31</f>
        <v>-13</v>
      </c>
      <c r="H31" s="120">
        <f>D31-E31</f>
        <v>-28</v>
      </c>
      <c r="I31" s="122">
        <f>IF(C31=0, "-", IF(G31/C31&lt;10, G31/C31, "&gt;999%"))</f>
        <v>-0.22413793103448276</v>
      </c>
      <c r="J31" s="123">
        <f>IF(E31=0, "-", IF(H31/E31&lt;10, H31/E31, "&gt;999%"))</f>
        <v>-0.16867469879518071</v>
      </c>
    </row>
    <row r="32" spans="1:10" x14ac:dyDescent="0.25">
      <c r="A32" s="34"/>
      <c r="B32" s="40"/>
      <c r="C32" s="41"/>
      <c r="D32" s="40"/>
      <c r="E32" s="41"/>
      <c r="F32" s="42"/>
      <c r="G32" s="40"/>
      <c r="H32" s="41"/>
      <c r="I32" s="43"/>
      <c r="J32" s="44"/>
    </row>
    <row r="33" spans="1:10" s="52" customFormat="1" ht="13" x14ac:dyDescent="0.3">
      <c r="A33" s="26" t="s">
        <v>17</v>
      </c>
      <c r="B33" s="46">
        <f>SUM(B26:B32)</f>
        <v>1257</v>
      </c>
      <c r="C33" s="128">
        <f>SUM(C26:C32)</f>
        <v>1595</v>
      </c>
      <c r="D33" s="46">
        <f>SUM(D26:D32)</f>
        <v>3843</v>
      </c>
      <c r="E33" s="128">
        <f>SUM(E26:E32)</f>
        <v>4426</v>
      </c>
      <c r="F33" s="48"/>
      <c r="G33" s="46">
        <f>B33-C33</f>
        <v>-338</v>
      </c>
      <c r="H33" s="47">
        <f>D33-E33</f>
        <v>-583</v>
      </c>
      <c r="I33" s="49">
        <f>IF(C33=0, 0, G33/C33)</f>
        <v>-0.21191222570532917</v>
      </c>
      <c r="J33" s="50">
        <f>IF(E33=0, 0, H33/E33)</f>
        <v>-0.13172164482602802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3E03-A9AB-438F-B531-E1F572DD12F0}">
  <sheetPr>
    <pageSetUpPr fitToPage="1"/>
  </sheetPr>
  <dimension ref="A1:J41"/>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110</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111</v>
      </c>
      <c r="B7" s="35"/>
      <c r="C7" s="36"/>
      <c r="D7" s="35"/>
      <c r="E7" s="36"/>
      <c r="F7" s="37"/>
      <c r="G7" s="35"/>
      <c r="H7" s="36"/>
      <c r="I7" s="38"/>
      <c r="J7" s="39"/>
    </row>
    <row r="8" spans="1:10" x14ac:dyDescent="0.25">
      <c r="A8" s="124" t="s">
        <v>112</v>
      </c>
      <c r="B8" s="35">
        <v>0</v>
      </c>
      <c r="C8" s="36">
        <v>3</v>
      </c>
      <c r="D8" s="35">
        <v>4</v>
      </c>
      <c r="E8" s="36">
        <v>8</v>
      </c>
      <c r="F8" s="37"/>
      <c r="G8" s="35">
        <f>B8-C8</f>
        <v>-3</v>
      </c>
      <c r="H8" s="36">
        <f>D8-E8</f>
        <v>-4</v>
      </c>
      <c r="I8" s="38">
        <f>IF(C8=0, "-", IF(G8/C8&lt;10, G8/C8, "&gt;999%"))</f>
        <v>-1</v>
      </c>
      <c r="J8" s="39">
        <f>IF(E8=0, "-", IF(H8/E8&lt;10, H8/E8, "&gt;999%"))</f>
        <v>-0.5</v>
      </c>
    </row>
    <row r="9" spans="1:10" x14ac:dyDescent="0.25">
      <c r="A9" s="124" t="s">
        <v>113</v>
      </c>
      <c r="B9" s="35">
        <v>3</v>
      </c>
      <c r="C9" s="36">
        <v>2</v>
      </c>
      <c r="D9" s="35">
        <v>6</v>
      </c>
      <c r="E9" s="36">
        <v>5</v>
      </c>
      <c r="F9" s="37"/>
      <c r="G9" s="35">
        <f>B9-C9</f>
        <v>1</v>
      </c>
      <c r="H9" s="36">
        <f>D9-E9</f>
        <v>1</v>
      </c>
      <c r="I9" s="38">
        <f>IF(C9=0, "-", IF(G9/C9&lt;10, G9/C9, "&gt;999%"))</f>
        <v>0.5</v>
      </c>
      <c r="J9" s="39">
        <f>IF(E9=0, "-", IF(H9/E9&lt;10, H9/E9, "&gt;999%"))</f>
        <v>0.2</v>
      </c>
    </row>
    <row r="10" spans="1:10" x14ac:dyDescent="0.25">
      <c r="A10" s="124" t="s">
        <v>114</v>
      </c>
      <c r="B10" s="35">
        <v>9</v>
      </c>
      <c r="C10" s="36">
        <v>5</v>
      </c>
      <c r="D10" s="35">
        <v>37</v>
      </c>
      <c r="E10" s="36">
        <v>18</v>
      </c>
      <c r="F10" s="37"/>
      <c r="G10" s="35">
        <f>B10-C10</f>
        <v>4</v>
      </c>
      <c r="H10" s="36">
        <f>D10-E10</f>
        <v>19</v>
      </c>
      <c r="I10" s="38">
        <f>IF(C10=0, "-", IF(G10/C10&lt;10, G10/C10, "&gt;999%"))</f>
        <v>0.8</v>
      </c>
      <c r="J10" s="39">
        <f>IF(E10=0, "-", IF(H10/E10&lt;10, H10/E10, "&gt;999%"))</f>
        <v>1.0555555555555556</v>
      </c>
    </row>
    <row r="11" spans="1:10" x14ac:dyDescent="0.25">
      <c r="A11" s="124" t="s">
        <v>115</v>
      </c>
      <c r="B11" s="35">
        <v>125</v>
      </c>
      <c r="C11" s="36">
        <v>174</v>
      </c>
      <c r="D11" s="35">
        <v>376</v>
      </c>
      <c r="E11" s="36">
        <v>526</v>
      </c>
      <c r="F11" s="37"/>
      <c r="G11" s="35">
        <f>B11-C11</f>
        <v>-49</v>
      </c>
      <c r="H11" s="36">
        <f>D11-E11</f>
        <v>-150</v>
      </c>
      <c r="I11" s="38">
        <f>IF(C11=0, "-", IF(G11/C11&lt;10, G11/C11, "&gt;999%"))</f>
        <v>-0.28160919540229884</v>
      </c>
      <c r="J11" s="39">
        <f>IF(E11=0, "-", IF(H11/E11&lt;10, H11/E11, "&gt;999%"))</f>
        <v>-0.28517110266159695</v>
      </c>
    </row>
    <row r="12" spans="1:10" x14ac:dyDescent="0.25">
      <c r="A12" s="124"/>
      <c r="B12" s="35"/>
      <c r="C12" s="36"/>
      <c r="D12" s="35"/>
      <c r="E12" s="36"/>
      <c r="F12" s="37"/>
      <c r="G12" s="35"/>
      <c r="H12" s="36"/>
      <c r="I12" s="38"/>
      <c r="J12" s="39"/>
    </row>
    <row r="13" spans="1:10" ht="13" x14ac:dyDescent="0.3">
      <c r="A13" s="118" t="s">
        <v>116</v>
      </c>
      <c r="B13" s="35"/>
      <c r="C13" s="36"/>
      <c r="D13" s="35"/>
      <c r="E13" s="36"/>
      <c r="F13" s="37"/>
      <c r="G13" s="35"/>
      <c r="H13" s="36"/>
      <c r="I13" s="38"/>
      <c r="J13" s="39"/>
    </row>
    <row r="14" spans="1:10" x14ac:dyDescent="0.25">
      <c r="A14" s="124" t="s">
        <v>112</v>
      </c>
      <c r="B14" s="35">
        <v>5</v>
      </c>
      <c r="C14" s="36">
        <v>4</v>
      </c>
      <c r="D14" s="35">
        <v>16</v>
      </c>
      <c r="E14" s="36">
        <v>21</v>
      </c>
      <c r="F14" s="37"/>
      <c r="G14" s="35">
        <f>B14-C14</f>
        <v>1</v>
      </c>
      <c r="H14" s="36">
        <f>D14-E14</f>
        <v>-5</v>
      </c>
      <c r="I14" s="38">
        <f>IF(C14=0, "-", IF(G14/C14&lt;10, G14/C14, "&gt;999%"))</f>
        <v>0.25</v>
      </c>
      <c r="J14" s="39">
        <f>IF(E14=0, "-", IF(H14/E14&lt;10, H14/E14, "&gt;999%"))</f>
        <v>-0.23809523809523808</v>
      </c>
    </row>
    <row r="15" spans="1:10" x14ac:dyDescent="0.25">
      <c r="A15" s="124" t="s">
        <v>113</v>
      </c>
      <c r="B15" s="35">
        <v>1</v>
      </c>
      <c r="C15" s="36">
        <v>1</v>
      </c>
      <c r="D15" s="35">
        <v>2</v>
      </c>
      <c r="E15" s="36">
        <v>3</v>
      </c>
      <c r="F15" s="37"/>
      <c r="G15" s="35">
        <f>B15-C15</f>
        <v>0</v>
      </c>
      <c r="H15" s="36">
        <f>D15-E15</f>
        <v>-1</v>
      </c>
      <c r="I15" s="38">
        <f>IF(C15=0, "-", IF(G15/C15&lt;10, G15/C15, "&gt;999%"))</f>
        <v>0</v>
      </c>
      <c r="J15" s="39">
        <f>IF(E15=0, "-", IF(H15/E15&lt;10, H15/E15, "&gt;999%"))</f>
        <v>-0.33333333333333331</v>
      </c>
    </row>
    <row r="16" spans="1:10" x14ac:dyDescent="0.25">
      <c r="A16" s="124" t="s">
        <v>114</v>
      </c>
      <c r="B16" s="35">
        <v>21</v>
      </c>
      <c r="C16" s="36">
        <v>18</v>
      </c>
      <c r="D16" s="35">
        <v>46</v>
      </c>
      <c r="E16" s="36">
        <v>50</v>
      </c>
      <c r="F16" s="37"/>
      <c r="G16" s="35">
        <f>B16-C16</f>
        <v>3</v>
      </c>
      <c r="H16" s="36">
        <f>D16-E16</f>
        <v>-4</v>
      </c>
      <c r="I16" s="38">
        <f>IF(C16=0, "-", IF(G16/C16&lt;10, G16/C16, "&gt;999%"))</f>
        <v>0.16666666666666666</v>
      </c>
      <c r="J16" s="39">
        <f>IF(E16=0, "-", IF(H16/E16&lt;10, H16/E16, "&gt;999%"))</f>
        <v>-0.08</v>
      </c>
    </row>
    <row r="17" spans="1:10" x14ac:dyDescent="0.25">
      <c r="A17" s="124" t="s">
        <v>115</v>
      </c>
      <c r="B17" s="35">
        <v>53</v>
      </c>
      <c r="C17" s="36">
        <v>115</v>
      </c>
      <c r="D17" s="35">
        <v>287</v>
      </c>
      <c r="E17" s="36">
        <v>410</v>
      </c>
      <c r="F17" s="37"/>
      <c r="G17" s="35">
        <f>B17-C17</f>
        <v>-62</v>
      </c>
      <c r="H17" s="36">
        <f>D17-E17</f>
        <v>-123</v>
      </c>
      <c r="I17" s="38">
        <f>IF(C17=0, "-", IF(G17/C17&lt;10, G17/C17, "&gt;999%"))</f>
        <v>-0.53913043478260869</v>
      </c>
      <c r="J17" s="39">
        <f>IF(E17=0, "-", IF(H17/E17&lt;10, H17/E17, "&gt;999%"))</f>
        <v>-0.3</v>
      </c>
    </row>
    <row r="18" spans="1:10" x14ac:dyDescent="0.25">
      <c r="A18" s="34"/>
      <c r="B18" s="35"/>
      <c r="C18" s="36"/>
      <c r="D18" s="35"/>
      <c r="E18" s="36"/>
      <c r="F18" s="37"/>
      <c r="G18" s="35"/>
      <c r="H18" s="36"/>
      <c r="I18" s="38"/>
      <c r="J18" s="39"/>
    </row>
    <row r="19" spans="1:10" ht="13" x14ac:dyDescent="0.3">
      <c r="A19" s="118" t="s">
        <v>117</v>
      </c>
      <c r="B19" s="35"/>
      <c r="C19" s="36"/>
      <c r="D19" s="35"/>
      <c r="E19" s="36"/>
      <c r="F19" s="37"/>
      <c r="G19" s="35"/>
      <c r="H19" s="36"/>
      <c r="I19" s="38"/>
      <c r="J19" s="39"/>
    </row>
    <row r="20" spans="1:10" x14ac:dyDescent="0.25">
      <c r="A20" s="124" t="s">
        <v>112</v>
      </c>
      <c r="B20" s="35">
        <v>35</v>
      </c>
      <c r="C20" s="36">
        <v>58</v>
      </c>
      <c r="D20" s="35">
        <v>117</v>
      </c>
      <c r="E20" s="36">
        <v>138</v>
      </c>
      <c r="F20" s="37"/>
      <c r="G20" s="35">
        <f>B20-C20</f>
        <v>-23</v>
      </c>
      <c r="H20" s="36">
        <f>D20-E20</f>
        <v>-21</v>
      </c>
      <c r="I20" s="38">
        <f>IF(C20=0, "-", IF(G20/C20&lt;10, G20/C20, "&gt;999%"))</f>
        <v>-0.39655172413793105</v>
      </c>
      <c r="J20" s="39">
        <f>IF(E20=0, "-", IF(H20/E20&lt;10, H20/E20, "&gt;999%"))</f>
        <v>-0.15217391304347827</v>
      </c>
    </row>
    <row r="21" spans="1:10" x14ac:dyDescent="0.25">
      <c r="A21" s="124" t="s">
        <v>113</v>
      </c>
      <c r="B21" s="35">
        <v>1</v>
      </c>
      <c r="C21" s="36">
        <v>1</v>
      </c>
      <c r="D21" s="35">
        <v>6</v>
      </c>
      <c r="E21" s="36">
        <v>1</v>
      </c>
      <c r="F21" s="37"/>
      <c r="G21" s="35">
        <f>B21-C21</f>
        <v>0</v>
      </c>
      <c r="H21" s="36">
        <f>D21-E21</f>
        <v>5</v>
      </c>
      <c r="I21" s="38">
        <f>IF(C21=0, "-", IF(G21/C21&lt;10, G21/C21, "&gt;999%"))</f>
        <v>0</v>
      </c>
      <c r="J21" s="39">
        <f>IF(E21=0, "-", IF(H21/E21&lt;10, H21/E21, "&gt;999%"))</f>
        <v>5</v>
      </c>
    </row>
    <row r="22" spans="1:10" x14ac:dyDescent="0.25">
      <c r="A22" s="124" t="s">
        <v>114</v>
      </c>
      <c r="B22" s="35">
        <v>34</v>
      </c>
      <c r="C22" s="36">
        <v>1</v>
      </c>
      <c r="D22" s="35">
        <v>87</v>
      </c>
      <c r="E22" s="36">
        <v>2</v>
      </c>
      <c r="F22" s="37"/>
      <c r="G22" s="35">
        <f>B22-C22</f>
        <v>33</v>
      </c>
      <c r="H22" s="36">
        <f>D22-E22</f>
        <v>85</v>
      </c>
      <c r="I22" s="38" t="str">
        <f>IF(C22=0, "-", IF(G22/C22&lt;10, G22/C22, "&gt;999%"))</f>
        <v>&gt;999%</v>
      </c>
      <c r="J22" s="39" t="str">
        <f>IF(E22=0, "-", IF(H22/E22&lt;10, H22/E22, "&gt;999%"))</f>
        <v>&gt;999%</v>
      </c>
    </row>
    <row r="23" spans="1:10" x14ac:dyDescent="0.25">
      <c r="A23" s="124" t="s">
        <v>115</v>
      </c>
      <c r="B23" s="35">
        <v>243</v>
      </c>
      <c r="C23" s="36">
        <v>322</v>
      </c>
      <c r="D23" s="35">
        <v>709</v>
      </c>
      <c r="E23" s="36">
        <v>901</v>
      </c>
      <c r="F23" s="37"/>
      <c r="G23" s="35">
        <f>B23-C23</f>
        <v>-79</v>
      </c>
      <c r="H23" s="36">
        <f>D23-E23</f>
        <v>-192</v>
      </c>
      <c r="I23" s="38">
        <f>IF(C23=0, "-", IF(G23/C23&lt;10, G23/C23, "&gt;999%"))</f>
        <v>-0.24534161490683229</v>
      </c>
      <c r="J23" s="39">
        <f>IF(E23=0, "-", IF(H23/E23&lt;10, H23/E23, "&gt;999%"))</f>
        <v>-0.21309655937846836</v>
      </c>
    </row>
    <row r="24" spans="1:10" x14ac:dyDescent="0.25">
      <c r="A24" s="124"/>
      <c r="B24" s="35"/>
      <c r="C24" s="36"/>
      <c r="D24" s="35"/>
      <c r="E24" s="36"/>
      <c r="F24" s="37"/>
      <c r="G24" s="35"/>
      <c r="H24" s="36"/>
      <c r="I24" s="38"/>
      <c r="J24" s="39"/>
    </row>
    <row r="25" spans="1:10" ht="13" x14ac:dyDescent="0.3">
      <c r="A25" s="118" t="s">
        <v>118</v>
      </c>
      <c r="B25" s="35"/>
      <c r="C25" s="36"/>
      <c r="D25" s="35"/>
      <c r="E25" s="36"/>
      <c r="F25" s="37"/>
      <c r="G25" s="35"/>
      <c r="H25" s="36"/>
      <c r="I25" s="38"/>
      <c r="J25" s="39"/>
    </row>
    <row r="26" spans="1:10" x14ac:dyDescent="0.25">
      <c r="A26" s="124" t="s">
        <v>112</v>
      </c>
      <c r="B26" s="35">
        <v>73</v>
      </c>
      <c r="C26" s="36">
        <v>78</v>
      </c>
      <c r="D26" s="35">
        <v>301</v>
      </c>
      <c r="E26" s="36">
        <v>217</v>
      </c>
      <c r="F26" s="37"/>
      <c r="G26" s="35">
        <f>B26-C26</f>
        <v>-5</v>
      </c>
      <c r="H26" s="36">
        <f>D26-E26</f>
        <v>84</v>
      </c>
      <c r="I26" s="38">
        <f>IF(C26=0, "-", IF(G26/C26&lt;10, G26/C26, "&gt;999%"))</f>
        <v>-6.4102564102564097E-2</v>
      </c>
      <c r="J26" s="39">
        <f>IF(E26=0, "-", IF(H26/E26&lt;10, H26/E26, "&gt;999%"))</f>
        <v>0.38709677419354838</v>
      </c>
    </row>
    <row r="27" spans="1:10" x14ac:dyDescent="0.25">
      <c r="A27" s="124" t="s">
        <v>113</v>
      </c>
      <c r="B27" s="35">
        <v>1</v>
      </c>
      <c r="C27" s="36">
        <v>0</v>
      </c>
      <c r="D27" s="35">
        <v>4</v>
      </c>
      <c r="E27" s="36">
        <v>0</v>
      </c>
      <c r="F27" s="37"/>
      <c r="G27" s="35">
        <f>B27-C27</f>
        <v>1</v>
      </c>
      <c r="H27" s="36">
        <f>D27-E27</f>
        <v>4</v>
      </c>
      <c r="I27" s="38" t="str">
        <f>IF(C27=0, "-", IF(G27/C27&lt;10, G27/C27, "&gt;999%"))</f>
        <v>-</v>
      </c>
      <c r="J27" s="39" t="str">
        <f>IF(E27=0, "-", IF(H27/E27&lt;10, H27/E27, "&gt;999%"))</f>
        <v>-</v>
      </c>
    </row>
    <row r="28" spans="1:10" x14ac:dyDescent="0.25">
      <c r="A28" s="124" t="s">
        <v>114</v>
      </c>
      <c r="B28" s="35">
        <v>13</v>
      </c>
      <c r="C28" s="36">
        <v>0</v>
      </c>
      <c r="D28" s="35">
        <v>41</v>
      </c>
      <c r="E28" s="36">
        <v>2</v>
      </c>
      <c r="F28" s="37"/>
      <c r="G28" s="35">
        <f>B28-C28</f>
        <v>13</v>
      </c>
      <c r="H28" s="36">
        <f>D28-E28</f>
        <v>39</v>
      </c>
      <c r="I28" s="38" t="str">
        <f>IF(C28=0, "-", IF(G28/C28&lt;10, G28/C28, "&gt;999%"))</f>
        <v>-</v>
      </c>
      <c r="J28" s="39" t="str">
        <f>IF(E28=0, "-", IF(H28/E28&lt;10, H28/E28, "&gt;999%"))</f>
        <v>&gt;999%</v>
      </c>
    </row>
    <row r="29" spans="1:10" x14ac:dyDescent="0.25">
      <c r="A29" s="124" t="s">
        <v>115</v>
      </c>
      <c r="B29" s="35">
        <v>189</v>
      </c>
      <c r="C29" s="36">
        <v>292</v>
      </c>
      <c r="D29" s="35">
        <v>582</v>
      </c>
      <c r="E29" s="36">
        <v>675</v>
      </c>
      <c r="F29" s="37"/>
      <c r="G29" s="35">
        <f>B29-C29</f>
        <v>-103</v>
      </c>
      <c r="H29" s="36">
        <f>D29-E29</f>
        <v>-93</v>
      </c>
      <c r="I29" s="38">
        <f>IF(C29=0, "-", IF(G29/C29&lt;10, G29/C29, "&gt;999%"))</f>
        <v>-0.35273972602739728</v>
      </c>
      <c r="J29" s="39">
        <f>IF(E29=0, "-", IF(H29/E29&lt;10, H29/E29, "&gt;999%"))</f>
        <v>-0.13777777777777778</v>
      </c>
    </row>
    <row r="30" spans="1:10" x14ac:dyDescent="0.25">
      <c r="A30" s="34"/>
      <c r="B30" s="35"/>
      <c r="C30" s="36"/>
      <c r="D30" s="35"/>
      <c r="E30" s="36"/>
      <c r="F30" s="37"/>
      <c r="G30" s="35"/>
      <c r="H30" s="36"/>
      <c r="I30" s="38"/>
      <c r="J30" s="39"/>
    </row>
    <row r="31" spans="1:10" ht="13" x14ac:dyDescent="0.3">
      <c r="A31" s="118" t="s">
        <v>119</v>
      </c>
      <c r="B31" s="35"/>
      <c r="C31" s="36"/>
      <c r="D31" s="35"/>
      <c r="E31" s="36"/>
      <c r="F31" s="37"/>
      <c r="G31" s="35"/>
      <c r="H31" s="36"/>
      <c r="I31" s="38"/>
      <c r="J31" s="39"/>
    </row>
    <row r="32" spans="1:10" x14ac:dyDescent="0.25">
      <c r="A32" s="124" t="s">
        <v>112</v>
      </c>
      <c r="B32" s="35">
        <v>119</v>
      </c>
      <c r="C32" s="36">
        <v>142</v>
      </c>
      <c r="D32" s="35">
        <v>312</v>
      </c>
      <c r="E32" s="36">
        <v>415</v>
      </c>
      <c r="F32" s="37"/>
      <c r="G32" s="35">
        <f>B32-C32</f>
        <v>-23</v>
      </c>
      <c r="H32" s="36">
        <f>D32-E32</f>
        <v>-103</v>
      </c>
      <c r="I32" s="38">
        <f>IF(C32=0, "-", IF(G32/C32&lt;10, G32/C32, "&gt;999%"))</f>
        <v>-0.1619718309859155</v>
      </c>
      <c r="J32" s="39">
        <f>IF(E32=0, "-", IF(H32/E32&lt;10, H32/E32, "&gt;999%"))</f>
        <v>-0.24819277108433735</v>
      </c>
    </row>
    <row r="33" spans="1:10" x14ac:dyDescent="0.25">
      <c r="A33" s="124" t="s">
        <v>115</v>
      </c>
      <c r="B33" s="35">
        <v>6</v>
      </c>
      <c r="C33" s="36">
        <v>9</v>
      </c>
      <c r="D33" s="35">
        <v>26</v>
      </c>
      <c r="E33" s="36">
        <v>35</v>
      </c>
      <c r="F33" s="37"/>
      <c r="G33" s="35">
        <f>B33-C33</f>
        <v>-3</v>
      </c>
      <c r="H33" s="36">
        <f>D33-E33</f>
        <v>-9</v>
      </c>
      <c r="I33" s="38">
        <f>IF(C33=0, "-", IF(G33/C33&lt;10, G33/C33, "&gt;999%"))</f>
        <v>-0.33333333333333331</v>
      </c>
      <c r="J33" s="39">
        <f>IF(E33=0, "-", IF(H33/E33&lt;10, H33/E33, "&gt;999%"))</f>
        <v>-0.25714285714285712</v>
      </c>
    </row>
    <row r="34" spans="1:10" x14ac:dyDescent="0.25">
      <c r="A34" s="124"/>
      <c r="B34" s="35"/>
      <c r="C34" s="36"/>
      <c r="D34" s="35"/>
      <c r="E34" s="36"/>
      <c r="F34" s="37"/>
      <c r="G34" s="35"/>
      <c r="H34" s="36"/>
      <c r="I34" s="38"/>
      <c r="J34" s="39"/>
    </row>
    <row r="35" spans="1:10" ht="13" x14ac:dyDescent="0.3">
      <c r="A35" s="118" t="s">
        <v>120</v>
      </c>
      <c r="B35" s="35"/>
      <c r="C35" s="36"/>
      <c r="D35" s="35"/>
      <c r="E35" s="36"/>
      <c r="F35" s="37"/>
      <c r="G35" s="35"/>
      <c r="H35" s="36"/>
      <c r="I35" s="38"/>
      <c r="J35" s="39"/>
    </row>
    <row r="36" spans="1:10" x14ac:dyDescent="0.25">
      <c r="A36" s="124" t="s">
        <v>112</v>
      </c>
      <c r="B36" s="35">
        <v>267</v>
      </c>
      <c r="C36" s="36">
        <v>296</v>
      </c>
      <c r="D36" s="35">
        <v>715</v>
      </c>
      <c r="E36" s="36">
        <v>775</v>
      </c>
      <c r="F36" s="37"/>
      <c r="G36" s="35">
        <f>B36-C36</f>
        <v>-29</v>
      </c>
      <c r="H36" s="36">
        <f>D36-E36</f>
        <v>-60</v>
      </c>
      <c r="I36" s="38">
        <f>IF(C36=0, "-", IF(G36/C36&lt;10, G36/C36, "&gt;999%"))</f>
        <v>-9.7972972972972971E-2</v>
      </c>
      <c r="J36" s="39">
        <f>IF(E36=0, "-", IF(H36/E36&lt;10, H36/E36, "&gt;999%"))</f>
        <v>-7.7419354838709681E-2</v>
      </c>
    </row>
    <row r="37" spans="1:10" x14ac:dyDescent="0.25">
      <c r="A37" s="124" t="s">
        <v>115</v>
      </c>
      <c r="B37" s="35">
        <v>14</v>
      </c>
      <c r="C37" s="36">
        <v>16</v>
      </c>
      <c r="D37" s="35">
        <v>31</v>
      </c>
      <c r="E37" s="36">
        <v>58</v>
      </c>
      <c r="F37" s="37"/>
      <c r="G37" s="35">
        <f>B37-C37</f>
        <v>-2</v>
      </c>
      <c r="H37" s="36">
        <f>D37-E37</f>
        <v>-27</v>
      </c>
      <c r="I37" s="38">
        <f>IF(C37=0, "-", IF(G37/C37&lt;10, G37/C37, "&gt;999%"))</f>
        <v>-0.125</v>
      </c>
      <c r="J37" s="39">
        <f>IF(E37=0, "-", IF(H37/E37&lt;10, H37/E37, "&gt;999%"))</f>
        <v>-0.46551724137931033</v>
      </c>
    </row>
    <row r="38" spans="1:10" x14ac:dyDescent="0.25">
      <c r="A38" s="34"/>
      <c r="B38" s="35"/>
      <c r="C38" s="36"/>
      <c r="D38" s="35"/>
      <c r="E38" s="36"/>
      <c r="F38" s="37"/>
      <c r="G38" s="35"/>
      <c r="H38" s="36"/>
      <c r="I38" s="38"/>
      <c r="J38" s="39"/>
    </row>
    <row r="39" spans="1:10" ht="13" x14ac:dyDescent="0.3">
      <c r="A39" s="30" t="s">
        <v>26</v>
      </c>
      <c r="B39" s="35">
        <v>45</v>
      </c>
      <c r="C39" s="36">
        <v>58</v>
      </c>
      <c r="D39" s="35">
        <v>138</v>
      </c>
      <c r="E39" s="36">
        <v>166</v>
      </c>
      <c r="F39" s="37"/>
      <c r="G39" s="35">
        <f>B39-C39</f>
        <v>-13</v>
      </c>
      <c r="H39" s="36">
        <f>D39-E39</f>
        <v>-28</v>
      </c>
      <c r="I39" s="38">
        <f>IF(C39=0, "-", IF(G39/C39&lt;10, G39/C39, "&gt;999%"))</f>
        <v>-0.22413793103448276</v>
      </c>
      <c r="J39" s="39">
        <f>IF(E39=0, "-", IF(H39/E39&lt;10, H39/E39, "&gt;999%"))</f>
        <v>-0.16867469879518071</v>
      </c>
    </row>
    <row r="40" spans="1:10" x14ac:dyDescent="0.25">
      <c r="A40" s="34"/>
      <c r="B40" s="40"/>
      <c r="C40" s="41"/>
      <c r="D40" s="40"/>
      <c r="E40" s="41"/>
      <c r="F40" s="42"/>
      <c r="G40" s="40"/>
      <c r="H40" s="41"/>
      <c r="I40" s="43"/>
      <c r="J40" s="44"/>
    </row>
    <row r="41" spans="1:10" s="52" customFormat="1" ht="13" x14ac:dyDescent="0.3">
      <c r="A41" s="26" t="s">
        <v>17</v>
      </c>
      <c r="B41" s="46">
        <f>SUM(B6:B40)</f>
        <v>1257</v>
      </c>
      <c r="C41" s="128">
        <f>SUM(C6:C40)</f>
        <v>1595</v>
      </c>
      <c r="D41" s="46">
        <f>SUM(D6:D40)</f>
        <v>3843</v>
      </c>
      <c r="E41" s="128">
        <f>SUM(E6:E40)</f>
        <v>4426</v>
      </c>
      <c r="F41" s="48"/>
      <c r="G41" s="46">
        <f>B41-C41</f>
        <v>-338</v>
      </c>
      <c r="H41" s="47">
        <f>D41-E41</f>
        <v>-583</v>
      </c>
      <c r="I41" s="49">
        <f>IF(C41=0, 0, G41/C41)</f>
        <v>-0.21191222570532917</v>
      </c>
      <c r="J41" s="50">
        <f>IF(E41=0, 0, H41/E41)</f>
        <v>-0.13172164482602802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37F00-9156-47B8-B098-243C6301646F}">
  <dimension ref="A1:J42"/>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121</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122</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c r="B9" s="35"/>
      <c r="C9" s="36"/>
      <c r="D9" s="35"/>
      <c r="E9" s="36"/>
      <c r="F9" s="37"/>
      <c r="G9" s="35">
        <f>B9-C9</f>
        <v>0</v>
      </c>
      <c r="H9" s="36">
        <f>D9-E9</f>
        <v>0</v>
      </c>
      <c r="I9" s="38" t="str">
        <f>IF(C9=0, "-", IF(G9/C9&lt;10, G9/C9, "&gt;999%"))</f>
        <v>-</v>
      </c>
      <c r="J9" s="39" t="str">
        <f>IF(E9=0, "-", IF(H9/E9&lt;10, H9/E9, "&gt;999%"))</f>
        <v>-</v>
      </c>
    </row>
    <row r="10" spans="1:10" x14ac:dyDescent="0.25">
      <c r="A10" s="34"/>
      <c r="B10" s="40"/>
      <c r="C10" s="41"/>
      <c r="D10" s="40"/>
      <c r="E10" s="41"/>
      <c r="F10" s="42"/>
      <c r="G10" s="40"/>
      <c r="H10" s="41"/>
      <c r="I10" s="43"/>
      <c r="J10" s="44"/>
    </row>
    <row r="11" spans="1:10" s="52" customFormat="1" ht="13" x14ac:dyDescent="0.3">
      <c r="A11" s="26" t="s">
        <v>123</v>
      </c>
      <c r="B11" s="46">
        <f>SUM(B9:B10)</f>
        <v>0</v>
      </c>
      <c r="C11" s="47">
        <f>SUM(C9:C10)</f>
        <v>0</v>
      </c>
      <c r="D11" s="46">
        <f>SUM(D9:D10)</f>
        <v>0</v>
      </c>
      <c r="E11" s="47">
        <f>SUM(E9:E10)</f>
        <v>0</v>
      </c>
      <c r="F11" s="48"/>
      <c r="G11" s="46">
        <f>B11-C11</f>
        <v>0</v>
      </c>
      <c r="H11" s="47">
        <f>D11-E11</f>
        <v>0</v>
      </c>
      <c r="I11" s="49" t="str">
        <f>IF(C11=0, "-", IF(G11/C11&lt;10, G11/C11, "&gt;999%"))</f>
        <v>-</v>
      </c>
      <c r="J11" s="50" t="str">
        <f>IF(E11=0, "-", IF(H11/E11&lt;10, H11/E11, "&gt;999%"))</f>
        <v>-</v>
      </c>
    </row>
    <row r="12" spans="1:10" s="52" customFormat="1" ht="13" x14ac:dyDescent="0.3">
      <c r="A12" s="30"/>
      <c r="B12" s="119"/>
      <c r="C12" s="120"/>
      <c r="D12" s="119"/>
      <c r="E12" s="120"/>
      <c r="F12" s="121"/>
      <c r="G12" s="119"/>
      <c r="H12" s="120"/>
      <c r="I12" s="122"/>
      <c r="J12" s="123"/>
    </row>
    <row r="13" spans="1:10" ht="13" x14ac:dyDescent="0.3">
      <c r="A13" s="30" t="s">
        <v>124</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125</v>
      </c>
      <c r="B15" s="35">
        <v>7</v>
      </c>
      <c r="C15" s="36">
        <v>17</v>
      </c>
      <c r="D15" s="35">
        <v>29</v>
      </c>
      <c r="E15" s="36">
        <v>41</v>
      </c>
      <c r="F15" s="37"/>
      <c r="G15" s="35">
        <f t="shared" ref="G15:G39" si="0">B15-C15</f>
        <v>-10</v>
      </c>
      <c r="H15" s="36">
        <f t="shared" ref="H15:H39" si="1">D15-E15</f>
        <v>-12</v>
      </c>
      <c r="I15" s="38">
        <f t="shared" ref="I15:I39" si="2">IF(C15=0, "-", IF(G15/C15&lt;10, G15/C15, "&gt;999%"))</f>
        <v>-0.58823529411764708</v>
      </c>
      <c r="J15" s="39">
        <f t="shared" ref="J15:J39" si="3">IF(E15=0, "-", IF(H15/E15&lt;10, H15/E15, "&gt;999%"))</f>
        <v>-0.29268292682926828</v>
      </c>
    </row>
    <row r="16" spans="1:10" x14ac:dyDescent="0.25">
      <c r="A16" s="34" t="s">
        <v>126</v>
      </c>
      <c r="B16" s="35">
        <v>0</v>
      </c>
      <c r="C16" s="36">
        <v>0</v>
      </c>
      <c r="D16" s="35">
        <v>0</v>
      </c>
      <c r="E16" s="36">
        <v>1</v>
      </c>
      <c r="F16" s="37"/>
      <c r="G16" s="35">
        <f t="shared" si="0"/>
        <v>0</v>
      </c>
      <c r="H16" s="36">
        <f t="shared" si="1"/>
        <v>-1</v>
      </c>
      <c r="I16" s="38" t="str">
        <f t="shared" si="2"/>
        <v>-</v>
      </c>
      <c r="J16" s="39">
        <f t="shared" si="3"/>
        <v>-1</v>
      </c>
    </row>
    <row r="17" spans="1:10" x14ac:dyDescent="0.25">
      <c r="A17" s="34" t="s">
        <v>127</v>
      </c>
      <c r="B17" s="35">
        <v>2</v>
      </c>
      <c r="C17" s="36">
        <v>3</v>
      </c>
      <c r="D17" s="35">
        <v>8</v>
      </c>
      <c r="E17" s="36">
        <v>14</v>
      </c>
      <c r="F17" s="37"/>
      <c r="G17" s="35">
        <f t="shared" si="0"/>
        <v>-1</v>
      </c>
      <c r="H17" s="36">
        <f t="shared" si="1"/>
        <v>-6</v>
      </c>
      <c r="I17" s="38">
        <f t="shared" si="2"/>
        <v>-0.33333333333333331</v>
      </c>
      <c r="J17" s="39">
        <f t="shared" si="3"/>
        <v>-0.42857142857142855</v>
      </c>
    </row>
    <row r="18" spans="1:10" x14ac:dyDescent="0.25">
      <c r="A18" s="34" t="s">
        <v>128</v>
      </c>
      <c r="B18" s="35">
        <v>5</v>
      </c>
      <c r="C18" s="36">
        <v>3</v>
      </c>
      <c r="D18" s="35">
        <v>12</v>
      </c>
      <c r="E18" s="36">
        <v>4</v>
      </c>
      <c r="F18" s="37"/>
      <c r="G18" s="35">
        <f t="shared" si="0"/>
        <v>2</v>
      </c>
      <c r="H18" s="36">
        <f t="shared" si="1"/>
        <v>8</v>
      </c>
      <c r="I18" s="38">
        <f t="shared" si="2"/>
        <v>0.66666666666666663</v>
      </c>
      <c r="J18" s="39">
        <f t="shared" si="3"/>
        <v>2</v>
      </c>
    </row>
    <row r="19" spans="1:10" x14ac:dyDescent="0.25">
      <c r="A19" s="34" t="s">
        <v>129</v>
      </c>
      <c r="B19" s="35">
        <v>34</v>
      </c>
      <c r="C19" s="36">
        <v>16</v>
      </c>
      <c r="D19" s="35">
        <v>112</v>
      </c>
      <c r="E19" s="36">
        <v>27</v>
      </c>
      <c r="F19" s="37"/>
      <c r="G19" s="35">
        <f t="shared" si="0"/>
        <v>18</v>
      </c>
      <c r="H19" s="36">
        <f t="shared" si="1"/>
        <v>85</v>
      </c>
      <c r="I19" s="38">
        <f t="shared" si="2"/>
        <v>1.125</v>
      </c>
      <c r="J19" s="39">
        <f t="shared" si="3"/>
        <v>3.1481481481481484</v>
      </c>
    </row>
    <row r="20" spans="1:10" x14ac:dyDescent="0.25">
      <c r="A20" s="34" t="s">
        <v>130</v>
      </c>
      <c r="B20" s="35">
        <v>14</v>
      </c>
      <c r="C20" s="36">
        <v>19</v>
      </c>
      <c r="D20" s="35">
        <v>65</v>
      </c>
      <c r="E20" s="36">
        <v>65</v>
      </c>
      <c r="F20" s="37"/>
      <c r="G20" s="35">
        <f t="shared" si="0"/>
        <v>-5</v>
      </c>
      <c r="H20" s="36">
        <f t="shared" si="1"/>
        <v>0</v>
      </c>
      <c r="I20" s="38">
        <f t="shared" si="2"/>
        <v>-0.26315789473684209</v>
      </c>
      <c r="J20" s="39">
        <f t="shared" si="3"/>
        <v>0</v>
      </c>
    </row>
    <row r="21" spans="1:10" x14ac:dyDescent="0.25">
      <c r="A21" s="34" t="s">
        <v>131</v>
      </c>
      <c r="B21" s="35">
        <v>18</v>
      </c>
      <c r="C21" s="36">
        <v>42</v>
      </c>
      <c r="D21" s="35">
        <v>64</v>
      </c>
      <c r="E21" s="36">
        <v>111</v>
      </c>
      <c r="F21" s="37"/>
      <c r="G21" s="35">
        <f t="shared" si="0"/>
        <v>-24</v>
      </c>
      <c r="H21" s="36">
        <f t="shared" si="1"/>
        <v>-47</v>
      </c>
      <c r="I21" s="38">
        <f t="shared" si="2"/>
        <v>-0.5714285714285714</v>
      </c>
      <c r="J21" s="39">
        <f t="shared" si="3"/>
        <v>-0.42342342342342343</v>
      </c>
    </row>
    <row r="22" spans="1:10" x14ac:dyDescent="0.25">
      <c r="A22" s="34" t="s">
        <v>132</v>
      </c>
      <c r="B22" s="35">
        <v>3</v>
      </c>
      <c r="C22" s="36">
        <v>4</v>
      </c>
      <c r="D22" s="35">
        <v>4</v>
      </c>
      <c r="E22" s="36">
        <v>5</v>
      </c>
      <c r="F22" s="37"/>
      <c r="G22" s="35">
        <f t="shared" si="0"/>
        <v>-1</v>
      </c>
      <c r="H22" s="36">
        <f t="shared" si="1"/>
        <v>-1</v>
      </c>
      <c r="I22" s="38">
        <f t="shared" si="2"/>
        <v>-0.25</v>
      </c>
      <c r="J22" s="39">
        <f t="shared" si="3"/>
        <v>-0.2</v>
      </c>
    </row>
    <row r="23" spans="1:10" x14ac:dyDescent="0.25">
      <c r="A23" s="34" t="s">
        <v>133</v>
      </c>
      <c r="B23" s="35">
        <v>2</v>
      </c>
      <c r="C23" s="36">
        <v>4</v>
      </c>
      <c r="D23" s="35">
        <v>8</v>
      </c>
      <c r="E23" s="36">
        <v>25</v>
      </c>
      <c r="F23" s="37"/>
      <c r="G23" s="35">
        <f t="shared" si="0"/>
        <v>-2</v>
      </c>
      <c r="H23" s="36">
        <f t="shared" si="1"/>
        <v>-17</v>
      </c>
      <c r="I23" s="38">
        <f t="shared" si="2"/>
        <v>-0.5</v>
      </c>
      <c r="J23" s="39">
        <f t="shared" si="3"/>
        <v>-0.68</v>
      </c>
    </row>
    <row r="24" spans="1:10" x14ac:dyDescent="0.25">
      <c r="A24" s="34" t="s">
        <v>134</v>
      </c>
      <c r="B24" s="35">
        <v>45</v>
      </c>
      <c r="C24" s="36">
        <v>90</v>
      </c>
      <c r="D24" s="35">
        <v>155</v>
      </c>
      <c r="E24" s="36">
        <v>239</v>
      </c>
      <c r="F24" s="37"/>
      <c r="G24" s="35">
        <f t="shared" si="0"/>
        <v>-45</v>
      </c>
      <c r="H24" s="36">
        <f t="shared" si="1"/>
        <v>-84</v>
      </c>
      <c r="I24" s="38">
        <f t="shared" si="2"/>
        <v>-0.5</v>
      </c>
      <c r="J24" s="39">
        <f t="shared" si="3"/>
        <v>-0.35146443514644349</v>
      </c>
    </row>
    <row r="25" spans="1:10" x14ac:dyDescent="0.25">
      <c r="A25" s="34" t="s">
        <v>135</v>
      </c>
      <c r="B25" s="35">
        <v>13</v>
      </c>
      <c r="C25" s="36">
        <v>21</v>
      </c>
      <c r="D25" s="35">
        <v>57</v>
      </c>
      <c r="E25" s="36">
        <v>56</v>
      </c>
      <c r="F25" s="37"/>
      <c r="G25" s="35">
        <f t="shared" si="0"/>
        <v>-8</v>
      </c>
      <c r="H25" s="36">
        <f t="shared" si="1"/>
        <v>1</v>
      </c>
      <c r="I25" s="38">
        <f t="shared" si="2"/>
        <v>-0.38095238095238093</v>
      </c>
      <c r="J25" s="39">
        <f t="shared" si="3"/>
        <v>1.7857142857142856E-2</v>
      </c>
    </row>
    <row r="26" spans="1:10" x14ac:dyDescent="0.25">
      <c r="A26" s="34" t="s">
        <v>136</v>
      </c>
      <c r="B26" s="35">
        <v>7</v>
      </c>
      <c r="C26" s="36">
        <v>5</v>
      </c>
      <c r="D26" s="35">
        <v>54</v>
      </c>
      <c r="E26" s="36">
        <v>17</v>
      </c>
      <c r="F26" s="37"/>
      <c r="G26" s="35">
        <f t="shared" si="0"/>
        <v>2</v>
      </c>
      <c r="H26" s="36">
        <f t="shared" si="1"/>
        <v>37</v>
      </c>
      <c r="I26" s="38">
        <f t="shared" si="2"/>
        <v>0.4</v>
      </c>
      <c r="J26" s="39">
        <f t="shared" si="3"/>
        <v>2.1764705882352939</v>
      </c>
    </row>
    <row r="27" spans="1:10" x14ac:dyDescent="0.25">
      <c r="A27" s="34" t="s">
        <v>137</v>
      </c>
      <c r="B27" s="35">
        <v>3</v>
      </c>
      <c r="C27" s="36">
        <v>7</v>
      </c>
      <c r="D27" s="35">
        <v>15</v>
      </c>
      <c r="E27" s="36">
        <v>19</v>
      </c>
      <c r="F27" s="37"/>
      <c r="G27" s="35">
        <f t="shared" si="0"/>
        <v>-4</v>
      </c>
      <c r="H27" s="36">
        <f t="shared" si="1"/>
        <v>-4</v>
      </c>
      <c r="I27" s="38">
        <f t="shared" si="2"/>
        <v>-0.5714285714285714</v>
      </c>
      <c r="J27" s="39">
        <f t="shared" si="3"/>
        <v>-0.21052631578947367</v>
      </c>
    </row>
    <row r="28" spans="1:10" x14ac:dyDescent="0.25">
      <c r="A28" s="34" t="s">
        <v>138</v>
      </c>
      <c r="B28" s="35">
        <v>411</v>
      </c>
      <c r="C28" s="36">
        <v>514</v>
      </c>
      <c r="D28" s="35">
        <v>1231</v>
      </c>
      <c r="E28" s="36">
        <v>1367</v>
      </c>
      <c r="F28" s="37"/>
      <c r="G28" s="35">
        <f t="shared" si="0"/>
        <v>-103</v>
      </c>
      <c r="H28" s="36">
        <f t="shared" si="1"/>
        <v>-136</v>
      </c>
      <c r="I28" s="38">
        <f t="shared" si="2"/>
        <v>-0.20038910505836577</v>
      </c>
      <c r="J28" s="39">
        <f t="shared" si="3"/>
        <v>-9.9487929773226041E-2</v>
      </c>
    </row>
    <row r="29" spans="1:10" x14ac:dyDescent="0.25">
      <c r="A29" s="34" t="s">
        <v>139</v>
      </c>
      <c r="B29" s="35">
        <v>128</v>
      </c>
      <c r="C29" s="36">
        <v>142</v>
      </c>
      <c r="D29" s="35">
        <v>415</v>
      </c>
      <c r="E29" s="36">
        <v>513</v>
      </c>
      <c r="F29" s="37"/>
      <c r="G29" s="35">
        <f t="shared" si="0"/>
        <v>-14</v>
      </c>
      <c r="H29" s="36">
        <f t="shared" si="1"/>
        <v>-98</v>
      </c>
      <c r="I29" s="38">
        <f t="shared" si="2"/>
        <v>-9.8591549295774641E-2</v>
      </c>
      <c r="J29" s="39">
        <f t="shared" si="3"/>
        <v>-0.19103313840155944</v>
      </c>
    </row>
    <row r="30" spans="1:10" x14ac:dyDescent="0.25">
      <c r="A30" s="34" t="s">
        <v>140</v>
      </c>
      <c r="B30" s="35">
        <v>11</v>
      </c>
      <c r="C30" s="36">
        <v>47</v>
      </c>
      <c r="D30" s="35">
        <v>33</v>
      </c>
      <c r="E30" s="36">
        <v>93</v>
      </c>
      <c r="F30" s="37"/>
      <c r="G30" s="35">
        <f t="shared" si="0"/>
        <v>-36</v>
      </c>
      <c r="H30" s="36">
        <f t="shared" si="1"/>
        <v>-60</v>
      </c>
      <c r="I30" s="38">
        <f t="shared" si="2"/>
        <v>-0.76595744680851063</v>
      </c>
      <c r="J30" s="39">
        <f t="shared" si="3"/>
        <v>-0.64516129032258063</v>
      </c>
    </row>
    <row r="31" spans="1:10" x14ac:dyDescent="0.25">
      <c r="A31" s="34" t="s">
        <v>141</v>
      </c>
      <c r="B31" s="35">
        <v>9</v>
      </c>
      <c r="C31" s="36">
        <v>8</v>
      </c>
      <c r="D31" s="35">
        <v>25</v>
      </c>
      <c r="E31" s="36">
        <v>28</v>
      </c>
      <c r="F31" s="37"/>
      <c r="G31" s="35">
        <f t="shared" si="0"/>
        <v>1</v>
      </c>
      <c r="H31" s="36">
        <f t="shared" si="1"/>
        <v>-3</v>
      </c>
      <c r="I31" s="38">
        <f t="shared" si="2"/>
        <v>0.125</v>
      </c>
      <c r="J31" s="39">
        <f t="shared" si="3"/>
        <v>-0.10714285714285714</v>
      </c>
    </row>
    <row r="32" spans="1:10" x14ac:dyDescent="0.25">
      <c r="A32" s="34" t="s">
        <v>142</v>
      </c>
      <c r="B32" s="35">
        <v>7</v>
      </c>
      <c r="C32" s="36">
        <v>1</v>
      </c>
      <c r="D32" s="35">
        <v>21</v>
      </c>
      <c r="E32" s="36">
        <v>4</v>
      </c>
      <c r="F32" s="37"/>
      <c r="G32" s="35">
        <f t="shared" si="0"/>
        <v>6</v>
      </c>
      <c r="H32" s="36">
        <f t="shared" si="1"/>
        <v>17</v>
      </c>
      <c r="I32" s="38">
        <f t="shared" si="2"/>
        <v>6</v>
      </c>
      <c r="J32" s="39">
        <f t="shared" si="3"/>
        <v>4.25</v>
      </c>
    </row>
    <row r="33" spans="1:10" x14ac:dyDescent="0.25">
      <c r="A33" s="34" t="s">
        <v>143</v>
      </c>
      <c r="B33" s="35">
        <v>7</v>
      </c>
      <c r="C33" s="36">
        <v>19</v>
      </c>
      <c r="D33" s="35">
        <v>18</v>
      </c>
      <c r="E33" s="36">
        <v>44</v>
      </c>
      <c r="F33" s="37"/>
      <c r="G33" s="35">
        <f t="shared" si="0"/>
        <v>-12</v>
      </c>
      <c r="H33" s="36">
        <f t="shared" si="1"/>
        <v>-26</v>
      </c>
      <c r="I33" s="38">
        <f t="shared" si="2"/>
        <v>-0.63157894736842102</v>
      </c>
      <c r="J33" s="39">
        <f t="shared" si="3"/>
        <v>-0.59090909090909094</v>
      </c>
    </row>
    <row r="34" spans="1:10" x14ac:dyDescent="0.25">
      <c r="A34" s="34" t="s">
        <v>144</v>
      </c>
      <c r="B34" s="35">
        <v>13</v>
      </c>
      <c r="C34" s="36">
        <v>14</v>
      </c>
      <c r="D34" s="35">
        <v>38</v>
      </c>
      <c r="E34" s="36">
        <v>32</v>
      </c>
      <c r="F34" s="37"/>
      <c r="G34" s="35">
        <f t="shared" si="0"/>
        <v>-1</v>
      </c>
      <c r="H34" s="36">
        <f t="shared" si="1"/>
        <v>6</v>
      </c>
      <c r="I34" s="38">
        <f t="shared" si="2"/>
        <v>-7.1428571428571425E-2</v>
      </c>
      <c r="J34" s="39">
        <f t="shared" si="3"/>
        <v>0.1875</v>
      </c>
    </row>
    <row r="35" spans="1:10" x14ac:dyDescent="0.25">
      <c r="A35" s="34" t="s">
        <v>145</v>
      </c>
      <c r="B35" s="35">
        <v>1</v>
      </c>
      <c r="C35" s="36">
        <v>6</v>
      </c>
      <c r="D35" s="35">
        <v>16</v>
      </c>
      <c r="E35" s="36">
        <v>12</v>
      </c>
      <c r="F35" s="37"/>
      <c r="G35" s="35">
        <f t="shared" si="0"/>
        <v>-5</v>
      </c>
      <c r="H35" s="36">
        <f t="shared" si="1"/>
        <v>4</v>
      </c>
      <c r="I35" s="38">
        <f t="shared" si="2"/>
        <v>-0.83333333333333337</v>
      </c>
      <c r="J35" s="39">
        <f t="shared" si="3"/>
        <v>0.33333333333333331</v>
      </c>
    </row>
    <row r="36" spans="1:10" x14ac:dyDescent="0.25">
      <c r="A36" s="34" t="s">
        <v>146</v>
      </c>
      <c r="B36" s="35">
        <v>437</v>
      </c>
      <c r="C36" s="36">
        <v>524</v>
      </c>
      <c r="D36" s="35">
        <v>1257</v>
      </c>
      <c r="E36" s="36">
        <v>1465</v>
      </c>
      <c r="F36" s="37"/>
      <c r="G36" s="35">
        <f t="shared" si="0"/>
        <v>-87</v>
      </c>
      <c r="H36" s="36">
        <f t="shared" si="1"/>
        <v>-208</v>
      </c>
      <c r="I36" s="38">
        <f t="shared" si="2"/>
        <v>-0.16603053435114504</v>
      </c>
      <c r="J36" s="39">
        <f t="shared" si="3"/>
        <v>-0.14197952218430035</v>
      </c>
    </row>
    <row r="37" spans="1:10" x14ac:dyDescent="0.25">
      <c r="A37" s="34" t="s">
        <v>147</v>
      </c>
      <c r="B37" s="35">
        <v>8</v>
      </c>
      <c r="C37" s="36">
        <v>7</v>
      </c>
      <c r="D37" s="35">
        <v>19</v>
      </c>
      <c r="E37" s="36">
        <v>18</v>
      </c>
      <c r="F37" s="37"/>
      <c r="G37" s="35">
        <f t="shared" si="0"/>
        <v>1</v>
      </c>
      <c r="H37" s="36">
        <f t="shared" si="1"/>
        <v>1</v>
      </c>
      <c r="I37" s="38">
        <f t="shared" si="2"/>
        <v>0.14285714285714285</v>
      </c>
      <c r="J37" s="39">
        <f t="shared" si="3"/>
        <v>5.5555555555555552E-2</v>
      </c>
    </row>
    <row r="38" spans="1:10" x14ac:dyDescent="0.25">
      <c r="A38" s="34" t="s">
        <v>148</v>
      </c>
      <c r="B38" s="35">
        <v>35</v>
      </c>
      <c r="C38" s="36">
        <v>33</v>
      </c>
      <c r="D38" s="35">
        <v>83</v>
      </c>
      <c r="E38" s="36">
        <v>98</v>
      </c>
      <c r="F38" s="37"/>
      <c r="G38" s="35">
        <f t="shared" si="0"/>
        <v>2</v>
      </c>
      <c r="H38" s="36">
        <f t="shared" si="1"/>
        <v>-15</v>
      </c>
      <c r="I38" s="38">
        <f t="shared" si="2"/>
        <v>6.0606060606060608E-2</v>
      </c>
      <c r="J38" s="39">
        <f t="shared" si="3"/>
        <v>-0.15306122448979592</v>
      </c>
    </row>
    <row r="39" spans="1:10" x14ac:dyDescent="0.25">
      <c r="A39" s="34" t="s">
        <v>149</v>
      </c>
      <c r="B39" s="35">
        <v>37</v>
      </c>
      <c r="C39" s="36">
        <v>49</v>
      </c>
      <c r="D39" s="35">
        <v>104</v>
      </c>
      <c r="E39" s="36">
        <v>128</v>
      </c>
      <c r="F39" s="37"/>
      <c r="G39" s="35">
        <f t="shared" si="0"/>
        <v>-12</v>
      </c>
      <c r="H39" s="36">
        <f t="shared" si="1"/>
        <v>-24</v>
      </c>
      <c r="I39" s="38">
        <f t="shared" si="2"/>
        <v>-0.24489795918367346</v>
      </c>
      <c r="J39" s="39">
        <f t="shared" si="3"/>
        <v>-0.1875</v>
      </c>
    </row>
    <row r="40" spans="1:10" x14ac:dyDescent="0.25">
      <c r="A40" s="34"/>
      <c r="B40" s="35"/>
      <c r="C40" s="36"/>
      <c r="D40" s="35"/>
      <c r="E40" s="36"/>
      <c r="F40" s="37"/>
      <c r="G40" s="35"/>
      <c r="H40" s="36"/>
      <c r="I40" s="38"/>
      <c r="J40" s="39"/>
    </row>
    <row r="41" spans="1:10" s="52" customFormat="1" ht="13" x14ac:dyDescent="0.3">
      <c r="A41" s="26" t="s">
        <v>150</v>
      </c>
      <c r="B41" s="46">
        <f>SUM(B15:B40)</f>
        <v>1257</v>
      </c>
      <c r="C41" s="47">
        <f>SUM(C15:C40)</f>
        <v>1595</v>
      </c>
      <c r="D41" s="46">
        <f>SUM(D15:D40)</f>
        <v>3843</v>
      </c>
      <c r="E41" s="47">
        <f>SUM(E15:E40)</f>
        <v>4426</v>
      </c>
      <c r="F41" s="48"/>
      <c r="G41" s="46">
        <f>B41-C41</f>
        <v>-338</v>
      </c>
      <c r="H41" s="47">
        <f>D41-E41</f>
        <v>-583</v>
      </c>
      <c r="I41" s="49">
        <f>IF(C41=0, "-", G41/C41)</f>
        <v>-0.21191222570532917</v>
      </c>
      <c r="J41" s="50">
        <f>IF(E41=0, "-", H41/E41)</f>
        <v>-0.13172164482602802</v>
      </c>
    </row>
    <row r="42" spans="1:10" s="52" customFormat="1" ht="13" x14ac:dyDescent="0.3">
      <c r="A42" s="26" t="s">
        <v>7</v>
      </c>
      <c r="B42" s="46">
        <f>B11+B41</f>
        <v>1257</v>
      </c>
      <c r="C42" s="128">
        <f>C11+C41</f>
        <v>1595</v>
      </c>
      <c r="D42" s="46">
        <f>D11+D41</f>
        <v>3843</v>
      </c>
      <c r="E42" s="128">
        <f>E11+E41</f>
        <v>4426</v>
      </c>
      <c r="F42" s="48"/>
      <c r="G42" s="46">
        <f>B42-C42</f>
        <v>-338</v>
      </c>
      <c r="H42" s="47">
        <f>D42-E42</f>
        <v>-583</v>
      </c>
      <c r="I42" s="49">
        <f>IF(C42=0, "-", G42/C42)</f>
        <v>-0.21191222570532917</v>
      </c>
      <c r="J42" s="50">
        <f>IF(E42=0, "-", H42/E42)</f>
        <v>-0.13172164482602802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0653-98D1-4D66-BAB7-63BB54CF751A}">
  <sheetPr>
    <pageSetUpPr fitToPage="1"/>
  </sheetPr>
  <dimension ref="A1:K180"/>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151</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152</v>
      </c>
      <c r="G4" s="25"/>
      <c r="H4" s="25"/>
      <c r="I4" s="23"/>
      <c r="J4" s="22" t="s">
        <v>153</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154</v>
      </c>
      <c r="C6" s="133" t="s">
        <v>155</v>
      </c>
      <c r="D6" s="132" t="s">
        <v>154</v>
      </c>
      <c r="E6" s="134" t="s">
        <v>155</v>
      </c>
      <c r="F6" s="133" t="s">
        <v>154</v>
      </c>
      <c r="G6" s="133" t="s">
        <v>155</v>
      </c>
      <c r="H6" s="132" t="s">
        <v>154</v>
      </c>
      <c r="I6" s="134" t="s">
        <v>155</v>
      </c>
      <c r="J6" s="132"/>
      <c r="K6" s="134"/>
    </row>
    <row r="7" spans="1:11" ht="14.5" x14ac:dyDescent="0.35">
      <c r="A7" s="34" t="s">
        <v>156</v>
      </c>
      <c r="B7" s="35">
        <v>3</v>
      </c>
      <c r="C7" s="135">
        <f>IF(B10=0, "-", B7/B10)</f>
        <v>0.75</v>
      </c>
      <c r="D7" s="35">
        <v>4</v>
      </c>
      <c r="E7" s="126">
        <f>IF(D10=0, "-", D7/D10)</f>
        <v>1</v>
      </c>
      <c r="F7" s="136">
        <v>8</v>
      </c>
      <c r="G7" s="135">
        <f>IF(F10=0, "-", F7/F10)</f>
        <v>0.72727272727272729</v>
      </c>
      <c r="H7" s="35">
        <v>14</v>
      </c>
      <c r="I7" s="126">
        <f>IF(H10=0, "-", H7/H10)</f>
        <v>1</v>
      </c>
      <c r="J7" s="125">
        <f>IF(D7=0, "-", IF((B7-D7)/D7&lt;10, (B7-D7)/D7, "&gt;999%"))</f>
        <v>-0.25</v>
      </c>
      <c r="K7" s="126">
        <f>IF(H7=0, "-", IF((F7-H7)/H7&lt;10, (F7-H7)/H7, "&gt;999%"))</f>
        <v>-0.42857142857142855</v>
      </c>
    </row>
    <row r="8" spans="1:11" ht="14.5" x14ac:dyDescent="0.35">
      <c r="A8" s="34" t="s">
        <v>157</v>
      </c>
      <c r="B8" s="35">
        <v>1</v>
      </c>
      <c r="C8" s="135">
        <f>IF(B10=0, "-", B8/B10)</f>
        <v>0.25</v>
      </c>
      <c r="D8" s="35">
        <v>0</v>
      </c>
      <c r="E8" s="126">
        <f>IF(D10=0, "-", D8/D10)</f>
        <v>0</v>
      </c>
      <c r="F8" s="136">
        <v>3</v>
      </c>
      <c r="G8" s="135">
        <f>IF(F10=0, "-", F8/F10)</f>
        <v>0.27272727272727271</v>
      </c>
      <c r="H8" s="35">
        <v>0</v>
      </c>
      <c r="I8" s="126">
        <f>IF(H10=0, "-", H8/H10)</f>
        <v>0</v>
      </c>
      <c r="J8" s="125" t="str">
        <f>IF(D8=0, "-", IF((B8-D8)/D8&lt;10, (B8-D8)/D8, "&gt;999%"))</f>
        <v>-</v>
      </c>
      <c r="K8" s="126" t="str">
        <f>IF(H8=0, "-", IF((F8-H8)/H8&lt;10, (F8-H8)/H8, "&gt;999%"))</f>
        <v>-</v>
      </c>
    </row>
    <row r="9" spans="1:11" x14ac:dyDescent="0.25">
      <c r="A9" s="137"/>
      <c r="B9" s="40"/>
      <c r="D9" s="40"/>
      <c r="E9" s="44"/>
      <c r="F9" s="138"/>
      <c r="H9" s="40"/>
      <c r="I9" s="44"/>
      <c r="J9" s="43"/>
      <c r="K9" s="44"/>
    </row>
    <row r="10" spans="1:11" s="52" customFormat="1" ht="13" x14ac:dyDescent="0.3">
      <c r="A10" s="139" t="s">
        <v>158</v>
      </c>
      <c r="B10" s="46">
        <f>SUM(B7:B9)</f>
        <v>4</v>
      </c>
      <c r="C10" s="140">
        <f>B10/1257</f>
        <v>3.1821797931583136E-3</v>
      </c>
      <c r="D10" s="46">
        <f>SUM(D7:D9)</f>
        <v>4</v>
      </c>
      <c r="E10" s="141">
        <f>D10/1595</f>
        <v>2.5078369905956114E-3</v>
      </c>
      <c r="F10" s="128">
        <f>SUM(F7:F9)</f>
        <v>11</v>
      </c>
      <c r="G10" s="142">
        <f>F10/3843</f>
        <v>2.8623471246422066E-3</v>
      </c>
      <c r="H10" s="46">
        <f>SUM(H7:H9)</f>
        <v>14</v>
      </c>
      <c r="I10" s="141">
        <f>H10/4426</f>
        <v>3.1631269769543608E-3</v>
      </c>
      <c r="J10" s="49">
        <f>IF(D10=0, "-", IF((B10-D10)/D10&lt;10, (B10-D10)/D10, "&gt;999%"))</f>
        <v>0</v>
      </c>
      <c r="K10" s="50">
        <f>IF(H10=0, "-", IF((F10-H10)/H10&lt;10, (F10-H10)/H10, "&gt;999%"))</f>
        <v>-0.21428571428571427</v>
      </c>
    </row>
    <row r="11" spans="1:11" x14ac:dyDescent="0.25">
      <c r="B11" s="138"/>
      <c r="D11" s="138"/>
      <c r="F11" s="138"/>
      <c r="H11" s="138"/>
    </row>
    <row r="12" spans="1:11" s="52" customFormat="1" ht="13" x14ac:dyDescent="0.3">
      <c r="A12" s="139" t="s">
        <v>158</v>
      </c>
      <c r="B12" s="46">
        <v>4</v>
      </c>
      <c r="C12" s="140">
        <f>B12/1257</f>
        <v>3.1821797931583136E-3</v>
      </c>
      <c r="D12" s="46">
        <v>4</v>
      </c>
      <c r="E12" s="141">
        <f>D12/1595</f>
        <v>2.5078369905956114E-3</v>
      </c>
      <c r="F12" s="128">
        <v>11</v>
      </c>
      <c r="G12" s="142">
        <f>F12/3843</f>
        <v>2.8623471246422066E-3</v>
      </c>
      <c r="H12" s="46">
        <v>14</v>
      </c>
      <c r="I12" s="141">
        <f>H12/4426</f>
        <v>3.1631269769543608E-3</v>
      </c>
      <c r="J12" s="49">
        <f>IF(D12=0, "-", IF((B12-D12)/D12&lt;10, (B12-D12)/D12, "&gt;999%"))</f>
        <v>0</v>
      </c>
      <c r="K12" s="50">
        <f>IF(H12=0, "-", IF((F12-H12)/H12&lt;10, (F12-H12)/H12, "&gt;999%"))</f>
        <v>-0.21428571428571427</v>
      </c>
    </row>
    <row r="13" spans="1:11" x14ac:dyDescent="0.25">
      <c r="B13" s="138"/>
      <c r="D13" s="138"/>
      <c r="F13" s="138"/>
      <c r="H13" s="138"/>
    </row>
    <row r="14" spans="1:11" ht="15.5" x14ac:dyDescent="0.35">
      <c r="A14" s="129" t="s">
        <v>28</v>
      </c>
      <c r="B14" s="22" t="s">
        <v>4</v>
      </c>
      <c r="C14" s="25"/>
      <c r="D14" s="25"/>
      <c r="E14" s="23"/>
      <c r="F14" s="22" t="s">
        <v>152</v>
      </c>
      <c r="G14" s="25"/>
      <c r="H14" s="25"/>
      <c r="I14" s="23"/>
      <c r="J14" s="22" t="s">
        <v>153</v>
      </c>
      <c r="K14" s="23"/>
    </row>
    <row r="15" spans="1:11" ht="13" x14ac:dyDescent="0.3">
      <c r="A15" s="30"/>
      <c r="B15" s="22">
        <f>VALUE(RIGHT($B$2, 4))</f>
        <v>2020</v>
      </c>
      <c r="C15" s="23"/>
      <c r="D15" s="22">
        <f>B15-1</f>
        <v>2019</v>
      </c>
      <c r="E15" s="130"/>
      <c r="F15" s="22">
        <f>B15</f>
        <v>2020</v>
      </c>
      <c r="G15" s="130"/>
      <c r="H15" s="22">
        <f>D15</f>
        <v>2019</v>
      </c>
      <c r="I15" s="130"/>
      <c r="J15" s="27" t="s">
        <v>8</v>
      </c>
      <c r="K15" s="28" t="s">
        <v>5</v>
      </c>
    </row>
    <row r="16" spans="1:11" ht="13" x14ac:dyDescent="0.3">
      <c r="A16" s="131" t="s">
        <v>159</v>
      </c>
      <c r="B16" s="132" t="s">
        <v>154</v>
      </c>
      <c r="C16" s="133" t="s">
        <v>155</v>
      </c>
      <c r="D16" s="132" t="s">
        <v>154</v>
      </c>
      <c r="E16" s="134" t="s">
        <v>155</v>
      </c>
      <c r="F16" s="133" t="s">
        <v>154</v>
      </c>
      <c r="G16" s="133" t="s">
        <v>155</v>
      </c>
      <c r="H16" s="132" t="s">
        <v>154</v>
      </c>
      <c r="I16" s="134" t="s">
        <v>155</v>
      </c>
      <c r="J16" s="132"/>
      <c r="K16" s="134"/>
    </row>
    <row r="17" spans="1:11" ht="14.5" x14ac:dyDescent="0.35">
      <c r="A17" s="34" t="s">
        <v>160</v>
      </c>
      <c r="B17" s="35">
        <v>0</v>
      </c>
      <c r="C17" s="135">
        <f>IF(B31=0, "-", B17/B31)</f>
        <v>0</v>
      </c>
      <c r="D17" s="35">
        <v>2</v>
      </c>
      <c r="E17" s="126">
        <f>IF(D31=0, "-", D17/D31)</f>
        <v>2.0618556701030927E-2</v>
      </c>
      <c r="F17" s="136">
        <v>0</v>
      </c>
      <c r="G17" s="135">
        <f>IF(F31=0, "-", F17/F31)</f>
        <v>0</v>
      </c>
      <c r="H17" s="35">
        <v>4</v>
      </c>
      <c r="I17" s="126">
        <f>IF(H31=0, "-", H17/H31)</f>
        <v>1.3377926421404682E-2</v>
      </c>
      <c r="J17" s="125">
        <f t="shared" ref="J17:J29" si="0">IF(D17=0, "-", IF((B17-D17)/D17&lt;10, (B17-D17)/D17, "&gt;999%"))</f>
        <v>-1</v>
      </c>
      <c r="K17" s="126">
        <f t="shared" ref="K17:K29" si="1">IF(H17=0, "-", IF((F17-H17)/H17&lt;10, (F17-H17)/H17, "&gt;999%"))</f>
        <v>-1</v>
      </c>
    </row>
    <row r="18" spans="1:11" ht="14.5" x14ac:dyDescent="0.35">
      <c r="A18" s="34" t="s">
        <v>161</v>
      </c>
      <c r="B18" s="35">
        <v>8</v>
      </c>
      <c r="C18" s="135">
        <f>IF(B31=0, "-", B18/B31)</f>
        <v>0.12121212121212122</v>
      </c>
      <c r="D18" s="35">
        <v>14</v>
      </c>
      <c r="E18" s="126">
        <f>IF(D31=0, "-", D18/D31)</f>
        <v>0.14432989690721648</v>
      </c>
      <c r="F18" s="136">
        <v>19</v>
      </c>
      <c r="G18" s="135">
        <f>IF(F31=0, "-", F18/F31)</f>
        <v>8.0168776371308023E-2</v>
      </c>
      <c r="H18" s="35">
        <v>37</v>
      </c>
      <c r="I18" s="126">
        <f>IF(H31=0, "-", H18/H31)</f>
        <v>0.12374581939799331</v>
      </c>
      <c r="J18" s="125">
        <f t="shared" si="0"/>
        <v>-0.42857142857142855</v>
      </c>
      <c r="K18" s="126">
        <f t="shared" si="1"/>
        <v>-0.48648648648648651</v>
      </c>
    </row>
    <row r="19" spans="1:11" ht="14.5" x14ac:dyDescent="0.35">
      <c r="A19" s="34" t="s">
        <v>162</v>
      </c>
      <c r="B19" s="35">
        <v>0</v>
      </c>
      <c r="C19" s="135">
        <f>IF(B31=0, "-", B19/B31)</f>
        <v>0</v>
      </c>
      <c r="D19" s="35">
        <v>20</v>
      </c>
      <c r="E19" s="126">
        <f>IF(D31=0, "-", D19/D31)</f>
        <v>0.20618556701030927</v>
      </c>
      <c r="F19" s="136">
        <v>0</v>
      </c>
      <c r="G19" s="135">
        <f>IF(F31=0, "-", F19/F31)</f>
        <v>0</v>
      </c>
      <c r="H19" s="35">
        <v>58</v>
      </c>
      <c r="I19" s="126">
        <f>IF(H31=0, "-", H19/H31)</f>
        <v>0.1939799331103679</v>
      </c>
      <c r="J19" s="125">
        <f t="shared" si="0"/>
        <v>-1</v>
      </c>
      <c r="K19" s="126">
        <f t="shared" si="1"/>
        <v>-1</v>
      </c>
    </row>
    <row r="20" spans="1:11" ht="14.5" x14ac:dyDescent="0.35">
      <c r="A20" s="34" t="s">
        <v>163</v>
      </c>
      <c r="B20" s="35">
        <v>10</v>
      </c>
      <c r="C20" s="135">
        <f>IF(B31=0, "-", B20/B31)</f>
        <v>0.15151515151515152</v>
      </c>
      <c r="D20" s="35">
        <v>9</v>
      </c>
      <c r="E20" s="126">
        <f>IF(D31=0, "-", D20/D31)</f>
        <v>9.2783505154639179E-2</v>
      </c>
      <c r="F20" s="136">
        <v>25</v>
      </c>
      <c r="G20" s="135">
        <f>IF(F31=0, "-", F20/F31)</f>
        <v>0.10548523206751055</v>
      </c>
      <c r="H20" s="35">
        <v>36</v>
      </c>
      <c r="I20" s="126">
        <f>IF(H31=0, "-", H20/H31)</f>
        <v>0.12040133779264214</v>
      </c>
      <c r="J20" s="125">
        <f t="shared" si="0"/>
        <v>0.1111111111111111</v>
      </c>
      <c r="K20" s="126">
        <f t="shared" si="1"/>
        <v>-0.30555555555555558</v>
      </c>
    </row>
    <row r="21" spans="1:11" ht="14.5" x14ac:dyDescent="0.35">
      <c r="A21" s="34" t="s">
        <v>164</v>
      </c>
      <c r="B21" s="35">
        <v>4</v>
      </c>
      <c r="C21" s="135">
        <f>IF(B31=0, "-", B21/B31)</f>
        <v>6.0606060606060608E-2</v>
      </c>
      <c r="D21" s="35">
        <v>7</v>
      </c>
      <c r="E21" s="126">
        <f>IF(D31=0, "-", D21/D31)</f>
        <v>7.2164948453608241E-2</v>
      </c>
      <c r="F21" s="136">
        <v>11</v>
      </c>
      <c r="G21" s="135">
        <f>IF(F31=0, "-", F21/F31)</f>
        <v>4.6413502109704644E-2</v>
      </c>
      <c r="H21" s="35">
        <v>32</v>
      </c>
      <c r="I21" s="126">
        <f>IF(H31=0, "-", H21/H31)</f>
        <v>0.10702341137123746</v>
      </c>
      <c r="J21" s="125">
        <f t="shared" si="0"/>
        <v>-0.42857142857142855</v>
      </c>
      <c r="K21" s="126">
        <f t="shared" si="1"/>
        <v>-0.65625</v>
      </c>
    </row>
    <row r="22" spans="1:11" ht="14.5" x14ac:dyDescent="0.35">
      <c r="A22" s="34" t="s">
        <v>165</v>
      </c>
      <c r="B22" s="35">
        <v>12</v>
      </c>
      <c r="C22" s="135">
        <f>IF(B31=0, "-", B22/B31)</f>
        <v>0.18181818181818182</v>
      </c>
      <c r="D22" s="35">
        <v>0</v>
      </c>
      <c r="E22" s="126">
        <f>IF(D31=0, "-", D22/D31)</f>
        <v>0</v>
      </c>
      <c r="F22" s="136">
        <v>43</v>
      </c>
      <c r="G22" s="135">
        <f>IF(F31=0, "-", F22/F31)</f>
        <v>0.18143459915611815</v>
      </c>
      <c r="H22" s="35">
        <v>0</v>
      </c>
      <c r="I22" s="126">
        <f>IF(H31=0, "-", H22/H31)</f>
        <v>0</v>
      </c>
      <c r="J22" s="125" t="str">
        <f t="shared" si="0"/>
        <v>-</v>
      </c>
      <c r="K22" s="126" t="str">
        <f t="shared" si="1"/>
        <v>-</v>
      </c>
    </row>
    <row r="23" spans="1:11" ht="14.5" x14ac:dyDescent="0.35">
      <c r="A23" s="34" t="s">
        <v>166</v>
      </c>
      <c r="B23" s="35">
        <v>0</v>
      </c>
      <c r="C23" s="135">
        <f>IF(B31=0, "-", B23/B31)</f>
        <v>0</v>
      </c>
      <c r="D23" s="35">
        <v>0</v>
      </c>
      <c r="E23" s="126">
        <f>IF(D31=0, "-", D23/D31)</f>
        <v>0</v>
      </c>
      <c r="F23" s="136">
        <v>0</v>
      </c>
      <c r="G23" s="135">
        <f>IF(F31=0, "-", F23/F31)</f>
        <v>0</v>
      </c>
      <c r="H23" s="35">
        <v>1</v>
      </c>
      <c r="I23" s="126">
        <f>IF(H31=0, "-", H23/H31)</f>
        <v>3.3444816053511705E-3</v>
      </c>
      <c r="J23" s="125" t="str">
        <f t="shared" si="0"/>
        <v>-</v>
      </c>
      <c r="K23" s="126">
        <f t="shared" si="1"/>
        <v>-1</v>
      </c>
    </row>
    <row r="24" spans="1:11" ht="14.5" x14ac:dyDescent="0.35">
      <c r="A24" s="34" t="s">
        <v>167</v>
      </c>
      <c r="B24" s="35">
        <v>1</v>
      </c>
      <c r="C24" s="135">
        <f>IF(B31=0, "-", B24/B31)</f>
        <v>1.5151515151515152E-2</v>
      </c>
      <c r="D24" s="35">
        <v>3</v>
      </c>
      <c r="E24" s="126">
        <f>IF(D31=0, "-", D24/D31)</f>
        <v>3.0927835051546393E-2</v>
      </c>
      <c r="F24" s="136">
        <v>2</v>
      </c>
      <c r="G24" s="135">
        <f>IF(F31=0, "-", F24/F31)</f>
        <v>8.4388185654008432E-3</v>
      </c>
      <c r="H24" s="35">
        <v>6</v>
      </c>
      <c r="I24" s="126">
        <f>IF(H31=0, "-", H24/H31)</f>
        <v>2.0066889632107024E-2</v>
      </c>
      <c r="J24" s="125">
        <f t="shared" si="0"/>
        <v>-0.66666666666666663</v>
      </c>
      <c r="K24" s="126">
        <f t="shared" si="1"/>
        <v>-0.66666666666666663</v>
      </c>
    </row>
    <row r="25" spans="1:11" ht="14.5" x14ac:dyDescent="0.35">
      <c r="A25" s="34" t="s">
        <v>168</v>
      </c>
      <c r="B25" s="35">
        <v>6</v>
      </c>
      <c r="C25" s="135">
        <f>IF(B31=0, "-", B25/B31)</f>
        <v>9.0909090909090912E-2</v>
      </c>
      <c r="D25" s="35">
        <v>4</v>
      </c>
      <c r="E25" s="126">
        <f>IF(D31=0, "-", D25/D31)</f>
        <v>4.1237113402061855E-2</v>
      </c>
      <c r="F25" s="136">
        <v>50</v>
      </c>
      <c r="G25" s="135">
        <f>IF(F31=0, "-", F25/F31)</f>
        <v>0.2109704641350211</v>
      </c>
      <c r="H25" s="35">
        <v>14</v>
      </c>
      <c r="I25" s="126">
        <f>IF(H31=0, "-", H25/H31)</f>
        <v>4.6822742474916385E-2</v>
      </c>
      <c r="J25" s="125">
        <f t="shared" si="0"/>
        <v>0.5</v>
      </c>
      <c r="K25" s="126">
        <f t="shared" si="1"/>
        <v>2.5714285714285716</v>
      </c>
    </row>
    <row r="26" spans="1:11" ht="14.5" x14ac:dyDescent="0.35">
      <c r="A26" s="34" t="s">
        <v>169</v>
      </c>
      <c r="B26" s="35">
        <v>14</v>
      </c>
      <c r="C26" s="135">
        <f>IF(B31=0, "-", B26/B31)</f>
        <v>0.21212121212121213</v>
      </c>
      <c r="D26" s="35">
        <v>16</v>
      </c>
      <c r="E26" s="126">
        <f>IF(D31=0, "-", D26/D31)</f>
        <v>0.16494845360824742</v>
      </c>
      <c r="F26" s="136">
        <v>27</v>
      </c>
      <c r="G26" s="135">
        <f>IF(F31=0, "-", F26/F31)</f>
        <v>0.11392405063291139</v>
      </c>
      <c r="H26" s="35">
        <v>45</v>
      </c>
      <c r="I26" s="126">
        <f>IF(H31=0, "-", H26/H31)</f>
        <v>0.15050167224080269</v>
      </c>
      <c r="J26" s="125">
        <f t="shared" si="0"/>
        <v>-0.125</v>
      </c>
      <c r="K26" s="126">
        <f t="shared" si="1"/>
        <v>-0.4</v>
      </c>
    </row>
    <row r="27" spans="1:11" ht="14.5" x14ac:dyDescent="0.35">
      <c r="A27" s="34" t="s">
        <v>170</v>
      </c>
      <c r="B27" s="35">
        <v>1</v>
      </c>
      <c r="C27" s="135">
        <f>IF(B31=0, "-", B27/B31)</f>
        <v>1.5151515151515152E-2</v>
      </c>
      <c r="D27" s="35">
        <v>0</v>
      </c>
      <c r="E27" s="126">
        <f>IF(D31=0, "-", D27/D31)</f>
        <v>0</v>
      </c>
      <c r="F27" s="136">
        <v>1</v>
      </c>
      <c r="G27" s="135">
        <f>IF(F31=0, "-", F27/F31)</f>
        <v>4.2194092827004216E-3</v>
      </c>
      <c r="H27" s="35">
        <v>0</v>
      </c>
      <c r="I27" s="126">
        <f>IF(H31=0, "-", H27/H31)</f>
        <v>0</v>
      </c>
      <c r="J27" s="125" t="str">
        <f t="shared" si="0"/>
        <v>-</v>
      </c>
      <c r="K27" s="126" t="str">
        <f t="shared" si="1"/>
        <v>-</v>
      </c>
    </row>
    <row r="28" spans="1:11" ht="14.5" x14ac:dyDescent="0.35">
      <c r="A28" s="34" t="s">
        <v>171</v>
      </c>
      <c r="B28" s="35">
        <v>6</v>
      </c>
      <c r="C28" s="135">
        <f>IF(B31=0, "-", B28/B31)</f>
        <v>9.0909090909090912E-2</v>
      </c>
      <c r="D28" s="35">
        <v>9</v>
      </c>
      <c r="E28" s="126">
        <f>IF(D31=0, "-", D28/D31)</f>
        <v>9.2783505154639179E-2</v>
      </c>
      <c r="F28" s="136">
        <v>47</v>
      </c>
      <c r="G28" s="135">
        <f>IF(F31=0, "-", F28/F31)</f>
        <v>0.19831223628691982</v>
      </c>
      <c r="H28" s="35">
        <v>32</v>
      </c>
      <c r="I28" s="126">
        <f>IF(H31=0, "-", H28/H31)</f>
        <v>0.10702341137123746</v>
      </c>
      <c r="J28" s="125">
        <f t="shared" si="0"/>
        <v>-0.33333333333333331</v>
      </c>
      <c r="K28" s="126">
        <f t="shared" si="1"/>
        <v>0.46875</v>
      </c>
    </row>
    <row r="29" spans="1:11" ht="14.5" x14ac:dyDescent="0.35">
      <c r="A29" s="34" t="s">
        <v>172</v>
      </c>
      <c r="B29" s="35">
        <v>4</v>
      </c>
      <c r="C29" s="135">
        <f>IF(B31=0, "-", B29/B31)</f>
        <v>6.0606060606060608E-2</v>
      </c>
      <c r="D29" s="35">
        <v>13</v>
      </c>
      <c r="E29" s="126">
        <f>IF(D31=0, "-", D29/D31)</f>
        <v>0.13402061855670103</v>
      </c>
      <c r="F29" s="136">
        <v>12</v>
      </c>
      <c r="G29" s="135">
        <f>IF(F31=0, "-", F29/F31)</f>
        <v>5.0632911392405063E-2</v>
      </c>
      <c r="H29" s="35">
        <v>34</v>
      </c>
      <c r="I29" s="126">
        <f>IF(H31=0, "-", H29/H31)</f>
        <v>0.11371237458193979</v>
      </c>
      <c r="J29" s="125">
        <f t="shared" si="0"/>
        <v>-0.69230769230769229</v>
      </c>
      <c r="K29" s="126">
        <f t="shared" si="1"/>
        <v>-0.6470588235294118</v>
      </c>
    </row>
    <row r="30" spans="1:11" x14ac:dyDescent="0.25">
      <c r="A30" s="137"/>
      <c r="B30" s="40"/>
      <c r="D30" s="40"/>
      <c r="E30" s="44"/>
      <c r="F30" s="138"/>
      <c r="H30" s="40"/>
      <c r="I30" s="44"/>
      <c r="J30" s="43"/>
      <c r="K30" s="44"/>
    </row>
    <row r="31" spans="1:11" s="52" customFormat="1" ht="13" x14ac:dyDescent="0.3">
      <c r="A31" s="139" t="s">
        <v>173</v>
      </c>
      <c r="B31" s="46">
        <f>SUM(B17:B30)</f>
        <v>66</v>
      </c>
      <c r="C31" s="140">
        <f>B31/1257</f>
        <v>5.2505966587112173E-2</v>
      </c>
      <c r="D31" s="46">
        <f>SUM(D17:D30)</f>
        <v>97</v>
      </c>
      <c r="E31" s="141">
        <f>D31/1595</f>
        <v>6.0815047021943576E-2</v>
      </c>
      <c r="F31" s="128">
        <f>SUM(F17:F30)</f>
        <v>237</v>
      </c>
      <c r="G31" s="142">
        <f>F31/3843</f>
        <v>6.1670569867291178E-2</v>
      </c>
      <c r="H31" s="46">
        <f>SUM(H17:H30)</f>
        <v>299</v>
      </c>
      <c r="I31" s="141">
        <f>H31/4426</f>
        <v>6.75553547220967E-2</v>
      </c>
      <c r="J31" s="49">
        <f>IF(D31=0, "-", IF((B31-D31)/D31&lt;10, (B31-D31)/D31, "&gt;999%"))</f>
        <v>-0.31958762886597936</v>
      </c>
      <c r="K31" s="50">
        <f>IF(H31=0, "-", IF((F31-H31)/H31&lt;10, (F31-H31)/H31, "&gt;999%"))</f>
        <v>-0.20735785953177258</v>
      </c>
    </row>
    <row r="32" spans="1:11" x14ac:dyDescent="0.25">
      <c r="B32" s="138"/>
      <c r="D32" s="138"/>
      <c r="F32" s="138"/>
      <c r="H32" s="138"/>
    </row>
    <row r="33" spans="1:11" ht="13" x14ac:dyDescent="0.3">
      <c r="A33" s="131" t="s">
        <v>174</v>
      </c>
      <c r="B33" s="132" t="s">
        <v>154</v>
      </c>
      <c r="C33" s="133" t="s">
        <v>155</v>
      </c>
      <c r="D33" s="132" t="s">
        <v>154</v>
      </c>
      <c r="E33" s="134" t="s">
        <v>155</v>
      </c>
      <c r="F33" s="133" t="s">
        <v>154</v>
      </c>
      <c r="G33" s="133" t="s">
        <v>155</v>
      </c>
      <c r="H33" s="132" t="s">
        <v>154</v>
      </c>
      <c r="I33" s="134" t="s">
        <v>155</v>
      </c>
      <c r="J33" s="132"/>
      <c r="K33" s="134"/>
    </row>
    <row r="34" spans="1:11" ht="14.5" x14ac:dyDescent="0.35">
      <c r="A34" s="34" t="s">
        <v>175</v>
      </c>
      <c r="B34" s="35">
        <v>1</v>
      </c>
      <c r="C34" s="135">
        <f>IF(B37=0, "-", B34/B37)</f>
        <v>0.5</v>
      </c>
      <c r="D34" s="35">
        <v>0</v>
      </c>
      <c r="E34" s="126">
        <f>IF(D37=0, "-", D34/D37)</f>
        <v>0</v>
      </c>
      <c r="F34" s="136">
        <v>2</v>
      </c>
      <c r="G34" s="135">
        <f>IF(F37=0, "-", F34/F37)</f>
        <v>0.5</v>
      </c>
      <c r="H34" s="35">
        <v>2</v>
      </c>
      <c r="I34" s="126">
        <f>IF(H37=0, "-", H34/H37)</f>
        <v>0.4</v>
      </c>
      <c r="J34" s="125" t="str">
        <f>IF(D34=0, "-", IF((B34-D34)/D34&lt;10, (B34-D34)/D34, "&gt;999%"))</f>
        <v>-</v>
      </c>
      <c r="K34" s="126">
        <f>IF(H34=0, "-", IF((F34-H34)/H34&lt;10, (F34-H34)/H34, "&gt;999%"))</f>
        <v>0</v>
      </c>
    </row>
    <row r="35" spans="1:11" ht="14.5" x14ac:dyDescent="0.35">
      <c r="A35" s="34" t="s">
        <v>176</v>
      </c>
      <c r="B35" s="35">
        <v>1</v>
      </c>
      <c r="C35" s="135">
        <f>IF(B37=0, "-", B35/B37)</f>
        <v>0.5</v>
      </c>
      <c r="D35" s="35">
        <v>2</v>
      </c>
      <c r="E35" s="126">
        <f>IF(D37=0, "-", D35/D37)</f>
        <v>1</v>
      </c>
      <c r="F35" s="136">
        <v>2</v>
      </c>
      <c r="G35" s="135">
        <f>IF(F37=0, "-", F35/F37)</f>
        <v>0.5</v>
      </c>
      <c r="H35" s="35">
        <v>3</v>
      </c>
      <c r="I35" s="126">
        <f>IF(H37=0, "-", H35/H37)</f>
        <v>0.6</v>
      </c>
      <c r="J35" s="125">
        <f>IF(D35=0, "-", IF((B35-D35)/D35&lt;10, (B35-D35)/D35, "&gt;999%"))</f>
        <v>-0.5</v>
      </c>
      <c r="K35" s="126">
        <f>IF(H35=0, "-", IF((F35-H35)/H35&lt;10, (F35-H35)/H35, "&gt;999%"))</f>
        <v>-0.33333333333333331</v>
      </c>
    </row>
    <row r="36" spans="1:11" x14ac:dyDescent="0.25">
      <c r="A36" s="137"/>
      <c r="B36" s="40"/>
      <c r="D36" s="40"/>
      <c r="E36" s="44"/>
      <c r="F36" s="138"/>
      <c r="H36" s="40"/>
      <c r="I36" s="44"/>
      <c r="J36" s="43"/>
      <c r="K36" s="44"/>
    </row>
    <row r="37" spans="1:11" s="52" customFormat="1" ht="13" x14ac:dyDescent="0.3">
      <c r="A37" s="139" t="s">
        <v>177</v>
      </c>
      <c r="B37" s="46">
        <f>SUM(B34:B36)</f>
        <v>2</v>
      </c>
      <c r="C37" s="140">
        <f>B37/1257</f>
        <v>1.5910898965791568E-3</v>
      </c>
      <c r="D37" s="46">
        <f>SUM(D34:D36)</f>
        <v>2</v>
      </c>
      <c r="E37" s="141">
        <f>D37/1595</f>
        <v>1.2539184952978057E-3</v>
      </c>
      <c r="F37" s="128">
        <f>SUM(F34:F36)</f>
        <v>4</v>
      </c>
      <c r="G37" s="142">
        <f>F37/3843</f>
        <v>1.0408534998698933E-3</v>
      </c>
      <c r="H37" s="46">
        <f>SUM(H34:H36)</f>
        <v>5</v>
      </c>
      <c r="I37" s="141">
        <f>H37/4426</f>
        <v>1.1296882060551287E-3</v>
      </c>
      <c r="J37" s="49">
        <f>IF(D37=0, "-", IF((B37-D37)/D37&lt;10, (B37-D37)/D37, "&gt;999%"))</f>
        <v>0</v>
      </c>
      <c r="K37" s="50">
        <f>IF(H37=0, "-", IF((F37-H37)/H37&lt;10, (F37-H37)/H37, "&gt;999%"))</f>
        <v>-0.2</v>
      </c>
    </row>
    <row r="38" spans="1:11" x14ac:dyDescent="0.25">
      <c r="B38" s="138"/>
      <c r="D38" s="138"/>
      <c r="F38" s="138"/>
      <c r="H38" s="138"/>
    </row>
    <row r="39" spans="1:11" s="52" customFormat="1" ht="13" x14ac:dyDescent="0.3">
      <c r="A39" s="139" t="s">
        <v>178</v>
      </c>
      <c r="B39" s="46">
        <v>68</v>
      </c>
      <c r="C39" s="140">
        <f>B39/1257</f>
        <v>5.4097056483691328E-2</v>
      </c>
      <c r="D39" s="46">
        <v>99</v>
      </c>
      <c r="E39" s="141">
        <f>D39/1595</f>
        <v>6.2068965517241378E-2</v>
      </c>
      <c r="F39" s="128">
        <v>241</v>
      </c>
      <c r="G39" s="142">
        <f>F39/3843</f>
        <v>6.2711423367161068E-2</v>
      </c>
      <c r="H39" s="46">
        <v>304</v>
      </c>
      <c r="I39" s="141">
        <f>H39/4426</f>
        <v>6.8685042928151835E-2</v>
      </c>
      <c r="J39" s="49">
        <f>IF(D39=0, "-", IF((B39-D39)/D39&lt;10, (B39-D39)/D39, "&gt;999%"))</f>
        <v>-0.31313131313131315</v>
      </c>
      <c r="K39" s="50">
        <f>IF(H39=0, "-", IF((F39-H39)/H39&lt;10, (F39-H39)/H39, "&gt;999%"))</f>
        <v>-0.20723684210526316</v>
      </c>
    </row>
    <row r="40" spans="1:11" x14ac:dyDescent="0.25">
      <c r="B40" s="138"/>
      <c r="D40" s="138"/>
      <c r="F40" s="138"/>
      <c r="H40" s="138"/>
    </row>
    <row r="41" spans="1:11" ht="15.5" x14ac:dyDescent="0.35">
      <c r="A41" s="129" t="s">
        <v>29</v>
      </c>
      <c r="B41" s="22" t="s">
        <v>4</v>
      </c>
      <c r="C41" s="25"/>
      <c r="D41" s="25"/>
      <c r="E41" s="23"/>
      <c r="F41" s="22" t="s">
        <v>152</v>
      </c>
      <c r="G41" s="25"/>
      <c r="H41" s="25"/>
      <c r="I41" s="23"/>
      <c r="J41" s="22" t="s">
        <v>153</v>
      </c>
      <c r="K41" s="23"/>
    </row>
    <row r="42" spans="1:11" ht="13" x14ac:dyDescent="0.3">
      <c r="A42" s="30"/>
      <c r="B42" s="22">
        <f>VALUE(RIGHT($B$2, 4))</f>
        <v>2020</v>
      </c>
      <c r="C42" s="23"/>
      <c r="D42" s="22">
        <f>B42-1</f>
        <v>2019</v>
      </c>
      <c r="E42" s="130"/>
      <c r="F42" s="22">
        <f>B42</f>
        <v>2020</v>
      </c>
      <c r="G42" s="130"/>
      <c r="H42" s="22">
        <f>D42</f>
        <v>2019</v>
      </c>
      <c r="I42" s="130"/>
      <c r="J42" s="27" t="s">
        <v>8</v>
      </c>
      <c r="K42" s="28" t="s">
        <v>5</v>
      </c>
    </row>
    <row r="43" spans="1:11" ht="13" x14ac:dyDescent="0.3">
      <c r="A43" s="131" t="s">
        <v>179</v>
      </c>
      <c r="B43" s="132" t="s">
        <v>154</v>
      </c>
      <c r="C43" s="133" t="s">
        <v>155</v>
      </c>
      <c r="D43" s="132" t="s">
        <v>154</v>
      </c>
      <c r="E43" s="134" t="s">
        <v>155</v>
      </c>
      <c r="F43" s="133" t="s">
        <v>154</v>
      </c>
      <c r="G43" s="133" t="s">
        <v>155</v>
      </c>
      <c r="H43" s="132" t="s">
        <v>154</v>
      </c>
      <c r="I43" s="134" t="s">
        <v>155</v>
      </c>
      <c r="J43" s="132"/>
      <c r="K43" s="134"/>
    </row>
    <row r="44" spans="1:11" ht="14.5" x14ac:dyDescent="0.35">
      <c r="A44" s="34" t="s">
        <v>180</v>
      </c>
      <c r="B44" s="35">
        <v>1</v>
      </c>
      <c r="C44" s="135">
        <f>IF(B61=0, "-", B44/B61)</f>
        <v>1.0526315789473684E-2</v>
      </c>
      <c r="D44" s="35">
        <v>0</v>
      </c>
      <c r="E44" s="126">
        <f>IF(D61=0, "-", D44/D61)</f>
        <v>0</v>
      </c>
      <c r="F44" s="136">
        <v>1</v>
      </c>
      <c r="G44" s="135">
        <f>IF(F61=0, "-", F44/F61)</f>
        <v>2.7700831024930748E-3</v>
      </c>
      <c r="H44" s="35">
        <v>0</v>
      </c>
      <c r="I44" s="126">
        <f>IF(H61=0, "-", H44/H61)</f>
        <v>0</v>
      </c>
      <c r="J44" s="125" t="str">
        <f t="shared" ref="J44:J59" si="2">IF(D44=0, "-", IF((B44-D44)/D44&lt;10, (B44-D44)/D44, "&gt;999%"))</f>
        <v>-</v>
      </c>
      <c r="K44" s="126" t="str">
        <f t="shared" ref="K44:K59" si="3">IF(H44=0, "-", IF((F44-H44)/H44&lt;10, (F44-H44)/H44, "&gt;999%"))</f>
        <v>-</v>
      </c>
    </row>
    <row r="45" spans="1:11" ht="14.5" x14ac:dyDescent="0.35">
      <c r="A45" s="34" t="s">
        <v>181</v>
      </c>
      <c r="B45" s="35">
        <v>4</v>
      </c>
      <c r="C45" s="135">
        <f>IF(B61=0, "-", B45/B61)</f>
        <v>4.2105263157894736E-2</v>
      </c>
      <c r="D45" s="35">
        <v>10</v>
      </c>
      <c r="E45" s="126">
        <f>IF(D61=0, "-", D45/D61)</f>
        <v>6.4516129032258063E-2</v>
      </c>
      <c r="F45" s="136">
        <v>9</v>
      </c>
      <c r="G45" s="135">
        <f>IF(F61=0, "-", F45/F61)</f>
        <v>2.4930747922437674E-2</v>
      </c>
      <c r="H45" s="35">
        <v>20</v>
      </c>
      <c r="I45" s="126">
        <f>IF(H61=0, "-", H45/H61)</f>
        <v>4.0241448692152917E-2</v>
      </c>
      <c r="J45" s="125">
        <f t="shared" si="2"/>
        <v>-0.6</v>
      </c>
      <c r="K45" s="126">
        <f t="shared" si="3"/>
        <v>-0.55000000000000004</v>
      </c>
    </row>
    <row r="46" spans="1:11" ht="14.5" x14ac:dyDescent="0.35">
      <c r="A46" s="34" t="s">
        <v>182</v>
      </c>
      <c r="B46" s="35">
        <v>8</v>
      </c>
      <c r="C46" s="135">
        <f>IF(B61=0, "-", B46/B61)</f>
        <v>8.4210526315789472E-2</v>
      </c>
      <c r="D46" s="35">
        <v>5</v>
      </c>
      <c r="E46" s="126">
        <f>IF(D61=0, "-", D46/D61)</f>
        <v>3.2258064516129031E-2</v>
      </c>
      <c r="F46" s="136">
        <v>12</v>
      </c>
      <c r="G46" s="135">
        <f>IF(F61=0, "-", F46/F61)</f>
        <v>3.3240997229916899E-2</v>
      </c>
      <c r="H46" s="35">
        <v>49</v>
      </c>
      <c r="I46" s="126">
        <f>IF(H61=0, "-", H46/H61)</f>
        <v>9.8591549295774641E-2</v>
      </c>
      <c r="J46" s="125">
        <f t="shared" si="2"/>
        <v>0.6</v>
      </c>
      <c r="K46" s="126">
        <f t="shared" si="3"/>
        <v>-0.75510204081632648</v>
      </c>
    </row>
    <row r="47" spans="1:11" ht="14.5" x14ac:dyDescent="0.35">
      <c r="A47" s="34" t="s">
        <v>183</v>
      </c>
      <c r="B47" s="35">
        <v>10</v>
      </c>
      <c r="C47" s="135">
        <f>IF(B61=0, "-", B47/B61)</f>
        <v>0.10526315789473684</v>
      </c>
      <c r="D47" s="35">
        <v>12</v>
      </c>
      <c r="E47" s="126">
        <f>IF(D61=0, "-", D47/D61)</f>
        <v>7.7419354838709681E-2</v>
      </c>
      <c r="F47" s="136">
        <v>30</v>
      </c>
      <c r="G47" s="135">
        <f>IF(F61=0, "-", F47/F61)</f>
        <v>8.3102493074792241E-2</v>
      </c>
      <c r="H47" s="35">
        <v>29</v>
      </c>
      <c r="I47" s="126">
        <f>IF(H61=0, "-", H47/H61)</f>
        <v>5.8350100603621731E-2</v>
      </c>
      <c r="J47" s="125">
        <f t="shared" si="2"/>
        <v>-0.16666666666666666</v>
      </c>
      <c r="K47" s="126">
        <f t="shared" si="3"/>
        <v>3.4482758620689655E-2</v>
      </c>
    </row>
    <row r="48" spans="1:11" ht="14.5" x14ac:dyDescent="0.35">
      <c r="A48" s="34" t="s">
        <v>184</v>
      </c>
      <c r="B48" s="35">
        <v>3</v>
      </c>
      <c r="C48" s="135">
        <f>IF(B61=0, "-", B48/B61)</f>
        <v>3.1578947368421054E-2</v>
      </c>
      <c r="D48" s="35">
        <v>4</v>
      </c>
      <c r="E48" s="126">
        <f>IF(D61=0, "-", D48/D61)</f>
        <v>2.5806451612903226E-2</v>
      </c>
      <c r="F48" s="136">
        <v>9</v>
      </c>
      <c r="G48" s="135">
        <f>IF(F61=0, "-", F48/F61)</f>
        <v>2.4930747922437674E-2</v>
      </c>
      <c r="H48" s="35">
        <v>12</v>
      </c>
      <c r="I48" s="126">
        <f>IF(H61=0, "-", H48/H61)</f>
        <v>2.4144869215291749E-2</v>
      </c>
      <c r="J48" s="125">
        <f t="shared" si="2"/>
        <v>-0.25</v>
      </c>
      <c r="K48" s="126">
        <f t="shared" si="3"/>
        <v>-0.25</v>
      </c>
    </row>
    <row r="49" spans="1:11" ht="14.5" x14ac:dyDescent="0.35">
      <c r="A49" s="34" t="s">
        <v>185</v>
      </c>
      <c r="B49" s="35">
        <v>15</v>
      </c>
      <c r="C49" s="135">
        <f>IF(B61=0, "-", B49/B61)</f>
        <v>0.15789473684210525</v>
      </c>
      <c r="D49" s="35">
        <v>19</v>
      </c>
      <c r="E49" s="126">
        <f>IF(D61=0, "-", D49/D61)</f>
        <v>0.12258064516129032</v>
      </c>
      <c r="F49" s="136">
        <v>66</v>
      </c>
      <c r="G49" s="135">
        <f>IF(F61=0, "-", F49/F61)</f>
        <v>0.18282548476454294</v>
      </c>
      <c r="H49" s="35">
        <v>74</v>
      </c>
      <c r="I49" s="126">
        <f>IF(H61=0, "-", H49/H61)</f>
        <v>0.1488933601609658</v>
      </c>
      <c r="J49" s="125">
        <f t="shared" si="2"/>
        <v>-0.21052631578947367</v>
      </c>
      <c r="K49" s="126">
        <f t="shared" si="3"/>
        <v>-0.10810810810810811</v>
      </c>
    </row>
    <row r="50" spans="1:11" ht="14.5" x14ac:dyDescent="0.35">
      <c r="A50" s="34" t="s">
        <v>186</v>
      </c>
      <c r="B50" s="35">
        <v>3</v>
      </c>
      <c r="C50" s="135">
        <f>IF(B61=0, "-", B50/B61)</f>
        <v>3.1578947368421054E-2</v>
      </c>
      <c r="D50" s="35">
        <v>3</v>
      </c>
      <c r="E50" s="126">
        <f>IF(D61=0, "-", D50/D61)</f>
        <v>1.935483870967742E-2</v>
      </c>
      <c r="F50" s="136">
        <v>8</v>
      </c>
      <c r="G50" s="135">
        <f>IF(F61=0, "-", F50/F61)</f>
        <v>2.2160664819944598E-2</v>
      </c>
      <c r="H50" s="35">
        <v>8</v>
      </c>
      <c r="I50" s="126">
        <f>IF(H61=0, "-", H50/H61)</f>
        <v>1.6096579476861168E-2</v>
      </c>
      <c r="J50" s="125">
        <f t="shared" si="2"/>
        <v>0</v>
      </c>
      <c r="K50" s="126">
        <f t="shared" si="3"/>
        <v>0</v>
      </c>
    </row>
    <row r="51" spans="1:11" ht="14.5" x14ac:dyDescent="0.35">
      <c r="A51" s="34" t="s">
        <v>187</v>
      </c>
      <c r="B51" s="35">
        <v>8</v>
      </c>
      <c r="C51" s="135">
        <f>IF(B61=0, "-", B51/B61)</f>
        <v>8.4210526315789472E-2</v>
      </c>
      <c r="D51" s="35">
        <v>12</v>
      </c>
      <c r="E51" s="126">
        <f>IF(D61=0, "-", D51/D61)</f>
        <v>7.7419354838709681E-2</v>
      </c>
      <c r="F51" s="136">
        <v>21</v>
      </c>
      <c r="G51" s="135">
        <f>IF(F61=0, "-", F51/F61)</f>
        <v>5.817174515235457E-2</v>
      </c>
      <c r="H51" s="35">
        <v>43</v>
      </c>
      <c r="I51" s="126">
        <f>IF(H61=0, "-", H51/H61)</f>
        <v>8.651911468812877E-2</v>
      </c>
      <c r="J51" s="125">
        <f t="shared" si="2"/>
        <v>-0.33333333333333331</v>
      </c>
      <c r="K51" s="126">
        <f t="shared" si="3"/>
        <v>-0.51162790697674421</v>
      </c>
    </row>
    <row r="52" spans="1:11" ht="14.5" x14ac:dyDescent="0.35">
      <c r="A52" s="34" t="s">
        <v>188</v>
      </c>
      <c r="B52" s="35">
        <v>6</v>
      </c>
      <c r="C52" s="135">
        <f>IF(B61=0, "-", B52/B61)</f>
        <v>6.3157894736842107E-2</v>
      </c>
      <c r="D52" s="35">
        <v>16</v>
      </c>
      <c r="E52" s="126">
        <f>IF(D61=0, "-", D52/D61)</f>
        <v>0.1032258064516129</v>
      </c>
      <c r="F52" s="136">
        <v>27</v>
      </c>
      <c r="G52" s="135">
        <f>IF(F61=0, "-", F52/F61)</f>
        <v>7.4792243767313013E-2</v>
      </c>
      <c r="H52" s="35">
        <v>56</v>
      </c>
      <c r="I52" s="126">
        <f>IF(H61=0, "-", H52/H61)</f>
        <v>0.11267605633802817</v>
      </c>
      <c r="J52" s="125">
        <f t="shared" si="2"/>
        <v>-0.625</v>
      </c>
      <c r="K52" s="126">
        <f t="shared" si="3"/>
        <v>-0.5178571428571429</v>
      </c>
    </row>
    <row r="53" spans="1:11" ht="14.5" x14ac:dyDescent="0.35">
      <c r="A53" s="34" t="s">
        <v>189</v>
      </c>
      <c r="B53" s="35">
        <v>0</v>
      </c>
      <c r="C53" s="135">
        <f>IF(B61=0, "-", B53/B61)</f>
        <v>0</v>
      </c>
      <c r="D53" s="35">
        <v>0</v>
      </c>
      <c r="E53" s="126">
        <f>IF(D61=0, "-", D53/D61)</f>
        <v>0</v>
      </c>
      <c r="F53" s="136">
        <v>0</v>
      </c>
      <c r="G53" s="135">
        <f>IF(F61=0, "-", F53/F61)</f>
        <v>0</v>
      </c>
      <c r="H53" s="35">
        <v>1</v>
      </c>
      <c r="I53" s="126">
        <f>IF(H61=0, "-", H53/H61)</f>
        <v>2.012072434607646E-3</v>
      </c>
      <c r="J53" s="125" t="str">
        <f t="shared" si="2"/>
        <v>-</v>
      </c>
      <c r="K53" s="126">
        <f t="shared" si="3"/>
        <v>-1</v>
      </c>
    </row>
    <row r="54" spans="1:11" ht="14.5" x14ac:dyDescent="0.35">
      <c r="A54" s="34" t="s">
        <v>190</v>
      </c>
      <c r="B54" s="35">
        <v>0</v>
      </c>
      <c r="C54" s="135">
        <f>IF(B61=0, "-", B54/B61)</f>
        <v>0</v>
      </c>
      <c r="D54" s="35">
        <v>0</v>
      </c>
      <c r="E54" s="126">
        <f>IF(D61=0, "-", D54/D61)</f>
        <v>0</v>
      </c>
      <c r="F54" s="136">
        <v>2</v>
      </c>
      <c r="G54" s="135">
        <f>IF(F61=0, "-", F54/F61)</f>
        <v>5.5401662049861496E-3</v>
      </c>
      <c r="H54" s="35">
        <v>1</v>
      </c>
      <c r="I54" s="126">
        <f>IF(H61=0, "-", H54/H61)</f>
        <v>2.012072434607646E-3</v>
      </c>
      <c r="J54" s="125" t="str">
        <f t="shared" si="2"/>
        <v>-</v>
      </c>
      <c r="K54" s="126">
        <f t="shared" si="3"/>
        <v>1</v>
      </c>
    </row>
    <row r="55" spans="1:11" ht="14.5" x14ac:dyDescent="0.35">
      <c r="A55" s="34" t="s">
        <v>191</v>
      </c>
      <c r="B55" s="35">
        <v>3</v>
      </c>
      <c r="C55" s="135">
        <f>IF(B61=0, "-", B55/B61)</f>
        <v>3.1578947368421054E-2</v>
      </c>
      <c r="D55" s="35">
        <v>5</v>
      </c>
      <c r="E55" s="126">
        <f>IF(D61=0, "-", D55/D61)</f>
        <v>3.2258064516129031E-2</v>
      </c>
      <c r="F55" s="136">
        <v>11</v>
      </c>
      <c r="G55" s="135">
        <f>IF(F61=0, "-", F55/F61)</f>
        <v>3.0470914127423823E-2</v>
      </c>
      <c r="H55" s="35">
        <v>26</v>
      </c>
      <c r="I55" s="126">
        <f>IF(H61=0, "-", H55/H61)</f>
        <v>5.2313883299798795E-2</v>
      </c>
      <c r="J55" s="125">
        <f t="shared" si="2"/>
        <v>-0.4</v>
      </c>
      <c r="K55" s="126">
        <f t="shared" si="3"/>
        <v>-0.57692307692307687</v>
      </c>
    </row>
    <row r="56" spans="1:11" ht="14.5" x14ac:dyDescent="0.35">
      <c r="A56" s="34" t="s">
        <v>192</v>
      </c>
      <c r="B56" s="35">
        <v>0</v>
      </c>
      <c r="C56" s="135">
        <f>IF(B61=0, "-", B56/B61)</f>
        <v>0</v>
      </c>
      <c r="D56" s="35">
        <v>1</v>
      </c>
      <c r="E56" s="126">
        <f>IF(D61=0, "-", D56/D61)</f>
        <v>6.4516129032258064E-3</v>
      </c>
      <c r="F56" s="136">
        <v>2</v>
      </c>
      <c r="G56" s="135">
        <f>IF(F61=0, "-", F56/F61)</f>
        <v>5.5401662049861496E-3</v>
      </c>
      <c r="H56" s="35">
        <v>4</v>
      </c>
      <c r="I56" s="126">
        <f>IF(H61=0, "-", H56/H61)</f>
        <v>8.0482897384305842E-3</v>
      </c>
      <c r="J56" s="125">
        <f t="shared" si="2"/>
        <v>-1</v>
      </c>
      <c r="K56" s="126">
        <f t="shared" si="3"/>
        <v>-0.5</v>
      </c>
    </row>
    <row r="57" spans="1:11" ht="14.5" x14ac:dyDescent="0.35">
      <c r="A57" s="34" t="s">
        <v>193</v>
      </c>
      <c r="B57" s="35">
        <v>23</v>
      </c>
      <c r="C57" s="135">
        <f>IF(B61=0, "-", B57/B61)</f>
        <v>0.24210526315789474</v>
      </c>
      <c r="D57" s="35">
        <v>47</v>
      </c>
      <c r="E57" s="126">
        <f>IF(D61=0, "-", D57/D61)</f>
        <v>0.3032258064516129</v>
      </c>
      <c r="F57" s="136">
        <v>124</v>
      </c>
      <c r="G57" s="135">
        <f>IF(F61=0, "-", F57/F61)</f>
        <v>0.34349030470914127</v>
      </c>
      <c r="H57" s="35">
        <v>121</v>
      </c>
      <c r="I57" s="126">
        <f>IF(H61=0, "-", H57/H61)</f>
        <v>0.24346076458752516</v>
      </c>
      <c r="J57" s="125">
        <f t="shared" si="2"/>
        <v>-0.51063829787234039</v>
      </c>
      <c r="K57" s="126">
        <f t="shared" si="3"/>
        <v>2.4793388429752067E-2</v>
      </c>
    </row>
    <row r="58" spans="1:11" ht="14.5" x14ac:dyDescent="0.35">
      <c r="A58" s="34" t="s">
        <v>194</v>
      </c>
      <c r="B58" s="35">
        <v>0</v>
      </c>
      <c r="C58" s="135">
        <f>IF(B61=0, "-", B58/B61)</f>
        <v>0</v>
      </c>
      <c r="D58" s="35">
        <v>1</v>
      </c>
      <c r="E58" s="126">
        <f>IF(D61=0, "-", D58/D61)</f>
        <v>6.4516129032258064E-3</v>
      </c>
      <c r="F58" s="136">
        <v>0</v>
      </c>
      <c r="G58" s="135">
        <f>IF(F61=0, "-", F58/F61)</f>
        <v>0</v>
      </c>
      <c r="H58" s="35">
        <v>1</v>
      </c>
      <c r="I58" s="126">
        <f>IF(H61=0, "-", H58/H61)</f>
        <v>2.012072434607646E-3</v>
      </c>
      <c r="J58" s="125">
        <f t="shared" si="2"/>
        <v>-1</v>
      </c>
      <c r="K58" s="126">
        <f t="shared" si="3"/>
        <v>-1</v>
      </c>
    </row>
    <row r="59" spans="1:11" ht="14.5" x14ac:dyDescent="0.35">
      <c r="A59" s="34" t="s">
        <v>195</v>
      </c>
      <c r="B59" s="35">
        <v>11</v>
      </c>
      <c r="C59" s="135">
        <f>IF(B61=0, "-", B59/B61)</f>
        <v>0.11578947368421053</v>
      </c>
      <c r="D59" s="35">
        <v>20</v>
      </c>
      <c r="E59" s="126">
        <f>IF(D61=0, "-", D59/D61)</f>
        <v>0.12903225806451613</v>
      </c>
      <c r="F59" s="136">
        <v>39</v>
      </c>
      <c r="G59" s="135">
        <f>IF(F61=0, "-", F59/F61)</f>
        <v>0.10803324099722991</v>
      </c>
      <c r="H59" s="35">
        <v>52</v>
      </c>
      <c r="I59" s="126">
        <f>IF(H61=0, "-", H59/H61)</f>
        <v>0.10462776659959759</v>
      </c>
      <c r="J59" s="125">
        <f t="shared" si="2"/>
        <v>-0.45</v>
      </c>
      <c r="K59" s="126">
        <f t="shared" si="3"/>
        <v>-0.25</v>
      </c>
    </row>
    <row r="60" spans="1:11" x14ac:dyDescent="0.25">
      <c r="A60" s="137"/>
      <c r="B60" s="40"/>
      <c r="D60" s="40"/>
      <c r="E60" s="44"/>
      <c r="F60" s="138"/>
      <c r="H60" s="40"/>
      <c r="I60" s="44"/>
      <c r="J60" s="43"/>
      <c r="K60" s="44"/>
    </row>
    <row r="61" spans="1:11" s="52" customFormat="1" ht="13" x14ac:dyDescent="0.3">
      <c r="A61" s="139" t="s">
        <v>196</v>
      </c>
      <c r="B61" s="46">
        <f>SUM(B44:B60)</f>
        <v>95</v>
      </c>
      <c r="C61" s="140">
        <f>B61/1257</f>
        <v>7.5576770087509945E-2</v>
      </c>
      <c r="D61" s="46">
        <f>SUM(D44:D60)</f>
        <v>155</v>
      </c>
      <c r="E61" s="141">
        <f>D61/1595</f>
        <v>9.7178683385579931E-2</v>
      </c>
      <c r="F61" s="128">
        <f>SUM(F44:F60)</f>
        <v>361</v>
      </c>
      <c r="G61" s="142">
        <f>F61/3843</f>
        <v>9.3937028363257874E-2</v>
      </c>
      <c r="H61" s="46">
        <f>SUM(H44:H60)</f>
        <v>497</v>
      </c>
      <c r="I61" s="141">
        <f>H61/4426</f>
        <v>0.1122910076818798</v>
      </c>
      <c r="J61" s="49">
        <f>IF(D61=0, "-", IF((B61-D61)/D61&lt;10, (B61-D61)/D61, "&gt;999%"))</f>
        <v>-0.38709677419354838</v>
      </c>
      <c r="K61" s="50">
        <f>IF(H61=0, "-", IF((F61-H61)/H61&lt;10, (F61-H61)/H61, "&gt;999%"))</f>
        <v>-0.27364185110663986</v>
      </c>
    </row>
    <row r="62" spans="1:11" x14ac:dyDescent="0.25">
      <c r="B62" s="138"/>
      <c r="D62" s="138"/>
      <c r="F62" s="138"/>
      <c r="H62" s="138"/>
    </row>
    <row r="63" spans="1:11" ht="13" x14ac:dyDescent="0.3">
      <c r="A63" s="131" t="s">
        <v>197</v>
      </c>
      <c r="B63" s="132" t="s">
        <v>154</v>
      </c>
      <c r="C63" s="133" t="s">
        <v>155</v>
      </c>
      <c r="D63" s="132" t="s">
        <v>154</v>
      </c>
      <c r="E63" s="134" t="s">
        <v>155</v>
      </c>
      <c r="F63" s="133" t="s">
        <v>154</v>
      </c>
      <c r="G63" s="133" t="s">
        <v>155</v>
      </c>
      <c r="H63" s="132" t="s">
        <v>154</v>
      </c>
      <c r="I63" s="134" t="s">
        <v>155</v>
      </c>
      <c r="J63" s="132"/>
      <c r="K63" s="134"/>
    </row>
    <row r="64" spans="1:11" ht="14.5" x14ac:dyDescent="0.35">
      <c r="A64" s="34" t="s">
        <v>198</v>
      </c>
      <c r="B64" s="35">
        <v>1</v>
      </c>
      <c r="C64" s="135">
        <f>IF(B70=0, "-", B64/B70)</f>
        <v>0.2</v>
      </c>
      <c r="D64" s="35">
        <v>4</v>
      </c>
      <c r="E64" s="126">
        <f>IF(D70=0, "-", D64/D70)</f>
        <v>0.8</v>
      </c>
      <c r="F64" s="136">
        <v>2</v>
      </c>
      <c r="G64" s="135">
        <f>IF(F70=0, "-", F64/F70)</f>
        <v>0.125</v>
      </c>
      <c r="H64" s="35">
        <v>10</v>
      </c>
      <c r="I64" s="126">
        <f>IF(H70=0, "-", H64/H70)</f>
        <v>0.52631578947368418</v>
      </c>
      <c r="J64" s="125">
        <f>IF(D64=0, "-", IF((B64-D64)/D64&lt;10, (B64-D64)/D64, "&gt;999%"))</f>
        <v>-0.75</v>
      </c>
      <c r="K64" s="126">
        <f>IF(H64=0, "-", IF((F64-H64)/H64&lt;10, (F64-H64)/H64, "&gt;999%"))</f>
        <v>-0.8</v>
      </c>
    </row>
    <row r="65" spans="1:11" ht="14.5" x14ac:dyDescent="0.35">
      <c r="A65" s="34" t="s">
        <v>199</v>
      </c>
      <c r="B65" s="35">
        <v>0</v>
      </c>
      <c r="C65" s="135">
        <f>IF(B70=0, "-", B65/B70)</f>
        <v>0</v>
      </c>
      <c r="D65" s="35">
        <v>0</v>
      </c>
      <c r="E65" s="126">
        <f>IF(D70=0, "-", D65/D70)</f>
        <v>0</v>
      </c>
      <c r="F65" s="136">
        <v>4</v>
      </c>
      <c r="G65" s="135">
        <f>IF(F70=0, "-", F65/F70)</f>
        <v>0.25</v>
      </c>
      <c r="H65" s="35">
        <v>1</v>
      </c>
      <c r="I65" s="126">
        <f>IF(H70=0, "-", H65/H70)</f>
        <v>5.2631578947368418E-2</v>
      </c>
      <c r="J65" s="125" t="str">
        <f>IF(D65=0, "-", IF((B65-D65)/D65&lt;10, (B65-D65)/D65, "&gt;999%"))</f>
        <v>-</v>
      </c>
      <c r="K65" s="126">
        <f>IF(H65=0, "-", IF((F65-H65)/H65&lt;10, (F65-H65)/H65, "&gt;999%"))</f>
        <v>3</v>
      </c>
    </row>
    <row r="66" spans="1:11" ht="14.5" x14ac:dyDescent="0.35">
      <c r="A66" s="34" t="s">
        <v>200</v>
      </c>
      <c r="B66" s="35">
        <v>0</v>
      </c>
      <c r="C66" s="135">
        <f>IF(B70=0, "-", B66/B70)</f>
        <v>0</v>
      </c>
      <c r="D66" s="35">
        <v>0</v>
      </c>
      <c r="E66" s="126">
        <f>IF(D70=0, "-", D66/D70)</f>
        <v>0</v>
      </c>
      <c r="F66" s="136">
        <v>0</v>
      </c>
      <c r="G66" s="135">
        <f>IF(F70=0, "-", F66/F70)</f>
        <v>0</v>
      </c>
      <c r="H66" s="35">
        <v>1</v>
      </c>
      <c r="I66" s="126">
        <f>IF(H70=0, "-", H66/H70)</f>
        <v>5.2631578947368418E-2</v>
      </c>
      <c r="J66" s="125" t="str">
        <f>IF(D66=0, "-", IF((B66-D66)/D66&lt;10, (B66-D66)/D66, "&gt;999%"))</f>
        <v>-</v>
      </c>
      <c r="K66" s="126">
        <f>IF(H66=0, "-", IF((F66-H66)/H66&lt;10, (F66-H66)/H66, "&gt;999%"))</f>
        <v>-1</v>
      </c>
    </row>
    <row r="67" spans="1:11" ht="14.5" x14ac:dyDescent="0.35">
      <c r="A67" s="34" t="s">
        <v>201</v>
      </c>
      <c r="B67" s="35">
        <v>3</v>
      </c>
      <c r="C67" s="135">
        <f>IF(B70=0, "-", B67/B70)</f>
        <v>0.6</v>
      </c>
      <c r="D67" s="35">
        <v>1</v>
      </c>
      <c r="E67" s="126">
        <f>IF(D70=0, "-", D67/D70)</f>
        <v>0.2</v>
      </c>
      <c r="F67" s="136">
        <v>8</v>
      </c>
      <c r="G67" s="135">
        <f>IF(F70=0, "-", F67/F70)</f>
        <v>0.5</v>
      </c>
      <c r="H67" s="35">
        <v>7</v>
      </c>
      <c r="I67" s="126">
        <f>IF(H70=0, "-", H67/H70)</f>
        <v>0.36842105263157893</v>
      </c>
      <c r="J67" s="125">
        <f>IF(D67=0, "-", IF((B67-D67)/D67&lt;10, (B67-D67)/D67, "&gt;999%"))</f>
        <v>2</v>
      </c>
      <c r="K67" s="126">
        <f>IF(H67=0, "-", IF((F67-H67)/H67&lt;10, (F67-H67)/H67, "&gt;999%"))</f>
        <v>0.14285714285714285</v>
      </c>
    </row>
    <row r="68" spans="1:11" ht="14.5" x14ac:dyDescent="0.35">
      <c r="A68" s="34" t="s">
        <v>202</v>
      </c>
      <c r="B68" s="35">
        <v>1</v>
      </c>
      <c r="C68" s="135">
        <f>IF(B70=0, "-", B68/B70)</f>
        <v>0.2</v>
      </c>
      <c r="D68" s="35">
        <v>0</v>
      </c>
      <c r="E68" s="126">
        <f>IF(D70=0, "-", D68/D70)</f>
        <v>0</v>
      </c>
      <c r="F68" s="136">
        <v>2</v>
      </c>
      <c r="G68" s="135">
        <f>IF(F70=0, "-", F68/F70)</f>
        <v>0.125</v>
      </c>
      <c r="H68" s="35">
        <v>0</v>
      </c>
      <c r="I68" s="126">
        <f>IF(H70=0, "-", H68/H70)</f>
        <v>0</v>
      </c>
      <c r="J68" s="125" t="str">
        <f>IF(D68=0, "-", IF((B68-D68)/D68&lt;10, (B68-D68)/D68, "&gt;999%"))</f>
        <v>-</v>
      </c>
      <c r="K68" s="126" t="str">
        <f>IF(H68=0, "-", IF((F68-H68)/H68&lt;10, (F68-H68)/H68, "&gt;999%"))</f>
        <v>-</v>
      </c>
    </row>
    <row r="69" spans="1:11" x14ac:dyDescent="0.25">
      <c r="A69" s="137"/>
      <c r="B69" s="40"/>
      <c r="D69" s="40"/>
      <c r="E69" s="44"/>
      <c r="F69" s="138"/>
      <c r="H69" s="40"/>
      <c r="I69" s="44"/>
      <c r="J69" s="43"/>
      <c r="K69" s="44"/>
    </row>
    <row r="70" spans="1:11" s="52" customFormat="1" ht="13" x14ac:dyDescent="0.3">
      <c r="A70" s="139" t="s">
        <v>203</v>
      </c>
      <c r="B70" s="46">
        <f>SUM(B64:B69)</f>
        <v>5</v>
      </c>
      <c r="C70" s="140">
        <f>B70/1257</f>
        <v>3.977724741447892E-3</v>
      </c>
      <c r="D70" s="46">
        <f>SUM(D64:D69)</f>
        <v>5</v>
      </c>
      <c r="E70" s="141">
        <f>D70/1595</f>
        <v>3.134796238244514E-3</v>
      </c>
      <c r="F70" s="128">
        <f>SUM(F64:F69)</f>
        <v>16</v>
      </c>
      <c r="G70" s="142">
        <f>F70/3843</f>
        <v>4.1634139994795732E-3</v>
      </c>
      <c r="H70" s="46">
        <f>SUM(H64:H69)</f>
        <v>19</v>
      </c>
      <c r="I70" s="141">
        <f>H70/4426</f>
        <v>4.2928151830094897E-3</v>
      </c>
      <c r="J70" s="49">
        <f>IF(D70=0, "-", IF((B70-D70)/D70&lt;10, (B70-D70)/D70, "&gt;999%"))</f>
        <v>0</v>
      </c>
      <c r="K70" s="50">
        <f>IF(H70=0, "-", IF((F70-H70)/H70&lt;10, (F70-H70)/H70, "&gt;999%"))</f>
        <v>-0.15789473684210525</v>
      </c>
    </row>
    <row r="71" spans="1:11" x14ac:dyDescent="0.25">
      <c r="B71" s="138"/>
      <c r="D71" s="138"/>
      <c r="F71" s="138"/>
      <c r="H71" s="138"/>
    </row>
    <row r="72" spans="1:11" s="52" customFormat="1" ht="13" x14ac:dyDescent="0.3">
      <c r="A72" s="139" t="s">
        <v>204</v>
      </c>
      <c r="B72" s="46">
        <v>100</v>
      </c>
      <c r="C72" s="140">
        <f>B72/1257</f>
        <v>7.9554494828957836E-2</v>
      </c>
      <c r="D72" s="46">
        <v>160</v>
      </c>
      <c r="E72" s="141">
        <f>D72/1595</f>
        <v>0.10031347962382445</v>
      </c>
      <c r="F72" s="128">
        <v>377</v>
      </c>
      <c r="G72" s="142">
        <f>F72/3843</f>
        <v>9.8100442362737447E-2</v>
      </c>
      <c r="H72" s="46">
        <v>516</v>
      </c>
      <c r="I72" s="141">
        <f>H72/4426</f>
        <v>0.11658382286488929</v>
      </c>
      <c r="J72" s="49">
        <f>IF(D72=0, "-", IF((B72-D72)/D72&lt;10, (B72-D72)/D72, "&gt;999%"))</f>
        <v>-0.375</v>
      </c>
      <c r="K72" s="50">
        <f>IF(H72=0, "-", IF((F72-H72)/H72&lt;10, (F72-H72)/H72, "&gt;999%"))</f>
        <v>-0.26937984496124029</v>
      </c>
    </row>
    <row r="73" spans="1:11" x14ac:dyDescent="0.25">
      <c r="B73" s="138"/>
      <c r="D73" s="138"/>
      <c r="F73" s="138"/>
      <c r="H73" s="138"/>
    </row>
    <row r="74" spans="1:11" ht="15.5" x14ac:dyDescent="0.35">
      <c r="A74" s="129" t="s">
        <v>30</v>
      </c>
      <c r="B74" s="22" t="s">
        <v>4</v>
      </c>
      <c r="C74" s="25"/>
      <c r="D74" s="25"/>
      <c r="E74" s="23"/>
      <c r="F74" s="22" t="s">
        <v>152</v>
      </c>
      <c r="G74" s="25"/>
      <c r="H74" s="25"/>
      <c r="I74" s="23"/>
      <c r="J74" s="22" t="s">
        <v>153</v>
      </c>
      <c r="K74" s="23"/>
    </row>
    <row r="75" spans="1:11" ht="13" x14ac:dyDescent="0.3">
      <c r="A75" s="30"/>
      <c r="B75" s="22">
        <f>VALUE(RIGHT($B$2, 4))</f>
        <v>2020</v>
      </c>
      <c r="C75" s="23"/>
      <c r="D75" s="22">
        <f>B75-1</f>
        <v>2019</v>
      </c>
      <c r="E75" s="130"/>
      <c r="F75" s="22">
        <f>B75</f>
        <v>2020</v>
      </c>
      <c r="G75" s="130"/>
      <c r="H75" s="22">
        <f>D75</f>
        <v>2019</v>
      </c>
      <c r="I75" s="130"/>
      <c r="J75" s="27" t="s">
        <v>8</v>
      </c>
      <c r="K75" s="28" t="s">
        <v>5</v>
      </c>
    </row>
    <row r="76" spans="1:11" ht="13" x14ac:dyDescent="0.3">
      <c r="A76" s="131" t="s">
        <v>205</v>
      </c>
      <c r="B76" s="132" t="s">
        <v>154</v>
      </c>
      <c r="C76" s="133" t="s">
        <v>155</v>
      </c>
      <c r="D76" s="132" t="s">
        <v>154</v>
      </c>
      <c r="E76" s="134" t="s">
        <v>155</v>
      </c>
      <c r="F76" s="133" t="s">
        <v>154</v>
      </c>
      <c r="G76" s="133" t="s">
        <v>155</v>
      </c>
      <c r="H76" s="132" t="s">
        <v>154</v>
      </c>
      <c r="I76" s="134" t="s">
        <v>155</v>
      </c>
      <c r="J76" s="132"/>
      <c r="K76" s="134"/>
    </row>
    <row r="77" spans="1:11" ht="14.5" x14ac:dyDescent="0.35">
      <c r="A77" s="34" t="s">
        <v>206</v>
      </c>
      <c r="B77" s="35">
        <v>0</v>
      </c>
      <c r="C77" s="135">
        <f>IF(B87=0, "-", B77/B87)</f>
        <v>0</v>
      </c>
      <c r="D77" s="35">
        <v>2</v>
      </c>
      <c r="E77" s="126">
        <f>IF(D87=0, "-", D77/D87)</f>
        <v>0.10526315789473684</v>
      </c>
      <c r="F77" s="136">
        <v>0</v>
      </c>
      <c r="G77" s="135">
        <f>IF(F87=0, "-", F77/F87)</f>
        <v>0</v>
      </c>
      <c r="H77" s="35">
        <v>3</v>
      </c>
      <c r="I77" s="126">
        <f>IF(H87=0, "-", H77/H87)</f>
        <v>3.896103896103896E-2</v>
      </c>
      <c r="J77" s="125">
        <f t="shared" ref="J77:J85" si="4">IF(D77=0, "-", IF((B77-D77)/D77&lt;10, (B77-D77)/D77, "&gt;999%"))</f>
        <v>-1</v>
      </c>
      <c r="K77" s="126">
        <f t="shared" ref="K77:K85" si="5">IF(H77=0, "-", IF((F77-H77)/H77&lt;10, (F77-H77)/H77, "&gt;999%"))</f>
        <v>-1</v>
      </c>
    </row>
    <row r="78" spans="1:11" ht="14.5" x14ac:dyDescent="0.35">
      <c r="A78" s="34" t="s">
        <v>207</v>
      </c>
      <c r="B78" s="35">
        <v>0</v>
      </c>
      <c r="C78" s="135">
        <f>IF(B87=0, "-", B78/B87)</f>
        <v>0</v>
      </c>
      <c r="D78" s="35">
        <v>0</v>
      </c>
      <c r="E78" s="126">
        <f>IF(D87=0, "-", D78/D87)</f>
        <v>0</v>
      </c>
      <c r="F78" s="136">
        <v>0</v>
      </c>
      <c r="G78" s="135">
        <f>IF(F87=0, "-", F78/F87)</f>
        <v>0</v>
      </c>
      <c r="H78" s="35">
        <v>3</v>
      </c>
      <c r="I78" s="126">
        <f>IF(H87=0, "-", H78/H87)</f>
        <v>3.896103896103896E-2</v>
      </c>
      <c r="J78" s="125" t="str">
        <f t="shared" si="4"/>
        <v>-</v>
      </c>
      <c r="K78" s="126">
        <f t="shared" si="5"/>
        <v>-1</v>
      </c>
    </row>
    <row r="79" spans="1:11" ht="14.5" x14ac:dyDescent="0.35">
      <c r="A79" s="34" t="s">
        <v>208</v>
      </c>
      <c r="B79" s="35">
        <v>2</v>
      </c>
      <c r="C79" s="135">
        <f>IF(B87=0, "-", B79/B87)</f>
        <v>0.08</v>
      </c>
      <c r="D79" s="35">
        <v>4</v>
      </c>
      <c r="E79" s="126">
        <f>IF(D87=0, "-", D79/D87)</f>
        <v>0.21052631578947367</v>
      </c>
      <c r="F79" s="136">
        <v>5</v>
      </c>
      <c r="G79" s="135">
        <f>IF(F87=0, "-", F79/F87)</f>
        <v>6.25E-2</v>
      </c>
      <c r="H79" s="35">
        <v>7</v>
      </c>
      <c r="I79" s="126">
        <f>IF(H87=0, "-", H79/H87)</f>
        <v>9.0909090909090912E-2</v>
      </c>
      <c r="J79" s="125">
        <f t="shared" si="4"/>
        <v>-0.5</v>
      </c>
      <c r="K79" s="126">
        <f t="shared" si="5"/>
        <v>-0.2857142857142857</v>
      </c>
    </row>
    <row r="80" spans="1:11" ht="14.5" x14ac:dyDescent="0.35">
      <c r="A80" s="34" t="s">
        <v>209</v>
      </c>
      <c r="B80" s="35">
        <v>0</v>
      </c>
      <c r="C80" s="135">
        <f>IF(B87=0, "-", B80/B87)</f>
        <v>0</v>
      </c>
      <c r="D80" s="35">
        <v>0</v>
      </c>
      <c r="E80" s="126">
        <f>IF(D87=0, "-", D80/D87)</f>
        <v>0</v>
      </c>
      <c r="F80" s="136">
        <v>1</v>
      </c>
      <c r="G80" s="135">
        <f>IF(F87=0, "-", F80/F87)</f>
        <v>1.2500000000000001E-2</v>
      </c>
      <c r="H80" s="35">
        <v>0</v>
      </c>
      <c r="I80" s="126">
        <f>IF(H87=0, "-", H80/H87)</f>
        <v>0</v>
      </c>
      <c r="J80" s="125" t="str">
        <f t="shared" si="4"/>
        <v>-</v>
      </c>
      <c r="K80" s="126" t="str">
        <f t="shared" si="5"/>
        <v>-</v>
      </c>
    </row>
    <row r="81" spans="1:11" ht="14.5" x14ac:dyDescent="0.35">
      <c r="A81" s="34" t="s">
        <v>210</v>
      </c>
      <c r="B81" s="35">
        <v>3</v>
      </c>
      <c r="C81" s="135">
        <f>IF(B87=0, "-", B81/B87)</f>
        <v>0.12</v>
      </c>
      <c r="D81" s="35">
        <v>0</v>
      </c>
      <c r="E81" s="126">
        <f>IF(D87=0, "-", D81/D87)</f>
        <v>0</v>
      </c>
      <c r="F81" s="136">
        <v>10</v>
      </c>
      <c r="G81" s="135">
        <f>IF(F87=0, "-", F81/F87)</f>
        <v>0.125</v>
      </c>
      <c r="H81" s="35">
        <v>4</v>
      </c>
      <c r="I81" s="126">
        <f>IF(H87=0, "-", H81/H87)</f>
        <v>5.1948051948051951E-2</v>
      </c>
      <c r="J81" s="125" t="str">
        <f t="shared" si="4"/>
        <v>-</v>
      </c>
      <c r="K81" s="126">
        <f t="shared" si="5"/>
        <v>1.5</v>
      </c>
    </row>
    <row r="82" spans="1:11" ht="14.5" x14ac:dyDescent="0.35">
      <c r="A82" s="34" t="s">
        <v>211</v>
      </c>
      <c r="B82" s="35">
        <v>0</v>
      </c>
      <c r="C82" s="135">
        <f>IF(B87=0, "-", B82/B87)</f>
        <v>0</v>
      </c>
      <c r="D82" s="35">
        <v>0</v>
      </c>
      <c r="E82" s="126">
        <f>IF(D87=0, "-", D82/D87)</f>
        <v>0</v>
      </c>
      <c r="F82" s="136">
        <v>2</v>
      </c>
      <c r="G82" s="135">
        <f>IF(F87=0, "-", F82/F87)</f>
        <v>2.5000000000000001E-2</v>
      </c>
      <c r="H82" s="35">
        <v>0</v>
      </c>
      <c r="I82" s="126">
        <f>IF(H87=0, "-", H82/H87)</f>
        <v>0</v>
      </c>
      <c r="J82" s="125" t="str">
        <f t="shared" si="4"/>
        <v>-</v>
      </c>
      <c r="K82" s="126" t="str">
        <f t="shared" si="5"/>
        <v>-</v>
      </c>
    </row>
    <row r="83" spans="1:11" ht="14.5" x14ac:dyDescent="0.35">
      <c r="A83" s="34" t="s">
        <v>212</v>
      </c>
      <c r="B83" s="35">
        <v>2</v>
      </c>
      <c r="C83" s="135">
        <f>IF(B87=0, "-", B83/B87)</f>
        <v>0.08</v>
      </c>
      <c r="D83" s="35">
        <v>2</v>
      </c>
      <c r="E83" s="126">
        <f>IF(D87=0, "-", D83/D87)</f>
        <v>0.10526315789473684</v>
      </c>
      <c r="F83" s="136">
        <v>4</v>
      </c>
      <c r="G83" s="135">
        <f>IF(F87=0, "-", F83/F87)</f>
        <v>0.05</v>
      </c>
      <c r="H83" s="35">
        <v>12</v>
      </c>
      <c r="I83" s="126">
        <f>IF(H87=0, "-", H83/H87)</f>
        <v>0.15584415584415584</v>
      </c>
      <c r="J83" s="125">
        <f t="shared" si="4"/>
        <v>0</v>
      </c>
      <c r="K83" s="126">
        <f t="shared" si="5"/>
        <v>-0.66666666666666663</v>
      </c>
    </row>
    <row r="84" spans="1:11" ht="14.5" x14ac:dyDescent="0.35">
      <c r="A84" s="34" t="s">
        <v>213</v>
      </c>
      <c r="B84" s="35">
        <v>17</v>
      </c>
      <c r="C84" s="135">
        <f>IF(B87=0, "-", B84/B87)</f>
        <v>0.68</v>
      </c>
      <c r="D84" s="35">
        <v>10</v>
      </c>
      <c r="E84" s="126">
        <f>IF(D87=0, "-", D84/D87)</f>
        <v>0.52631578947368418</v>
      </c>
      <c r="F84" s="136">
        <v>57</v>
      </c>
      <c r="G84" s="135">
        <f>IF(F87=0, "-", F84/F87)</f>
        <v>0.71250000000000002</v>
      </c>
      <c r="H84" s="35">
        <v>46</v>
      </c>
      <c r="I84" s="126">
        <f>IF(H87=0, "-", H84/H87)</f>
        <v>0.59740259740259738</v>
      </c>
      <c r="J84" s="125">
        <f t="shared" si="4"/>
        <v>0.7</v>
      </c>
      <c r="K84" s="126">
        <f t="shared" si="5"/>
        <v>0.2391304347826087</v>
      </c>
    </row>
    <row r="85" spans="1:11" ht="14.5" x14ac:dyDescent="0.35">
      <c r="A85" s="34" t="s">
        <v>214</v>
      </c>
      <c r="B85" s="35">
        <v>1</v>
      </c>
      <c r="C85" s="135">
        <f>IF(B87=0, "-", B85/B87)</f>
        <v>0.04</v>
      </c>
      <c r="D85" s="35">
        <v>1</v>
      </c>
      <c r="E85" s="126">
        <f>IF(D87=0, "-", D85/D87)</f>
        <v>5.2631578947368418E-2</v>
      </c>
      <c r="F85" s="136">
        <v>1</v>
      </c>
      <c r="G85" s="135">
        <f>IF(F87=0, "-", F85/F87)</f>
        <v>1.2500000000000001E-2</v>
      </c>
      <c r="H85" s="35">
        <v>2</v>
      </c>
      <c r="I85" s="126">
        <f>IF(H87=0, "-", H85/H87)</f>
        <v>2.5974025974025976E-2</v>
      </c>
      <c r="J85" s="125">
        <f t="shared" si="4"/>
        <v>0</v>
      </c>
      <c r="K85" s="126">
        <f t="shared" si="5"/>
        <v>-0.5</v>
      </c>
    </row>
    <row r="86" spans="1:11" x14ac:dyDescent="0.25">
      <c r="A86" s="137"/>
      <c r="B86" s="40"/>
      <c r="D86" s="40"/>
      <c r="E86" s="44"/>
      <c r="F86" s="138"/>
      <c r="H86" s="40"/>
      <c r="I86" s="44"/>
      <c r="J86" s="43"/>
      <c r="K86" s="44"/>
    </row>
    <row r="87" spans="1:11" s="52" customFormat="1" ht="13" x14ac:dyDescent="0.3">
      <c r="A87" s="139" t="s">
        <v>215</v>
      </c>
      <c r="B87" s="46">
        <f>SUM(B77:B86)</f>
        <v>25</v>
      </c>
      <c r="C87" s="140">
        <f>B87/1257</f>
        <v>1.9888623707239459E-2</v>
      </c>
      <c r="D87" s="46">
        <f>SUM(D77:D86)</f>
        <v>19</v>
      </c>
      <c r="E87" s="141">
        <f>D87/1595</f>
        <v>1.1912225705329153E-2</v>
      </c>
      <c r="F87" s="128">
        <f>SUM(F77:F86)</f>
        <v>80</v>
      </c>
      <c r="G87" s="142">
        <f>F87/3843</f>
        <v>2.0817069997397866E-2</v>
      </c>
      <c r="H87" s="46">
        <f>SUM(H77:H86)</f>
        <v>77</v>
      </c>
      <c r="I87" s="141">
        <f>H87/4426</f>
        <v>1.7397198373248983E-2</v>
      </c>
      <c r="J87" s="49">
        <f>IF(D87=0, "-", IF((B87-D87)/D87&lt;10, (B87-D87)/D87, "&gt;999%"))</f>
        <v>0.31578947368421051</v>
      </c>
      <c r="K87" s="50">
        <f>IF(H87=0, "-", IF((F87-H87)/H87&lt;10, (F87-H87)/H87, "&gt;999%"))</f>
        <v>3.896103896103896E-2</v>
      </c>
    </row>
    <row r="88" spans="1:11" x14ac:dyDescent="0.25">
      <c r="B88" s="138"/>
      <c r="D88" s="138"/>
      <c r="F88" s="138"/>
      <c r="H88" s="138"/>
    </row>
    <row r="89" spans="1:11" ht="13" x14ac:dyDescent="0.3">
      <c r="A89" s="131" t="s">
        <v>216</v>
      </c>
      <c r="B89" s="132" t="s">
        <v>154</v>
      </c>
      <c r="C89" s="133" t="s">
        <v>155</v>
      </c>
      <c r="D89" s="132" t="s">
        <v>154</v>
      </c>
      <c r="E89" s="134" t="s">
        <v>155</v>
      </c>
      <c r="F89" s="133" t="s">
        <v>154</v>
      </c>
      <c r="G89" s="133" t="s">
        <v>155</v>
      </c>
      <c r="H89" s="132" t="s">
        <v>154</v>
      </c>
      <c r="I89" s="134" t="s">
        <v>155</v>
      </c>
      <c r="J89" s="132"/>
      <c r="K89" s="134"/>
    </row>
    <row r="90" spans="1:11" ht="14.5" x14ac:dyDescent="0.35">
      <c r="A90" s="34" t="s">
        <v>217</v>
      </c>
      <c r="B90" s="35">
        <v>0</v>
      </c>
      <c r="C90" s="135">
        <f>IF(B97=0, "-", B90/B97)</f>
        <v>0</v>
      </c>
      <c r="D90" s="35">
        <v>2</v>
      </c>
      <c r="E90" s="126">
        <f>IF(D97=0, "-", D90/D97)</f>
        <v>0.16666666666666666</v>
      </c>
      <c r="F90" s="136">
        <v>1</v>
      </c>
      <c r="G90" s="135">
        <f>IF(F97=0, "-", F90/F97)</f>
        <v>0.1111111111111111</v>
      </c>
      <c r="H90" s="35">
        <v>3</v>
      </c>
      <c r="I90" s="126">
        <f>IF(H97=0, "-", H90/H97)</f>
        <v>9.6774193548387094E-2</v>
      </c>
      <c r="J90" s="125">
        <f t="shared" ref="J90:J95" si="6">IF(D90=0, "-", IF((B90-D90)/D90&lt;10, (B90-D90)/D90, "&gt;999%"))</f>
        <v>-1</v>
      </c>
      <c r="K90" s="126">
        <f t="shared" ref="K90:K95" si="7">IF(H90=0, "-", IF((F90-H90)/H90&lt;10, (F90-H90)/H90, "&gt;999%"))</f>
        <v>-0.66666666666666663</v>
      </c>
    </row>
    <row r="91" spans="1:11" ht="14.5" x14ac:dyDescent="0.35">
      <c r="A91" s="34" t="s">
        <v>218</v>
      </c>
      <c r="B91" s="35">
        <v>0</v>
      </c>
      <c r="C91" s="135">
        <f>IF(B97=0, "-", B91/B97)</f>
        <v>0</v>
      </c>
      <c r="D91" s="35">
        <v>2</v>
      </c>
      <c r="E91" s="126">
        <f>IF(D97=0, "-", D91/D97)</f>
        <v>0.16666666666666666</v>
      </c>
      <c r="F91" s="136">
        <v>2</v>
      </c>
      <c r="G91" s="135">
        <f>IF(F97=0, "-", F91/F97)</f>
        <v>0.22222222222222221</v>
      </c>
      <c r="H91" s="35">
        <v>7</v>
      </c>
      <c r="I91" s="126">
        <f>IF(H97=0, "-", H91/H97)</f>
        <v>0.22580645161290322</v>
      </c>
      <c r="J91" s="125">
        <f t="shared" si="6"/>
        <v>-1</v>
      </c>
      <c r="K91" s="126">
        <f t="shared" si="7"/>
        <v>-0.7142857142857143</v>
      </c>
    </row>
    <row r="92" spans="1:11" ht="14.5" x14ac:dyDescent="0.35">
      <c r="A92" s="34" t="s">
        <v>219</v>
      </c>
      <c r="B92" s="35">
        <v>0</v>
      </c>
      <c r="C92" s="135">
        <f>IF(B97=0, "-", B92/B97)</f>
        <v>0</v>
      </c>
      <c r="D92" s="35">
        <v>0</v>
      </c>
      <c r="E92" s="126">
        <f>IF(D97=0, "-", D92/D97)</f>
        <v>0</v>
      </c>
      <c r="F92" s="136">
        <v>1</v>
      </c>
      <c r="G92" s="135">
        <f>IF(F97=0, "-", F92/F97)</f>
        <v>0.1111111111111111</v>
      </c>
      <c r="H92" s="35">
        <v>8</v>
      </c>
      <c r="I92" s="126">
        <f>IF(H97=0, "-", H92/H97)</f>
        <v>0.25806451612903225</v>
      </c>
      <c r="J92" s="125" t="str">
        <f t="shared" si="6"/>
        <v>-</v>
      </c>
      <c r="K92" s="126">
        <f t="shared" si="7"/>
        <v>-0.875</v>
      </c>
    </row>
    <row r="93" spans="1:11" ht="14.5" x14ac:dyDescent="0.35">
      <c r="A93" s="34" t="s">
        <v>220</v>
      </c>
      <c r="B93" s="35">
        <v>0</v>
      </c>
      <c r="C93" s="135">
        <f>IF(B97=0, "-", B93/B97)</f>
        <v>0</v>
      </c>
      <c r="D93" s="35">
        <v>1</v>
      </c>
      <c r="E93" s="126">
        <f>IF(D97=0, "-", D93/D97)</f>
        <v>8.3333333333333329E-2</v>
      </c>
      <c r="F93" s="136">
        <v>0</v>
      </c>
      <c r="G93" s="135">
        <f>IF(F97=0, "-", F93/F97)</f>
        <v>0</v>
      </c>
      <c r="H93" s="35">
        <v>1</v>
      </c>
      <c r="I93" s="126">
        <f>IF(H97=0, "-", H93/H97)</f>
        <v>3.2258064516129031E-2</v>
      </c>
      <c r="J93" s="125">
        <f t="shared" si="6"/>
        <v>-1</v>
      </c>
      <c r="K93" s="126">
        <f t="shared" si="7"/>
        <v>-1</v>
      </c>
    </row>
    <row r="94" spans="1:11" ht="14.5" x14ac:dyDescent="0.35">
      <c r="A94" s="34" t="s">
        <v>221</v>
      </c>
      <c r="B94" s="35">
        <v>2</v>
      </c>
      <c r="C94" s="135">
        <f>IF(B97=0, "-", B94/B97)</f>
        <v>1</v>
      </c>
      <c r="D94" s="35">
        <v>6</v>
      </c>
      <c r="E94" s="126">
        <f>IF(D97=0, "-", D94/D97)</f>
        <v>0.5</v>
      </c>
      <c r="F94" s="136">
        <v>5</v>
      </c>
      <c r="G94" s="135">
        <f>IF(F97=0, "-", F94/F97)</f>
        <v>0.55555555555555558</v>
      </c>
      <c r="H94" s="35">
        <v>10</v>
      </c>
      <c r="I94" s="126">
        <f>IF(H97=0, "-", H94/H97)</f>
        <v>0.32258064516129031</v>
      </c>
      <c r="J94" s="125">
        <f t="shared" si="6"/>
        <v>-0.66666666666666663</v>
      </c>
      <c r="K94" s="126">
        <f t="shared" si="7"/>
        <v>-0.5</v>
      </c>
    </row>
    <row r="95" spans="1:11" ht="14.5" x14ac:dyDescent="0.35">
      <c r="A95" s="34" t="s">
        <v>222</v>
      </c>
      <c r="B95" s="35">
        <v>0</v>
      </c>
      <c r="C95" s="135">
        <f>IF(B97=0, "-", B95/B97)</f>
        <v>0</v>
      </c>
      <c r="D95" s="35">
        <v>1</v>
      </c>
      <c r="E95" s="126">
        <f>IF(D97=0, "-", D95/D97)</f>
        <v>8.3333333333333329E-2</v>
      </c>
      <c r="F95" s="136">
        <v>0</v>
      </c>
      <c r="G95" s="135">
        <f>IF(F97=0, "-", F95/F97)</f>
        <v>0</v>
      </c>
      <c r="H95" s="35">
        <v>2</v>
      </c>
      <c r="I95" s="126">
        <f>IF(H97=0, "-", H95/H97)</f>
        <v>6.4516129032258063E-2</v>
      </c>
      <c r="J95" s="125">
        <f t="shared" si="6"/>
        <v>-1</v>
      </c>
      <c r="K95" s="126">
        <f t="shared" si="7"/>
        <v>-1</v>
      </c>
    </row>
    <row r="96" spans="1:11" x14ac:dyDescent="0.25">
      <c r="A96" s="137"/>
      <c r="B96" s="40"/>
      <c r="D96" s="40"/>
      <c r="E96" s="44"/>
      <c r="F96" s="138"/>
      <c r="H96" s="40"/>
      <c r="I96" s="44"/>
      <c r="J96" s="43"/>
      <c r="K96" s="44"/>
    </row>
    <row r="97" spans="1:11" s="52" customFormat="1" ht="13" x14ac:dyDescent="0.3">
      <c r="A97" s="139" t="s">
        <v>223</v>
      </c>
      <c r="B97" s="46">
        <f>SUM(B90:B96)</f>
        <v>2</v>
      </c>
      <c r="C97" s="140">
        <f>B97/1257</f>
        <v>1.5910898965791568E-3</v>
      </c>
      <c r="D97" s="46">
        <f>SUM(D90:D96)</f>
        <v>12</v>
      </c>
      <c r="E97" s="141">
        <f>D97/1595</f>
        <v>7.5235109717868339E-3</v>
      </c>
      <c r="F97" s="128">
        <f>SUM(F90:F96)</f>
        <v>9</v>
      </c>
      <c r="G97" s="142">
        <f>F97/3843</f>
        <v>2.34192037470726E-3</v>
      </c>
      <c r="H97" s="46">
        <f>SUM(H90:H96)</f>
        <v>31</v>
      </c>
      <c r="I97" s="141">
        <f>H97/4426</f>
        <v>7.0040668775417985E-3</v>
      </c>
      <c r="J97" s="49">
        <f>IF(D97=0, "-", IF((B97-D97)/D97&lt;10, (B97-D97)/D97, "&gt;999%"))</f>
        <v>-0.83333333333333337</v>
      </c>
      <c r="K97" s="50">
        <f>IF(H97=0, "-", IF((F97-H97)/H97&lt;10, (F97-H97)/H97, "&gt;999%"))</f>
        <v>-0.70967741935483875</v>
      </c>
    </row>
    <row r="98" spans="1:11" x14ac:dyDescent="0.25">
      <c r="B98" s="138"/>
      <c r="D98" s="138"/>
      <c r="F98" s="138"/>
      <c r="H98" s="138"/>
    </row>
    <row r="99" spans="1:11" s="52" customFormat="1" ht="13" x14ac:dyDescent="0.3">
      <c r="A99" s="139" t="s">
        <v>224</v>
      </c>
      <c r="B99" s="46">
        <v>27</v>
      </c>
      <c r="C99" s="140">
        <f>B99/1257</f>
        <v>2.1479713603818614E-2</v>
      </c>
      <c r="D99" s="46">
        <v>31</v>
      </c>
      <c r="E99" s="141">
        <f>D99/1595</f>
        <v>1.9435736677115987E-2</v>
      </c>
      <c r="F99" s="128">
        <v>89</v>
      </c>
      <c r="G99" s="142">
        <f>F99/3843</f>
        <v>2.3158990372105125E-2</v>
      </c>
      <c r="H99" s="46">
        <v>108</v>
      </c>
      <c r="I99" s="141">
        <f>H99/4426</f>
        <v>2.4401265250790782E-2</v>
      </c>
      <c r="J99" s="49">
        <f>IF(D99=0, "-", IF((B99-D99)/D99&lt;10, (B99-D99)/D99, "&gt;999%"))</f>
        <v>-0.12903225806451613</v>
      </c>
      <c r="K99" s="50">
        <f>IF(H99=0, "-", IF((F99-H99)/H99&lt;10, (F99-H99)/H99, "&gt;999%"))</f>
        <v>-0.17592592592592593</v>
      </c>
    </row>
    <row r="100" spans="1:11" x14ac:dyDescent="0.25">
      <c r="B100" s="138"/>
      <c r="D100" s="138"/>
      <c r="F100" s="138"/>
      <c r="H100" s="138"/>
    </row>
    <row r="101" spans="1:11" ht="15.5" x14ac:dyDescent="0.35">
      <c r="A101" s="129" t="s">
        <v>31</v>
      </c>
      <c r="B101" s="22" t="s">
        <v>4</v>
      </c>
      <c r="C101" s="25"/>
      <c r="D101" s="25"/>
      <c r="E101" s="23"/>
      <c r="F101" s="22" t="s">
        <v>152</v>
      </c>
      <c r="G101" s="25"/>
      <c r="H101" s="25"/>
      <c r="I101" s="23"/>
      <c r="J101" s="22" t="s">
        <v>153</v>
      </c>
      <c r="K101" s="23"/>
    </row>
    <row r="102" spans="1:11" ht="13" x14ac:dyDescent="0.3">
      <c r="A102" s="30"/>
      <c r="B102" s="22">
        <f>VALUE(RIGHT($B$2, 4))</f>
        <v>2020</v>
      </c>
      <c r="C102" s="23"/>
      <c r="D102" s="22">
        <f>B102-1</f>
        <v>2019</v>
      </c>
      <c r="E102" s="130"/>
      <c r="F102" s="22">
        <f>B102</f>
        <v>2020</v>
      </c>
      <c r="G102" s="130"/>
      <c r="H102" s="22">
        <f>D102</f>
        <v>2019</v>
      </c>
      <c r="I102" s="130"/>
      <c r="J102" s="27" t="s">
        <v>8</v>
      </c>
      <c r="K102" s="28" t="s">
        <v>5</v>
      </c>
    </row>
    <row r="103" spans="1:11" ht="13" x14ac:dyDescent="0.3">
      <c r="A103" s="131" t="s">
        <v>225</v>
      </c>
      <c r="B103" s="132" t="s">
        <v>154</v>
      </c>
      <c r="C103" s="133" t="s">
        <v>155</v>
      </c>
      <c r="D103" s="132" t="s">
        <v>154</v>
      </c>
      <c r="E103" s="134" t="s">
        <v>155</v>
      </c>
      <c r="F103" s="133" t="s">
        <v>154</v>
      </c>
      <c r="G103" s="133" t="s">
        <v>155</v>
      </c>
      <c r="H103" s="132" t="s">
        <v>154</v>
      </c>
      <c r="I103" s="134" t="s">
        <v>155</v>
      </c>
      <c r="J103" s="132"/>
      <c r="K103" s="134"/>
    </row>
    <row r="104" spans="1:11" ht="14.5" x14ac:dyDescent="0.35">
      <c r="A104" s="34" t="s">
        <v>226</v>
      </c>
      <c r="B104" s="35">
        <v>0</v>
      </c>
      <c r="C104" s="135">
        <f>IF(B108=0, "-", B104/B108)</f>
        <v>0</v>
      </c>
      <c r="D104" s="35">
        <v>4</v>
      </c>
      <c r="E104" s="126">
        <f>IF(D108=0, "-", D104/D108)</f>
        <v>0.5714285714285714</v>
      </c>
      <c r="F104" s="136">
        <v>3</v>
      </c>
      <c r="G104" s="135">
        <f>IF(F108=0, "-", F104/F108)</f>
        <v>0.6</v>
      </c>
      <c r="H104" s="35">
        <v>22</v>
      </c>
      <c r="I104" s="126">
        <f>IF(H108=0, "-", H104/H108)</f>
        <v>0.7857142857142857</v>
      </c>
      <c r="J104" s="125">
        <f>IF(D104=0, "-", IF((B104-D104)/D104&lt;10, (B104-D104)/D104, "&gt;999%"))</f>
        <v>-1</v>
      </c>
      <c r="K104" s="126">
        <f>IF(H104=0, "-", IF((F104-H104)/H104&lt;10, (F104-H104)/H104, "&gt;999%"))</f>
        <v>-0.86363636363636365</v>
      </c>
    </row>
    <row r="105" spans="1:11" ht="14.5" x14ac:dyDescent="0.35">
      <c r="A105" s="34" t="s">
        <v>227</v>
      </c>
      <c r="B105" s="35">
        <v>1</v>
      </c>
      <c r="C105" s="135">
        <f>IF(B108=0, "-", B105/B108)</f>
        <v>1</v>
      </c>
      <c r="D105" s="35">
        <v>1</v>
      </c>
      <c r="E105" s="126">
        <f>IF(D108=0, "-", D105/D108)</f>
        <v>0.14285714285714285</v>
      </c>
      <c r="F105" s="136">
        <v>2</v>
      </c>
      <c r="G105" s="135">
        <f>IF(F108=0, "-", F105/F108)</f>
        <v>0.4</v>
      </c>
      <c r="H105" s="35">
        <v>3</v>
      </c>
      <c r="I105" s="126">
        <f>IF(H108=0, "-", H105/H108)</f>
        <v>0.10714285714285714</v>
      </c>
      <c r="J105" s="125">
        <f>IF(D105=0, "-", IF((B105-D105)/D105&lt;10, (B105-D105)/D105, "&gt;999%"))</f>
        <v>0</v>
      </c>
      <c r="K105" s="126">
        <f>IF(H105=0, "-", IF((F105-H105)/H105&lt;10, (F105-H105)/H105, "&gt;999%"))</f>
        <v>-0.33333333333333331</v>
      </c>
    </row>
    <row r="106" spans="1:11" ht="14.5" x14ac:dyDescent="0.35">
      <c r="A106" s="34" t="s">
        <v>228</v>
      </c>
      <c r="B106" s="35">
        <v>0</v>
      </c>
      <c r="C106" s="135">
        <f>IF(B108=0, "-", B106/B108)</f>
        <v>0</v>
      </c>
      <c r="D106" s="35">
        <v>2</v>
      </c>
      <c r="E106" s="126">
        <f>IF(D108=0, "-", D106/D108)</f>
        <v>0.2857142857142857</v>
      </c>
      <c r="F106" s="136">
        <v>0</v>
      </c>
      <c r="G106" s="135">
        <f>IF(F108=0, "-", F106/F108)</f>
        <v>0</v>
      </c>
      <c r="H106" s="35">
        <v>3</v>
      </c>
      <c r="I106" s="126">
        <f>IF(H108=0, "-", H106/H108)</f>
        <v>0.10714285714285714</v>
      </c>
      <c r="J106" s="125">
        <f>IF(D106=0, "-", IF((B106-D106)/D106&lt;10, (B106-D106)/D106, "&gt;999%"))</f>
        <v>-1</v>
      </c>
      <c r="K106" s="126">
        <f>IF(H106=0, "-", IF((F106-H106)/H106&lt;10, (F106-H106)/H106, "&gt;999%"))</f>
        <v>-1</v>
      </c>
    </row>
    <row r="107" spans="1:11" x14ac:dyDescent="0.25">
      <c r="A107" s="137"/>
      <c r="B107" s="40"/>
      <c r="D107" s="40"/>
      <c r="E107" s="44"/>
      <c r="F107" s="138"/>
      <c r="H107" s="40"/>
      <c r="I107" s="44"/>
      <c r="J107" s="43"/>
      <c r="K107" s="44"/>
    </row>
    <row r="108" spans="1:11" s="52" customFormat="1" ht="13" x14ac:dyDescent="0.3">
      <c r="A108" s="139" t="s">
        <v>229</v>
      </c>
      <c r="B108" s="46">
        <f>SUM(B104:B107)</f>
        <v>1</v>
      </c>
      <c r="C108" s="140">
        <f>B108/1257</f>
        <v>7.955449482895784E-4</v>
      </c>
      <c r="D108" s="46">
        <f>SUM(D104:D107)</f>
        <v>7</v>
      </c>
      <c r="E108" s="141">
        <f>D108/1595</f>
        <v>4.3887147335423199E-3</v>
      </c>
      <c r="F108" s="128">
        <f>SUM(F104:F107)</f>
        <v>5</v>
      </c>
      <c r="G108" s="142">
        <f>F108/3843</f>
        <v>1.3010668748373666E-3</v>
      </c>
      <c r="H108" s="46">
        <f>SUM(H104:H107)</f>
        <v>28</v>
      </c>
      <c r="I108" s="141">
        <f>H108/4426</f>
        <v>6.3262539539087215E-3</v>
      </c>
      <c r="J108" s="49">
        <f>IF(D108=0, "-", IF((B108-D108)/D108&lt;10, (B108-D108)/D108, "&gt;999%"))</f>
        <v>-0.8571428571428571</v>
      </c>
      <c r="K108" s="50">
        <f>IF(H108=0, "-", IF((F108-H108)/H108&lt;10, (F108-H108)/H108, "&gt;999%"))</f>
        <v>-0.8214285714285714</v>
      </c>
    </row>
    <row r="109" spans="1:11" x14ac:dyDescent="0.25">
      <c r="B109" s="138"/>
      <c r="D109" s="138"/>
      <c r="F109" s="138"/>
      <c r="H109" s="138"/>
    </row>
    <row r="110" spans="1:11" ht="13" x14ac:dyDescent="0.3">
      <c r="A110" s="131" t="s">
        <v>230</v>
      </c>
      <c r="B110" s="132" t="s">
        <v>154</v>
      </c>
      <c r="C110" s="133" t="s">
        <v>155</v>
      </c>
      <c r="D110" s="132" t="s">
        <v>154</v>
      </c>
      <c r="E110" s="134" t="s">
        <v>155</v>
      </c>
      <c r="F110" s="133" t="s">
        <v>154</v>
      </c>
      <c r="G110" s="133" t="s">
        <v>155</v>
      </c>
      <c r="H110" s="132" t="s">
        <v>154</v>
      </c>
      <c r="I110" s="134" t="s">
        <v>155</v>
      </c>
      <c r="J110" s="132"/>
      <c r="K110" s="134"/>
    </row>
    <row r="111" spans="1:11" ht="14.5" x14ac:dyDescent="0.35">
      <c r="A111" s="34" t="s">
        <v>231</v>
      </c>
      <c r="B111" s="35">
        <v>0</v>
      </c>
      <c r="C111" s="135" t="str">
        <f>IF(B116=0, "-", B111/B116)</f>
        <v>-</v>
      </c>
      <c r="D111" s="35">
        <v>0</v>
      </c>
      <c r="E111" s="126">
        <f>IF(D116=0, "-", D111/D116)</f>
        <v>0</v>
      </c>
      <c r="F111" s="136">
        <v>0</v>
      </c>
      <c r="G111" s="135">
        <f>IF(F116=0, "-", F111/F116)</f>
        <v>0</v>
      </c>
      <c r="H111" s="35">
        <v>1</v>
      </c>
      <c r="I111" s="126">
        <f>IF(H116=0, "-", H111/H116)</f>
        <v>0.25</v>
      </c>
      <c r="J111" s="125" t="str">
        <f>IF(D111=0, "-", IF((B111-D111)/D111&lt;10, (B111-D111)/D111, "&gt;999%"))</f>
        <v>-</v>
      </c>
      <c r="K111" s="126">
        <f>IF(H111=0, "-", IF((F111-H111)/H111&lt;10, (F111-H111)/H111, "&gt;999%"))</f>
        <v>-1</v>
      </c>
    </row>
    <row r="112" spans="1:11" ht="14.5" x14ac:dyDescent="0.35">
      <c r="A112" s="34" t="s">
        <v>232</v>
      </c>
      <c r="B112" s="35">
        <v>0</v>
      </c>
      <c r="C112" s="135" t="str">
        <f>IF(B116=0, "-", B112/B116)</f>
        <v>-</v>
      </c>
      <c r="D112" s="35">
        <v>0</v>
      </c>
      <c r="E112" s="126">
        <f>IF(D116=0, "-", D112/D116)</f>
        <v>0</v>
      </c>
      <c r="F112" s="136">
        <v>0</v>
      </c>
      <c r="G112" s="135">
        <f>IF(F116=0, "-", F112/F116)</f>
        <v>0</v>
      </c>
      <c r="H112" s="35">
        <v>1</v>
      </c>
      <c r="I112" s="126">
        <f>IF(H116=0, "-", H112/H116)</f>
        <v>0.25</v>
      </c>
      <c r="J112" s="125" t="str">
        <f>IF(D112=0, "-", IF((B112-D112)/D112&lt;10, (B112-D112)/D112, "&gt;999%"))</f>
        <v>-</v>
      </c>
      <c r="K112" s="126">
        <f>IF(H112=0, "-", IF((F112-H112)/H112&lt;10, (F112-H112)/H112, "&gt;999%"))</f>
        <v>-1</v>
      </c>
    </row>
    <row r="113" spans="1:11" ht="14.5" x14ac:dyDescent="0.35">
      <c r="A113" s="34" t="s">
        <v>233</v>
      </c>
      <c r="B113" s="35">
        <v>0</v>
      </c>
      <c r="C113" s="135" t="str">
        <f>IF(B116=0, "-", B113/B116)</f>
        <v>-</v>
      </c>
      <c r="D113" s="35">
        <v>0</v>
      </c>
      <c r="E113" s="126">
        <f>IF(D116=0, "-", D113/D116)</f>
        <v>0</v>
      </c>
      <c r="F113" s="136">
        <v>1</v>
      </c>
      <c r="G113" s="135">
        <f>IF(F116=0, "-", F113/F116)</f>
        <v>0.5</v>
      </c>
      <c r="H113" s="35">
        <v>0</v>
      </c>
      <c r="I113" s="126">
        <f>IF(H116=0, "-", H113/H116)</f>
        <v>0</v>
      </c>
      <c r="J113" s="125" t="str">
        <f>IF(D113=0, "-", IF((B113-D113)/D113&lt;10, (B113-D113)/D113, "&gt;999%"))</f>
        <v>-</v>
      </c>
      <c r="K113" s="126" t="str">
        <f>IF(H113=0, "-", IF((F113-H113)/H113&lt;10, (F113-H113)/H113, "&gt;999%"))</f>
        <v>-</v>
      </c>
    </row>
    <row r="114" spans="1:11" ht="14.5" x14ac:dyDescent="0.35">
      <c r="A114" s="34" t="s">
        <v>234</v>
      </c>
      <c r="B114" s="35">
        <v>0</v>
      </c>
      <c r="C114" s="135" t="str">
        <f>IF(B116=0, "-", B114/B116)</f>
        <v>-</v>
      </c>
      <c r="D114" s="35">
        <v>1</v>
      </c>
      <c r="E114" s="126">
        <f>IF(D116=0, "-", D114/D116)</f>
        <v>1</v>
      </c>
      <c r="F114" s="136">
        <v>1</v>
      </c>
      <c r="G114" s="135">
        <f>IF(F116=0, "-", F114/F116)</f>
        <v>0.5</v>
      </c>
      <c r="H114" s="35">
        <v>2</v>
      </c>
      <c r="I114" s="126">
        <f>IF(H116=0, "-", H114/H116)</f>
        <v>0.5</v>
      </c>
      <c r="J114" s="125">
        <f>IF(D114=0, "-", IF((B114-D114)/D114&lt;10, (B114-D114)/D114, "&gt;999%"))</f>
        <v>-1</v>
      </c>
      <c r="K114" s="126">
        <f>IF(H114=0, "-", IF((F114-H114)/H114&lt;10, (F114-H114)/H114, "&gt;999%"))</f>
        <v>-0.5</v>
      </c>
    </row>
    <row r="115" spans="1:11" x14ac:dyDescent="0.25">
      <c r="A115" s="137"/>
      <c r="B115" s="40"/>
      <c r="D115" s="40"/>
      <c r="E115" s="44"/>
      <c r="F115" s="138"/>
      <c r="H115" s="40"/>
      <c r="I115" s="44"/>
      <c r="J115" s="43"/>
      <c r="K115" s="44"/>
    </row>
    <row r="116" spans="1:11" s="52" customFormat="1" ht="13" x14ac:dyDescent="0.3">
      <c r="A116" s="139" t="s">
        <v>235</v>
      </c>
      <c r="B116" s="46">
        <f>SUM(B111:B115)</f>
        <v>0</v>
      </c>
      <c r="C116" s="140">
        <f>B116/1257</f>
        <v>0</v>
      </c>
      <c r="D116" s="46">
        <f>SUM(D111:D115)</f>
        <v>1</v>
      </c>
      <c r="E116" s="141">
        <f>D116/1595</f>
        <v>6.2695924764890286E-4</v>
      </c>
      <c r="F116" s="128">
        <f>SUM(F111:F115)</f>
        <v>2</v>
      </c>
      <c r="G116" s="142">
        <f>F116/3843</f>
        <v>5.2042674993494666E-4</v>
      </c>
      <c r="H116" s="46">
        <f>SUM(H111:H115)</f>
        <v>4</v>
      </c>
      <c r="I116" s="141">
        <f>H116/4426</f>
        <v>9.0375056484410306E-4</v>
      </c>
      <c r="J116" s="49">
        <f>IF(D116=0, "-", IF((B116-D116)/D116&lt;10, (B116-D116)/D116, "&gt;999%"))</f>
        <v>-1</v>
      </c>
      <c r="K116" s="50">
        <f>IF(H116=0, "-", IF((F116-H116)/H116&lt;10, (F116-H116)/H116, "&gt;999%"))</f>
        <v>-0.5</v>
      </c>
    </row>
    <row r="117" spans="1:11" x14ac:dyDescent="0.25">
      <c r="B117" s="138"/>
      <c r="D117" s="138"/>
      <c r="F117" s="138"/>
      <c r="H117" s="138"/>
    </row>
    <row r="118" spans="1:11" s="52" customFormat="1" ht="13" x14ac:dyDescent="0.3">
      <c r="A118" s="139" t="s">
        <v>236</v>
      </c>
      <c r="B118" s="46">
        <v>1</v>
      </c>
      <c r="C118" s="140">
        <f>B118/1257</f>
        <v>7.955449482895784E-4</v>
      </c>
      <c r="D118" s="46">
        <v>8</v>
      </c>
      <c r="E118" s="141">
        <f>D118/1595</f>
        <v>5.0156739811912229E-3</v>
      </c>
      <c r="F118" s="128">
        <v>7</v>
      </c>
      <c r="G118" s="142">
        <f>F118/3843</f>
        <v>1.8214936247723133E-3</v>
      </c>
      <c r="H118" s="46">
        <v>32</v>
      </c>
      <c r="I118" s="141">
        <f>H118/4426</f>
        <v>7.2300045187528245E-3</v>
      </c>
      <c r="J118" s="49">
        <f>IF(D118=0, "-", IF((B118-D118)/D118&lt;10, (B118-D118)/D118, "&gt;999%"))</f>
        <v>-0.875</v>
      </c>
      <c r="K118" s="50">
        <f>IF(H118=0, "-", IF((F118-H118)/H118&lt;10, (F118-H118)/H118, "&gt;999%"))</f>
        <v>-0.78125</v>
      </c>
    </row>
    <row r="119" spans="1:11" x14ac:dyDescent="0.25">
      <c r="B119" s="138"/>
      <c r="D119" s="138"/>
      <c r="F119" s="138"/>
      <c r="H119" s="138"/>
    </row>
    <row r="120" spans="1:11" ht="15.5" x14ac:dyDescent="0.35">
      <c r="A120" s="129" t="s">
        <v>32</v>
      </c>
      <c r="B120" s="22" t="s">
        <v>4</v>
      </c>
      <c r="C120" s="25"/>
      <c r="D120" s="25"/>
      <c r="E120" s="23"/>
      <c r="F120" s="22" t="s">
        <v>152</v>
      </c>
      <c r="G120" s="25"/>
      <c r="H120" s="25"/>
      <c r="I120" s="23"/>
      <c r="J120" s="22" t="s">
        <v>153</v>
      </c>
      <c r="K120" s="23"/>
    </row>
    <row r="121" spans="1:11" ht="13" x14ac:dyDescent="0.3">
      <c r="A121" s="30"/>
      <c r="B121" s="22">
        <f>VALUE(RIGHT($B$2, 4))</f>
        <v>2020</v>
      </c>
      <c r="C121" s="23"/>
      <c r="D121" s="22">
        <f>B121-1</f>
        <v>2019</v>
      </c>
      <c r="E121" s="130"/>
      <c r="F121" s="22">
        <f>B121</f>
        <v>2020</v>
      </c>
      <c r="G121" s="130"/>
      <c r="H121" s="22">
        <f>D121</f>
        <v>2019</v>
      </c>
      <c r="I121" s="130"/>
      <c r="J121" s="27" t="s">
        <v>8</v>
      </c>
      <c r="K121" s="28" t="s">
        <v>5</v>
      </c>
    </row>
    <row r="122" spans="1:11" ht="13" x14ac:dyDescent="0.3">
      <c r="A122" s="131" t="s">
        <v>237</v>
      </c>
      <c r="B122" s="132" t="s">
        <v>154</v>
      </c>
      <c r="C122" s="133" t="s">
        <v>155</v>
      </c>
      <c r="D122" s="132" t="s">
        <v>154</v>
      </c>
      <c r="E122" s="134" t="s">
        <v>155</v>
      </c>
      <c r="F122" s="133" t="s">
        <v>154</v>
      </c>
      <c r="G122" s="133" t="s">
        <v>155</v>
      </c>
      <c r="H122" s="132" t="s">
        <v>154</v>
      </c>
      <c r="I122" s="134" t="s">
        <v>155</v>
      </c>
      <c r="J122" s="132"/>
      <c r="K122" s="134"/>
    </row>
    <row r="123" spans="1:11" ht="14.5" x14ac:dyDescent="0.35">
      <c r="A123" s="34" t="s">
        <v>238</v>
      </c>
      <c r="B123" s="35">
        <v>0</v>
      </c>
      <c r="C123" s="135" t="str">
        <f>IF(B125=0, "-", B123/B125)</f>
        <v>-</v>
      </c>
      <c r="D123" s="35">
        <v>0</v>
      </c>
      <c r="E123" s="126" t="str">
        <f>IF(D125=0, "-", D123/D125)</f>
        <v>-</v>
      </c>
      <c r="F123" s="136">
        <v>2</v>
      </c>
      <c r="G123" s="135">
        <f>IF(F125=0, "-", F123/F125)</f>
        <v>1</v>
      </c>
      <c r="H123" s="35">
        <v>0</v>
      </c>
      <c r="I123" s="126" t="str">
        <f>IF(H125=0, "-", H123/H125)</f>
        <v>-</v>
      </c>
      <c r="J123" s="125" t="str">
        <f>IF(D123=0, "-", IF((B123-D123)/D123&lt;10, (B123-D123)/D123, "&gt;999%"))</f>
        <v>-</v>
      </c>
      <c r="K123" s="126" t="str">
        <f>IF(H123=0, "-", IF((F123-H123)/H123&lt;10, (F123-H123)/H123, "&gt;999%"))</f>
        <v>-</v>
      </c>
    </row>
    <row r="124" spans="1:11" x14ac:dyDescent="0.25">
      <c r="A124" s="137"/>
      <c r="B124" s="40"/>
      <c r="D124" s="40"/>
      <c r="E124" s="44"/>
      <c r="F124" s="138"/>
      <c r="H124" s="40"/>
      <c r="I124" s="44"/>
      <c r="J124" s="43"/>
      <c r="K124" s="44"/>
    </row>
    <row r="125" spans="1:11" s="52" customFormat="1" ht="13" x14ac:dyDescent="0.3">
      <c r="A125" s="139" t="s">
        <v>239</v>
      </c>
      <c r="B125" s="46">
        <f>SUM(B123:B124)</f>
        <v>0</v>
      </c>
      <c r="C125" s="140">
        <f>B125/1257</f>
        <v>0</v>
      </c>
      <c r="D125" s="46">
        <f>SUM(D123:D124)</f>
        <v>0</v>
      </c>
      <c r="E125" s="141">
        <f>D125/1595</f>
        <v>0</v>
      </c>
      <c r="F125" s="128">
        <f>SUM(F123:F124)</f>
        <v>2</v>
      </c>
      <c r="G125" s="142">
        <f>F125/3843</f>
        <v>5.2042674993494666E-4</v>
      </c>
      <c r="H125" s="46">
        <f>SUM(H123:H124)</f>
        <v>0</v>
      </c>
      <c r="I125" s="141">
        <f>H125/4426</f>
        <v>0</v>
      </c>
      <c r="J125" s="49" t="str">
        <f>IF(D125=0, "-", IF((B125-D125)/D125&lt;10, (B125-D125)/D125, "&gt;999%"))</f>
        <v>-</v>
      </c>
      <c r="K125" s="50" t="str">
        <f>IF(H125=0, "-", IF((F125-H125)/H125&lt;10, (F125-H125)/H125, "&gt;999%"))</f>
        <v>-</v>
      </c>
    </row>
    <row r="126" spans="1:11" x14ac:dyDescent="0.25">
      <c r="B126" s="138"/>
      <c r="D126" s="138"/>
      <c r="F126" s="138"/>
      <c r="H126" s="138"/>
    </row>
    <row r="127" spans="1:11" s="52" customFormat="1" ht="13" x14ac:dyDescent="0.3">
      <c r="A127" s="139" t="s">
        <v>240</v>
      </c>
      <c r="B127" s="46">
        <v>0</v>
      </c>
      <c r="C127" s="140">
        <f>B127/1257</f>
        <v>0</v>
      </c>
      <c r="D127" s="46">
        <v>0</v>
      </c>
      <c r="E127" s="141">
        <f>D127/1595</f>
        <v>0</v>
      </c>
      <c r="F127" s="128">
        <v>2</v>
      </c>
      <c r="G127" s="142">
        <f>F127/3843</f>
        <v>5.2042674993494666E-4</v>
      </c>
      <c r="H127" s="46">
        <v>0</v>
      </c>
      <c r="I127" s="141">
        <f>H127/4426</f>
        <v>0</v>
      </c>
      <c r="J127" s="49" t="str">
        <f>IF(D127=0, "-", IF((B127-D127)/D127&lt;10, (B127-D127)/D127, "&gt;999%"))</f>
        <v>-</v>
      </c>
      <c r="K127" s="50" t="str">
        <f>IF(H127=0, "-", IF((F127-H127)/H127&lt;10, (F127-H127)/H127, "&gt;999%"))</f>
        <v>-</v>
      </c>
    </row>
    <row r="128" spans="1:11" x14ac:dyDescent="0.25">
      <c r="B128" s="138"/>
      <c r="D128" s="138"/>
      <c r="F128" s="138"/>
      <c r="H128" s="138"/>
    </row>
    <row r="129" spans="1:11" ht="15.5" x14ac:dyDescent="0.35">
      <c r="A129" s="129" t="s">
        <v>33</v>
      </c>
      <c r="B129" s="22" t="s">
        <v>4</v>
      </c>
      <c r="C129" s="25"/>
      <c r="D129" s="25"/>
      <c r="E129" s="23"/>
      <c r="F129" s="22" t="s">
        <v>152</v>
      </c>
      <c r="G129" s="25"/>
      <c r="H129" s="25"/>
      <c r="I129" s="23"/>
      <c r="J129" s="22" t="s">
        <v>153</v>
      </c>
      <c r="K129" s="23"/>
    </row>
    <row r="130" spans="1:11" ht="13" x14ac:dyDescent="0.3">
      <c r="A130" s="30"/>
      <c r="B130" s="22">
        <f>VALUE(RIGHT($B$2, 4))</f>
        <v>2020</v>
      </c>
      <c r="C130" s="23"/>
      <c r="D130" s="22">
        <f>B130-1</f>
        <v>2019</v>
      </c>
      <c r="E130" s="130"/>
      <c r="F130" s="22">
        <f>B130</f>
        <v>2020</v>
      </c>
      <c r="G130" s="130"/>
      <c r="H130" s="22">
        <f>D130</f>
        <v>2019</v>
      </c>
      <c r="I130" s="130"/>
      <c r="J130" s="27" t="s">
        <v>8</v>
      </c>
      <c r="K130" s="28" t="s">
        <v>5</v>
      </c>
    </row>
    <row r="131" spans="1:11" ht="13" x14ac:dyDescent="0.3">
      <c r="A131" s="131" t="s">
        <v>241</v>
      </c>
      <c r="B131" s="132" t="s">
        <v>154</v>
      </c>
      <c r="C131" s="133" t="s">
        <v>155</v>
      </c>
      <c r="D131" s="132" t="s">
        <v>154</v>
      </c>
      <c r="E131" s="134" t="s">
        <v>155</v>
      </c>
      <c r="F131" s="133" t="s">
        <v>154</v>
      </c>
      <c r="G131" s="133" t="s">
        <v>155</v>
      </c>
      <c r="H131" s="132" t="s">
        <v>154</v>
      </c>
      <c r="I131" s="134" t="s">
        <v>155</v>
      </c>
      <c r="J131" s="132"/>
      <c r="K131" s="134"/>
    </row>
    <row r="132" spans="1:11" ht="14.5" x14ac:dyDescent="0.35">
      <c r="A132" s="34" t="s">
        <v>242</v>
      </c>
      <c r="B132" s="35">
        <v>2</v>
      </c>
      <c r="C132" s="135">
        <f>IF(B140=0, "-", B132/B140)</f>
        <v>0.25</v>
      </c>
      <c r="D132" s="35">
        <v>0</v>
      </c>
      <c r="E132" s="126">
        <f>IF(D140=0, "-", D132/D140)</f>
        <v>0</v>
      </c>
      <c r="F132" s="136">
        <v>4</v>
      </c>
      <c r="G132" s="135">
        <f>IF(F140=0, "-", F132/F140)</f>
        <v>0.14814814814814814</v>
      </c>
      <c r="H132" s="35">
        <v>0</v>
      </c>
      <c r="I132" s="126">
        <f>IF(H140=0, "-", H132/H140)</f>
        <v>0</v>
      </c>
      <c r="J132" s="125" t="str">
        <f t="shared" ref="J132:J138" si="8">IF(D132=0, "-", IF((B132-D132)/D132&lt;10, (B132-D132)/D132, "&gt;999%"))</f>
        <v>-</v>
      </c>
      <c r="K132" s="126" t="str">
        <f t="shared" ref="K132:K138" si="9">IF(H132=0, "-", IF((F132-H132)/H132&lt;10, (F132-H132)/H132, "&gt;999%"))</f>
        <v>-</v>
      </c>
    </row>
    <row r="133" spans="1:11" ht="14.5" x14ac:dyDescent="0.35">
      <c r="A133" s="34" t="s">
        <v>243</v>
      </c>
      <c r="B133" s="35">
        <v>0</v>
      </c>
      <c r="C133" s="135">
        <f>IF(B140=0, "-", B133/B140)</f>
        <v>0</v>
      </c>
      <c r="D133" s="35">
        <v>0</v>
      </c>
      <c r="E133" s="126">
        <f>IF(D140=0, "-", D133/D140)</f>
        <v>0</v>
      </c>
      <c r="F133" s="136">
        <v>6</v>
      </c>
      <c r="G133" s="135">
        <f>IF(F140=0, "-", F133/F140)</f>
        <v>0.22222222222222221</v>
      </c>
      <c r="H133" s="35">
        <v>4</v>
      </c>
      <c r="I133" s="126">
        <f>IF(H140=0, "-", H133/H140)</f>
        <v>0.10256410256410256</v>
      </c>
      <c r="J133" s="125" t="str">
        <f t="shared" si="8"/>
        <v>-</v>
      </c>
      <c r="K133" s="126">
        <f t="shared" si="9"/>
        <v>0.5</v>
      </c>
    </row>
    <row r="134" spans="1:11" ht="14.5" x14ac:dyDescent="0.35">
      <c r="A134" s="34" t="s">
        <v>244</v>
      </c>
      <c r="B134" s="35">
        <v>6</v>
      </c>
      <c r="C134" s="135">
        <f>IF(B140=0, "-", B134/B140)</f>
        <v>0.75</v>
      </c>
      <c r="D134" s="35">
        <v>6</v>
      </c>
      <c r="E134" s="126">
        <f>IF(D140=0, "-", D134/D140)</f>
        <v>0.8571428571428571</v>
      </c>
      <c r="F134" s="136">
        <v>12</v>
      </c>
      <c r="G134" s="135">
        <f>IF(F140=0, "-", F134/F140)</f>
        <v>0.44444444444444442</v>
      </c>
      <c r="H134" s="35">
        <v>27</v>
      </c>
      <c r="I134" s="126">
        <f>IF(H140=0, "-", H134/H140)</f>
        <v>0.69230769230769229</v>
      </c>
      <c r="J134" s="125">
        <f t="shared" si="8"/>
        <v>0</v>
      </c>
      <c r="K134" s="126">
        <f t="shared" si="9"/>
        <v>-0.55555555555555558</v>
      </c>
    </row>
    <row r="135" spans="1:11" ht="14.5" x14ac:dyDescent="0.35">
      <c r="A135" s="34" t="s">
        <v>245</v>
      </c>
      <c r="B135" s="35">
        <v>0</v>
      </c>
      <c r="C135" s="135">
        <f>IF(B140=0, "-", B135/B140)</f>
        <v>0</v>
      </c>
      <c r="D135" s="35">
        <v>0</v>
      </c>
      <c r="E135" s="126">
        <f>IF(D140=0, "-", D135/D140)</f>
        <v>0</v>
      </c>
      <c r="F135" s="136">
        <v>1</v>
      </c>
      <c r="G135" s="135">
        <f>IF(F140=0, "-", F135/F140)</f>
        <v>3.7037037037037035E-2</v>
      </c>
      <c r="H135" s="35">
        <v>1</v>
      </c>
      <c r="I135" s="126">
        <f>IF(H140=0, "-", H135/H140)</f>
        <v>2.564102564102564E-2</v>
      </c>
      <c r="J135" s="125" t="str">
        <f t="shared" si="8"/>
        <v>-</v>
      </c>
      <c r="K135" s="126">
        <f t="shared" si="9"/>
        <v>0</v>
      </c>
    </row>
    <row r="136" spans="1:11" ht="14.5" x14ac:dyDescent="0.35">
      <c r="A136" s="34" t="s">
        <v>246</v>
      </c>
      <c r="B136" s="35">
        <v>0</v>
      </c>
      <c r="C136" s="135">
        <f>IF(B140=0, "-", B136/B140)</f>
        <v>0</v>
      </c>
      <c r="D136" s="35">
        <v>0</v>
      </c>
      <c r="E136" s="126">
        <f>IF(D140=0, "-", D136/D140)</f>
        <v>0</v>
      </c>
      <c r="F136" s="136">
        <v>3</v>
      </c>
      <c r="G136" s="135">
        <f>IF(F140=0, "-", F136/F140)</f>
        <v>0.1111111111111111</v>
      </c>
      <c r="H136" s="35">
        <v>1</v>
      </c>
      <c r="I136" s="126">
        <f>IF(H140=0, "-", H136/H140)</f>
        <v>2.564102564102564E-2</v>
      </c>
      <c r="J136" s="125" t="str">
        <f t="shared" si="8"/>
        <v>-</v>
      </c>
      <c r="K136" s="126">
        <f t="shared" si="9"/>
        <v>2</v>
      </c>
    </row>
    <row r="137" spans="1:11" ht="14.5" x14ac:dyDescent="0.35">
      <c r="A137" s="34" t="s">
        <v>247</v>
      </c>
      <c r="B137" s="35">
        <v>0</v>
      </c>
      <c r="C137" s="135">
        <f>IF(B140=0, "-", B137/B140)</f>
        <v>0</v>
      </c>
      <c r="D137" s="35">
        <v>0</v>
      </c>
      <c r="E137" s="126">
        <f>IF(D140=0, "-", D137/D140)</f>
        <v>0</v>
      </c>
      <c r="F137" s="136">
        <v>0</v>
      </c>
      <c r="G137" s="135">
        <f>IF(F140=0, "-", F137/F140)</f>
        <v>0</v>
      </c>
      <c r="H137" s="35">
        <v>2</v>
      </c>
      <c r="I137" s="126">
        <f>IF(H140=0, "-", H137/H140)</f>
        <v>5.128205128205128E-2</v>
      </c>
      <c r="J137" s="125" t="str">
        <f t="shared" si="8"/>
        <v>-</v>
      </c>
      <c r="K137" s="126">
        <f t="shared" si="9"/>
        <v>-1</v>
      </c>
    </row>
    <row r="138" spans="1:11" ht="14.5" x14ac:dyDescent="0.35">
      <c r="A138" s="34" t="s">
        <v>248</v>
      </c>
      <c r="B138" s="35">
        <v>0</v>
      </c>
      <c r="C138" s="135">
        <f>IF(B140=0, "-", B138/B140)</f>
        <v>0</v>
      </c>
      <c r="D138" s="35">
        <v>1</v>
      </c>
      <c r="E138" s="126">
        <f>IF(D140=0, "-", D138/D140)</f>
        <v>0.14285714285714285</v>
      </c>
      <c r="F138" s="136">
        <v>1</v>
      </c>
      <c r="G138" s="135">
        <f>IF(F140=0, "-", F138/F140)</f>
        <v>3.7037037037037035E-2</v>
      </c>
      <c r="H138" s="35">
        <v>4</v>
      </c>
      <c r="I138" s="126">
        <f>IF(H140=0, "-", H138/H140)</f>
        <v>0.10256410256410256</v>
      </c>
      <c r="J138" s="125">
        <f t="shared" si="8"/>
        <v>-1</v>
      </c>
      <c r="K138" s="126">
        <f t="shared" si="9"/>
        <v>-0.75</v>
      </c>
    </row>
    <row r="139" spans="1:11" x14ac:dyDescent="0.25">
      <c r="A139" s="137"/>
      <c r="B139" s="40"/>
      <c r="D139" s="40"/>
      <c r="E139" s="44"/>
      <c r="F139" s="138"/>
      <c r="H139" s="40"/>
      <c r="I139" s="44"/>
      <c r="J139" s="43"/>
      <c r="K139" s="44"/>
    </row>
    <row r="140" spans="1:11" s="52" customFormat="1" ht="13" x14ac:dyDescent="0.3">
      <c r="A140" s="139" t="s">
        <v>249</v>
      </c>
      <c r="B140" s="46">
        <f>SUM(B132:B139)</f>
        <v>8</v>
      </c>
      <c r="C140" s="140">
        <f>B140/1257</f>
        <v>6.3643595863166272E-3</v>
      </c>
      <c r="D140" s="46">
        <f>SUM(D132:D139)</f>
        <v>7</v>
      </c>
      <c r="E140" s="141">
        <f>D140/1595</f>
        <v>4.3887147335423199E-3</v>
      </c>
      <c r="F140" s="128">
        <f>SUM(F132:F139)</f>
        <v>27</v>
      </c>
      <c r="G140" s="142">
        <f>F140/3843</f>
        <v>7.0257611241217799E-3</v>
      </c>
      <c r="H140" s="46">
        <f>SUM(H132:H139)</f>
        <v>39</v>
      </c>
      <c r="I140" s="141">
        <f>H140/4426</f>
        <v>8.8115680072300053E-3</v>
      </c>
      <c r="J140" s="49">
        <f>IF(D140=0, "-", IF((B140-D140)/D140&lt;10, (B140-D140)/D140, "&gt;999%"))</f>
        <v>0.14285714285714285</v>
      </c>
      <c r="K140" s="50">
        <f>IF(H140=0, "-", IF((F140-H140)/H140&lt;10, (F140-H140)/H140, "&gt;999%"))</f>
        <v>-0.30769230769230771</v>
      </c>
    </row>
    <row r="141" spans="1:11" x14ac:dyDescent="0.25">
      <c r="B141" s="138"/>
      <c r="D141" s="138"/>
      <c r="F141" s="138"/>
      <c r="H141" s="138"/>
    </row>
    <row r="142" spans="1:11" ht="13" x14ac:dyDescent="0.3">
      <c r="A142" s="131" t="s">
        <v>250</v>
      </c>
      <c r="B142" s="132" t="s">
        <v>154</v>
      </c>
      <c r="C142" s="133" t="s">
        <v>155</v>
      </c>
      <c r="D142" s="132" t="s">
        <v>154</v>
      </c>
      <c r="E142" s="134" t="s">
        <v>155</v>
      </c>
      <c r="F142" s="133" t="s">
        <v>154</v>
      </c>
      <c r="G142" s="133" t="s">
        <v>155</v>
      </c>
      <c r="H142" s="132" t="s">
        <v>154</v>
      </c>
      <c r="I142" s="134" t="s">
        <v>155</v>
      </c>
      <c r="J142" s="132"/>
      <c r="K142" s="134"/>
    </row>
    <row r="143" spans="1:11" ht="14.5" x14ac:dyDescent="0.35">
      <c r="A143" s="34" t="s">
        <v>251</v>
      </c>
      <c r="B143" s="35">
        <v>1</v>
      </c>
      <c r="C143" s="135">
        <f>IF(B146=0, "-", B143/B146)</f>
        <v>1</v>
      </c>
      <c r="D143" s="35">
        <v>0</v>
      </c>
      <c r="E143" s="126" t="str">
        <f>IF(D146=0, "-", D143/D146)</f>
        <v>-</v>
      </c>
      <c r="F143" s="136">
        <v>2</v>
      </c>
      <c r="G143" s="135">
        <f>IF(F146=0, "-", F143/F146)</f>
        <v>1</v>
      </c>
      <c r="H143" s="35">
        <v>0</v>
      </c>
      <c r="I143" s="126">
        <f>IF(H146=0, "-", H143/H146)</f>
        <v>0</v>
      </c>
      <c r="J143" s="125" t="str">
        <f>IF(D143=0, "-", IF((B143-D143)/D143&lt;10, (B143-D143)/D143, "&gt;999%"))</f>
        <v>-</v>
      </c>
      <c r="K143" s="126" t="str">
        <f>IF(H143=0, "-", IF((F143-H143)/H143&lt;10, (F143-H143)/H143, "&gt;999%"))</f>
        <v>-</v>
      </c>
    </row>
    <row r="144" spans="1:11" ht="14.5" x14ac:dyDescent="0.35">
      <c r="A144" s="34" t="s">
        <v>252</v>
      </c>
      <c r="B144" s="35">
        <v>0</v>
      </c>
      <c r="C144" s="135">
        <f>IF(B146=0, "-", B144/B146)</f>
        <v>0</v>
      </c>
      <c r="D144" s="35">
        <v>0</v>
      </c>
      <c r="E144" s="126" t="str">
        <f>IF(D146=0, "-", D144/D146)</f>
        <v>-</v>
      </c>
      <c r="F144" s="136">
        <v>0</v>
      </c>
      <c r="G144" s="135">
        <f>IF(F146=0, "-", F144/F146)</f>
        <v>0</v>
      </c>
      <c r="H144" s="35">
        <v>1</v>
      </c>
      <c r="I144" s="126">
        <f>IF(H146=0, "-", H144/H146)</f>
        <v>1</v>
      </c>
      <c r="J144" s="125" t="str">
        <f>IF(D144=0, "-", IF((B144-D144)/D144&lt;10, (B144-D144)/D144, "&gt;999%"))</f>
        <v>-</v>
      </c>
      <c r="K144" s="126">
        <f>IF(H144=0, "-", IF((F144-H144)/H144&lt;10, (F144-H144)/H144, "&gt;999%"))</f>
        <v>-1</v>
      </c>
    </row>
    <row r="145" spans="1:11" x14ac:dyDescent="0.25">
      <c r="A145" s="137"/>
      <c r="B145" s="40"/>
      <c r="D145" s="40"/>
      <c r="E145" s="44"/>
      <c r="F145" s="138"/>
      <c r="H145" s="40"/>
      <c r="I145" s="44"/>
      <c r="J145" s="43"/>
      <c r="K145" s="44"/>
    </row>
    <row r="146" spans="1:11" s="52" customFormat="1" ht="13" x14ac:dyDescent="0.3">
      <c r="A146" s="139" t="s">
        <v>253</v>
      </c>
      <c r="B146" s="46">
        <f>SUM(B143:B145)</f>
        <v>1</v>
      </c>
      <c r="C146" s="140">
        <f>B146/1257</f>
        <v>7.955449482895784E-4</v>
      </c>
      <c r="D146" s="46">
        <f>SUM(D143:D145)</f>
        <v>0</v>
      </c>
      <c r="E146" s="141">
        <f>D146/1595</f>
        <v>0</v>
      </c>
      <c r="F146" s="128">
        <f>SUM(F143:F145)</f>
        <v>2</v>
      </c>
      <c r="G146" s="142">
        <f>F146/3843</f>
        <v>5.2042674993494666E-4</v>
      </c>
      <c r="H146" s="46">
        <f>SUM(H143:H145)</f>
        <v>1</v>
      </c>
      <c r="I146" s="141">
        <f>H146/4426</f>
        <v>2.2593764121102577E-4</v>
      </c>
      <c r="J146" s="49" t="str">
        <f>IF(D146=0, "-", IF((B146-D146)/D146&lt;10, (B146-D146)/D146, "&gt;999%"))</f>
        <v>-</v>
      </c>
      <c r="K146" s="50">
        <f>IF(H146=0, "-", IF((F146-H146)/H146&lt;10, (F146-H146)/H146, "&gt;999%"))</f>
        <v>1</v>
      </c>
    </row>
    <row r="147" spans="1:11" x14ac:dyDescent="0.25">
      <c r="B147" s="138"/>
      <c r="D147" s="138"/>
      <c r="F147" s="138"/>
      <c r="H147" s="138"/>
    </row>
    <row r="148" spans="1:11" s="52" customFormat="1" ht="13" x14ac:dyDescent="0.3">
      <c r="A148" s="139" t="s">
        <v>254</v>
      </c>
      <c r="B148" s="46">
        <v>9</v>
      </c>
      <c r="C148" s="140">
        <f>B148/1257</f>
        <v>7.1599045346062056E-3</v>
      </c>
      <c r="D148" s="46">
        <v>7</v>
      </c>
      <c r="E148" s="141">
        <f>D148/1595</f>
        <v>4.3887147335423199E-3</v>
      </c>
      <c r="F148" s="128">
        <v>29</v>
      </c>
      <c r="G148" s="142">
        <f>F148/3843</f>
        <v>7.5461878740567265E-3</v>
      </c>
      <c r="H148" s="46">
        <v>40</v>
      </c>
      <c r="I148" s="141">
        <f>H148/4426</f>
        <v>9.0375056484410295E-3</v>
      </c>
      <c r="J148" s="49">
        <f>IF(D148=0, "-", IF((B148-D148)/D148&lt;10, (B148-D148)/D148, "&gt;999%"))</f>
        <v>0.2857142857142857</v>
      </c>
      <c r="K148" s="50">
        <f>IF(H148=0, "-", IF((F148-H148)/H148&lt;10, (F148-H148)/H148, "&gt;999%"))</f>
        <v>-0.27500000000000002</v>
      </c>
    </row>
    <row r="149" spans="1:11" x14ac:dyDescent="0.25">
      <c r="B149" s="138"/>
      <c r="D149" s="138"/>
      <c r="F149" s="138"/>
      <c r="H149" s="138"/>
    </row>
    <row r="150" spans="1:11" ht="15.5" x14ac:dyDescent="0.35">
      <c r="A150" s="129" t="s">
        <v>34</v>
      </c>
      <c r="B150" s="22" t="s">
        <v>4</v>
      </c>
      <c r="C150" s="25"/>
      <c r="D150" s="25"/>
      <c r="E150" s="23"/>
      <c r="F150" s="22" t="s">
        <v>152</v>
      </c>
      <c r="G150" s="25"/>
      <c r="H150" s="25"/>
      <c r="I150" s="23"/>
      <c r="J150" s="22" t="s">
        <v>153</v>
      </c>
      <c r="K150" s="23"/>
    </row>
    <row r="151" spans="1:11" ht="13" x14ac:dyDescent="0.3">
      <c r="A151" s="30"/>
      <c r="B151" s="22">
        <f>VALUE(RIGHT($B$2, 4))</f>
        <v>2020</v>
      </c>
      <c r="C151" s="23"/>
      <c r="D151" s="22">
        <f>B151-1</f>
        <v>2019</v>
      </c>
      <c r="E151" s="130"/>
      <c r="F151" s="22">
        <f>B151</f>
        <v>2020</v>
      </c>
      <c r="G151" s="130"/>
      <c r="H151" s="22">
        <f>D151</f>
        <v>2019</v>
      </c>
      <c r="I151" s="130"/>
      <c r="J151" s="27" t="s">
        <v>8</v>
      </c>
      <c r="K151" s="28" t="s">
        <v>5</v>
      </c>
    </row>
    <row r="152" spans="1:11" ht="13" x14ac:dyDescent="0.3">
      <c r="A152" s="131" t="s">
        <v>255</v>
      </c>
      <c r="B152" s="132" t="s">
        <v>154</v>
      </c>
      <c r="C152" s="133" t="s">
        <v>155</v>
      </c>
      <c r="D152" s="132" t="s">
        <v>154</v>
      </c>
      <c r="E152" s="134" t="s">
        <v>155</v>
      </c>
      <c r="F152" s="133" t="s">
        <v>154</v>
      </c>
      <c r="G152" s="133" t="s">
        <v>155</v>
      </c>
      <c r="H152" s="132" t="s">
        <v>154</v>
      </c>
      <c r="I152" s="134" t="s">
        <v>155</v>
      </c>
      <c r="J152" s="132"/>
      <c r="K152" s="134"/>
    </row>
    <row r="153" spans="1:11" ht="14.5" x14ac:dyDescent="0.35">
      <c r="A153" s="34" t="s">
        <v>256</v>
      </c>
      <c r="B153" s="35">
        <v>0</v>
      </c>
      <c r="C153" s="135">
        <f>IF(B159=0, "-", B153/B159)</f>
        <v>0</v>
      </c>
      <c r="D153" s="35">
        <v>0</v>
      </c>
      <c r="E153" s="126">
        <f>IF(D159=0, "-", D153/D159)</f>
        <v>0</v>
      </c>
      <c r="F153" s="136">
        <v>1</v>
      </c>
      <c r="G153" s="135">
        <f>IF(F159=0, "-", F153/F159)</f>
        <v>7.1428571428571425E-2</v>
      </c>
      <c r="H153" s="35">
        <v>0</v>
      </c>
      <c r="I153" s="126">
        <f>IF(H159=0, "-", H153/H159)</f>
        <v>0</v>
      </c>
      <c r="J153" s="125" t="str">
        <f>IF(D153=0, "-", IF((B153-D153)/D153&lt;10, (B153-D153)/D153, "&gt;999%"))</f>
        <v>-</v>
      </c>
      <c r="K153" s="126" t="str">
        <f>IF(H153=0, "-", IF((F153-H153)/H153&lt;10, (F153-H153)/H153, "&gt;999%"))</f>
        <v>-</v>
      </c>
    </row>
    <row r="154" spans="1:11" ht="14.5" x14ac:dyDescent="0.35">
      <c r="A154" s="34" t="s">
        <v>257</v>
      </c>
      <c r="B154" s="35">
        <v>6</v>
      </c>
      <c r="C154" s="135">
        <f>IF(B159=0, "-", B154/B159)</f>
        <v>1</v>
      </c>
      <c r="D154" s="35">
        <v>5</v>
      </c>
      <c r="E154" s="126">
        <f>IF(D159=0, "-", D154/D159)</f>
        <v>0.7142857142857143</v>
      </c>
      <c r="F154" s="136">
        <v>10</v>
      </c>
      <c r="G154" s="135">
        <f>IF(F159=0, "-", F154/F159)</f>
        <v>0.7142857142857143</v>
      </c>
      <c r="H154" s="35">
        <v>14</v>
      </c>
      <c r="I154" s="126">
        <f>IF(H159=0, "-", H154/H159)</f>
        <v>0.77777777777777779</v>
      </c>
      <c r="J154" s="125">
        <f>IF(D154=0, "-", IF((B154-D154)/D154&lt;10, (B154-D154)/D154, "&gt;999%"))</f>
        <v>0.2</v>
      </c>
      <c r="K154" s="126">
        <f>IF(H154=0, "-", IF((F154-H154)/H154&lt;10, (F154-H154)/H154, "&gt;999%"))</f>
        <v>-0.2857142857142857</v>
      </c>
    </row>
    <row r="155" spans="1:11" ht="14.5" x14ac:dyDescent="0.35">
      <c r="A155" s="34" t="s">
        <v>258</v>
      </c>
      <c r="B155" s="35">
        <v>0</v>
      </c>
      <c r="C155" s="135">
        <f>IF(B159=0, "-", B155/B159)</f>
        <v>0</v>
      </c>
      <c r="D155" s="35">
        <v>1</v>
      </c>
      <c r="E155" s="126">
        <f>IF(D159=0, "-", D155/D159)</f>
        <v>0.14285714285714285</v>
      </c>
      <c r="F155" s="136">
        <v>2</v>
      </c>
      <c r="G155" s="135">
        <f>IF(F159=0, "-", F155/F159)</f>
        <v>0.14285714285714285</v>
      </c>
      <c r="H155" s="35">
        <v>2</v>
      </c>
      <c r="I155" s="126">
        <f>IF(H159=0, "-", H155/H159)</f>
        <v>0.1111111111111111</v>
      </c>
      <c r="J155" s="125">
        <f>IF(D155=0, "-", IF((B155-D155)/D155&lt;10, (B155-D155)/D155, "&gt;999%"))</f>
        <v>-1</v>
      </c>
      <c r="K155" s="126">
        <f>IF(H155=0, "-", IF((F155-H155)/H155&lt;10, (F155-H155)/H155, "&gt;999%"))</f>
        <v>0</v>
      </c>
    </row>
    <row r="156" spans="1:11" ht="14.5" x14ac:dyDescent="0.35">
      <c r="A156" s="34" t="s">
        <v>259</v>
      </c>
      <c r="B156" s="35">
        <v>0</v>
      </c>
      <c r="C156" s="135">
        <f>IF(B159=0, "-", B156/B159)</f>
        <v>0</v>
      </c>
      <c r="D156" s="35">
        <v>0</v>
      </c>
      <c r="E156" s="126">
        <f>IF(D159=0, "-", D156/D159)</f>
        <v>0</v>
      </c>
      <c r="F156" s="136">
        <v>1</v>
      </c>
      <c r="G156" s="135">
        <f>IF(F159=0, "-", F156/F159)</f>
        <v>7.1428571428571425E-2</v>
      </c>
      <c r="H156" s="35">
        <v>0</v>
      </c>
      <c r="I156" s="126">
        <f>IF(H159=0, "-", H156/H159)</f>
        <v>0</v>
      </c>
      <c r="J156" s="125" t="str">
        <f>IF(D156=0, "-", IF((B156-D156)/D156&lt;10, (B156-D156)/D156, "&gt;999%"))</f>
        <v>-</v>
      </c>
      <c r="K156" s="126" t="str">
        <f>IF(H156=0, "-", IF((F156-H156)/H156&lt;10, (F156-H156)/H156, "&gt;999%"))</f>
        <v>-</v>
      </c>
    </row>
    <row r="157" spans="1:11" ht="14.5" x14ac:dyDescent="0.35">
      <c r="A157" s="34" t="s">
        <v>260</v>
      </c>
      <c r="B157" s="35">
        <v>0</v>
      </c>
      <c r="C157" s="135">
        <f>IF(B159=0, "-", B157/B159)</f>
        <v>0</v>
      </c>
      <c r="D157" s="35">
        <v>1</v>
      </c>
      <c r="E157" s="126">
        <f>IF(D159=0, "-", D157/D159)</f>
        <v>0.14285714285714285</v>
      </c>
      <c r="F157" s="136">
        <v>0</v>
      </c>
      <c r="G157" s="135">
        <f>IF(F159=0, "-", F157/F159)</f>
        <v>0</v>
      </c>
      <c r="H157" s="35">
        <v>2</v>
      </c>
      <c r="I157" s="126">
        <f>IF(H159=0, "-", H157/H159)</f>
        <v>0.1111111111111111</v>
      </c>
      <c r="J157" s="125">
        <f>IF(D157=0, "-", IF((B157-D157)/D157&lt;10, (B157-D157)/D157, "&gt;999%"))</f>
        <v>-1</v>
      </c>
      <c r="K157" s="126">
        <f>IF(H157=0, "-", IF((F157-H157)/H157&lt;10, (F157-H157)/H157, "&gt;999%"))</f>
        <v>-1</v>
      </c>
    </row>
    <row r="158" spans="1:11" x14ac:dyDescent="0.25">
      <c r="A158" s="137"/>
      <c r="B158" s="40"/>
      <c r="D158" s="40"/>
      <c r="E158" s="44"/>
      <c r="F158" s="138"/>
      <c r="H158" s="40"/>
      <c r="I158" s="44"/>
      <c r="J158" s="43"/>
      <c r="K158" s="44"/>
    </row>
    <row r="159" spans="1:11" s="52" customFormat="1" ht="13" x14ac:dyDescent="0.3">
      <c r="A159" s="139" t="s">
        <v>261</v>
      </c>
      <c r="B159" s="46">
        <f>SUM(B153:B158)</f>
        <v>6</v>
      </c>
      <c r="C159" s="140">
        <f>B159/1257</f>
        <v>4.7732696897374704E-3</v>
      </c>
      <c r="D159" s="46">
        <f>SUM(D153:D158)</f>
        <v>7</v>
      </c>
      <c r="E159" s="141">
        <f>D159/1595</f>
        <v>4.3887147335423199E-3</v>
      </c>
      <c r="F159" s="128">
        <f>SUM(F153:F158)</f>
        <v>14</v>
      </c>
      <c r="G159" s="142">
        <f>F159/3843</f>
        <v>3.6429872495446266E-3</v>
      </c>
      <c r="H159" s="46">
        <f>SUM(H153:H158)</f>
        <v>18</v>
      </c>
      <c r="I159" s="141">
        <f>H159/4426</f>
        <v>4.0668775417984637E-3</v>
      </c>
      <c r="J159" s="49">
        <f>IF(D159=0, "-", IF((B159-D159)/D159&lt;10, (B159-D159)/D159, "&gt;999%"))</f>
        <v>-0.14285714285714285</v>
      </c>
      <c r="K159" s="50">
        <f>IF(H159=0, "-", IF((F159-H159)/H159&lt;10, (F159-H159)/H159, "&gt;999%"))</f>
        <v>-0.22222222222222221</v>
      </c>
    </row>
    <row r="160" spans="1:11" x14ac:dyDescent="0.25">
      <c r="B160" s="138"/>
      <c r="D160" s="138"/>
      <c r="F160" s="138"/>
      <c r="H160" s="138"/>
    </row>
    <row r="161" spans="1:11" ht="13" x14ac:dyDescent="0.3">
      <c r="A161" s="131" t="s">
        <v>262</v>
      </c>
      <c r="B161" s="132" t="s">
        <v>154</v>
      </c>
      <c r="C161" s="133" t="s">
        <v>155</v>
      </c>
      <c r="D161" s="132" t="s">
        <v>154</v>
      </c>
      <c r="E161" s="134" t="s">
        <v>155</v>
      </c>
      <c r="F161" s="133" t="s">
        <v>154</v>
      </c>
      <c r="G161" s="133" t="s">
        <v>155</v>
      </c>
      <c r="H161" s="132" t="s">
        <v>154</v>
      </c>
      <c r="I161" s="134" t="s">
        <v>155</v>
      </c>
      <c r="J161" s="132"/>
      <c r="K161" s="134"/>
    </row>
    <row r="162" spans="1:11" ht="14.5" x14ac:dyDescent="0.35">
      <c r="A162" s="34" t="s">
        <v>263</v>
      </c>
      <c r="B162" s="35">
        <v>0</v>
      </c>
      <c r="C162" s="135">
        <f>IF(B167=0, "-", B162/B167)</f>
        <v>0</v>
      </c>
      <c r="D162" s="35">
        <v>3</v>
      </c>
      <c r="E162" s="126">
        <f>IF(D167=0, "-", D162/D167)</f>
        <v>0.6</v>
      </c>
      <c r="F162" s="136">
        <v>0</v>
      </c>
      <c r="G162" s="135">
        <f>IF(F167=0, "-", F162/F167)</f>
        <v>0</v>
      </c>
      <c r="H162" s="35">
        <v>4</v>
      </c>
      <c r="I162" s="126">
        <f>IF(H167=0, "-", H162/H167)</f>
        <v>0.5714285714285714</v>
      </c>
      <c r="J162" s="125">
        <f>IF(D162=0, "-", IF((B162-D162)/D162&lt;10, (B162-D162)/D162, "&gt;999%"))</f>
        <v>-1</v>
      </c>
      <c r="K162" s="126">
        <f>IF(H162=0, "-", IF((F162-H162)/H162&lt;10, (F162-H162)/H162, "&gt;999%"))</f>
        <v>-1</v>
      </c>
    </row>
    <row r="163" spans="1:11" ht="14.5" x14ac:dyDescent="0.35">
      <c r="A163" s="34" t="s">
        <v>264</v>
      </c>
      <c r="B163" s="35">
        <v>0</v>
      </c>
      <c r="C163" s="135">
        <f>IF(B167=0, "-", B163/B167)</f>
        <v>0</v>
      </c>
      <c r="D163" s="35">
        <v>1</v>
      </c>
      <c r="E163" s="126">
        <f>IF(D167=0, "-", D163/D167)</f>
        <v>0.2</v>
      </c>
      <c r="F163" s="136">
        <v>1</v>
      </c>
      <c r="G163" s="135">
        <f>IF(F167=0, "-", F163/F167)</f>
        <v>0.5</v>
      </c>
      <c r="H163" s="35">
        <v>2</v>
      </c>
      <c r="I163" s="126">
        <f>IF(H167=0, "-", H163/H167)</f>
        <v>0.2857142857142857</v>
      </c>
      <c r="J163" s="125">
        <f>IF(D163=0, "-", IF((B163-D163)/D163&lt;10, (B163-D163)/D163, "&gt;999%"))</f>
        <v>-1</v>
      </c>
      <c r="K163" s="126">
        <f>IF(H163=0, "-", IF((F163-H163)/H163&lt;10, (F163-H163)/H163, "&gt;999%"))</f>
        <v>-0.5</v>
      </c>
    </row>
    <row r="164" spans="1:11" ht="14.5" x14ac:dyDescent="0.35">
      <c r="A164" s="34" t="s">
        <v>265</v>
      </c>
      <c r="B164" s="35">
        <v>0</v>
      </c>
      <c r="C164" s="135">
        <f>IF(B167=0, "-", B164/B167)</f>
        <v>0</v>
      </c>
      <c r="D164" s="35">
        <v>1</v>
      </c>
      <c r="E164" s="126">
        <f>IF(D167=0, "-", D164/D167)</f>
        <v>0.2</v>
      </c>
      <c r="F164" s="136">
        <v>0</v>
      </c>
      <c r="G164" s="135">
        <f>IF(F167=0, "-", F164/F167)</f>
        <v>0</v>
      </c>
      <c r="H164" s="35">
        <v>1</v>
      </c>
      <c r="I164" s="126">
        <f>IF(H167=0, "-", H164/H167)</f>
        <v>0.14285714285714285</v>
      </c>
      <c r="J164" s="125">
        <f>IF(D164=0, "-", IF((B164-D164)/D164&lt;10, (B164-D164)/D164, "&gt;999%"))</f>
        <v>-1</v>
      </c>
      <c r="K164" s="126">
        <f>IF(H164=0, "-", IF((F164-H164)/H164&lt;10, (F164-H164)/H164, "&gt;999%"))</f>
        <v>-1</v>
      </c>
    </row>
    <row r="165" spans="1:11" ht="14.5" x14ac:dyDescent="0.35">
      <c r="A165" s="34" t="s">
        <v>266</v>
      </c>
      <c r="B165" s="35">
        <v>1</v>
      </c>
      <c r="C165" s="135">
        <f>IF(B167=0, "-", B165/B167)</f>
        <v>1</v>
      </c>
      <c r="D165" s="35">
        <v>0</v>
      </c>
      <c r="E165" s="126">
        <f>IF(D167=0, "-", D165/D167)</f>
        <v>0</v>
      </c>
      <c r="F165" s="136">
        <v>1</v>
      </c>
      <c r="G165" s="135">
        <f>IF(F167=0, "-", F165/F167)</f>
        <v>0.5</v>
      </c>
      <c r="H165" s="35">
        <v>0</v>
      </c>
      <c r="I165" s="126">
        <f>IF(H167=0, "-", H165/H167)</f>
        <v>0</v>
      </c>
      <c r="J165" s="125" t="str">
        <f>IF(D165=0, "-", IF((B165-D165)/D165&lt;10, (B165-D165)/D165, "&gt;999%"))</f>
        <v>-</v>
      </c>
      <c r="K165" s="126" t="str">
        <f>IF(H165=0, "-", IF((F165-H165)/H165&lt;10, (F165-H165)/H165, "&gt;999%"))</f>
        <v>-</v>
      </c>
    </row>
    <row r="166" spans="1:11" x14ac:dyDescent="0.25">
      <c r="A166" s="137"/>
      <c r="B166" s="40"/>
      <c r="D166" s="40"/>
      <c r="E166" s="44"/>
      <c r="F166" s="138"/>
      <c r="H166" s="40"/>
      <c r="I166" s="44"/>
      <c r="J166" s="43"/>
      <c r="K166" s="44"/>
    </row>
    <row r="167" spans="1:11" s="52" customFormat="1" ht="13" x14ac:dyDescent="0.3">
      <c r="A167" s="139" t="s">
        <v>267</v>
      </c>
      <c r="B167" s="46">
        <f>SUM(B162:B166)</f>
        <v>1</v>
      </c>
      <c r="C167" s="140">
        <f>B167/1257</f>
        <v>7.955449482895784E-4</v>
      </c>
      <c r="D167" s="46">
        <f>SUM(D162:D166)</f>
        <v>5</v>
      </c>
      <c r="E167" s="141">
        <f>D167/1595</f>
        <v>3.134796238244514E-3</v>
      </c>
      <c r="F167" s="128">
        <f>SUM(F162:F166)</f>
        <v>2</v>
      </c>
      <c r="G167" s="142">
        <f>F167/3843</f>
        <v>5.2042674993494666E-4</v>
      </c>
      <c r="H167" s="46">
        <f>SUM(H162:H166)</f>
        <v>7</v>
      </c>
      <c r="I167" s="141">
        <f>H167/4426</f>
        <v>1.5815634884771804E-3</v>
      </c>
      <c r="J167" s="49">
        <f>IF(D167=0, "-", IF((B167-D167)/D167&lt;10, (B167-D167)/D167, "&gt;999%"))</f>
        <v>-0.8</v>
      </c>
      <c r="K167" s="50">
        <f>IF(H167=0, "-", IF((F167-H167)/H167&lt;10, (F167-H167)/H167, "&gt;999%"))</f>
        <v>-0.7142857142857143</v>
      </c>
    </row>
    <row r="168" spans="1:11" x14ac:dyDescent="0.25">
      <c r="B168" s="138"/>
      <c r="D168" s="138"/>
      <c r="F168" s="138"/>
      <c r="H168" s="138"/>
    </row>
    <row r="169" spans="1:11" ht="13" x14ac:dyDescent="0.3">
      <c r="A169" s="131" t="s">
        <v>268</v>
      </c>
      <c r="B169" s="132" t="s">
        <v>154</v>
      </c>
      <c r="C169" s="133" t="s">
        <v>155</v>
      </c>
      <c r="D169" s="132" t="s">
        <v>154</v>
      </c>
      <c r="E169" s="134" t="s">
        <v>155</v>
      </c>
      <c r="F169" s="133" t="s">
        <v>154</v>
      </c>
      <c r="G169" s="133" t="s">
        <v>155</v>
      </c>
      <c r="H169" s="132" t="s">
        <v>154</v>
      </c>
      <c r="I169" s="134" t="s">
        <v>155</v>
      </c>
      <c r="J169" s="132"/>
      <c r="K169" s="134"/>
    </row>
    <row r="170" spans="1:11" ht="14.5" x14ac:dyDescent="0.35">
      <c r="A170" s="34" t="s">
        <v>269</v>
      </c>
      <c r="B170" s="35">
        <v>1</v>
      </c>
      <c r="C170" s="135">
        <f>IF(B172=0, "-", B170/B172)</f>
        <v>1</v>
      </c>
      <c r="D170" s="35">
        <v>1</v>
      </c>
      <c r="E170" s="126">
        <f>IF(D172=0, "-", D170/D172)</f>
        <v>1</v>
      </c>
      <c r="F170" s="136">
        <v>2</v>
      </c>
      <c r="G170" s="135">
        <f>IF(F172=0, "-", F170/F172)</f>
        <v>1</v>
      </c>
      <c r="H170" s="35">
        <v>2</v>
      </c>
      <c r="I170" s="126">
        <f>IF(H172=0, "-", H170/H172)</f>
        <v>1</v>
      </c>
      <c r="J170" s="125">
        <f>IF(D170=0, "-", IF((B170-D170)/D170&lt;10, (B170-D170)/D170, "&gt;999%"))</f>
        <v>0</v>
      </c>
      <c r="K170" s="126">
        <f>IF(H170=0, "-", IF((F170-H170)/H170&lt;10, (F170-H170)/H170, "&gt;999%"))</f>
        <v>0</v>
      </c>
    </row>
    <row r="171" spans="1:11" x14ac:dyDescent="0.25">
      <c r="A171" s="137"/>
      <c r="B171" s="40"/>
      <c r="D171" s="40"/>
      <c r="E171" s="44"/>
      <c r="F171" s="138"/>
      <c r="H171" s="40"/>
      <c r="I171" s="44"/>
      <c r="J171" s="43"/>
      <c r="K171" s="44"/>
    </row>
    <row r="172" spans="1:11" s="52" customFormat="1" ht="13" x14ac:dyDescent="0.3">
      <c r="A172" s="139" t="s">
        <v>270</v>
      </c>
      <c r="B172" s="46">
        <f>SUM(B170:B171)</f>
        <v>1</v>
      </c>
      <c r="C172" s="140">
        <f>B172/1257</f>
        <v>7.955449482895784E-4</v>
      </c>
      <c r="D172" s="46">
        <f>SUM(D170:D171)</f>
        <v>1</v>
      </c>
      <c r="E172" s="141">
        <f>D172/1595</f>
        <v>6.2695924764890286E-4</v>
      </c>
      <c r="F172" s="128">
        <f>SUM(F170:F171)</f>
        <v>2</v>
      </c>
      <c r="G172" s="142">
        <f>F172/3843</f>
        <v>5.2042674993494666E-4</v>
      </c>
      <c r="H172" s="46">
        <f>SUM(H170:H171)</f>
        <v>2</v>
      </c>
      <c r="I172" s="141">
        <f>H172/4426</f>
        <v>4.5187528242205153E-4</v>
      </c>
      <c r="J172" s="49">
        <f>IF(D172=0, "-", IF((B172-D172)/D172&lt;10, (B172-D172)/D172, "&gt;999%"))</f>
        <v>0</v>
      </c>
      <c r="K172" s="50">
        <f>IF(H172=0, "-", IF((F172-H172)/H172&lt;10, (F172-H172)/H172, "&gt;999%"))</f>
        <v>0</v>
      </c>
    </row>
    <row r="173" spans="1:11" x14ac:dyDescent="0.25">
      <c r="B173" s="138"/>
      <c r="D173" s="138"/>
      <c r="F173" s="138"/>
      <c r="H173" s="138"/>
    </row>
    <row r="174" spans="1:11" s="52" customFormat="1" ht="13" x14ac:dyDescent="0.3">
      <c r="A174" s="139" t="s">
        <v>271</v>
      </c>
      <c r="B174" s="46">
        <v>8</v>
      </c>
      <c r="C174" s="140">
        <f>B174/1257</f>
        <v>6.3643595863166272E-3</v>
      </c>
      <c r="D174" s="46">
        <v>13</v>
      </c>
      <c r="E174" s="141">
        <f>D174/1595</f>
        <v>8.1504702194357369E-3</v>
      </c>
      <c r="F174" s="128">
        <v>18</v>
      </c>
      <c r="G174" s="142">
        <f>F174/3843</f>
        <v>4.6838407494145199E-3</v>
      </c>
      <c r="H174" s="46">
        <v>27</v>
      </c>
      <c r="I174" s="141">
        <f>H174/4426</f>
        <v>6.1003163126976956E-3</v>
      </c>
      <c r="J174" s="49">
        <f>IF(D174=0, "-", IF((B174-D174)/D174&lt;10, (B174-D174)/D174, "&gt;999%"))</f>
        <v>-0.38461538461538464</v>
      </c>
      <c r="K174" s="50">
        <f>IF(H174=0, "-", IF((F174-H174)/H174&lt;10, (F174-H174)/H174, "&gt;999%"))</f>
        <v>-0.33333333333333331</v>
      </c>
    </row>
    <row r="175" spans="1:11" x14ac:dyDescent="0.25">
      <c r="B175" s="138"/>
      <c r="D175" s="138"/>
      <c r="F175" s="138"/>
      <c r="H175" s="138"/>
    </row>
    <row r="176" spans="1:11" ht="13" x14ac:dyDescent="0.3">
      <c r="A176" s="26" t="s">
        <v>272</v>
      </c>
      <c r="B176" s="46">
        <f>B180-B178</f>
        <v>205</v>
      </c>
      <c r="C176" s="140">
        <f>B176/1257</f>
        <v>0.16308671439936356</v>
      </c>
      <c r="D176" s="46">
        <f>D180-D178</f>
        <v>296</v>
      </c>
      <c r="E176" s="141">
        <f>D176/1595</f>
        <v>0.18557993730407524</v>
      </c>
      <c r="F176" s="128">
        <f>F180-F178</f>
        <v>737</v>
      </c>
      <c r="G176" s="142">
        <f>F176/3843</f>
        <v>0.19177725735102785</v>
      </c>
      <c r="H176" s="46">
        <f>H180-H178</f>
        <v>972</v>
      </c>
      <c r="I176" s="141">
        <f>H176/4426</f>
        <v>0.21961138725711704</v>
      </c>
      <c r="J176" s="49">
        <f>IF(D176=0, "-", IF((B176-D176)/D176&lt;10, (B176-D176)/D176, "&gt;999%"))</f>
        <v>-0.30743243243243246</v>
      </c>
      <c r="K176" s="50">
        <f>IF(H176=0, "-", IF((F176-H176)/H176&lt;10, (F176-H176)/H176, "&gt;999%"))</f>
        <v>-0.24176954732510289</v>
      </c>
    </row>
    <row r="177" spans="1:11" ht="13" x14ac:dyDescent="0.3">
      <c r="A177" s="26"/>
      <c r="B177" s="46"/>
      <c r="C177" s="140"/>
      <c r="D177" s="46"/>
      <c r="E177" s="141"/>
      <c r="F177" s="128"/>
      <c r="G177" s="142"/>
      <c r="H177" s="46"/>
      <c r="I177" s="141"/>
      <c r="J177" s="49"/>
      <c r="K177" s="50"/>
    </row>
    <row r="178" spans="1:11" ht="13" x14ac:dyDescent="0.3">
      <c r="A178" s="26" t="s">
        <v>273</v>
      </c>
      <c r="B178" s="46">
        <v>12</v>
      </c>
      <c r="C178" s="140">
        <f>B178/1257</f>
        <v>9.5465393794749408E-3</v>
      </c>
      <c r="D178" s="46">
        <v>26</v>
      </c>
      <c r="E178" s="141">
        <f>D178/1595</f>
        <v>1.6300940438871474E-2</v>
      </c>
      <c r="F178" s="128">
        <v>37</v>
      </c>
      <c r="G178" s="142">
        <f>F178/3843</f>
        <v>9.627894873796514E-3</v>
      </c>
      <c r="H178" s="46">
        <v>69</v>
      </c>
      <c r="I178" s="141">
        <f>H178/4426</f>
        <v>1.5589697243560777E-2</v>
      </c>
      <c r="J178" s="49">
        <f>IF(D178=0, "-", IF((B178-D178)/D178&lt;10, (B178-D178)/D178, "&gt;999%"))</f>
        <v>-0.53846153846153844</v>
      </c>
      <c r="K178" s="50">
        <f>IF(H178=0, "-", IF((F178-H178)/H178&lt;10, (F178-H178)/H178, "&gt;999%"))</f>
        <v>-0.46376811594202899</v>
      </c>
    </row>
    <row r="179" spans="1:11" ht="13" x14ac:dyDescent="0.3">
      <c r="A179" s="26"/>
      <c r="B179" s="46"/>
      <c r="C179" s="140"/>
      <c r="D179" s="46"/>
      <c r="E179" s="141"/>
      <c r="F179" s="128"/>
      <c r="G179" s="142"/>
      <c r="H179" s="46"/>
      <c r="I179" s="141"/>
      <c r="J179" s="49"/>
      <c r="K179" s="50"/>
    </row>
    <row r="180" spans="1:11" ht="13" x14ac:dyDescent="0.3">
      <c r="A180" s="26" t="s">
        <v>274</v>
      </c>
      <c r="B180" s="46">
        <v>217</v>
      </c>
      <c r="C180" s="140">
        <f>B180/1257</f>
        <v>0.17263325377883851</v>
      </c>
      <c r="D180" s="46">
        <v>322</v>
      </c>
      <c r="E180" s="141">
        <f>D180/1595</f>
        <v>0.20188087774294672</v>
      </c>
      <c r="F180" s="128">
        <v>774</v>
      </c>
      <c r="G180" s="142">
        <f>F180/3843</f>
        <v>0.20140515222482436</v>
      </c>
      <c r="H180" s="46">
        <v>1041</v>
      </c>
      <c r="I180" s="141">
        <f>H180/4426</f>
        <v>0.23520108450067781</v>
      </c>
      <c r="J180" s="49">
        <f>IF(D180=0, "-", IF((B180-D180)/D180&lt;10, (B180-D180)/D180, "&gt;999%"))</f>
        <v>-0.32608695652173914</v>
      </c>
      <c r="K180" s="50">
        <f>IF(H180=0, "-", IF((F180-H180)/H180&lt;10, (F180-H180)/H180, "&gt;999%"))</f>
        <v>-0.25648414985590778</v>
      </c>
    </row>
  </sheetData>
  <mergeCells count="58">
    <mergeCell ref="B150:E150"/>
    <mergeCell ref="F150:I150"/>
    <mergeCell ref="J150:K150"/>
    <mergeCell ref="B151:C151"/>
    <mergeCell ref="D151:E151"/>
    <mergeCell ref="F151:G151"/>
    <mergeCell ref="H151:I151"/>
    <mergeCell ref="B129:E129"/>
    <mergeCell ref="F129:I129"/>
    <mergeCell ref="J129:K129"/>
    <mergeCell ref="B130:C130"/>
    <mergeCell ref="D130:E130"/>
    <mergeCell ref="F130:G130"/>
    <mergeCell ref="H130:I130"/>
    <mergeCell ref="B120:E120"/>
    <mergeCell ref="F120:I120"/>
    <mergeCell ref="J120:K120"/>
    <mergeCell ref="B121:C121"/>
    <mergeCell ref="D121:E121"/>
    <mergeCell ref="F121:G121"/>
    <mergeCell ref="H121:I121"/>
    <mergeCell ref="B101:E101"/>
    <mergeCell ref="F101:I101"/>
    <mergeCell ref="J101:K101"/>
    <mergeCell ref="B102:C102"/>
    <mergeCell ref="D102:E102"/>
    <mergeCell ref="F102:G102"/>
    <mergeCell ref="H102:I102"/>
    <mergeCell ref="B74:E74"/>
    <mergeCell ref="F74:I74"/>
    <mergeCell ref="J74:K74"/>
    <mergeCell ref="B75:C75"/>
    <mergeCell ref="D75:E75"/>
    <mergeCell ref="F75:G75"/>
    <mergeCell ref="H75:I75"/>
    <mergeCell ref="B41:E41"/>
    <mergeCell ref="F41:I41"/>
    <mergeCell ref="J41:K41"/>
    <mergeCell ref="B42:C42"/>
    <mergeCell ref="D42:E42"/>
    <mergeCell ref="F42:G42"/>
    <mergeCell ref="H42:I42"/>
    <mergeCell ref="B14:E14"/>
    <mergeCell ref="F14:I14"/>
    <mergeCell ref="J14:K14"/>
    <mergeCell ref="B15:C15"/>
    <mergeCell ref="D15:E15"/>
    <mergeCell ref="F15:G15"/>
    <mergeCell ref="H15:I15"/>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40" max="16383" man="1"/>
    <brk id="73" max="16383" man="1"/>
    <brk id="119" max="16383" man="1"/>
    <brk id="14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3D0C-0C70-4616-9C05-99098094674D}">
  <sheetPr>
    <pageSetUpPr fitToPage="1"/>
  </sheetPr>
  <dimension ref="A1:K36"/>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275</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152</v>
      </c>
      <c r="G4" s="25"/>
      <c r="H4" s="25"/>
      <c r="I4" s="23"/>
      <c r="J4" s="22" t="s">
        <v>153</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154</v>
      </c>
      <c r="C6" s="133" t="s">
        <v>155</v>
      </c>
      <c r="D6" s="132" t="s">
        <v>154</v>
      </c>
      <c r="E6" s="134" t="s">
        <v>155</v>
      </c>
      <c r="F6" s="144" t="s">
        <v>154</v>
      </c>
      <c r="G6" s="133" t="s">
        <v>155</v>
      </c>
      <c r="H6" s="145" t="s">
        <v>154</v>
      </c>
      <c r="I6" s="134" t="s">
        <v>155</v>
      </c>
      <c r="J6" s="132"/>
      <c r="K6" s="134"/>
    </row>
    <row r="7" spans="1:11" x14ac:dyDescent="0.25">
      <c r="A7" s="34" t="s">
        <v>49</v>
      </c>
      <c r="B7" s="35">
        <v>1</v>
      </c>
      <c r="C7" s="146">
        <f>IF(B36=0, "-", B7/B36)</f>
        <v>4.608294930875576E-3</v>
      </c>
      <c r="D7" s="35">
        <v>0</v>
      </c>
      <c r="E7" s="39">
        <f>IF(D36=0, "-", D7/D36)</f>
        <v>0</v>
      </c>
      <c r="F7" s="136">
        <v>1</v>
      </c>
      <c r="G7" s="146">
        <f>IF(F36=0, "-", F7/F36)</f>
        <v>1.2919896640826874E-3</v>
      </c>
      <c r="H7" s="35">
        <v>0</v>
      </c>
      <c r="I7" s="39">
        <f>IF(H36=0, "-", H7/H36)</f>
        <v>0</v>
      </c>
      <c r="J7" s="38" t="str">
        <f t="shared" ref="J7:J34" si="0">IF(D7=0, "-", IF((B7-D7)/D7&lt;10, (B7-D7)/D7, "&gt;999%"))</f>
        <v>-</v>
      </c>
      <c r="K7" s="39" t="str">
        <f t="shared" ref="K7:K34" si="1">IF(H7=0, "-", IF((F7-H7)/H7&lt;10, (F7-H7)/H7, "&gt;999%"))</f>
        <v>-</v>
      </c>
    </row>
    <row r="8" spans="1:11" x14ac:dyDescent="0.25">
      <c r="A8" s="34" t="s">
        <v>50</v>
      </c>
      <c r="B8" s="35">
        <v>2</v>
      </c>
      <c r="C8" s="146">
        <f>IF(B36=0, "-", B8/B36)</f>
        <v>9.2165898617511521E-3</v>
      </c>
      <c r="D8" s="35">
        <v>6</v>
      </c>
      <c r="E8" s="39">
        <f>IF(D36=0, "-", D8/D36)</f>
        <v>1.8633540372670808E-2</v>
      </c>
      <c r="F8" s="136">
        <v>5</v>
      </c>
      <c r="G8" s="146">
        <f>IF(F36=0, "-", F8/F36)</f>
        <v>6.4599483204134363E-3</v>
      </c>
      <c r="H8" s="35">
        <v>15</v>
      </c>
      <c r="I8" s="39">
        <f>IF(H36=0, "-", H8/H36)</f>
        <v>1.4409221902017291E-2</v>
      </c>
      <c r="J8" s="38">
        <f t="shared" si="0"/>
        <v>-0.66666666666666663</v>
      </c>
      <c r="K8" s="39">
        <f t="shared" si="1"/>
        <v>-0.66666666666666663</v>
      </c>
    </row>
    <row r="9" spans="1:11" x14ac:dyDescent="0.25">
      <c r="A9" s="34" t="s">
        <v>51</v>
      </c>
      <c r="B9" s="35">
        <v>0</v>
      </c>
      <c r="C9" s="146">
        <f>IF(B36=0, "-", B9/B36)</f>
        <v>0</v>
      </c>
      <c r="D9" s="35">
        <v>2</v>
      </c>
      <c r="E9" s="39">
        <f>IF(D36=0, "-", D9/D36)</f>
        <v>6.2111801242236021E-3</v>
      </c>
      <c r="F9" s="136">
        <v>7</v>
      </c>
      <c r="G9" s="146">
        <f>IF(F36=0, "-", F9/F36)</f>
        <v>9.0439276485788107E-3</v>
      </c>
      <c r="H9" s="35">
        <v>10</v>
      </c>
      <c r="I9" s="39">
        <f>IF(H36=0, "-", H9/H36)</f>
        <v>9.6061479346781949E-3</v>
      </c>
      <c r="J9" s="38">
        <f t="shared" si="0"/>
        <v>-1</v>
      </c>
      <c r="K9" s="39">
        <f t="shared" si="1"/>
        <v>-0.3</v>
      </c>
    </row>
    <row r="10" spans="1:11" x14ac:dyDescent="0.25">
      <c r="A10" s="34" t="s">
        <v>52</v>
      </c>
      <c r="B10" s="35">
        <v>0</v>
      </c>
      <c r="C10" s="146">
        <f>IF(B36=0, "-", B10/B36)</f>
        <v>0</v>
      </c>
      <c r="D10" s="35">
        <v>0</v>
      </c>
      <c r="E10" s="39">
        <f>IF(D36=0, "-", D10/D36)</f>
        <v>0</v>
      </c>
      <c r="F10" s="136">
        <v>2</v>
      </c>
      <c r="G10" s="146">
        <f>IF(F36=0, "-", F10/F36)</f>
        <v>2.5839793281653748E-3</v>
      </c>
      <c r="H10" s="35">
        <v>0</v>
      </c>
      <c r="I10" s="39">
        <f>IF(H36=0, "-", H10/H36)</f>
        <v>0</v>
      </c>
      <c r="J10" s="38" t="str">
        <f t="shared" si="0"/>
        <v>-</v>
      </c>
      <c r="K10" s="39" t="str">
        <f t="shared" si="1"/>
        <v>-</v>
      </c>
    </row>
    <row r="11" spans="1:11" x14ac:dyDescent="0.25">
      <c r="A11" s="34" t="s">
        <v>55</v>
      </c>
      <c r="B11" s="35">
        <v>10</v>
      </c>
      <c r="C11" s="146">
        <f>IF(B36=0, "-", B11/B36)</f>
        <v>4.6082949308755762E-2</v>
      </c>
      <c r="D11" s="35">
        <v>17</v>
      </c>
      <c r="E11" s="39">
        <f>IF(D36=0, "-", D11/D36)</f>
        <v>5.2795031055900624E-2</v>
      </c>
      <c r="F11" s="136">
        <v>19</v>
      </c>
      <c r="G11" s="146">
        <f>IF(F36=0, "-", F11/F36)</f>
        <v>2.454780361757106E-2</v>
      </c>
      <c r="H11" s="35">
        <v>37</v>
      </c>
      <c r="I11" s="39">
        <f>IF(H36=0, "-", H11/H36)</f>
        <v>3.5542747358309319E-2</v>
      </c>
      <c r="J11" s="38">
        <f t="shared" si="0"/>
        <v>-0.41176470588235292</v>
      </c>
      <c r="K11" s="39">
        <f t="shared" si="1"/>
        <v>-0.48648648648648651</v>
      </c>
    </row>
    <row r="12" spans="1:11" x14ac:dyDescent="0.25">
      <c r="A12" s="34" t="s">
        <v>58</v>
      </c>
      <c r="B12" s="35">
        <v>8</v>
      </c>
      <c r="C12" s="146">
        <f>IF(B36=0, "-", B12/B36)</f>
        <v>3.6866359447004608E-2</v>
      </c>
      <c r="D12" s="35">
        <v>9</v>
      </c>
      <c r="E12" s="39">
        <f>IF(D36=0, "-", D12/D36)</f>
        <v>2.7950310559006212E-2</v>
      </c>
      <c r="F12" s="136">
        <v>15</v>
      </c>
      <c r="G12" s="146">
        <f>IF(F36=0, "-", F12/F36)</f>
        <v>1.937984496124031E-2</v>
      </c>
      <c r="H12" s="35">
        <v>71</v>
      </c>
      <c r="I12" s="39">
        <f>IF(H36=0, "-", H12/H36)</f>
        <v>6.8203650336215171E-2</v>
      </c>
      <c r="J12" s="38">
        <f t="shared" si="0"/>
        <v>-0.1111111111111111</v>
      </c>
      <c r="K12" s="39">
        <f t="shared" si="1"/>
        <v>-0.78873239436619713</v>
      </c>
    </row>
    <row r="13" spans="1:11" x14ac:dyDescent="0.25">
      <c r="A13" s="34" t="s">
        <v>59</v>
      </c>
      <c r="B13" s="35">
        <v>20</v>
      </c>
      <c r="C13" s="146">
        <f>IF(B36=0, "-", B13/B36)</f>
        <v>9.2165898617511524E-2</v>
      </c>
      <c r="D13" s="35">
        <v>28</v>
      </c>
      <c r="E13" s="39">
        <f>IF(D36=0, "-", D13/D36)</f>
        <v>8.6956521739130432E-2</v>
      </c>
      <c r="F13" s="136">
        <v>53</v>
      </c>
      <c r="G13" s="146">
        <f>IF(F36=0, "-", F13/F36)</f>
        <v>6.847545219638243E-2</v>
      </c>
      <c r="H13" s="35">
        <v>70</v>
      </c>
      <c r="I13" s="39">
        <f>IF(H36=0, "-", H13/H36)</f>
        <v>6.7243035542747354E-2</v>
      </c>
      <c r="J13" s="38">
        <f t="shared" si="0"/>
        <v>-0.2857142857142857</v>
      </c>
      <c r="K13" s="39">
        <f t="shared" si="1"/>
        <v>-0.24285714285714285</v>
      </c>
    </row>
    <row r="14" spans="1:11" x14ac:dyDescent="0.25">
      <c r="A14" s="34" t="s">
        <v>60</v>
      </c>
      <c r="B14" s="35">
        <v>21</v>
      </c>
      <c r="C14" s="146">
        <f>IF(B36=0, "-", B14/B36)</f>
        <v>9.6774193548387094E-2</v>
      </c>
      <c r="D14" s="35">
        <v>46</v>
      </c>
      <c r="E14" s="39">
        <f>IF(D36=0, "-", D14/D36)</f>
        <v>0.14285714285714285</v>
      </c>
      <c r="F14" s="136">
        <v>89</v>
      </c>
      <c r="G14" s="146">
        <f>IF(F36=0, "-", F14/F36)</f>
        <v>0.11498708010335917</v>
      </c>
      <c r="H14" s="35">
        <v>159</v>
      </c>
      <c r="I14" s="39">
        <f>IF(H36=0, "-", H14/H36)</f>
        <v>0.15273775216138327</v>
      </c>
      <c r="J14" s="38">
        <f t="shared" si="0"/>
        <v>-0.54347826086956519</v>
      </c>
      <c r="K14" s="39">
        <f t="shared" si="1"/>
        <v>-0.44025157232704404</v>
      </c>
    </row>
    <row r="15" spans="1:11" x14ac:dyDescent="0.25">
      <c r="A15" s="34" t="s">
        <v>63</v>
      </c>
      <c r="B15" s="35">
        <v>0</v>
      </c>
      <c r="C15" s="146">
        <f>IF(B36=0, "-", B15/B36)</f>
        <v>0</v>
      </c>
      <c r="D15" s="35">
        <v>3</v>
      </c>
      <c r="E15" s="39">
        <f>IF(D36=0, "-", D15/D36)</f>
        <v>9.316770186335404E-3</v>
      </c>
      <c r="F15" s="136">
        <v>1</v>
      </c>
      <c r="G15" s="146">
        <f>IF(F36=0, "-", F15/F36)</f>
        <v>1.2919896640826874E-3</v>
      </c>
      <c r="H15" s="35">
        <v>13</v>
      </c>
      <c r="I15" s="39">
        <f>IF(H36=0, "-", H15/H36)</f>
        <v>1.2487992315081652E-2</v>
      </c>
      <c r="J15" s="38">
        <f t="shared" si="0"/>
        <v>-1</v>
      </c>
      <c r="K15" s="39">
        <f t="shared" si="1"/>
        <v>-0.92307692307692313</v>
      </c>
    </row>
    <row r="16" spans="1:11" x14ac:dyDescent="0.25">
      <c r="A16" s="34" t="s">
        <v>65</v>
      </c>
      <c r="B16" s="35">
        <v>28</v>
      </c>
      <c r="C16" s="146">
        <f>IF(B36=0, "-", B16/B36)</f>
        <v>0.12903225806451613</v>
      </c>
      <c r="D16" s="35">
        <v>32</v>
      </c>
      <c r="E16" s="39">
        <f>IF(D36=0, "-", D16/D36)</f>
        <v>9.9378881987577633E-2</v>
      </c>
      <c r="F16" s="136">
        <v>68</v>
      </c>
      <c r="G16" s="146">
        <f>IF(F36=0, "-", F16/F36)</f>
        <v>8.7855297157622733E-2</v>
      </c>
      <c r="H16" s="35">
        <v>123</v>
      </c>
      <c r="I16" s="39">
        <f>IF(H36=0, "-", H16/H36)</f>
        <v>0.11815561959654179</v>
      </c>
      <c r="J16" s="38">
        <f t="shared" si="0"/>
        <v>-0.125</v>
      </c>
      <c r="K16" s="39">
        <f t="shared" si="1"/>
        <v>-0.44715447154471544</v>
      </c>
    </row>
    <row r="17" spans="1:11" x14ac:dyDescent="0.25">
      <c r="A17" s="34" t="s">
        <v>67</v>
      </c>
      <c r="B17" s="35">
        <v>0</v>
      </c>
      <c r="C17" s="146">
        <f>IF(B36=0, "-", B17/B36)</f>
        <v>0</v>
      </c>
      <c r="D17" s="35">
        <v>0</v>
      </c>
      <c r="E17" s="39">
        <f>IF(D36=0, "-", D17/D36)</f>
        <v>0</v>
      </c>
      <c r="F17" s="136">
        <v>1</v>
      </c>
      <c r="G17" s="146">
        <f>IF(F36=0, "-", F17/F36)</f>
        <v>1.2919896640826874E-3</v>
      </c>
      <c r="H17" s="35">
        <v>1</v>
      </c>
      <c r="I17" s="39">
        <f>IF(H36=0, "-", H17/H36)</f>
        <v>9.6061479346781938E-4</v>
      </c>
      <c r="J17" s="38" t="str">
        <f t="shared" si="0"/>
        <v>-</v>
      </c>
      <c r="K17" s="39">
        <f t="shared" si="1"/>
        <v>0</v>
      </c>
    </row>
    <row r="18" spans="1:11" x14ac:dyDescent="0.25">
      <c r="A18" s="34" t="s">
        <v>68</v>
      </c>
      <c r="B18" s="35">
        <v>0</v>
      </c>
      <c r="C18" s="146">
        <f>IF(B36=0, "-", B18/B36)</f>
        <v>0</v>
      </c>
      <c r="D18" s="35">
        <v>1</v>
      </c>
      <c r="E18" s="39">
        <f>IF(D36=0, "-", D18/D36)</f>
        <v>3.105590062111801E-3</v>
      </c>
      <c r="F18" s="136">
        <v>0</v>
      </c>
      <c r="G18" s="146">
        <f>IF(F36=0, "-", F18/F36)</f>
        <v>0</v>
      </c>
      <c r="H18" s="35">
        <v>1</v>
      </c>
      <c r="I18" s="39">
        <f>IF(H36=0, "-", H18/H36)</f>
        <v>9.6061479346781938E-4</v>
      </c>
      <c r="J18" s="38">
        <f t="shared" si="0"/>
        <v>-1</v>
      </c>
      <c r="K18" s="39">
        <f t="shared" si="1"/>
        <v>-1</v>
      </c>
    </row>
    <row r="19" spans="1:11" x14ac:dyDescent="0.25">
      <c r="A19" s="34" t="s">
        <v>69</v>
      </c>
      <c r="B19" s="35">
        <v>0</v>
      </c>
      <c r="C19" s="146">
        <f>IF(B36=0, "-", B19/B36)</f>
        <v>0</v>
      </c>
      <c r="D19" s="35">
        <v>0</v>
      </c>
      <c r="E19" s="39">
        <f>IF(D36=0, "-", D19/D36)</f>
        <v>0</v>
      </c>
      <c r="F19" s="136">
        <v>1</v>
      </c>
      <c r="G19" s="146">
        <f>IF(F36=0, "-", F19/F36)</f>
        <v>1.2919896640826874E-3</v>
      </c>
      <c r="H19" s="35">
        <v>0</v>
      </c>
      <c r="I19" s="39">
        <f>IF(H36=0, "-", H19/H36)</f>
        <v>0</v>
      </c>
      <c r="J19" s="38" t="str">
        <f t="shared" si="0"/>
        <v>-</v>
      </c>
      <c r="K19" s="39" t="str">
        <f t="shared" si="1"/>
        <v>-</v>
      </c>
    </row>
    <row r="20" spans="1:11" x14ac:dyDescent="0.25">
      <c r="A20" s="34" t="s">
        <v>70</v>
      </c>
      <c r="B20" s="35">
        <v>12</v>
      </c>
      <c r="C20" s="146">
        <f>IF(B36=0, "-", B20/B36)</f>
        <v>5.5299539170506916E-2</v>
      </c>
      <c r="D20" s="35">
        <v>28</v>
      </c>
      <c r="E20" s="39">
        <f>IF(D36=0, "-", D20/D36)</f>
        <v>8.6956521739130432E-2</v>
      </c>
      <c r="F20" s="136">
        <v>45</v>
      </c>
      <c r="G20" s="146">
        <f>IF(F36=0, "-", F20/F36)</f>
        <v>5.8139534883720929E-2</v>
      </c>
      <c r="H20" s="35">
        <v>97</v>
      </c>
      <c r="I20" s="39">
        <f>IF(H36=0, "-", H20/H36)</f>
        <v>9.3179634966378488E-2</v>
      </c>
      <c r="J20" s="38">
        <f t="shared" si="0"/>
        <v>-0.5714285714285714</v>
      </c>
      <c r="K20" s="39">
        <f t="shared" si="1"/>
        <v>-0.53608247422680411</v>
      </c>
    </row>
    <row r="21" spans="1:11" x14ac:dyDescent="0.25">
      <c r="A21" s="34" t="s">
        <v>71</v>
      </c>
      <c r="B21" s="35">
        <v>5</v>
      </c>
      <c r="C21" s="146">
        <f>IF(B36=0, "-", B21/B36)</f>
        <v>2.3041474654377881E-2</v>
      </c>
      <c r="D21" s="35">
        <v>11</v>
      </c>
      <c r="E21" s="39">
        <f>IF(D36=0, "-", D21/D36)</f>
        <v>3.4161490683229816E-2</v>
      </c>
      <c r="F21" s="136">
        <v>15</v>
      </c>
      <c r="G21" s="146">
        <f>IF(F36=0, "-", F21/F36)</f>
        <v>1.937984496124031E-2</v>
      </c>
      <c r="H21" s="35">
        <v>24</v>
      </c>
      <c r="I21" s="39">
        <f>IF(H36=0, "-", H21/H36)</f>
        <v>2.3054755043227664E-2</v>
      </c>
      <c r="J21" s="38">
        <f t="shared" si="0"/>
        <v>-0.54545454545454541</v>
      </c>
      <c r="K21" s="39">
        <f t="shared" si="1"/>
        <v>-0.375</v>
      </c>
    </row>
    <row r="22" spans="1:11" x14ac:dyDescent="0.25">
      <c r="A22" s="34" t="s">
        <v>72</v>
      </c>
      <c r="B22" s="35">
        <v>1</v>
      </c>
      <c r="C22" s="146">
        <f>IF(B36=0, "-", B22/B36)</f>
        <v>4.608294930875576E-3</v>
      </c>
      <c r="D22" s="35">
        <v>0</v>
      </c>
      <c r="E22" s="39">
        <f>IF(D36=0, "-", D22/D36)</f>
        <v>0</v>
      </c>
      <c r="F22" s="136">
        <v>2</v>
      </c>
      <c r="G22" s="146">
        <f>IF(F36=0, "-", F22/F36)</f>
        <v>2.5839793281653748E-3</v>
      </c>
      <c r="H22" s="35">
        <v>1</v>
      </c>
      <c r="I22" s="39">
        <f>IF(H36=0, "-", H22/H36)</f>
        <v>9.6061479346781938E-4</v>
      </c>
      <c r="J22" s="38" t="str">
        <f t="shared" si="0"/>
        <v>-</v>
      </c>
      <c r="K22" s="39">
        <f t="shared" si="1"/>
        <v>1</v>
      </c>
    </row>
    <row r="23" spans="1:11" x14ac:dyDescent="0.25">
      <c r="A23" s="34" t="s">
        <v>73</v>
      </c>
      <c r="B23" s="35">
        <v>12</v>
      </c>
      <c r="C23" s="146">
        <f>IF(B36=0, "-", B23/B36)</f>
        <v>5.5299539170506916E-2</v>
      </c>
      <c r="D23" s="35">
        <v>0</v>
      </c>
      <c r="E23" s="39">
        <f>IF(D36=0, "-", D23/D36)</f>
        <v>0</v>
      </c>
      <c r="F23" s="136">
        <v>43</v>
      </c>
      <c r="G23" s="146">
        <f>IF(F36=0, "-", F23/F36)</f>
        <v>5.5555555555555552E-2</v>
      </c>
      <c r="H23" s="35">
        <v>0</v>
      </c>
      <c r="I23" s="39">
        <f>IF(H36=0, "-", H23/H36)</f>
        <v>0</v>
      </c>
      <c r="J23" s="38" t="str">
        <f t="shared" si="0"/>
        <v>-</v>
      </c>
      <c r="K23" s="39" t="str">
        <f t="shared" si="1"/>
        <v>-</v>
      </c>
    </row>
    <row r="24" spans="1:11" x14ac:dyDescent="0.25">
      <c r="A24" s="34" t="s">
        <v>74</v>
      </c>
      <c r="B24" s="35">
        <v>1</v>
      </c>
      <c r="C24" s="146">
        <f>IF(B36=0, "-", B24/B36)</f>
        <v>4.608294930875576E-3</v>
      </c>
      <c r="D24" s="35">
        <v>2</v>
      </c>
      <c r="E24" s="39">
        <f>IF(D36=0, "-", D24/D36)</f>
        <v>6.2111801242236021E-3</v>
      </c>
      <c r="F24" s="136">
        <v>2</v>
      </c>
      <c r="G24" s="146">
        <f>IF(F36=0, "-", F24/F36)</f>
        <v>2.5839793281653748E-3</v>
      </c>
      <c r="H24" s="35">
        <v>3</v>
      </c>
      <c r="I24" s="39">
        <f>IF(H36=0, "-", H24/H36)</f>
        <v>2.881844380403458E-3</v>
      </c>
      <c r="J24" s="38">
        <f t="shared" si="0"/>
        <v>-0.5</v>
      </c>
      <c r="K24" s="39">
        <f t="shared" si="1"/>
        <v>-0.33333333333333331</v>
      </c>
    </row>
    <row r="25" spans="1:11" x14ac:dyDescent="0.25">
      <c r="A25" s="34" t="s">
        <v>75</v>
      </c>
      <c r="B25" s="35">
        <v>1</v>
      </c>
      <c r="C25" s="146">
        <f>IF(B36=0, "-", B25/B36)</f>
        <v>4.608294930875576E-3</v>
      </c>
      <c r="D25" s="35">
        <v>0</v>
      </c>
      <c r="E25" s="39">
        <f>IF(D36=0, "-", D25/D36)</f>
        <v>0</v>
      </c>
      <c r="F25" s="136">
        <v>3</v>
      </c>
      <c r="G25" s="146">
        <f>IF(F36=0, "-", F25/F36)</f>
        <v>3.875968992248062E-3</v>
      </c>
      <c r="H25" s="35">
        <v>1</v>
      </c>
      <c r="I25" s="39">
        <f>IF(H36=0, "-", H25/H36)</f>
        <v>9.6061479346781938E-4</v>
      </c>
      <c r="J25" s="38" t="str">
        <f t="shared" si="0"/>
        <v>-</v>
      </c>
      <c r="K25" s="39">
        <f t="shared" si="1"/>
        <v>2</v>
      </c>
    </row>
    <row r="26" spans="1:11" x14ac:dyDescent="0.25">
      <c r="A26" s="34" t="s">
        <v>76</v>
      </c>
      <c r="B26" s="35">
        <v>1</v>
      </c>
      <c r="C26" s="146">
        <f>IF(B36=0, "-", B26/B36)</f>
        <v>4.608294930875576E-3</v>
      </c>
      <c r="D26" s="35">
        <v>0</v>
      </c>
      <c r="E26" s="39">
        <f>IF(D36=0, "-", D26/D36)</f>
        <v>0</v>
      </c>
      <c r="F26" s="136">
        <v>3</v>
      </c>
      <c r="G26" s="146">
        <f>IF(F36=0, "-", F26/F36)</f>
        <v>3.875968992248062E-3</v>
      </c>
      <c r="H26" s="35">
        <v>0</v>
      </c>
      <c r="I26" s="39">
        <f>IF(H36=0, "-", H26/H36)</f>
        <v>0</v>
      </c>
      <c r="J26" s="38" t="str">
        <f t="shared" si="0"/>
        <v>-</v>
      </c>
      <c r="K26" s="39" t="str">
        <f t="shared" si="1"/>
        <v>-</v>
      </c>
    </row>
    <row r="27" spans="1:11" x14ac:dyDescent="0.25">
      <c r="A27" s="34" t="s">
        <v>77</v>
      </c>
      <c r="B27" s="35">
        <v>0</v>
      </c>
      <c r="C27" s="146">
        <f>IF(B36=0, "-", B27/B36)</f>
        <v>0</v>
      </c>
      <c r="D27" s="35">
        <v>0</v>
      </c>
      <c r="E27" s="39">
        <f>IF(D36=0, "-", D27/D36)</f>
        <v>0</v>
      </c>
      <c r="F27" s="136">
        <v>1</v>
      </c>
      <c r="G27" s="146">
        <f>IF(F36=0, "-", F27/F36)</f>
        <v>1.2919896640826874E-3</v>
      </c>
      <c r="H27" s="35">
        <v>0</v>
      </c>
      <c r="I27" s="39">
        <f>IF(H36=0, "-", H27/H36)</f>
        <v>0</v>
      </c>
      <c r="J27" s="38" t="str">
        <f t="shared" si="0"/>
        <v>-</v>
      </c>
      <c r="K27" s="39" t="str">
        <f t="shared" si="1"/>
        <v>-</v>
      </c>
    </row>
    <row r="28" spans="1:11" x14ac:dyDescent="0.25">
      <c r="A28" s="34" t="s">
        <v>78</v>
      </c>
      <c r="B28" s="35">
        <v>2</v>
      </c>
      <c r="C28" s="146">
        <f>IF(B36=0, "-", B28/B36)</f>
        <v>9.2165898617511521E-3</v>
      </c>
      <c r="D28" s="35">
        <v>1</v>
      </c>
      <c r="E28" s="39">
        <f>IF(D36=0, "-", D28/D36)</f>
        <v>3.105590062111801E-3</v>
      </c>
      <c r="F28" s="136">
        <v>3</v>
      </c>
      <c r="G28" s="146">
        <f>IF(F36=0, "-", F28/F36)</f>
        <v>3.875968992248062E-3</v>
      </c>
      <c r="H28" s="35">
        <v>2</v>
      </c>
      <c r="I28" s="39">
        <f>IF(H36=0, "-", H28/H36)</f>
        <v>1.9212295869356388E-3</v>
      </c>
      <c r="J28" s="38">
        <f t="shared" si="0"/>
        <v>1</v>
      </c>
      <c r="K28" s="39">
        <f t="shared" si="1"/>
        <v>0.5</v>
      </c>
    </row>
    <row r="29" spans="1:11" x14ac:dyDescent="0.25">
      <c r="A29" s="34" t="s">
        <v>80</v>
      </c>
      <c r="B29" s="35">
        <v>0</v>
      </c>
      <c r="C29" s="146">
        <f>IF(B36=0, "-", B29/B36)</f>
        <v>0</v>
      </c>
      <c r="D29" s="35">
        <v>0</v>
      </c>
      <c r="E29" s="39">
        <f>IF(D36=0, "-", D29/D36)</f>
        <v>0</v>
      </c>
      <c r="F29" s="136">
        <v>0</v>
      </c>
      <c r="G29" s="146">
        <f>IF(F36=0, "-", F29/F36)</f>
        <v>0</v>
      </c>
      <c r="H29" s="35">
        <v>1</v>
      </c>
      <c r="I29" s="39">
        <f>IF(H36=0, "-", H29/H36)</f>
        <v>9.6061479346781938E-4</v>
      </c>
      <c r="J29" s="38" t="str">
        <f t="shared" si="0"/>
        <v>-</v>
      </c>
      <c r="K29" s="39">
        <f t="shared" si="1"/>
        <v>-1</v>
      </c>
    </row>
    <row r="30" spans="1:11" x14ac:dyDescent="0.25">
      <c r="A30" s="34" t="s">
        <v>81</v>
      </c>
      <c r="B30" s="35">
        <v>4</v>
      </c>
      <c r="C30" s="146">
        <f>IF(B36=0, "-", B30/B36)</f>
        <v>1.8433179723502304E-2</v>
      </c>
      <c r="D30" s="35">
        <v>5</v>
      </c>
      <c r="E30" s="39">
        <f>IF(D36=0, "-", D30/D36)</f>
        <v>1.5527950310559006E-2</v>
      </c>
      <c r="F30" s="136">
        <v>14</v>
      </c>
      <c r="G30" s="146">
        <f>IF(F36=0, "-", F30/F36)</f>
        <v>1.8087855297157621E-2</v>
      </c>
      <c r="H30" s="35">
        <v>14</v>
      </c>
      <c r="I30" s="39">
        <f>IF(H36=0, "-", H30/H36)</f>
        <v>1.3448607108549471E-2</v>
      </c>
      <c r="J30" s="38">
        <f t="shared" si="0"/>
        <v>-0.2</v>
      </c>
      <c r="K30" s="39">
        <f t="shared" si="1"/>
        <v>0</v>
      </c>
    </row>
    <row r="31" spans="1:11" x14ac:dyDescent="0.25">
      <c r="A31" s="34" t="s">
        <v>83</v>
      </c>
      <c r="B31" s="35">
        <v>5</v>
      </c>
      <c r="C31" s="146">
        <f>IF(B36=0, "-", B31/B36)</f>
        <v>2.3041474654377881E-2</v>
      </c>
      <c r="D31" s="35">
        <v>8</v>
      </c>
      <c r="E31" s="39">
        <f>IF(D36=0, "-", D31/D36)</f>
        <v>2.4844720496894408E-2</v>
      </c>
      <c r="F31" s="136">
        <v>19</v>
      </c>
      <c r="G31" s="146">
        <f>IF(F36=0, "-", F31/F36)</f>
        <v>2.454780361757106E-2</v>
      </c>
      <c r="H31" s="35">
        <v>42</v>
      </c>
      <c r="I31" s="39">
        <f>IF(H36=0, "-", H31/H36)</f>
        <v>4.0345821325648415E-2</v>
      </c>
      <c r="J31" s="38">
        <f t="shared" si="0"/>
        <v>-0.375</v>
      </c>
      <c r="K31" s="39">
        <f t="shared" si="1"/>
        <v>-0.54761904761904767</v>
      </c>
    </row>
    <row r="32" spans="1:11" x14ac:dyDescent="0.25">
      <c r="A32" s="34" t="s">
        <v>84</v>
      </c>
      <c r="B32" s="35">
        <v>20</v>
      </c>
      <c r="C32" s="146">
        <f>IF(B36=0, "-", B32/B36)</f>
        <v>9.2165898617511524E-2</v>
      </c>
      <c r="D32" s="35">
        <v>20</v>
      </c>
      <c r="E32" s="39">
        <f>IF(D36=0, "-", D32/D36)</f>
        <v>6.2111801242236024E-2</v>
      </c>
      <c r="F32" s="136">
        <v>77</v>
      </c>
      <c r="G32" s="146">
        <f>IF(F36=0, "-", F32/F36)</f>
        <v>9.9483204134366926E-2</v>
      </c>
      <c r="H32" s="35">
        <v>59</v>
      </c>
      <c r="I32" s="39">
        <f>IF(H36=0, "-", H32/H36)</f>
        <v>5.6676272814601344E-2</v>
      </c>
      <c r="J32" s="38">
        <f t="shared" si="0"/>
        <v>0</v>
      </c>
      <c r="K32" s="39">
        <f t="shared" si="1"/>
        <v>0.30508474576271188</v>
      </c>
    </row>
    <row r="33" spans="1:11" x14ac:dyDescent="0.25">
      <c r="A33" s="34" t="s">
        <v>85</v>
      </c>
      <c r="B33" s="35">
        <v>47</v>
      </c>
      <c r="C33" s="146">
        <f>IF(B36=0, "-", B33/B36)</f>
        <v>0.21658986175115208</v>
      </c>
      <c r="D33" s="35">
        <v>68</v>
      </c>
      <c r="E33" s="39">
        <f>IF(D36=0, "-", D33/D36)</f>
        <v>0.21118012422360249</v>
      </c>
      <c r="F33" s="136">
        <v>232</v>
      </c>
      <c r="G33" s="146">
        <f>IF(F36=0, "-", F33/F36)</f>
        <v>0.29974160206718348</v>
      </c>
      <c r="H33" s="35">
        <v>203</v>
      </c>
      <c r="I33" s="39">
        <f>IF(H36=0, "-", H33/H36)</f>
        <v>0.19500480307396734</v>
      </c>
      <c r="J33" s="38">
        <f t="shared" si="0"/>
        <v>-0.30882352941176472</v>
      </c>
      <c r="K33" s="39">
        <f t="shared" si="1"/>
        <v>0.14285714285714285</v>
      </c>
    </row>
    <row r="34" spans="1:11" x14ac:dyDescent="0.25">
      <c r="A34" s="34" t="s">
        <v>86</v>
      </c>
      <c r="B34" s="35">
        <v>16</v>
      </c>
      <c r="C34" s="146">
        <f>IF(B36=0, "-", B34/B36)</f>
        <v>7.3732718894009217E-2</v>
      </c>
      <c r="D34" s="35">
        <v>35</v>
      </c>
      <c r="E34" s="39">
        <f>IF(D36=0, "-", D34/D36)</f>
        <v>0.10869565217391304</v>
      </c>
      <c r="F34" s="136">
        <v>53</v>
      </c>
      <c r="G34" s="146">
        <f>IF(F36=0, "-", F34/F36)</f>
        <v>6.847545219638243E-2</v>
      </c>
      <c r="H34" s="35">
        <v>94</v>
      </c>
      <c r="I34" s="39">
        <f>IF(H36=0, "-", H34/H36)</f>
        <v>9.0297790585975021E-2</v>
      </c>
      <c r="J34" s="38">
        <f t="shared" si="0"/>
        <v>-0.54285714285714282</v>
      </c>
      <c r="K34" s="39">
        <f t="shared" si="1"/>
        <v>-0.43617021276595747</v>
      </c>
    </row>
    <row r="35" spans="1:11" x14ac:dyDescent="0.25">
      <c r="A35" s="137"/>
      <c r="B35" s="40"/>
      <c r="D35" s="40"/>
      <c r="E35" s="44"/>
      <c r="F35" s="138"/>
      <c r="H35" s="40"/>
      <c r="I35" s="44"/>
      <c r="J35" s="43"/>
      <c r="K35" s="44"/>
    </row>
    <row r="36" spans="1:11" s="52" customFormat="1" ht="13" x14ac:dyDescent="0.3">
      <c r="A36" s="139" t="s">
        <v>274</v>
      </c>
      <c r="B36" s="46">
        <f>SUM(B7:B35)</f>
        <v>217</v>
      </c>
      <c r="C36" s="140">
        <v>1</v>
      </c>
      <c r="D36" s="46">
        <f>SUM(D7:D35)</f>
        <v>322</v>
      </c>
      <c r="E36" s="141">
        <v>1</v>
      </c>
      <c r="F36" s="128">
        <f>SUM(F7:F35)</f>
        <v>774</v>
      </c>
      <c r="G36" s="142">
        <v>1</v>
      </c>
      <c r="H36" s="46">
        <f>SUM(H7:H35)</f>
        <v>1041</v>
      </c>
      <c r="I36" s="141">
        <v>1</v>
      </c>
      <c r="J36" s="49">
        <f>IF(D36=0, "-", (B36-D36)/D36)</f>
        <v>-0.32608695652173914</v>
      </c>
      <c r="K36" s="50">
        <f>IF(H36=0, "-", (F36-H36)/H36)</f>
        <v>-0.25648414985590778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F1EE05-9347-4CEB-B4AD-715B3265F7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E5A255-34C3-421D-9DA4-061FFF33D6B5}">
  <ds:schemaRefs>
    <ds:schemaRef ds:uri="http://schemas.microsoft.com/sharepoint/v3/contenttype/forms"/>
  </ds:schemaRefs>
</ds:datastoreItem>
</file>

<file path=customXml/itemProps3.xml><?xml version="1.0" encoding="utf-8"?>
<ds:datastoreItem xmlns:ds="http://schemas.openxmlformats.org/officeDocument/2006/customXml" ds:itemID="{CA27281E-A0CF-468B-AA9C-07E63E41E45B}">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2020-04-02T19:12:00Z</dcterms:created>
  <dcterms:modified xsi:type="dcterms:W3CDTF">2020-04-02T19:12:08Z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