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Mar21\Standard Reports\"/>
    </mc:Choice>
  </mc:AlternateContent>
  <xr:revisionPtr revIDLastSave="0" documentId="13_ncr:1_{3D968B51-6157-4111-A356-5F522265C3EB}" xr6:coauthVersionLast="45" xr6:coauthVersionMax="45" xr10:uidLastSave="{00000000-0000-0000-0000-000000000000}"/>
  <bookViews>
    <workbookView xWindow="1590" yWindow="210" windowWidth="23535" windowHeight="1494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49" l="1"/>
  <c r="I8" i="49"/>
  <c r="H8" i="49"/>
  <c r="G8" i="49"/>
  <c r="H9" i="49"/>
  <c r="J9" i="49" s="1"/>
  <c r="G9" i="49"/>
  <c r="I9" i="49" s="1"/>
  <c r="H10" i="49"/>
  <c r="J10" i="49" s="1"/>
  <c r="G10" i="49"/>
  <c r="I10" i="49" s="1"/>
  <c r="H13" i="49"/>
  <c r="J13" i="49" s="1"/>
  <c r="G13" i="49"/>
  <c r="I13" i="49" s="1"/>
  <c r="H14" i="49"/>
  <c r="J14" i="49" s="1"/>
  <c r="G14" i="49"/>
  <c r="I14" i="49" s="1"/>
  <c r="J15" i="49"/>
  <c r="I15" i="49"/>
  <c r="H15" i="49"/>
  <c r="G15" i="49"/>
  <c r="I16" i="49"/>
  <c r="H16" i="49"/>
  <c r="J16" i="49" s="1"/>
  <c r="G16" i="49"/>
  <c r="J17" i="49"/>
  <c r="I17" i="49"/>
  <c r="H17" i="49"/>
  <c r="G17" i="49"/>
  <c r="J18" i="49"/>
  <c r="I18" i="49"/>
  <c r="H18" i="49"/>
  <c r="G18" i="49"/>
  <c r="H19" i="49"/>
  <c r="J19" i="49" s="1"/>
  <c r="G19" i="49"/>
  <c r="I19" i="49" s="1"/>
  <c r="H20" i="49"/>
  <c r="J20" i="49" s="1"/>
  <c r="G20" i="49"/>
  <c r="I20" i="49" s="1"/>
  <c r="H21" i="49"/>
  <c r="J21" i="49" s="1"/>
  <c r="G21" i="49"/>
  <c r="I21" i="49" s="1"/>
  <c r="H22" i="49"/>
  <c r="J22" i="49" s="1"/>
  <c r="G22" i="49"/>
  <c r="I22" i="49" s="1"/>
  <c r="I23" i="49"/>
  <c r="H23" i="49"/>
  <c r="J23" i="49" s="1"/>
  <c r="G23" i="49"/>
  <c r="H24" i="49"/>
  <c r="J24" i="49" s="1"/>
  <c r="G24" i="49"/>
  <c r="I24" i="49" s="1"/>
  <c r="I27" i="49"/>
  <c r="H27" i="49"/>
  <c r="J27" i="49" s="1"/>
  <c r="G27" i="49"/>
  <c r="I28" i="49"/>
  <c r="H28" i="49"/>
  <c r="J28" i="49" s="1"/>
  <c r="G28" i="49"/>
  <c r="I29" i="49"/>
  <c r="H29" i="49"/>
  <c r="J29" i="49" s="1"/>
  <c r="G29" i="49"/>
  <c r="J30" i="49"/>
  <c r="I30" i="49"/>
  <c r="H30" i="49"/>
  <c r="G30" i="49"/>
  <c r="I31" i="49"/>
  <c r="H31" i="49"/>
  <c r="J31" i="49" s="1"/>
  <c r="G31" i="49"/>
  <c r="I32" i="49"/>
  <c r="H32" i="49"/>
  <c r="J32" i="49" s="1"/>
  <c r="G32" i="49"/>
  <c r="H33" i="49"/>
  <c r="J33" i="49" s="1"/>
  <c r="G33" i="49"/>
  <c r="I33" i="49" s="1"/>
  <c r="H34" i="49"/>
  <c r="J34" i="49" s="1"/>
  <c r="G34" i="49"/>
  <c r="I34" i="49" s="1"/>
  <c r="H35" i="49"/>
  <c r="J35" i="49" s="1"/>
  <c r="G35" i="49"/>
  <c r="I35" i="49" s="1"/>
  <c r="H36" i="49"/>
  <c r="J36" i="49" s="1"/>
  <c r="G36" i="49"/>
  <c r="I36" i="49" s="1"/>
  <c r="H37" i="49"/>
  <c r="J37" i="49" s="1"/>
  <c r="G37" i="49"/>
  <c r="I37" i="49" s="1"/>
  <c r="J40" i="49"/>
  <c r="I40" i="49"/>
  <c r="H40" i="49"/>
  <c r="G40" i="49"/>
  <c r="J41" i="49"/>
  <c r="I41" i="49"/>
  <c r="H41" i="49"/>
  <c r="G41" i="49"/>
  <c r="I44" i="49"/>
  <c r="H44" i="49"/>
  <c r="J44" i="49" s="1"/>
  <c r="G44" i="49"/>
  <c r="I45" i="49"/>
  <c r="H45" i="49"/>
  <c r="J45" i="49" s="1"/>
  <c r="G45" i="49"/>
  <c r="I48" i="49"/>
  <c r="H48" i="49"/>
  <c r="J48" i="49" s="1"/>
  <c r="G48" i="49"/>
  <c r="I49" i="49"/>
  <c r="H49" i="49"/>
  <c r="J49" i="49" s="1"/>
  <c r="G49" i="49"/>
  <c r="J52" i="49"/>
  <c r="I52" i="49"/>
  <c r="H52" i="49"/>
  <c r="G52" i="49"/>
  <c r="J53" i="49"/>
  <c r="I53" i="49"/>
  <c r="H53" i="49"/>
  <c r="G53" i="49"/>
  <c r="J56" i="49"/>
  <c r="I56" i="49"/>
  <c r="H56" i="49"/>
  <c r="G56" i="49"/>
  <c r="J57" i="49"/>
  <c r="I57" i="49"/>
  <c r="H57" i="49"/>
  <c r="G57" i="49"/>
  <c r="H60" i="49"/>
  <c r="J60" i="49" s="1"/>
  <c r="G60" i="49"/>
  <c r="I60" i="49" s="1"/>
  <c r="H61" i="49"/>
  <c r="J61" i="49" s="1"/>
  <c r="G61" i="49"/>
  <c r="I61" i="49" s="1"/>
  <c r="H64" i="49"/>
  <c r="J64" i="49" s="1"/>
  <c r="G64" i="49"/>
  <c r="I64" i="49" s="1"/>
  <c r="H65" i="49"/>
  <c r="J65" i="49" s="1"/>
  <c r="G65" i="49"/>
  <c r="I65" i="49" s="1"/>
  <c r="H66" i="49"/>
  <c r="J66" i="49" s="1"/>
  <c r="G66" i="49"/>
  <c r="I66" i="49" s="1"/>
  <c r="H67" i="49"/>
  <c r="J67" i="49" s="1"/>
  <c r="G67" i="49"/>
  <c r="I67" i="49" s="1"/>
  <c r="H68" i="49"/>
  <c r="J68" i="49" s="1"/>
  <c r="G68" i="49"/>
  <c r="I68" i="49" s="1"/>
  <c r="J69" i="49"/>
  <c r="I69" i="49"/>
  <c r="H69" i="49"/>
  <c r="G69" i="49"/>
  <c r="H70" i="49"/>
  <c r="J70" i="49" s="1"/>
  <c r="G70" i="49"/>
  <c r="I70" i="49" s="1"/>
  <c r="H71" i="49"/>
  <c r="J71" i="49" s="1"/>
  <c r="G71" i="49"/>
  <c r="I71" i="49" s="1"/>
  <c r="H72" i="49"/>
  <c r="J72" i="49" s="1"/>
  <c r="G72" i="49"/>
  <c r="I72" i="49" s="1"/>
  <c r="H73" i="49"/>
  <c r="J73" i="49" s="1"/>
  <c r="G73" i="49"/>
  <c r="I73" i="49" s="1"/>
  <c r="H74" i="49"/>
  <c r="J74" i="49" s="1"/>
  <c r="G74" i="49"/>
  <c r="I74" i="49" s="1"/>
  <c r="I77" i="49"/>
  <c r="H77" i="49"/>
  <c r="J77" i="49" s="1"/>
  <c r="G77" i="49"/>
  <c r="I78" i="49"/>
  <c r="H78" i="49"/>
  <c r="J78" i="49" s="1"/>
  <c r="G78" i="49"/>
  <c r="H81" i="49"/>
  <c r="J81" i="49" s="1"/>
  <c r="G81" i="49"/>
  <c r="I81" i="49" s="1"/>
  <c r="I82" i="49"/>
  <c r="H82" i="49"/>
  <c r="J82" i="49" s="1"/>
  <c r="G82" i="49"/>
  <c r="J83" i="49"/>
  <c r="I83" i="49"/>
  <c r="H83" i="49"/>
  <c r="G83" i="49"/>
  <c r="H84" i="49"/>
  <c r="J84" i="49" s="1"/>
  <c r="G84" i="49"/>
  <c r="I84" i="49" s="1"/>
  <c r="J87" i="49"/>
  <c r="I87" i="49"/>
  <c r="H87" i="49"/>
  <c r="G87" i="49"/>
  <c r="H88" i="49"/>
  <c r="J88" i="49" s="1"/>
  <c r="G88" i="49"/>
  <c r="I88" i="49" s="1"/>
  <c r="H89" i="49"/>
  <c r="J89" i="49" s="1"/>
  <c r="G89" i="49"/>
  <c r="I89" i="49" s="1"/>
  <c r="J90" i="49"/>
  <c r="I90" i="49"/>
  <c r="H90" i="49"/>
  <c r="G90" i="49"/>
  <c r="H91" i="49"/>
  <c r="J91" i="49" s="1"/>
  <c r="G91" i="49"/>
  <c r="I91" i="49" s="1"/>
  <c r="H94" i="49"/>
  <c r="J94" i="49" s="1"/>
  <c r="G94" i="49"/>
  <c r="I94" i="49" s="1"/>
  <c r="H95" i="49"/>
  <c r="J95" i="49" s="1"/>
  <c r="G95" i="49"/>
  <c r="I95" i="49" s="1"/>
  <c r="H96" i="49"/>
  <c r="J96" i="49" s="1"/>
  <c r="G96" i="49"/>
  <c r="I96" i="49" s="1"/>
  <c r="H97" i="49"/>
  <c r="J97" i="49" s="1"/>
  <c r="G97" i="49"/>
  <c r="I97" i="49" s="1"/>
  <c r="H100" i="49"/>
  <c r="J100" i="49" s="1"/>
  <c r="G100" i="49"/>
  <c r="I100" i="49" s="1"/>
  <c r="H101" i="49"/>
  <c r="J101" i="49" s="1"/>
  <c r="G101" i="49"/>
  <c r="I101" i="49" s="1"/>
  <c r="H102" i="49"/>
  <c r="J102" i="49" s="1"/>
  <c r="G102" i="49"/>
  <c r="I102" i="49" s="1"/>
  <c r="H103" i="49"/>
  <c r="J103" i="49" s="1"/>
  <c r="G103" i="49"/>
  <c r="I103" i="49" s="1"/>
  <c r="I104" i="49"/>
  <c r="H104" i="49"/>
  <c r="J104" i="49" s="1"/>
  <c r="G104" i="49"/>
  <c r="H105" i="49"/>
  <c r="J105" i="49" s="1"/>
  <c r="G105" i="49"/>
  <c r="I105" i="49" s="1"/>
  <c r="H106" i="49"/>
  <c r="J106" i="49" s="1"/>
  <c r="G106" i="49"/>
  <c r="I106" i="49" s="1"/>
  <c r="H107" i="49"/>
  <c r="J107" i="49" s="1"/>
  <c r="G107" i="49"/>
  <c r="I107" i="49" s="1"/>
  <c r="H108" i="49"/>
  <c r="J108" i="49" s="1"/>
  <c r="G108" i="49"/>
  <c r="I108" i="49" s="1"/>
  <c r="J111" i="49"/>
  <c r="I111" i="49"/>
  <c r="H111" i="49"/>
  <c r="G111" i="49"/>
  <c r="H112" i="49"/>
  <c r="J112" i="49" s="1"/>
  <c r="G112" i="49"/>
  <c r="I112" i="49" s="1"/>
  <c r="H113" i="49"/>
  <c r="J113" i="49" s="1"/>
  <c r="G113" i="49"/>
  <c r="I113" i="49" s="1"/>
  <c r="H114" i="49"/>
  <c r="J114" i="49" s="1"/>
  <c r="G114" i="49"/>
  <c r="I114" i="49" s="1"/>
  <c r="H115" i="49"/>
  <c r="J115" i="49" s="1"/>
  <c r="G115" i="49"/>
  <c r="I115" i="49" s="1"/>
  <c r="H116" i="49"/>
  <c r="J116" i="49" s="1"/>
  <c r="G116" i="49"/>
  <c r="I116" i="49" s="1"/>
  <c r="H117" i="49"/>
  <c r="J117" i="49" s="1"/>
  <c r="G117" i="49"/>
  <c r="I117" i="49" s="1"/>
  <c r="H120" i="49"/>
  <c r="J120" i="49" s="1"/>
  <c r="G120" i="49"/>
  <c r="I120" i="49" s="1"/>
  <c r="H121" i="49"/>
  <c r="J121" i="49" s="1"/>
  <c r="G121" i="49"/>
  <c r="I121" i="49" s="1"/>
  <c r="H122" i="49"/>
  <c r="J122" i="49" s="1"/>
  <c r="G122" i="49"/>
  <c r="I122" i="49" s="1"/>
  <c r="I123" i="49"/>
  <c r="H123" i="49"/>
  <c r="J123" i="49" s="1"/>
  <c r="G123" i="49"/>
  <c r="H124" i="49"/>
  <c r="J124" i="49" s="1"/>
  <c r="G124" i="49"/>
  <c r="I124" i="49" s="1"/>
  <c r="H125" i="49"/>
  <c r="J125" i="49" s="1"/>
  <c r="G125" i="49"/>
  <c r="I125" i="49" s="1"/>
  <c r="J126" i="49"/>
  <c r="I126" i="49"/>
  <c r="H126" i="49"/>
  <c r="G126" i="49"/>
  <c r="H127" i="49"/>
  <c r="J127" i="49" s="1"/>
  <c r="G127" i="49"/>
  <c r="I127" i="49" s="1"/>
  <c r="H128" i="49"/>
  <c r="J128" i="49" s="1"/>
  <c r="G128" i="49"/>
  <c r="I128" i="49" s="1"/>
  <c r="J129" i="49"/>
  <c r="H129" i="49"/>
  <c r="G129" i="49"/>
  <c r="I129" i="49" s="1"/>
  <c r="H130" i="49"/>
  <c r="J130" i="49" s="1"/>
  <c r="G130" i="49"/>
  <c r="I130" i="49" s="1"/>
  <c r="J133" i="49"/>
  <c r="I133" i="49"/>
  <c r="H133" i="49"/>
  <c r="G133" i="49"/>
  <c r="J134" i="49"/>
  <c r="I134" i="49"/>
  <c r="H134" i="49"/>
  <c r="G134" i="49"/>
  <c r="H137" i="49"/>
  <c r="J137" i="49" s="1"/>
  <c r="G137" i="49"/>
  <c r="I137" i="49" s="1"/>
  <c r="H138" i="49"/>
  <c r="J138" i="49" s="1"/>
  <c r="G138" i="49"/>
  <c r="I138" i="49" s="1"/>
  <c r="H139" i="49"/>
  <c r="J139" i="49" s="1"/>
  <c r="G139" i="49"/>
  <c r="I139" i="49" s="1"/>
  <c r="H140" i="49"/>
  <c r="J140" i="49" s="1"/>
  <c r="G140" i="49"/>
  <c r="I140" i="49" s="1"/>
  <c r="H143" i="49"/>
  <c r="J143" i="49" s="1"/>
  <c r="G143" i="49"/>
  <c r="I143" i="49" s="1"/>
  <c r="H144" i="49"/>
  <c r="J144" i="49" s="1"/>
  <c r="G144" i="49"/>
  <c r="I144" i="49" s="1"/>
  <c r="H145" i="49"/>
  <c r="J145" i="49" s="1"/>
  <c r="G145" i="49"/>
  <c r="I145" i="49" s="1"/>
  <c r="H146" i="49"/>
  <c r="J146" i="49" s="1"/>
  <c r="G146" i="49"/>
  <c r="I146" i="49" s="1"/>
  <c r="J149" i="49"/>
  <c r="I149" i="49"/>
  <c r="H149" i="49"/>
  <c r="G149" i="49"/>
  <c r="J150" i="49"/>
  <c r="I150" i="49"/>
  <c r="H150" i="49"/>
  <c r="G150" i="49"/>
  <c r="J151" i="49"/>
  <c r="I151" i="49"/>
  <c r="H151" i="49"/>
  <c r="G151" i="49"/>
  <c r="J152" i="49"/>
  <c r="I152" i="49"/>
  <c r="H152" i="49"/>
  <c r="G152" i="49"/>
  <c r="H155" i="49"/>
  <c r="J155" i="49" s="1"/>
  <c r="G155" i="49"/>
  <c r="I155" i="49" s="1"/>
  <c r="I156" i="49"/>
  <c r="H156" i="49"/>
  <c r="J156" i="49" s="1"/>
  <c r="G156" i="49"/>
  <c r="I157" i="49"/>
  <c r="H157" i="49"/>
  <c r="J157" i="49" s="1"/>
  <c r="G157" i="49"/>
  <c r="H158" i="49"/>
  <c r="J158" i="49" s="1"/>
  <c r="G158" i="49"/>
  <c r="I158" i="49" s="1"/>
  <c r="H161" i="49"/>
  <c r="J161" i="49" s="1"/>
  <c r="G161" i="49"/>
  <c r="I161" i="49" s="1"/>
  <c r="H162" i="49"/>
  <c r="J162" i="49" s="1"/>
  <c r="G162" i="49"/>
  <c r="I162" i="49" s="1"/>
  <c r="J163" i="49"/>
  <c r="I163" i="49"/>
  <c r="H163" i="49"/>
  <c r="G163" i="49"/>
  <c r="H164" i="49"/>
  <c r="J164" i="49" s="1"/>
  <c r="G164" i="49"/>
  <c r="I164" i="49" s="1"/>
  <c r="H165" i="49"/>
  <c r="J165" i="49" s="1"/>
  <c r="G165" i="49"/>
  <c r="I165" i="49" s="1"/>
  <c r="H166" i="49"/>
  <c r="J166" i="49" s="1"/>
  <c r="G166" i="49"/>
  <c r="I166" i="49" s="1"/>
  <c r="H169" i="49"/>
  <c r="J169" i="49" s="1"/>
  <c r="G169" i="49"/>
  <c r="I169" i="49" s="1"/>
  <c r="H170" i="49"/>
  <c r="J170" i="49" s="1"/>
  <c r="G170" i="49"/>
  <c r="I170" i="49" s="1"/>
  <c r="H173" i="49"/>
  <c r="J173" i="49" s="1"/>
  <c r="G173" i="49"/>
  <c r="I173" i="49" s="1"/>
  <c r="H174" i="49"/>
  <c r="J174" i="49" s="1"/>
  <c r="G174" i="49"/>
  <c r="I174"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H180" i="49"/>
  <c r="J180" i="49" s="1"/>
  <c r="G180" i="49"/>
  <c r="I180" i="49" s="1"/>
  <c r="J181" i="49"/>
  <c r="I181" i="49"/>
  <c r="H181" i="49"/>
  <c r="G181" i="49"/>
  <c r="H182" i="49"/>
  <c r="J182" i="49" s="1"/>
  <c r="G182" i="49"/>
  <c r="I182" i="49" s="1"/>
  <c r="J185" i="49"/>
  <c r="I185" i="49"/>
  <c r="H185" i="49"/>
  <c r="G185" i="49"/>
  <c r="H186" i="49"/>
  <c r="J186" i="49" s="1"/>
  <c r="G186" i="49"/>
  <c r="I186" i="49" s="1"/>
  <c r="I187" i="49"/>
  <c r="H187" i="49"/>
  <c r="J187" i="49" s="1"/>
  <c r="G187" i="49"/>
  <c r="I188" i="49"/>
  <c r="H188" i="49"/>
  <c r="J188" i="49" s="1"/>
  <c r="G188" i="49"/>
  <c r="H189" i="49"/>
  <c r="J189" i="49" s="1"/>
  <c r="G189" i="49"/>
  <c r="I189" i="49" s="1"/>
  <c r="I190" i="49"/>
  <c r="H190" i="49"/>
  <c r="J190" i="49" s="1"/>
  <c r="G190" i="49"/>
  <c r="H191" i="49"/>
  <c r="J191" i="49" s="1"/>
  <c r="G191" i="49"/>
  <c r="I191" i="49" s="1"/>
  <c r="I194" i="49"/>
  <c r="H194" i="49"/>
  <c r="J194" i="49" s="1"/>
  <c r="G194" i="49"/>
  <c r="J195" i="49"/>
  <c r="I195" i="49"/>
  <c r="H195" i="49"/>
  <c r="G195" i="49"/>
  <c r="I196" i="49"/>
  <c r="H196" i="49"/>
  <c r="J196" i="49" s="1"/>
  <c r="G196" i="49"/>
  <c r="I197" i="49"/>
  <c r="H197" i="49"/>
  <c r="J197" i="49" s="1"/>
  <c r="G197" i="49"/>
  <c r="H198" i="49"/>
  <c r="J198" i="49" s="1"/>
  <c r="G198" i="49"/>
  <c r="I198" i="49" s="1"/>
  <c r="H199" i="49"/>
  <c r="J199" i="49" s="1"/>
  <c r="G199" i="49"/>
  <c r="I199" i="49" s="1"/>
  <c r="H200" i="49"/>
  <c r="J200" i="49" s="1"/>
  <c r="G200" i="49"/>
  <c r="I200" i="49" s="1"/>
  <c r="H203" i="49"/>
  <c r="J203" i="49" s="1"/>
  <c r="G203" i="49"/>
  <c r="I203" i="49" s="1"/>
  <c r="H204" i="49"/>
  <c r="J204" i="49" s="1"/>
  <c r="G204" i="49"/>
  <c r="I204" i="49" s="1"/>
  <c r="H207" i="49"/>
  <c r="J207" i="49" s="1"/>
  <c r="G207" i="49"/>
  <c r="I207" i="49" s="1"/>
  <c r="H208" i="49"/>
  <c r="J208" i="49" s="1"/>
  <c r="G208" i="49"/>
  <c r="I208" i="49" s="1"/>
  <c r="I211" i="49"/>
  <c r="H211" i="49"/>
  <c r="J211" i="49" s="1"/>
  <c r="G211" i="49"/>
  <c r="J212" i="49"/>
  <c r="I212" i="49"/>
  <c r="H212" i="49"/>
  <c r="G212" i="49"/>
  <c r="J213" i="49"/>
  <c r="I213" i="49"/>
  <c r="H213" i="49"/>
  <c r="G213" i="49"/>
  <c r="I214" i="49"/>
  <c r="H214" i="49"/>
  <c r="J214" i="49" s="1"/>
  <c r="G214" i="49"/>
  <c r="H217" i="49"/>
  <c r="J217" i="49" s="1"/>
  <c r="G217" i="49"/>
  <c r="I217" i="49" s="1"/>
  <c r="H218" i="49"/>
  <c r="J218" i="49" s="1"/>
  <c r="G218" i="49"/>
  <c r="I218" i="49" s="1"/>
  <c r="H219" i="49"/>
  <c r="J219" i="49" s="1"/>
  <c r="G219" i="49"/>
  <c r="I219" i="49" s="1"/>
  <c r="H220" i="49"/>
  <c r="J220" i="49" s="1"/>
  <c r="G220" i="49"/>
  <c r="I220" i="49" s="1"/>
  <c r="H221" i="49"/>
  <c r="J221" i="49" s="1"/>
  <c r="G221" i="49"/>
  <c r="I221" i="49" s="1"/>
  <c r="I222" i="49"/>
  <c r="H222" i="49"/>
  <c r="J222" i="49" s="1"/>
  <c r="G222" i="49"/>
  <c r="H223" i="49"/>
  <c r="J223" i="49" s="1"/>
  <c r="G223" i="49"/>
  <c r="I223" i="49" s="1"/>
  <c r="I224" i="49"/>
  <c r="H224" i="49"/>
  <c r="J224" i="49" s="1"/>
  <c r="G224" i="49"/>
  <c r="H225" i="49"/>
  <c r="J225" i="49" s="1"/>
  <c r="G225" i="49"/>
  <c r="I225" i="49" s="1"/>
  <c r="H226" i="49"/>
  <c r="J226" i="49" s="1"/>
  <c r="G226" i="49"/>
  <c r="I226" i="49" s="1"/>
  <c r="H227" i="49"/>
  <c r="J227" i="49" s="1"/>
  <c r="G227" i="49"/>
  <c r="I227" i="49" s="1"/>
  <c r="H228" i="49"/>
  <c r="J228" i="49" s="1"/>
  <c r="G228" i="49"/>
  <c r="I228" i="49" s="1"/>
  <c r="J231" i="49"/>
  <c r="I231" i="49"/>
  <c r="H231" i="49"/>
  <c r="G231" i="49"/>
  <c r="J232" i="49"/>
  <c r="I232" i="49"/>
  <c r="H232" i="49"/>
  <c r="G232" i="49"/>
  <c r="H235" i="49"/>
  <c r="J235" i="49" s="1"/>
  <c r="G235" i="49"/>
  <c r="I235" i="49" s="1"/>
  <c r="J236" i="49"/>
  <c r="I236" i="49"/>
  <c r="H236" i="49"/>
  <c r="G236" i="49"/>
  <c r="H237" i="49"/>
  <c r="J237" i="49" s="1"/>
  <c r="G237" i="49"/>
  <c r="I237" i="49" s="1"/>
  <c r="I238" i="49"/>
  <c r="H238" i="49"/>
  <c r="J238" i="49" s="1"/>
  <c r="G238" i="49"/>
  <c r="I239" i="49"/>
  <c r="H239" i="49"/>
  <c r="J239" i="49" s="1"/>
  <c r="G239" i="49"/>
  <c r="J240" i="49"/>
  <c r="I240" i="49"/>
  <c r="H240" i="49"/>
  <c r="G240" i="49"/>
  <c r="H241" i="49"/>
  <c r="J241" i="49" s="1"/>
  <c r="G241" i="49"/>
  <c r="I241" i="49" s="1"/>
  <c r="J242" i="49"/>
  <c r="I242" i="49"/>
  <c r="H242" i="49"/>
  <c r="G242" i="49"/>
  <c r="H243" i="49"/>
  <c r="J243" i="49" s="1"/>
  <c r="G243" i="49"/>
  <c r="I243" i="49" s="1"/>
  <c r="H244" i="49"/>
  <c r="J244" i="49" s="1"/>
  <c r="G244" i="49"/>
  <c r="I244" i="49" s="1"/>
  <c r="J245" i="49"/>
  <c r="I245" i="49"/>
  <c r="H245" i="49"/>
  <c r="G245" i="49"/>
  <c r="H246" i="49"/>
  <c r="J246" i="49" s="1"/>
  <c r="G246" i="49"/>
  <c r="I246" i="49" s="1"/>
  <c r="H247" i="49"/>
  <c r="J247" i="49" s="1"/>
  <c r="G247" i="49"/>
  <c r="I247" i="49" s="1"/>
  <c r="H248" i="49"/>
  <c r="J248" i="49" s="1"/>
  <c r="G248" i="49"/>
  <c r="I248" i="49" s="1"/>
  <c r="J251" i="49"/>
  <c r="I251" i="49"/>
  <c r="H251" i="49"/>
  <c r="G251" i="49"/>
  <c r="H252" i="49"/>
  <c r="J252" i="49" s="1"/>
  <c r="G252" i="49"/>
  <c r="I252" i="49" s="1"/>
  <c r="H253" i="49"/>
  <c r="J253" i="49" s="1"/>
  <c r="G253" i="49"/>
  <c r="I253" i="49" s="1"/>
  <c r="H256" i="49"/>
  <c r="J256" i="49" s="1"/>
  <c r="G256" i="49"/>
  <c r="I256" i="49" s="1"/>
  <c r="H257" i="49"/>
  <c r="J257" i="49" s="1"/>
  <c r="G257" i="49"/>
  <c r="I257" i="49" s="1"/>
  <c r="J258" i="49"/>
  <c r="I258" i="49"/>
  <c r="H258" i="49"/>
  <c r="G258" i="49"/>
  <c r="I259" i="49"/>
  <c r="H259" i="49"/>
  <c r="J259" i="49" s="1"/>
  <c r="G259" i="49"/>
  <c r="H260" i="49"/>
  <c r="J260" i="49" s="1"/>
  <c r="G260" i="49"/>
  <c r="I260" i="49" s="1"/>
  <c r="H261" i="49"/>
  <c r="J261" i="49" s="1"/>
  <c r="G261" i="49"/>
  <c r="I261" i="49" s="1"/>
  <c r="H262" i="49"/>
  <c r="J262" i="49" s="1"/>
  <c r="G262" i="49"/>
  <c r="I262" i="49" s="1"/>
  <c r="H265" i="49"/>
  <c r="J265" i="49" s="1"/>
  <c r="G265" i="49"/>
  <c r="I265" i="49" s="1"/>
  <c r="H266" i="49"/>
  <c r="J266" i="49" s="1"/>
  <c r="G266" i="49"/>
  <c r="I266" i="49" s="1"/>
  <c r="H267" i="49"/>
  <c r="J267" i="49" s="1"/>
  <c r="G267" i="49"/>
  <c r="I267" i="49" s="1"/>
  <c r="H268" i="49"/>
  <c r="J268" i="49" s="1"/>
  <c r="G268" i="49"/>
  <c r="I268" i="49" s="1"/>
  <c r="J271" i="49"/>
  <c r="I271" i="49"/>
  <c r="H271" i="49"/>
  <c r="G271" i="49"/>
  <c r="I272" i="49"/>
  <c r="H272" i="49"/>
  <c r="J272" i="49" s="1"/>
  <c r="G272" i="49"/>
  <c r="H273" i="49"/>
  <c r="J273" i="49" s="1"/>
  <c r="G273" i="49"/>
  <c r="I273" i="49" s="1"/>
  <c r="H274" i="49"/>
  <c r="J274" i="49" s="1"/>
  <c r="G274" i="49"/>
  <c r="I274" i="49" s="1"/>
  <c r="H277" i="49"/>
  <c r="J277" i="49" s="1"/>
  <c r="G277" i="49"/>
  <c r="I277" i="49" s="1"/>
  <c r="H278" i="49"/>
  <c r="J278" i="49" s="1"/>
  <c r="G278" i="49"/>
  <c r="I278" i="49" s="1"/>
  <c r="J279" i="49"/>
  <c r="I279" i="49"/>
  <c r="H279" i="49"/>
  <c r="G279" i="49"/>
  <c r="H280" i="49"/>
  <c r="J280" i="49" s="1"/>
  <c r="G280" i="49"/>
  <c r="I280" i="49" s="1"/>
  <c r="H281" i="49"/>
  <c r="J281" i="49" s="1"/>
  <c r="G281" i="49"/>
  <c r="I281" i="49" s="1"/>
  <c r="H282" i="49"/>
  <c r="J282" i="49" s="1"/>
  <c r="G282" i="49"/>
  <c r="I282" i="49" s="1"/>
  <c r="H283" i="49"/>
  <c r="J283" i="49" s="1"/>
  <c r="G283" i="49"/>
  <c r="I283" i="49" s="1"/>
  <c r="I284" i="49"/>
  <c r="H284" i="49"/>
  <c r="J284" i="49" s="1"/>
  <c r="G284" i="49"/>
  <c r="H285" i="49"/>
  <c r="J285" i="49" s="1"/>
  <c r="G285" i="49"/>
  <c r="I285" i="49" s="1"/>
  <c r="H286" i="49"/>
  <c r="J286" i="49" s="1"/>
  <c r="G286" i="49"/>
  <c r="I286" i="49" s="1"/>
  <c r="I289" i="49"/>
  <c r="H289" i="49"/>
  <c r="J289" i="49" s="1"/>
  <c r="G289" i="49"/>
  <c r="I290" i="49"/>
  <c r="H290" i="49"/>
  <c r="J290" i="49" s="1"/>
  <c r="G290" i="49"/>
  <c r="H291" i="49"/>
  <c r="J291" i="49" s="1"/>
  <c r="G291" i="49"/>
  <c r="I291" i="49" s="1"/>
  <c r="H292" i="49"/>
  <c r="J292" i="49" s="1"/>
  <c r="G292" i="49"/>
  <c r="I292" i="49" s="1"/>
  <c r="H293" i="49"/>
  <c r="J293" i="49" s="1"/>
  <c r="G293" i="49"/>
  <c r="I293" i="49" s="1"/>
  <c r="I294" i="49"/>
  <c r="H294" i="49"/>
  <c r="J294" i="49" s="1"/>
  <c r="G294" i="49"/>
  <c r="H295" i="49"/>
  <c r="J295" i="49" s="1"/>
  <c r="G295" i="49"/>
  <c r="I295" i="49" s="1"/>
  <c r="H296" i="49"/>
  <c r="J296" i="49" s="1"/>
  <c r="G296" i="49"/>
  <c r="I296" i="49" s="1"/>
  <c r="H297" i="49"/>
  <c r="J297" i="49" s="1"/>
  <c r="G297" i="49"/>
  <c r="I297" i="49" s="1"/>
  <c r="H298" i="49"/>
  <c r="J298" i="49" s="1"/>
  <c r="G298" i="49"/>
  <c r="I298" i="49" s="1"/>
  <c r="J301" i="49"/>
  <c r="I301" i="49"/>
  <c r="H301" i="49"/>
  <c r="G301" i="49"/>
  <c r="J302" i="49"/>
  <c r="I302" i="49"/>
  <c r="H302" i="49"/>
  <c r="G302" i="49"/>
  <c r="J303" i="49"/>
  <c r="I303" i="49"/>
  <c r="H303" i="49"/>
  <c r="G303" i="49"/>
  <c r="I304" i="49"/>
  <c r="H304" i="49"/>
  <c r="J304" i="49" s="1"/>
  <c r="G304" i="49"/>
  <c r="J305" i="49"/>
  <c r="I305" i="49"/>
  <c r="H305" i="49"/>
  <c r="G305" i="49"/>
  <c r="I306" i="49"/>
  <c r="H306" i="49"/>
  <c r="J306" i="49" s="1"/>
  <c r="G306" i="49"/>
  <c r="H309" i="49"/>
  <c r="J309" i="49" s="1"/>
  <c r="G309" i="49"/>
  <c r="I309" i="49" s="1"/>
  <c r="H310" i="49"/>
  <c r="J310" i="49" s="1"/>
  <c r="G310" i="49"/>
  <c r="I310" i="49" s="1"/>
  <c r="I311" i="49"/>
  <c r="H311" i="49"/>
  <c r="J311" i="49" s="1"/>
  <c r="G311" i="49"/>
  <c r="H312" i="49"/>
  <c r="J312" i="49" s="1"/>
  <c r="G312" i="49"/>
  <c r="I312" i="49" s="1"/>
  <c r="I313" i="49"/>
  <c r="H313" i="49"/>
  <c r="J313" i="49" s="1"/>
  <c r="G313" i="49"/>
  <c r="J314" i="49"/>
  <c r="I314" i="49"/>
  <c r="H314" i="49"/>
  <c r="G314" i="49"/>
  <c r="H315" i="49"/>
  <c r="J315" i="49" s="1"/>
  <c r="G315" i="49"/>
  <c r="I315" i="49" s="1"/>
  <c r="H318" i="49"/>
  <c r="J318" i="49" s="1"/>
  <c r="G318" i="49"/>
  <c r="I318" i="49" s="1"/>
  <c r="H319" i="49"/>
  <c r="J319" i="49" s="1"/>
  <c r="G319" i="49"/>
  <c r="I319" i="49" s="1"/>
  <c r="H322" i="49"/>
  <c r="J322" i="49" s="1"/>
  <c r="G322" i="49"/>
  <c r="I322" i="49" s="1"/>
  <c r="I323" i="49"/>
  <c r="H323" i="49"/>
  <c r="J323" i="49" s="1"/>
  <c r="G323" i="49"/>
  <c r="H324" i="49"/>
  <c r="J324" i="49" s="1"/>
  <c r="G324" i="49"/>
  <c r="I324" i="49" s="1"/>
  <c r="I325" i="49"/>
  <c r="H325" i="49"/>
  <c r="J325" i="49" s="1"/>
  <c r="G325" i="49"/>
  <c r="J326" i="49"/>
  <c r="I326" i="49"/>
  <c r="H326" i="49"/>
  <c r="G326" i="49"/>
  <c r="H327" i="49"/>
  <c r="J327" i="49" s="1"/>
  <c r="G327" i="49"/>
  <c r="I327" i="49" s="1"/>
  <c r="H328" i="49"/>
  <c r="J328" i="49" s="1"/>
  <c r="G328" i="49"/>
  <c r="I328" i="49" s="1"/>
  <c r="H331" i="49"/>
  <c r="J331" i="49" s="1"/>
  <c r="G331" i="49"/>
  <c r="I331" i="49" s="1"/>
  <c r="H332" i="49"/>
  <c r="J332" i="49" s="1"/>
  <c r="G332" i="49"/>
  <c r="I332" i="49" s="1"/>
  <c r="H335" i="49"/>
  <c r="J335" i="49" s="1"/>
  <c r="G335" i="49"/>
  <c r="I335" i="49" s="1"/>
  <c r="J336" i="49"/>
  <c r="I336" i="49"/>
  <c r="H336" i="49"/>
  <c r="G336" i="49"/>
  <c r="H337" i="49"/>
  <c r="J337" i="49" s="1"/>
  <c r="G337" i="49"/>
  <c r="I337" i="49" s="1"/>
  <c r="H338" i="49"/>
  <c r="J338" i="49" s="1"/>
  <c r="G338" i="49"/>
  <c r="I338" i="49" s="1"/>
  <c r="H339" i="49"/>
  <c r="J339" i="49" s="1"/>
  <c r="G339" i="49"/>
  <c r="I339" i="49" s="1"/>
  <c r="I340" i="49"/>
  <c r="H340" i="49"/>
  <c r="J340" i="49" s="1"/>
  <c r="G340" i="49"/>
  <c r="J341" i="49"/>
  <c r="I341" i="49"/>
  <c r="H341" i="49"/>
  <c r="G341" i="49"/>
  <c r="J342" i="49"/>
  <c r="I342" i="49"/>
  <c r="H342" i="49"/>
  <c r="G342" i="49"/>
  <c r="H343" i="49"/>
  <c r="J343" i="49" s="1"/>
  <c r="G343" i="49"/>
  <c r="I343" i="49" s="1"/>
  <c r="H346" i="49"/>
  <c r="J346" i="49" s="1"/>
  <c r="G346" i="49"/>
  <c r="I346" i="49" s="1"/>
  <c r="I347" i="49"/>
  <c r="H347" i="49"/>
  <c r="J347" i="49" s="1"/>
  <c r="G347" i="49"/>
  <c r="I348" i="49"/>
  <c r="H348" i="49"/>
  <c r="J348" i="49" s="1"/>
  <c r="G348" i="49"/>
  <c r="H349" i="49"/>
  <c r="J349" i="49" s="1"/>
  <c r="G349" i="49"/>
  <c r="I349" i="49" s="1"/>
  <c r="H352" i="49"/>
  <c r="J352" i="49" s="1"/>
  <c r="G352" i="49"/>
  <c r="I352" i="49" s="1"/>
  <c r="H353" i="49"/>
  <c r="J353" i="49" s="1"/>
  <c r="G353" i="49"/>
  <c r="I353" i="49" s="1"/>
  <c r="I354" i="49"/>
  <c r="H354" i="49"/>
  <c r="J354" i="49" s="1"/>
  <c r="G354" i="49"/>
  <c r="H355" i="49"/>
  <c r="J355" i="49" s="1"/>
  <c r="G355" i="49"/>
  <c r="I355" i="49" s="1"/>
  <c r="H356" i="49"/>
  <c r="J356" i="49" s="1"/>
  <c r="G356" i="49"/>
  <c r="I356" i="49" s="1"/>
  <c r="I357" i="49"/>
  <c r="H357" i="49"/>
  <c r="J357" i="49" s="1"/>
  <c r="G357" i="49"/>
  <c r="H358" i="49"/>
  <c r="J358" i="49" s="1"/>
  <c r="G358" i="49"/>
  <c r="I358" i="49" s="1"/>
  <c r="H359" i="49"/>
  <c r="J359" i="49" s="1"/>
  <c r="G359" i="49"/>
  <c r="I359"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71" i="49"/>
  <c r="J371" i="49" s="1"/>
  <c r="G371" i="49"/>
  <c r="I371"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J386" i="49"/>
  <c r="I386" i="49"/>
  <c r="H386" i="49"/>
  <c r="G386" i="49"/>
  <c r="I387" i="49"/>
  <c r="H387" i="49"/>
  <c r="J387" i="49" s="1"/>
  <c r="G387" i="49"/>
  <c r="H388" i="49"/>
  <c r="J388" i="49" s="1"/>
  <c r="G388" i="49"/>
  <c r="I388" i="49" s="1"/>
  <c r="J389" i="49"/>
  <c r="I389" i="49"/>
  <c r="H389" i="49"/>
  <c r="G389" i="49"/>
  <c r="H390" i="49"/>
  <c r="J390" i="49" s="1"/>
  <c r="G390" i="49"/>
  <c r="I390" i="49" s="1"/>
  <c r="I393" i="49"/>
  <c r="H393" i="49"/>
  <c r="J393" i="49" s="1"/>
  <c r="G393" i="49"/>
  <c r="J394" i="49"/>
  <c r="I394" i="49"/>
  <c r="H394" i="49"/>
  <c r="G394" i="49"/>
  <c r="I395" i="49"/>
  <c r="H395" i="49"/>
  <c r="J395" i="49" s="1"/>
  <c r="G395" i="49"/>
  <c r="H398" i="49"/>
  <c r="J398" i="49" s="1"/>
  <c r="G398" i="49"/>
  <c r="I398" i="49" s="1"/>
  <c r="H399" i="49"/>
  <c r="J399" i="49" s="1"/>
  <c r="G399" i="49"/>
  <c r="I399" i="49" s="1"/>
  <c r="I400" i="49"/>
  <c r="H400" i="49"/>
  <c r="J400" i="49" s="1"/>
  <c r="G400" i="49"/>
  <c r="H401" i="49"/>
  <c r="J401" i="49" s="1"/>
  <c r="G401" i="49"/>
  <c r="I401" i="49" s="1"/>
  <c r="I402" i="49"/>
  <c r="H402" i="49"/>
  <c r="J402" i="49" s="1"/>
  <c r="G402" i="49"/>
  <c r="I403" i="49"/>
  <c r="H403" i="49"/>
  <c r="J403" i="49" s="1"/>
  <c r="G403" i="49"/>
  <c r="H404" i="49"/>
  <c r="J404" i="49" s="1"/>
  <c r="G404" i="49"/>
  <c r="I404" i="49" s="1"/>
  <c r="H405" i="49"/>
  <c r="J405" i="49" s="1"/>
  <c r="G405" i="49"/>
  <c r="I405" i="49" s="1"/>
  <c r="J406" i="49"/>
  <c r="I406" i="49"/>
  <c r="H406" i="49"/>
  <c r="G406" i="49"/>
  <c r="H407" i="49"/>
  <c r="J407" i="49" s="1"/>
  <c r="G407" i="49"/>
  <c r="I407" i="49" s="1"/>
  <c r="H408" i="49"/>
  <c r="J408" i="49" s="1"/>
  <c r="G408" i="49"/>
  <c r="I408" i="49" s="1"/>
  <c r="H409" i="49"/>
  <c r="J409" i="49" s="1"/>
  <c r="G409" i="49"/>
  <c r="I409" i="49" s="1"/>
  <c r="H410" i="49"/>
  <c r="J410" i="49" s="1"/>
  <c r="G410" i="49"/>
  <c r="I410" i="49" s="1"/>
  <c r="J411" i="49"/>
  <c r="I411" i="49"/>
  <c r="H411" i="49"/>
  <c r="G411" i="49"/>
  <c r="H412" i="49"/>
  <c r="J412" i="49" s="1"/>
  <c r="G412" i="49"/>
  <c r="I412" i="49" s="1"/>
  <c r="J415" i="49"/>
  <c r="I415" i="49"/>
  <c r="H415" i="49"/>
  <c r="G415" i="49"/>
  <c r="H416" i="49"/>
  <c r="J416" i="49" s="1"/>
  <c r="G416" i="49"/>
  <c r="I416" i="49" s="1"/>
  <c r="H417" i="49"/>
  <c r="J417" i="49" s="1"/>
  <c r="G417" i="49"/>
  <c r="I417" i="49" s="1"/>
  <c r="I418" i="49"/>
  <c r="H418" i="49"/>
  <c r="J418" i="49" s="1"/>
  <c r="G418" i="49"/>
  <c r="H419" i="49"/>
  <c r="J419" i="49" s="1"/>
  <c r="G419" i="49"/>
  <c r="I419" i="49" s="1"/>
  <c r="I422" i="49"/>
  <c r="H422" i="49"/>
  <c r="J422" i="49" s="1"/>
  <c r="G422" i="49"/>
  <c r="I423" i="49"/>
  <c r="H423" i="49"/>
  <c r="J423" i="49" s="1"/>
  <c r="G423" i="49"/>
  <c r="I426" i="49"/>
  <c r="H426" i="49"/>
  <c r="J426" i="49" s="1"/>
  <c r="G426" i="49"/>
  <c r="I427" i="49"/>
  <c r="H427" i="49"/>
  <c r="J427" i="49" s="1"/>
  <c r="G427"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H28" i="56"/>
  <c r="I25" i="56" s="1"/>
  <c r="F28" i="56"/>
  <c r="G26" i="56" s="1"/>
  <c r="D28" i="56"/>
  <c r="E21" i="56" s="1"/>
  <c r="B28" i="56"/>
  <c r="C26"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H39" i="58"/>
  <c r="I36" i="58" s="1"/>
  <c r="F39" i="58"/>
  <c r="G37" i="58" s="1"/>
  <c r="D39" i="58"/>
  <c r="E36" i="58" s="1"/>
  <c r="B39" i="58"/>
  <c r="C37"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H38" i="50"/>
  <c r="I34" i="50" s="1"/>
  <c r="F38" i="50"/>
  <c r="G36" i="50" s="1"/>
  <c r="D38" i="50"/>
  <c r="E34" i="50" s="1"/>
  <c r="B38" i="50"/>
  <c r="C36"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H19" i="53"/>
  <c r="I16" i="53" s="1"/>
  <c r="F19" i="53"/>
  <c r="G17" i="53" s="1"/>
  <c r="D19" i="53"/>
  <c r="E14" i="53" s="1"/>
  <c r="B19" i="53"/>
  <c r="C17" i="53" s="1"/>
  <c r="K7" i="53"/>
  <c r="J7" i="53"/>
  <c r="K23" i="53"/>
  <c r="J23" i="53"/>
  <c r="K24" i="53"/>
  <c r="J24" i="53"/>
  <c r="K25" i="53"/>
  <c r="J25" i="53"/>
  <c r="K26" i="53"/>
  <c r="J26" i="53"/>
  <c r="K27" i="53"/>
  <c r="J27" i="53"/>
  <c r="H29" i="53"/>
  <c r="I25" i="53" s="1"/>
  <c r="F29" i="53"/>
  <c r="G27" i="53" s="1"/>
  <c r="D29" i="53"/>
  <c r="E25" i="53" s="1"/>
  <c r="B29" i="53"/>
  <c r="C27" i="53" s="1"/>
  <c r="K22" i="53"/>
  <c r="J22" i="53"/>
  <c r="K33" i="53"/>
  <c r="J33" i="53"/>
  <c r="K34" i="53"/>
  <c r="J34" i="53"/>
  <c r="K35" i="53"/>
  <c r="J35" i="53"/>
  <c r="K36" i="53"/>
  <c r="J36" i="53"/>
  <c r="K37" i="53"/>
  <c r="J37" i="53"/>
  <c r="K38" i="53"/>
  <c r="J38" i="53"/>
  <c r="K39" i="53"/>
  <c r="J39" i="53"/>
  <c r="K40" i="53"/>
  <c r="J40" i="53"/>
  <c r="K41" i="53"/>
  <c r="J41" i="53"/>
  <c r="K42" i="53"/>
  <c r="J42" i="53"/>
  <c r="K43" i="53"/>
  <c r="J43" i="53"/>
  <c r="K44" i="53"/>
  <c r="J44" i="53"/>
  <c r="H46" i="53"/>
  <c r="I43" i="53" s="1"/>
  <c r="F46" i="53"/>
  <c r="G44" i="53" s="1"/>
  <c r="D46" i="53"/>
  <c r="E40" i="53" s="1"/>
  <c r="B46" i="53"/>
  <c r="C44" i="53" s="1"/>
  <c r="K32" i="53"/>
  <c r="J32" i="53"/>
  <c r="I48" i="53"/>
  <c r="G48" i="53"/>
  <c r="E48" i="53"/>
  <c r="C48" i="53"/>
  <c r="B5" i="54"/>
  <c r="D5" i="54" s="1"/>
  <c r="H5" i="54" s="1"/>
  <c r="K8" i="54"/>
  <c r="J8" i="54"/>
  <c r="H10" i="54"/>
  <c r="I10" i="54" s="1"/>
  <c r="F10" i="54"/>
  <c r="G8" i="54" s="1"/>
  <c r="D10" i="54"/>
  <c r="E10" i="54" s="1"/>
  <c r="B10" i="54"/>
  <c r="C8" i="54" s="1"/>
  <c r="K7" i="54"/>
  <c r="J7" i="54"/>
  <c r="G15" i="54"/>
  <c r="G13" i="54"/>
  <c r="H15" i="54"/>
  <c r="K15" i="54" s="1"/>
  <c r="F15" i="54"/>
  <c r="D15" i="54"/>
  <c r="E15" i="54" s="1"/>
  <c r="B15" i="54"/>
  <c r="C15" i="54" s="1"/>
  <c r="K13" i="54"/>
  <c r="J13" i="54"/>
  <c r="K19" i="54"/>
  <c r="J19" i="54"/>
  <c r="H21" i="54"/>
  <c r="K21" i="54" s="1"/>
  <c r="F21" i="54"/>
  <c r="G19" i="54" s="1"/>
  <c r="D21" i="54"/>
  <c r="E19" i="54" s="1"/>
  <c r="B21" i="54"/>
  <c r="C19" i="54" s="1"/>
  <c r="K18" i="54"/>
  <c r="J18" i="54"/>
  <c r="K25" i="54"/>
  <c r="J25" i="54"/>
  <c r="K26" i="54"/>
  <c r="J26" i="54"/>
  <c r="K27" i="54"/>
  <c r="J27" i="54"/>
  <c r="K28" i="54"/>
  <c r="J28" i="54"/>
  <c r="K29" i="54"/>
  <c r="J29" i="54"/>
  <c r="K30" i="54"/>
  <c r="J30" i="54"/>
  <c r="K31" i="54"/>
  <c r="J31" i="54"/>
  <c r="K32" i="54"/>
  <c r="J32" i="54"/>
  <c r="K33" i="54"/>
  <c r="J33" i="54"/>
  <c r="H35" i="54"/>
  <c r="I32" i="54" s="1"/>
  <c r="F35" i="54"/>
  <c r="G33" i="54" s="1"/>
  <c r="D35" i="54"/>
  <c r="E32" i="54" s="1"/>
  <c r="B35" i="54"/>
  <c r="C33" i="54" s="1"/>
  <c r="K24" i="54"/>
  <c r="J24" i="54"/>
  <c r="K39" i="54"/>
  <c r="J39" i="54"/>
  <c r="K40" i="54"/>
  <c r="J40" i="54"/>
  <c r="K41" i="54"/>
  <c r="J41" i="54"/>
  <c r="K42" i="54"/>
  <c r="J42" i="54"/>
  <c r="K43" i="54"/>
  <c r="J43" i="54"/>
  <c r="K44" i="54"/>
  <c r="J44" i="54"/>
  <c r="K45" i="54"/>
  <c r="J45" i="54"/>
  <c r="K46" i="54"/>
  <c r="J46" i="54"/>
  <c r="H48" i="54"/>
  <c r="I45" i="54" s="1"/>
  <c r="F48" i="54"/>
  <c r="G46" i="54" s="1"/>
  <c r="D48" i="54"/>
  <c r="E45" i="54" s="1"/>
  <c r="B48" i="54"/>
  <c r="C46" i="54" s="1"/>
  <c r="K38" i="54"/>
  <c r="J38" i="54"/>
  <c r="K52" i="54"/>
  <c r="J52"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H69" i="54"/>
  <c r="I65" i="54" s="1"/>
  <c r="F69" i="54"/>
  <c r="G67" i="54" s="1"/>
  <c r="D69" i="54"/>
  <c r="E66" i="54" s="1"/>
  <c r="B69" i="54"/>
  <c r="C67" i="54" s="1"/>
  <c r="K51" i="54"/>
  <c r="J51" i="54"/>
  <c r="I71" i="54"/>
  <c r="G71" i="54"/>
  <c r="E71" i="54"/>
  <c r="C71" i="54"/>
  <c r="B5" i="55"/>
  <c r="D5" i="55" s="1"/>
  <c r="H5" i="55" s="1"/>
  <c r="K8" i="55"/>
  <c r="J8" i="55"/>
  <c r="K9" i="55"/>
  <c r="J9" i="55"/>
  <c r="K10" i="55"/>
  <c r="J10" i="55"/>
  <c r="K11" i="55"/>
  <c r="J11" i="55"/>
  <c r="K12" i="55"/>
  <c r="J12" i="55"/>
  <c r="K13" i="55"/>
  <c r="J13" i="55"/>
  <c r="K14" i="55"/>
  <c r="J14" i="55"/>
  <c r="K15" i="55"/>
  <c r="J15" i="55"/>
  <c r="K16" i="55"/>
  <c r="J16" i="55"/>
  <c r="K17" i="55"/>
  <c r="J17" i="55"/>
  <c r="H19" i="55"/>
  <c r="I14" i="55" s="1"/>
  <c r="F19" i="55"/>
  <c r="G17" i="55" s="1"/>
  <c r="D19" i="55"/>
  <c r="E14" i="55" s="1"/>
  <c r="B19" i="55"/>
  <c r="C17" i="55" s="1"/>
  <c r="K7" i="55"/>
  <c r="J7" i="55"/>
  <c r="I21" i="55"/>
  <c r="G21" i="55"/>
  <c r="E21" i="55"/>
  <c r="C21" i="55"/>
  <c r="J21" i="55"/>
  <c r="K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H45" i="55"/>
  <c r="I41" i="55" s="1"/>
  <c r="F45" i="55"/>
  <c r="G43" i="55" s="1"/>
  <c r="D45" i="55"/>
  <c r="E41" i="55" s="1"/>
  <c r="B45" i="55"/>
  <c r="C43" i="55" s="1"/>
  <c r="K26" i="55"/>
  <c r="J26" i="55"/>
  <c r="K49" i="55"/>
  <c r="J49" i="55"/>
  <c r="K50" i="55"/>
  <c r="J50" i="55"/>
  <c r="K51" i="55"/>
  <c r="J51" i="55"/>
  <c r="K52" i="55"/>
  <c r="J52" i="55"/>
  <c r="K53" i="55"/>
  <c r="J53" i="55"/>
  <c r="K54" i="55"/>
  <c r="J54" i="55"/>
  <c r="K55" i="55"/>
  <c r="J55" i="55"/>
  <c r="H57" i="55"/>
  <c r="I54" i="55" s="1"/>
  <c r="F57" i="55"/>
  <c r="G55" i="55" s="1"/>
  <c r="D57" i="55"/>
  <c r="E54" i="55" s="1"/>
  <c r="B57" i="55"/>
  <c r="C55" i="55" s="1"/>
  <c r="K48" i="55"/>
  <c r="J48" i="55"/>
  <c r="I59" i="55"/>
  <c r="G59" i="55"/>
  <c r="E59" i="55"/>
  <c r="C59" i="55"/>
  <c r="J59" i="55"/>
  <c r="K59" i="55"/>
  <c r="B62" i="55"/>
  <c r="F62" i="55" s="1"/>
  <c r="K65" i="55"/>
  <c r="J65" i="55"/>
  <c r="K66" i="55"/>
  <c r="J66" i="55"/>
  <c r="K67" i="55"/>
  <c r="J67" i="55"/>
  <c r="K68" i="55"/>
  <c r="J68" i="55"/>
  <c r="K69" i="55"/>
  <c r="J69" i="55"/>
  <c r="K70" i="55"/>
  <c r="J70" i="55"/>
  <c r="K71" i="55"/>
  <c r="J71" i="55"/>
  <c r="K72" i="55"/>
  <c r="J72" i="55"/>
  <c r="K73" i="55"/>
  <c r="J73" i="55"/>
  <c r="K74" i="55"/>
  <c r="J74" i="55"/>
  <c r="K75" i="55"/>
  <c r="J75" i="55"/>
  <c r="K76" i="55"/>
  <c r="J76" i="55"/>
  <c r="K77" i="55"/>
  <c r="J77" i="55"/>
  <c r="K78" i="55"/>
  <c r="J78" i="55"/>
  <c r="K79" i="55"/>
  <c r="J79" i="55"/>
  <c r="K80" i="55"/>
  <c r="J80" i="55"/>
  <c r="H82" i="55"/>
  <c r="I79" i="55" s="1"/>
  <c r="F82" i="55"/>
  <c r="G80" i="55" s="1"/>
  <c r="D82" i="55"/>
  <c r="E79" i="55" s="1"/>
  <c r="B82" i="55"/>
  <c r="C80" i="55" s="1"/>
  <c r="K64" i="55"/>
  <c r="J64" i="55"/>
  <c r="K86" i="55"/>
  <c r="J86" i="55"/>
  <c r="K87" i="55"/>
  <c r="J87" i="55"/>
  <c r="K88" i="55"/>
  <c r="J88" i="55"/>
  <c r="K89" i="55"/>
  <c r="J89" i="55"/>
  <c r="K90" i="55"/>
  <c r="J90" i="55"/>
  <c r="K91" i="55"/>
  <c r="J91" i="55"/>
  <c r="K92" i="55"/>
  <c r="J92" i="55"/>
  <c r="K93" i="55"/>
  <c r="J93" i="55"/>
  <c r="H95" i="55"/>
  <c r="I92" i="55" s="1"/>
  <c r="F95" i="55"/>
  <c r="G93" i="55" s="1"/>
  <c r="D95" i="55"/>
  <c r="E92" i="55" s="1"/>
  <c r="B95" i="55"/>
  <c r="C93" i="55" s="1"/>
  <c r="K85" i="55"/>
  <c r="J85" i="55"/>
  <c r="I97" i="55"/>
  <c r="G97" i="55"/>
  <c r="E97" i="55"/>
  <c r="C97" i="55"/>
  <c r="J97" i="55"/>
  <c r="K97" i="55"/>
  <c r="B100" i="55"/>
  <c r="D100" i="55" s="1"/>
  <c r="H100" i="55" s="1"/>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H126" i="55"/>
  <c r="I123" i="55" s="1"/>
  <c r="F126" i="55"/>
  <c r="G124" i="55" s="1"/>
  <c r="D126" i="55"/>
  <c r="E123" i="55" s="1"/>
  <c r="B126" i="55"/>
  <c r="C124" i="55" s="1"/>
  <c r="K102" i="55"/>
  <c r="J102"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H146" i="55"/>
  <c r="I143" i="55" s="1"/>
  <c r="F146" i="55"/>
  <c r="G144" i="55" s="1"/>
  <c r="D146" i="55"/>
  <c r="E142" i="55" s="1"/>
  <c r="B146" i="55"/>
  <c r="C144" i="55" s="1"/>
  <c r="K129" i="55"/>
  <c r="J129" i="55"/>
  <c r="I148" i="55"/>
  <c r="G148" i="55"/>
  <c r="E148" i="55"/>
  <c r="C148" i="55"/>
  <c r="K148" i="55"/>
  <c r="J148" i="55"/>
  <c r="B151" i="55"/>
  <c r="D151" i="55" s="1"/>
  <c r="H151" i="55" s="1"/>
  <c r="K154" i="55"/>
  <c r="J154" i="55"/>
  <c r="H156" i="55"/>
  <c r="I156" i="55" s="1"/>
  <c r="F156" i="55"/>
  <c r="G154" i="55" s="1"/>
  <c r="D156" i="55"/>
  <c r="E154" i="55" s="1"/>
  <c r="B156" i="55"/>
  <c r="C154" i="55" s="1"/>
  <c r="K153" i="55"/>
  <c r="J153" i="55"/>
  <c r="K160" i="55"/>
  <c r="J160" i="55"/>
  <c r="K161" i="55"/>
  <c r="J161" i="55"/>
  <c r="K162" i="55"/>
  <c r="J162" i="55"/>
  <c r="K163" i="55"/>
  <c r="J163" i="55"/>
  <c r="H165" i="55"/>
  <c r="I162" i="55" s="1"/>
  <c r="F165" i="55"/>
  <c r="G163" i="55" s="1"/>
  <c r="D165" i="55"/>
  <c r="E162" i="55" s="1"/>
  <c r="B165" i="55"/>
  <c r="C163" i="55" s="1"/>
  <c r="K159" i="55"/>
  <c r="J159" i="55"/>
  <c r="I167" i="55"/>
  <c r="G167" i="55"/>
  <c r="E167" i="55"/>
  <c r="C167" i="55"/>
  <c r="K167" i="55"/>
  <c r="J167" i="55"/>
  <c r="I171" i="55"/>
  <c r="G171" i="55"/>
  <c r="E171" i="55"/>
  <c r="C171" i="55"/>
  <c r="H169" i="55"/>
  <c r="I169" i="55" s="1"/>
  <c r="F169" i="55"/>
  <c r="G169" i="55" s="1"/>
  <c r="D169" i="55"/>
  <c r="E169" i="55" s="1"/>
  <c r="B169" i="55"/>
  <c r="C169" i="55" s="1"/>
  <c r="K171" i="55"/>
  <c r="J171" i="55"/>
  <c r="K173" i="55"/>
  <c r="J173" i="55"/>
  <c r="I173" i="55"/>
  <c r="G173" i="55"/>
  <c r="E173" i="55"/>
  <c r="C173"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H29" i="48"/>
  <c r="I26" i="48" s="1"/>
  <c r="F29" i="48"/>
  <c r="G27" i="48" s="1"/>
  <c r="D29" i="48"/>
  <c r="E26" i="48" s="1"/>
  <c r="B29" i="48"/>
  <c r="C27" i="48" s="1"/>
  <c r="K18" i="48"/>
  <c r="J18" i="48"/>
  <c r="K33" i="48"/>
  <c r="J33" i="48"/>
  <c r="H35" i="48"/>
  <c r="I35" i="48" s="1"/>
  <c r="F35" i="48"/>
  <c r="G33" i="48" s="1"/>
  <c r="D35" i="48"/>
  <c r="E35" i="48" s="1"/>
  <c r="B35" i="48"/>
  <c r="C33" i="48" s="1"/>
  <c r="K32" i="48"/>
  <c r="J32" i="48"/>
  <c r="I37" i="48"/>
  <c r="G37" i="48"/>
  <c r="E37" i="48"/>
  <c r="C37" i="48"/>
  <c r="J37" i="48"/>
  <c r="K37" i="48"/>
  <c r="B40" i="48"/>
  <c r="F40" i="48" s="1"/>
  <c r="K43" i="48"/>
  <c r="J43" i="48"/>
  <c r="K44" i="48"/>
  <c r="J44" i="48"/>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H59" i="48"/>
  <c r="I56" i="48" s="1"/>
  <c r="F59" i="48"/>
  <c r="G57" i="48" s="1"/>
  <c r="D59" i="48"/>
  <c r="E56" i="48" s="1"/>
  <c r="B59" i="48"/>
  <c r="C57" i="48" s="1"/>
  <c r="K42" i="48"/>
  <c r="J42" i="48"/>
  <c r="K63" i="48"/>
  <c r="J63" i="48"/>
  <c r="K64" i="48"/>
  <c r="J64" i="48"/>
  <c r="K65" i="48"/>
  <c r="J65" i="48"/>
  <c r="K66" i="48"/>
  <c r="J66" i="48"/>
  <c r="H68" i="48"/>
  <c r="I65" i="48" s="1"/>
  <c r="F68" i="48"/>
  <c r="G66" i="48" s="1"/>
  <c r="D68" i="48"/>
  <c r="E65" i="48" s="1"/>
  <c r="B68" i="48"/>
  <c r="C66" i="48" s="1"/>
  <c r="K62" i="48"/>
  <c r="J62" i="48"/>
  <c r="I70" i="48"/>
  <c r="G70" i="48"/>
  <c r="E70" i="48"/>
  <c r="C70" i="48"/>
  <c r="J70" i="48"/>
  <c r="K70" i="48"/>
  <c r="B73" i="48"/>
  <c r="D73" i="48" s="1"/>
  <c r="H73" i="48" s="1"/>
  <c r="K76" i="48"/>
  <c r="J76" i="48"/>
  <c r="K77" i="48"/>
  <c r="J77" i="48"/>
  <c r="K78" i="48"/>
  <c r="J78" i="48"/>
  <c r="K79" i="48"/>
  <c r="J79" i="48"/>
  <c r="K80" i="48"/>
  <c r="J80" i="48"/>
  <c r="K81" i="48"/>
  <c r="J81" i="48"/>
  <c r="K82" i="48"/>
  <c r="J82" i="48"/>
  <c r="H84" i="48"/>
  <c r="I81" i="48" s="1"/>
  <c r="F84" i="48"/>
  <c r="G82" i="48" s="1"/>
  <c r="D84" i="48"/>
  <c r="E81" i="48" s="1"/>
  <c r="B84" i="48"/>
  <c r="C82" i="48" s="1"/>
  <c r="K75" i="48"/>
  <c r="J75" i="48"/>
  <c r="K88" i="48"/>
  <c r="J88" i="48"/>
  <c r="K89" i="48"/>
  <c r="J89" i="48"/>
  <c r="K90" i="48"/>
  <c r="J90" i="48"/>
  <c r="K91" i="48"/>
  <c r="J91" i="48"/>
  <c r="K92" i="48"/>
  <c r="J92" i="48"/>
  <c r="H94" i="48"/>
  <c r="I90" i="48" s="1"/>
  <c r="F94" i="48"/>
  <c r="G92" i="48" s="1"/>
  <c r="D94" i="48"/>
  <c r="E90" i="48" s="1"/>
  <c r="B94" i="48"/>
  <c r="C92" i="48" s="1"/>
  <c r="K87" i="48"/>
  <c r="J87" i="48"/>
  <c r="I96" i="48"/>
  <c r="G96" i="48"/>
  <c r="E96" i="48"/>
  <c r="C96" i="48"/>
  <c r="J96" i="48"/>
  <c r="K96" i="48"/>
  <c r="B99" i="48"/>
  <c r="F99" i="48" s="1"/>
  <c r="K102" i="48"/>
  <c r="J102" i="48"/>
  <c r="K103" i="48"/>
  <c r="J103" i="48"/>
  <c r="H105" i="48"/>
  <c r="I105" i="48" s="1"/>
  <c r="F105" i="48"/>
  <c r="G103" i="48" s="1"/>
  <c r="D105" i="48"/>
  <c r="E105" i="48" s="1"/>
  <c r="B105" i="48"/>
  <c r="C103" i="48" s="1"/>
  <c r="K101" i="48"/>
  <c r="J101" i="48"/>
  <c r="K109" i="48"/>
  <c r="J109" i="48"/>
  <c r="K110" i="48"/>
  <c r="J110" i="48"/>
  <c r="H112" i="48"/>
  <c r="I112" i="48" s="1"/>
  <c r="F112" i="48"/>
  <c r="G110" i="48" s="1"/>
  <c r="D112" i="48"/>
  <c r="J112" i="48" s="1"/>
  <c r="B112" i="48"/>
  <c r="C110" i="48" s="1"/>
  <c r="K108" i="48"/>
  <c r="J108" i="48"/>
  <c r="I114" i="48"/>
  <c r="G114" i="48"/>
  <c r="E114" i="48"/>
  <c r="C114" i="48"/>
  <c r="K114" i="48"/>
  <c r="J114" i="48"/>
  <c r="B117" i="48"/>
  <c r="D117" i="48" s="1"/>
  <c r="H117" i="48" s="1"/>
  <c r="H121" i="48"/>
  <c r="K121" i="48" s="1"/>
  <c r="F121" i="48"/>
  <c r="G121" i="48" s="1"/>
  <c r="D121" i="48"/>
  <c r="J121" i="48" s="1"/>
  <c r="B121" i="48"/>
  <c r="C121" i="48" s="1"/>
  <c r="K119" i="48"/>
  <c r="J119" i="48"/>
  <c r="H126" i="48"/>
  <c r="K126" i="48" s="1"/>
  <c r="F126" i="48"/>
  <c r="G126" i="48" s="1"/>
  <c r="D126" i="48"/>
  <c r="J126" i="48" s="1"/>
  <c r="B126" i="48"/>
  <c r="C126" i="48" s="1"/>
  <c r="K124" i="48"/>
  <c r="J124" i="48"/>
  <c r="I128" i="48"/>
  <c r="G128" i="48"/>
  <c r="E128" i="48"/>
  <c r="C128" i="48"/>
  <c r="J128" i="48"/>
  <c r="K128" i="48"/>
  <c r="B131" i="48"/>
  <c r="D131" i="48" s="1"/>
  <c r="H131" i="48" s="1"/>
  <c r="K134" i="48"/>
  <c r="J134" i="48"/>
  <c r="K135" i="48"/>
  <c r="J135" i="48"/>
  <c r="K136" i="48"/>
  <c r="J136" i="48"/>
  <c r="K137" i="48"/>
  <c r="J137" i="48"/>
  <c r="K138" i="48"/>
  <c r="J138" i="48"/>
  <c r="H140" i="48"/>
  <c r="I137" i="48" s="1"/>
  <c r="F140" i="48"/>
  <c r="G138" i="48" s="1"/>
  <c r="D140" i="48"/>
  <c r="E134" i="48" s="1"/>
  <c r="B140" i="48"/>
  <c r="C138" i="48" s="1"/>
  <c r="K133" i="48"/>
  <c r="J133" i="48"/>
  <c r="K144" i="48"/>
  <c r="J144" i="48"/>
  <c r="H146" i="48"/>
  <c r="F146" i="48"/>
  <c r="G144" i="48" s="1"/>
  <c r="D146" i="48"/>
  <c r="B146" i="48"/>
  <c r="C144" i="48" s="1"/>
  <c r="K143" i="48"/>
  <c r="J143" i="48"/>
  <c r="I148" i="48"/>
  <c r="G148" i="48"/>
  <c r="E148" i="48"/>
  <c r="C148" i="48"/>
  <c r="J148" i="48"/>
  <c r="K148" i="48"/>
  <c r="B151" i="48"/>
  <c r="D151" i="48" s="1"/>
  <c r="H151" i="48" s="1"/>
  <c r="K154" i="48"/>
  <c r="J154" i="48"/>
  <c r="K155" i="48"/>
  <c r="J155" i="48"/>
  <c r="K156" i="48"/>
  <c r="J156" i="48"/>
  <c r="K157" i="48"/>
  <c r="J157" i="48"/>
  <c r="K158" i="48"/>
  <c r="J158" i="48"/>
  <c r="H160" i="48"/>
  <c r="I157" i="48" s="1"/>
  <c r="F160" i="48"/>
  <c r="G158" i="48" s="1"/>
  <c r="D160" i="48"/>
  <c r="E154" i="48" s="1"/>
  <c r="B160" i="48"/>
  <c r="C158" i="48" s="1"/>
  <c r="K153" i="48"/>
  <c r="J153" i="48"/>
  <c r="K164" i="48"/>
  <c r="J164" i="48"/>
  <c r="K165" i="48"/>
  <c r="J165" i="48"/>
  <c r="K166" i="48"/>
  <c r="J166" i="48"/>
  <c r="K167" i="48"/>
  <c r="J167" i="48"/>
  <c r="H169" i="48"/>
  <c r="I165" i="48" s="1"/>
  <c r="F169" i="48"/>
  <c r="G167" i="48" s="1"/>
  <c r="D169" i="48"/>
  <c r="E165" i="48" s="1"/>
  <c r="B169" i="48"/>
  <c r="C167" i="48" s="1"/>
  <c r="K163" i="48"/>
  <c r="J163" i="48"/>
  <c r="K173" i="48"/>
  <c r="J173" i="48"/>
  <c r="K174" i="48"/>
  <c r="J174" i="48"/>
  <c r="H176" i="48"/>
  <c r="I173" i="48" s="1"/>
  <c r="F176" i="48"/>
  <c r="G174" i="48" s="1"/>
  <c r="D176" i="48"/>
  <c r="E173" i="48" s="1"/>
  <c r="B176" i="48"/>
  <c r="C174" i="48" s="1"/>
  <c r="K172" i="48"/>
  <c r="J172" i="48"/>
  <c r="I178" i="48"/>
  <c r="G178" i="48"/>
  <c r="E178" i="48"/>
  <c r="C178" i="48"/>
  <c r="J178" i="48"/>
  <c r="K178" i="48"/>
  <c r="I182" i="48"/>
  <c r="G182" i="48"/>
  <c r="E182" i="48"/>
  <c r="C182" i="48"/>
  <c r="H180" i="48"/>
  <c r="I180" i="48" s="1"/>
  <c r="F180" i="48"/>
  <c r="G180" i="48" s="1"/>
  <c r="D180" i="48"/>
  <c r="E180" i="48" s="1"/>
  <c r="B180" i="48"/>
  <c r="C180" i="48" s="1"/>
  <c r="K182" i="48"/>
  <c r="J182" i="48"/>
  <c r="K184" i="48"/>
  <c r="J184" i="48"/>
  <c r="I184" i="48"/>
  <c r="G184" i="48"/>
  <c r="E184" i="48"/>
  <c r="C184" i="48"/>
  <c r="J169" i="55"/>
  <c r="K71" i="54"/>
  <c r="J71" i="54"/>
  <c r="K48" i="53"/>
  <c r="J48" i="53"/>
  <c r="J16" i="44"/>
  <c r="I16" i="44"/>
  <c r="H16" i="44"/>
  <c r="G16" i="44"/>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H22" i="47"/>
  <c r="J22" i="47" s="1"/>
  <c r="G22" i="47"/>
  <c r="I22" i="47" s="1"/>
  <c r="H30" i="47"/>
  <c r="J30" i="47" s="1"/>
  <c r="G30" i="47"/>
  <c r="I30" i="47" s="1"/>
  <c r="H31" i="47"/>
  <c r="J31" i="47" s="1"/>
  <c r="G31" i="47"/>
  <c r="I31" i="47" s="1"/>
  <c r="H32" i="47"/>
  <c r="J32" i="47" s="1"/>
  <c r="G32" i="47"/>
  <c r="I32" i="47" s="1"/>
  <c r="H33" i="47"/>
  <c r="J33" i="47" s="1"/>
  <c r="G33" i="47"/>
  <c r="I33" i="47" s="1"/>
  <c r="E25" i="46"/>
  <c r="D25" i="46"/>
  <c r="H25" i="46" s="1"/>
  <c r="C25" i="46"/>
  <c r="B25" i="46"/>
  <c r="G25" i="46" s="1"/>
  <c r="I25" i="46" s="1"/>
  <c r="E19" i="46"/>
  <c r="D19" i="46"/>
  <c r="H19" i="46" s="1"/>
  <c r="C19" i="46"/>
  <c r="B19" i="46"/>
  <c r="G19" i="46" s="1"/>
  <c r="I19" i="46" s="1"/>
  <c r="E13" i="46"/>
  <c r="D13" i="46"/>
  <c r="H13" i="46" s="1"/>
  <c r="C13" i="46"/>
  <c r="B13" i="46"/>
  <c r="G13" i="46" s="1"/>
  <c r="I13" i="46" s="1"/>
  <c r="E7" i="46"/>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7" i="26"/>
  <c r="J7" i="26" s="1"/>
  <c r="G7" i="26"/>
  <c r="I7" i="26" s="1"/>
  <c r="H8" i="26"/>
  <c r="J8" i="26" s="1"/>
  <c r="G8" i="26"/>
  <c r="I8" i="26" s="1"/>
  <c r="J9" i="26"/>
  <c r="I9" i="26"/>
  <c r="H9" i="26"/>
  <c r="G9" i="26"/>
  <c r="I10" i="26"/>
  <c r="H10" i="26"/>
  <c r="J10" i="26" s="1"/>
  <c r="G10" i="26"/>
  <c r="J11" i="26"/>
  <c r="I11" i="26"/>
  <c r="H11" i="26"/>
  <c r="G11" i="26"/>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I26" i="26"/>
  <c r="H26" i="26"/>
  <c r="J26" i="26" s="1"/>
  <c r="G26" i="26"/>
  <c r="H27" i="26"/>
  <c r="J27" i="26" s="1"/>
  <c r="G27" i="26"/>
  <c r="I27" i="26" s="1"/>
  <c r="J28" i="26"/>
  <c r="I28" i="26"/>
  <c r="H28" i="26"/>
  <c r="G28" i="26"/>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I35" i="26"/>
  <c r="H35" i="26"/>
  <c r="J35" i="26" s="1"/>
  <c r="G35" i="26"/>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I46" i="26"/>
  <c r="H46" i="26"/>
  <c r="J46" i="26" s="1"/>
  <c r="G46" i="26"/>
  <c r="I47" i="26"/>
  <c r="H47" i="26"/>
  <c r="J47" i="26" s="1"/>
  <c r="G47" i="26"/>
  <c r="H48" i="26"/>
  <c r="J48" i="26" s="1"/>
  <c r="G48" i="26"/>
  <c r="I48" i="26" s="1"/>
  <c r="H49" i="26"/>
  <c r="J49" i="26" s="1"/>
  <c r="G49" i="26"/>
  <c r="I49" i="26" s="1"/>
  <c r="J50" i="26"/>
  <c r="I50" i="26"/>
  <c r="H50" i="26"/>
  <c r="G50" i="26"/>
  <c r="H51" i="26"/>
  <c r="J51" i="26" s="1"/>
  <c r="G51" i="26"/>
  <c r="I51" i="26" s="1"/>
  <c r="J52" i="26"/>
  <c r="I52" i="26"/>
  <c r="H52" i="26"/>
  <c r="G52" i="26"/>
  <c r="H53" i="26"/>
  <c r="J53" i="26" s="1"/>
  <c r="G53" i="26"/>
  <c r="I53" i="26" s="1"/>
  <c r="H54" i="26"/>
  <c r="J54" i="26" s="1"/>
  <c r="G54" i="26"/>
  <c r="I54" i="26" s="1"/>
  <c r="H55" i="26"/>
  <c r="J55" i="26" s="1"/>
  <c r="G55" i="26"/>
  <c r="I55" i="26" s="1"/>
  <c r="H56" i="26"/>
  <c r="J56" i="26" s="1"/>
  <c r="G56" i="26"/>
  <c r="I56" i="26" s="1"/>
  <c r="I57" i="26"/>
  <c r="H57" i="26"/>
  <c r="J57" i="26" s="1"/>
  <c r="G57" i="26"/>
  <c r="I58" i="26"/>
  <c r="H58" i="26"/>
  <c r="J58" i="26" s="1"/>
  <c r="G58" i="26"/>
  <c r="I59" i="26"/>
  <c r="H59" i="26"/>
  <c r="J59" i="26" s="1"/>
  <c r="G59"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7" i="46" l="1"/>
  <c r="J13" i="46"/>
  <c r="J19" i="46"/>
  <c r="J25" i="46"/>
  <c r="D40" i="48"/>
  <c r="H40" i="48" s="1"/>
  <c r="C13" i="54"/>
  <c r="C7" i="56"/>
  <c r="G7" i="56"/>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E20" i="56"/>
  <c r="I20" i="56"/>
  <c r="C21" i="56"/>
  <c r="G21" i="56"/>
  <c r="I21" i="56"/>
  <c r="C22" i="56"/>
  <c r="G22" i="56"/>
  <c r="J28" i="56"/>
  <c r="E22" i="56"/>
  <c r="I22" i="56"/>
  <c r="C23" i="56"/>
  <c r="G23" i="56"/>
  <c r="E23" i="56"/>
  <c r="I23" i="56"/>
  <c r="C24" i="56"/>
  <c r="G24" i="56"/>
  <c r="E24" i="56"/>
  <c r="I24" i="56"/>
  <c r="C25" i="56"/>
  <c r="G25" i="56"/>
  <c r="E25" i="56"/>
  <c r="K28" i="56"/>
  <c r="E26" i="56"/>
  <c r="I26" i="56"/>
  <c r="F5"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E21" i="57"/>
  <c r="I21" i="57"/>
  <c r="C21" i="57"/>
  <c r="G21" i="57"/>
  <c r="C22" i="57"/>
  <c r="G22" i="57"/>
  <c r="E22" i="57"/>
  <c r="I22" i="57"/>
  <c r="C23" i="57"/>
  <c r="G23" i="57"/>
  <c r="J26" i="57"/>
  <c r="K26" i="57"/>
  <c r="E24" i="57"/>
  <c r="I24"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E21" i="58"/>
  <c r="I21" i="58"/>
  <c r="C21" i="58"/>
  <c r="G21" i="58"/>
  <c r="C22" i="58"/>
  <c r="G22" i="58"/>
  <c r="E22" i="58"/>
  <c r="I22" i="58"/>
  <c r="C23" i="58"/>
  <c r="G23" i="58"/>
  <c r="E23" i="58"/>
  <c r="I23" i="58"/>
  <c r="C24" i="58"/>
  <c r="G24" i="58"/>
  <c r="E24" i="58"/>
  <c r="I24" i="58"/>
  <c r="C25" i="58"/>
  <c r="G25" i="58"/>
  <c r="E25" i="58"/>
  <c r="I25" i="58"/>
  <c r="C26" i="58"/>
  <c r="G26" i="58"/>
  <c r="E26" i="58"/>
  <c r="I26" i="58"/>
  <c r="E27" i="58"/>
  <c r="I27" i="58"/>
  <c r="C27" i="58"/>
  <c r="G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K39" i="58"/>
  <c r="J39" i="58"/>
  <c r="E37" i="58"/>
  <c r="I37" i="58"/>
  <c r="F5" i="58"/>
  <c r="C7" i="50"/>
  <c r="G7" i="50"/>
  <c r="E7" i="50"/>
  <c r="I7" i="50"/>
  <c r="E8" i="50"/>
  <c r="I8" i="50"/>
  <c r="C8" i="50"/>
  <c r="G8" i="50"/>
  <c r="C9" i="50"/>
  <c r="G9" i="50"/>
  <c r="E9" i="50"/>
  <c r="I9" i="50"/>
  <c r="E10" i="50"/>
  <c r="I10" i="50"/>
  <c r="C10" i="50"/>
  <c r="G10" i="50"/>
  <c r="C11" i="50"/>
  <c r="G11" i="50"/>
  <c r="E11" i="50"/>
  <c r="I11" i="50"/>
  <c r="E12" i="50"/>
  <c r="I12" i="50"/>
  <c r="C12" i="50"/>
  <c r="G12" i="50"/>
  <c r="C13" i="50"/>
  <c r="G13" i="50"/>
  <c r="E13" i="50"/>
  <c r="I13" i="50"/>
  <c r="C14" i="50"/>
  <c r="G14" i="50"/>
  <c r="E14" i="50"/>
  <c r="I14" i="50"/>
  <c r="E15" i="50"/>
  <c r="I15" i="50"/>
  <c r="C15" i="50"/>
  <c r="G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E25" i="50"/>
  <c r="I25" i="50"/>
  <c r="C26" i="50"/>
  <c r="G26" i="50"/>
  <c r="E26" i="50"/>
  <c r="I26" i="50"/>
  <c r="E27" i="50"/>
  <c r="I27" i="50"/>
  <c r="C27" i="50"/>
  <c r="G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K38" i="50"/>
  <c r="J38" i="50"/>
  <c r="C35" i="50"/>
  <c r="G35" i="50"/>
  <c r="E35" i="50"/>
  <c r="I35" i="50"/>
  <c r="E36" i="50"/>
  <c r="I36" i="50"/>
  <c r="F5" i="50"/>
  <c r="C32" i="53"/>
  <c r="G32" i="53"/>
  <c r="C46" i="53"/>
  <c r="G46" i="53"/>
  <c r="C22" i="53"/>
  <c r="G22" i="53"/>
  <c r="C29" i="53"/>
  <c r="G29" i="53"/>
  <c r="C7" i="53"/>
  <c r="G7" i="53"/>
  <c r="C19" i="53"/>
  <c r="G19" i="53"/>
  <c r="E32" i="53"/>
  <c r="I32" i="53"/>
  <c r="E46" i="53"/>
  <c r="I46" i="53"/>
  <c r="E22" i="53"/>
  <c r="I22" i="53"/>
  <c r="E29" i="53"/>
  <c r="I29" i="53"/>
  <c r="E7" i="53"/>
  <c r="I7" i="53"/>
  <c r="E19" i="53"/>
  <c r="I19" i="53"/>
  <c r="D5" i="53"/>
  <c r="H5" i="53" s="1"/>
  <c r="C8" i="53"/>
  <c r="G8" i="53"/>
  <c r="E8" i="53"/>
  <c r="I8" i="53"/>
  <c r="C9" i="53"/>
  <c r="G9" i="53"/>
  <c r="E9" i="53"/>
  <c r="I9" i="53"/>
  <c r="C10" i="53"/>
  <c r="G10" i="53"/>
  <c r="E10" i="53"/>
  <c r="I10" i="53"/>
  <c r="C11" i="53"/>
  <c r="G11" i="53"/>
  <c r="E11" i="53"/>
  <c r="I11" i="53"/>
  <c r="C12" i="53"/>
  <c r="G12" i="53"/>
  <c r="E12" i="53"/>
  <c r="I12" i="53"/>
  <c r="C13" i="53"/>
  <c r="G13" i="53"/>
  <c r="E13" i="53"/>
  <c r="I13" i="53"/>
  <c r="I14" i="53"/>
  <c r="C14" i="53"/>
  <c r="G14" i="53"/>
  <c r="J19" i="53"/>
  <c r="E15" i="53"/>
  <c r="I15" i="53"/>
  <c r="C15" i="53"/>
  <c r="G15" i="53"/>
  <c r="C16" i="53"/>
  <c r="G16" i="53"/>
  <c r="E16" i="53"/>
  <c r="K19" i="53"/>
  <c r="E17" i="53"/>
  <c r="I17" i="53"/>
  <c r="C23" i="53"/>
  <c r="G23" i="53"/>
  <c r="E23" i="53"/>
  <c r="I23" i="53"/>
  <c r="C24" i="53"/>
  <c r="G24" i="53"/>
  <c r="E24" i="53"/>
  <c r="I24" i="53"/>
  <c r="C25" i="53"/>
  <c r="G25" i="53"/>
  <c r="C26" i="53"/>
  <c r="G26" i="53"/>
  <c r="J29" i="53"/>
  <c r="K29" i="53"/>
  <c r="E26" i="53"/>
  <c r="I26" i="53"/>
  <c r="E27" i="53"/>
  <c r="I27" i="53"/>
  <c r="E33" i="53"/>
  <c r="I33" i="53"/>
  <c r="C33" i="53"/>
  <c r="G33" i="53"/>
  <c r="C34" i="53"/>
  <c r="G34" i="53"/>
  <c r="E34" i="53"/>
  <c r="I34" i="53"/>
  <c r="C35" i="53"/>
  <c r="G35" i="53"/>
  <c r="E35" i="53"/>
  <c r="I35" i="53"/>
  <c r="C36" i="53"/>
  <c r="G36" i="53"/>
  <c r="E36" i="53"/>
  <c r="I36" i="53"/>
  <c r="C37" i="53"/>
  <c r="G37" i="53"/>
  <c r="E37" i="53"/>
  <c r="I37" i="53"/>
  <c r="C38" i="53"/>
  <c r="G38" i="53"/>
  <c r="E38" i="53"/>
  <c r="I38" i="53"/>
  <c r="C39" i="53"/>
  <c r="G39" i="53"/>
  <c r="E39" i="53"/>
  <c r="I39" i="53"/>
  <c r="C40" i="53"/>
  <c r="G40" i="53"/>
  <c r="I40" i="53"/>
  <c r="C41" i="53"/>
  <c r="G41" i="53"/>
  <c r="J46" i="53"/>
  <c r="E41" i="53"/>
  <c r="I41" i="53"/>
  <c r="C42" i="53"/>
  <c r="G42" i="53"/>
  <c r="E42" i="53"/>
  <c r="I42" i="53"/>
  <c r="C43" i="53"/>
  <c r="G43" i="53"/>
  <c r="E43" i="53"/>
  <c r="K46" i="53"/>
  <c r="E44" i="53"/>
  <c r="I44" i="53"/>
  <c r="C51" i="54"/>
  <c r="G51" i="54"/>
  <c r="C69" i="54"/>
  <c r="G69" i="54"/>
  <c r="C38" i="54"/>
  <c r="G38" i="54"/>
  <c r="C48" i="54"/>
  <c r="G48" i="54"/>
  <c r="C24" i="54"/>
  <c r="G24" i="54"/>
  <c r="C35" i="54"/>
  <c r="G35" i="54"/>
  <c r="C18" i="54"/>
  <c r="G18" i="54"/>
  <c r="C21" i="54"/>
  <c r="G21" i="54"/>
  <c r="J15" i="54"/>
  <c r="E13" i="54"/>
  <c r="I13" i="54"/>
  <c r="I15" i="54"/>
  <c r="E7" i="54"/>
  <c r="I7" i="54"/>
  <c r="E51" i="54"/>
  <c r="I51" i="54"/>
  <c r="E69" i="54"/>
  <c r="I69" i="54"/>
  <c r="E38" i="54"/>
  <c r="I38" i="54"/>
  <c r="E48" i="54"/>
  <c r="I48" i="54"/>
  <c r="E24" i="54"/>
  <c r="I24" i="54"/>
  <c r="E35" i="54"/>
  <c r="I35" i="54"/>
  <c r="E18" i="54"/>
  <c r="I18" i="54"/>
  <c r="E21" i="54"/>
  <c r="I21" i="54"/>
  <c r="C7" i="54"/>
  <c r="G7" i="54"/>
  <c r="C10" i="54"/>
  <c r="G10" i="54"/>
  <c r="F5" i="54"/>
  <c r="J10" i="54"/>
  <c r="K10" i="54"/>
  <c r="E8" i="54"/>
  <c r="I8" i="54"/>
  <c r="J21" i="54"/>
  <c r="I19" i="54"/>
  <c r="C25" i="54"/>
  <c r="G25" i="54"/>
  <c r="E25" i="54"/>
  <c r="I25" i="54"/>
  <c r="C26" i="54"/>
  <c r="G26" i="54"/>
  <c r="E26" i="54"/>
  <c r="I26" i="54"/>
  <c r="C27" i="54"/>
  <c r="G27" i="54"/>
  <c r="E27" i="54"/>
  <c r="I27" i="54"/>
  <c r="C28" i="54"/>
  <c r="G28" i="54"/>
  <c r="E28" i="54"/>
  <c r="I28" i="54"/>
  <c r="C29" i="54"/>
  <c r="G29" i="54"/>
  <c r="E29" i="54"/>
  <c r="I29" i="54"/>
  <c r="C30" i="54"/>
  <c r="G30" i="54"/>
  <c r="E30" i="54"/>
  <c r="I30" i="54"/>
  <c r="C31" i="54"/>
  <c r="G31" i="54"/>
  <c r="E31" i="54"/>
  <c r="I31" i="54"/>
  <c r="C32" i="54"/>
  <c r="G32" i="54"/>
  <c r="J35" i="54"/>
  <c r="K35" i="54"/>
  <c r="E33" i="54"/>
  <c r="I33" i="54"/>
  <c r="C39" i="54"/>
  <c r="G39" i="54"/>
  <c r="E39" i="54"/>
  <c r="I39" i="54"/>
  <c r="C40" i="54"/>
  <c r="G40" i="54"/>
  <c r="E40" i="54"/>
  <c r="I40" i="54"/>
  <c r="C41" i="54"/>
  <c r="G41" i="54"/>
  <c r="E41" i="54"/>
  <c r="I41" i="54"/>
  <c r="C42" i="54"/>
  <c r="G42" i="54"/>
  <c r="E42" i="54"/>
  <c r="I42" i="54"/>
  <c r="C43" i="54"/>
  <c r="G43" i="54"/>
  <c r="E43" i="54"/>
  <c r="I43" i="54"/>
  <c r="C44" i="54"/>
  <c r="G44" i="54"/>
  <c r="E44" i="54"/>
  <c r="I44" i="54"/>
  <c r="C45" i="54"/>
  <c r="G45" i="54"/>
  <c r="J48" i="54"/>
  <c r="K48" i="54"/>
  <c r="E46" i="54"/>
  <c r="I46" i="54"/>
  <c r="C52" i="54"/>
  <c r="G52" i="54"/>
  <c r="E52" i="54"/>
  <c r="I52" i="54"/>
  <c r="E53" i="54"/>
  <c r="I53" i="54"/>
  <c r="C53" i="54"/>
  <c r="G53" i="54"/>
  <c r="C54" i="54"/>
  <c r="G54" i="54"/>
  <c r="E54" i="54"/>
  <c r="I54" i="54"/>
  <c r="E55" i="54"/>
  <c r="I55" i="54"/>
  <c r="C55" i="54"/>
  <c r="G55" i="54"/>
  <c r="C56" i="54"/>
  <c r="G56" i="54"/>
  <c r="E56" i="54"/>
  <c r="I56" i="54"/>
  <c r="C57" i="54"/>
  <c r="G57" i="54"/>
  <c r="E57" i="54"/>
  <c r="I57" i="54"/>
  <c r="E58" i="54"/>
  <c r="I58" i="54"/>
  <c r="C58" i="54"/>
  <c r="G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C66" i="54"/>
  <c r="G66" i="54"/>
  <c r="K69" i="54"/>
  <c r="I66" i="54"/>
  <c r="J69" i="54"/>
  <c r="E67" i="54"/>
  <c r="I67" i="54"/>
  <c r="C159" i="55"/>
  <c r="G159" i="55"/>
  <c r="C165" i="55"/>
  <c r="G165" i="55"/>
  <c r="C153" i="55"/>
  <c r="G153" i="55"/>
  <c r="C156" i="55"/>
  <c r="G156" i="55"/>
  <c r="E129" i="55"/>
  <c r="I129" i="55"/>
  <c r="E146" i="55"/>
  <c r="I146" i="55"/>
  <c r="E102" i="55"/>
  <c r="I102" i="55"/>
  <c r="E126" i="55"/>
  <c r="I126" i="55"/>
  <c r="C85" i="55"/>
  <c r="G85" i="55"/>
  <c r="C95" i="55"/>
  <c r="G95" i="55"/>
  <c r="C64" i="55"/>
  <c r="G64" i="55"/>
  <c r="C82" i="55"/>
  <c r="G82" i="55"/>
  <c r="C48" i="55"/>
  <c r="G48" i="55"/>
  <c r="C57" i="55"/>
  <c r="G57" i="55"/>
  <c r="C26" i="55"/>
  <c r="G26" i="55"/>
  <c r="C45" i="55"/>
  <c r="G45" i="55"/>
  <c r="E7" i="55"/>
  <c r="I7" i="55"/>
  <c r="E19" i="55"/>
  <c r="I19" i="55"/>
  <c r="K169" i="55"/>
  <c r="E159" i="55"/>
  <c r="I159" i="55"/>
  <c r="E165" i="55"/>
  <c r="I165" i="55"/>
  <c r="E153" i="55"/>
  <c r="I153" i="55"/>
  <c r="E156" i="55"/>
  <c r="C129" i="55"/>
  <c r="G129" i="55"/>
  <c r="C146" i="55"/>
  <c r="G146" i="55"/>
  <c r="C102" i="55"/>
  <c r="G102" i="55"/>
  <c r="C126" i="55"/>
  <c r="G126" i="55"/>
  <c r="E85" i="55"/>
  <c r="I85" i="55"/>
  <c r="E95" i="55"/>
  <c r="I95" i="55"/>
  <c r="E64" i="55"/>
  <c r="I64" i="55"/>
  <c r="E82" i="55"/>
  <c r="I82" i="55"/>
  <c r="D62" i="55"/>
  <c r="H62" i="55" s="1"/>
  <c r="E48" i="55"/>
  <c r="I48" i="55"/>
  <c r="E57" i="55"/>
  <c r="I57" i="55"/>
  <c r="E26" i="55"/>
  <c r="I26" i="55"/>
  <c r="E45" i="55"/>
  <c r="I45" i="55"/>
  <c r="C7" i="55"/>
  <c r="G7" i="55"/>
  <c r="C19" i="55"/>
  <c r="G19" i="55"/>
  <c r="F5" i="55"/>
  <c r="C8" i="55"/>
  <c r="G8" i="55"/>
  <c r="E8" i="55"/>
  <c r="I8" i="55"/>
  <c r="E9" i="55"/>
  <c r="I9" i="55"/>
  <c r="C9" i="55"/>
  <c r="G9" i="55"/>
  <c r="C10" i="55"/>
  <c r="G10" i="55"/>
  <c r="E10" i="55"/>
  <c r="I10" i="55"/>
  <c r="C11" i="55"/>
  <c r="G11" i="55"/>
  <c r="E11" i="55"/>
  <c r="I11" i="55"/>
  <c r="E12" i="55"/>
  <c r="I12" i="55"/>
  <c r="C12" i="55"/>
  <c r="G12" i="55"/>
  <c r="E13" i="55"/>
  <c r="I13" i="55"/>
  <c r="C13" i="55"/>
  <c r="G13" i="55"/>
  <c r="C14" i="55"/>
  <c r="G14" i="55"/>
  <c r="C15" i="55"/>
  <c r="G15" i="55"/>
  <c r="J19" i="55"/>
  <c r="K19" i="55"/>
  <c r="E15" i="55"/>
  <c r="I15" i="55"/>
  <c r="C16" i="55"/>
  <c r="G16" i="55"/>
  <c r="E16" i="55"/>
  <c r="I16" i="55"/>
  <c r="E17" i="55"/>
  <c r="I17" i="55"/>
  <c r="F24" i="55"/>
  <c r="C27" i="55"/>
  <c r="G27" i="55"/>
  <c r="E27" i="55"/>
  <c r="I27" i="55"/>
  <c r="E28" i="55"/>
  <c r="I28" i="55"/>
  <c r="C28" i="55"/>
  <c r="G28" i="55"/>
  <c r="C29" i="55"/>
  <c r="G29" i="55"/>
  <c r="E29" i="55"/>
  <c r="I29" i="55"/>
  <c r="C30" i="55"/>
  <c r="G30" i="55"/>
  <c r="E30" i="55"/>
  <c r="I30" i="55"/>
  <c r="C31" i="55"/>
  <c r="G31" i="55"/>
  <c r="E31" i="55"/>
  <c r="I31" i="55"/>
  <c r="E32" i="55"/>
  <c r="I32" i="55"/>
  <c r="C32" i="55"/>
  <c r="G32" i="55"/>
  <c r="C33" i="55"/>
  <c r="G33" i="55"/>
  <c r="E33" i="55"/>
  <c r="I33" i="55"/>
  <c r="C34" i="55"/>
  <c r="G34" i="55"/>
  <c r="E34" i="55"/>
  <c r="I34" i="55"/>
  <c r="C35" i="55"/>
  <c r="G35" i="55"/>
  <c r="E35" i="55"/>
  <c r="I35" i="55"/>
  <c r="C36" i="55"/>
  <c r="G36" i="55"/>
  <c r="E36" i="55"/>
  <c r="I36" i="55"/>
  <c r="C37" i="55"/>
  <c r="G37" i="55"/>
  <c r="E37" i="55"/>
  <c r="I37" i="55"/>
  <c r="C38" i="55"/>
  <c r="G38" i="55"/>
  <c r="E38" i="55"/>
  <c r="I38" i="55"/>
  <c r="E39" i="55"/>
  <c r="I39" i="55"/>
  <c r="C39" i="55"/>
  <c r="G39" i="55"/>
  <c r="C40" i="55"/>
  <c r="G40" i="55"/>
  <c r="E40" i="55"/>
  <c r="I40" i="55"/>
  <c r="C41" i="55"/>
  <c r="G41" i="55"/>
  <c r="K45" i="55"/>
  <c r="J45" i="55"/>
  <c r="E42" i="55"/>
  <c r="C42" i="55"/>
  <c r="G42" i="55"/>
  <c r="I42" i="55"/>
  <c r="E43" i="55"/>
  <c r="I43" i="55"/>
  <c r="C49" i="55"/>
  <c r="G49" i="55"/>
  <c r="E49" i="55"/>
  <c r="I49" i="55"/>
  <c r="E50" i="55"/>
  <c r="I50" i="55"/>
  <c r="C50" i="55"/>
  <c r="G50" i="55"/>
  <c r="C51" i="55"/>
  <c r="G51" i="55"/>
  <c r="E51" i="55"/>
  <c r="I51" i="55"/>
  <c r="C52" i="55"/>
  <c r="G52" i="55"/>
  <c r="E52" i="55"/>
  <c r="I52" i="55"/>
  <c r="C53" i="55"/>
  <c r="G53" i="55"/>
  <c r="E53" i="55"/>
  <c r="I53" i="55"/>
  <c r="C54" i="55"/>
  <c r="G54" i="55"/>
  <c r="J57" i="55"/>
  <c r="K57" i="55"/>
  <c r="E55" i="55"/>
  <c r="I55" i="55"/>
  <c r="C65" i="55"/>
  <c r="G65" i="55"/>
  <c r="E65" i="55"/>
  <c r="I65" i="55"/>
  <c r="C66" i="55"/>
  <c r="G66" i="55"/>
  <c r="E66" i="55"/>
  <c r="I66" i="55"/>
  <c r="C67" i="55"/>
  <c r="G67" i="55"/>
  <c r="E67" i="55"/>
  <c r="I67" i="55"/>
  <c r="E68" i="55"/>
  <c r="I68" i="55"/>
  <c r="C68" i="55"/>
  <c r="G68" i="55"/>
  <c r="E69" i="55"/>
  <c r="I69" i="55"/>
  <c r="C69" i="55"/>
  <c r="G69" i="55"/>
  <c r="C70" i="55"/>
  <c r="G70" i="55"/>
  <c r="E70" i="55"/>
  <c r="I70" i="55"/>
  <c r="E71" i="55"/>
  <c r="I71" i="55"/>
  <c r="C71" i="55"/>
  <c r="G71" i="55"/>
  <c r="C72" i="55"/>
  <c r="G72" i="55"/>
  <c r="E72" i="55"/>
  <c r="I72" i="55"/>
  <c r="C73" i="55"/>
  <c r="G73" i="55"/>
  <c r="E73" i="55"/>
  <c r="I73" i="55"/>
  <c r="E74" i="55"/>
  <c r="I74" i="55"/>
  <c r="C74" i="55"/>
  <c r="G74" i="55"/>
  <c r="E75" i="55"/>
  <c r="I75" i="55"/>
  <c r="C75" i="55"/>
  <c r="G75" i="55"/>
  <c r="C76" i="55"/>
  <c r="G76" i="55"/>
  <c r="E76" i="55"/>
  <c r="I76" i="55"/>
  <c r="C77" i="55"/>
  <c r="G77" i="55"/>
  <c r="E77" i="55"/>
  <c r="I77" i="55"/>
  <c r="C78" i="55"/>
  <c r="G78" i="55"/>
  <c r="E78" i="55"/>
  <c r="I78" i="55"/>
  <c r="C79" i="55"/>
  <c r="G79" i="55"/>
  <c r="J82" i="55"/>
  <c r="K82" i="55"/>
  <c r="E80" i="55"/>
  <c r="I80" i="55"/>
  <c r="C86" i="55"/>
  <c r="G86" i="55"/>
  <c r="E86" i="55"/>
  <c r="I86" i="55"/>
  <c r="E87" i="55"/>
  <c r="I87" i="55"/>
  <c r="C87" i="55"/>
  <c r="G87" i="55"/>
  <c r="C88" i="55"/>
  <c r="G88" i="55"/>
  <c r="E88" i="55"/>
  <c r="I88" i="55"/>
  <c r="C89" i="55"/>
  <c r="G89" i="55"/>
  <c r="E89" i="55"/>
  <c r="I89" i="55"/>
  <c r="C90" i="55"/>
  <c r="G90" i="55"/>
  <c r="E90" i="55"/>
  <c r="I90" i="55"/>
  <c r="C91" i="55"/>
  <c r="G91" i="55"/>
  <c r="E91" i="55"/>
  <c r="I91" i="55"/>
  <c r="C92" i="55"/>
  <c r="G92" i="55"/>
  <c r="J95" i="55"/>
  <c r="K95" i="55"/>
  <c r="E93" i="55"/>
  <c r="I93" i="55"/>
  <c r="F100" i="55"/>
  <c r="C103" i="55"/>
  <c r="G103" i="55"/>
  <c r="E103" i="55"/>
  <c r="I103" i="55"/>
  <c r="E104" i="55"/>
  <c r="I104" i="55"/>
  <c r="C104" i="55"/>
  <c r="G104" i="55"/>
  <c r="E105" i="55"/>
  <c r="I105" i="55"/>
  <c r="C105" i="55"/>
  <c r="G105" i="55"/>
  <c r="C106" i="55"/>
  <c r="G106" i="55"/>
  <c r="E106" i="55"/>
  <c r="I106" i="55"/>
  <c r="C107" i="55"/>
  <c r="G107" i="55"/>
  <c r="E107" i="55"/>
  <c r="I107" i="55"/>
  <c r="C108" i="55"/>
  <c r="G108" i="55"/>
  <c r="E108" i="55"/>
  <c r="I108" i="55"/>
  <c r="C109" i="55"/>
  <c r="G109" i="55"/>
  <c r="E109" i="55"/>
  <c r="I109" i="55"/>
  <c r="C110" i="55"/>
  <c r="G110" i="55"/>
  <c r="E110" i="55"/>
  <c r="I110" i="55"/>
  <c r="C111" i="55"/>
  <c r="G111" i="55"/>
  <c r="E111" i="55"/>
  <c r="I111" i="55"/>
  <c r="C112" i="55"/>
  <c r="G112" i="55"/>
  <c r="E112" i="55"/>
  <c r="I112" i="55"/>
  <c r="E113" i="55"/>
  <c r="I113" i="55"/>
  <c r="C113" i="55"/>
  <c r="G113" i="55"/>
  <c r="E114" i="55"/>
  <c r="I114" i="55"/>
  <c r="C114" i="55"/>
  <c r="G114" i="55"/>
  <c r="C115" i="55"/>
  <c r="G115" i="55"/>
  <c r="E115" i="55"/>
  <c r="I115" i="55"/>
  <c r="C116" i="55"/>
  <c r="G116" i="55"/>
  <c r="E116" i="55"/>
  <c r="I116" i="55"/>
  <c r="C117" i="55"/>
  <c r="G117" i="55"/>
  <c r="E117" i="55"/>
  <c r="I117" i="55"/>
  <c r="E118" i="55"/>
  <c r="I118" i="55"/>
  <c r="C118" i="55"/>
  <c r="G118" i="55"/>
  <c r="C119" i="55"/>
  <c r="G119" i="55"/>
  <c r="E119" i="55"/>
  <c r="I119" i="55"/>
  <c r="C120" i="55"/>
  <c r="G120" i="55"/>
  <c r="E120" i="55"/>
  <c r="I120" i="55"/>
  <c r="C121" i="55"/>
  <c r="G121" i="55"/>
  <c r="E121" i="55"/>
  <c r="I121" i="55"/>
  <c r="C122" i="55"/>
  <c r="G122" i="55"/>
  <c r="E122" i="55"/>
  <c r="I122" i="55"/>
  <c r="C123" i="55"/>
  <c r="G123" i="55"/>
  <c r="J126" i="55"/>
  <c r="K126" i="55"/>
  <c r="E124" i="55"/>
  <c r="I124" i="55"/>
  <c r="C130" i="55"/>
  <c r="G130" i="55"/>
  <c r="E130" i="55"/>
  <c r="I130" i="55"/>
  <c r="C131" i="55"/>
  <c r="G131" i="55"/>
  <c r="E131" i="55"/>
  <c r="I131" i="55"/>
  <c r="C132" i="55"/>
  <c r="G132" i="55"/>
  <c r="E132" i="55"/>
  <c r="I132" i="55"/>
  <c r="C133" i="55"/>
  <c r="G133" i="55"/>
  <c r="E133" i="55"/>
  <c r="I133" i="55"/>
  <c r="C134" i="55"/>
  <c r="G134" i="55"/>
  <c r="E134" i="55"/>
  <c r="I134" i="55"/>
  <c r="E135" i="55"/>
  <c r="I135" i="55"/>
  <c r="C135" i="55"/>
  <c r="G135" i="55"/>
  <c r="C136" i="55"/>
  <c r="G136" i="55"/>
  <c r="E136" i="55"/>
  <c r="I136" i="55"/>
  <c r="C137" i="55"/>
  <c r="G137" i="55"/>
  <c r="E137" i="55"/>
  <c r="I137" i="55"/>
  <c r="E138" i="55"/>
  <c r="I138" i="55"/>
  <c r="C138" i="55"/>
  <c r="G138" i="55"/>
  <c r="E139" i="55"/>
  <c r="I139" i="55"/>
  <c r="C139" i="55"/>
  <c r="G139" i="55"/>
  <c r="C140" i="55"/>
  <c r="G140" i="55"/>
  <c r="E140" i="55"/>
  <c r="I140" i="55"/>
  <c r="C141" i="55"/>
  <c r="G141" i="55"/>
  <c r="E141" i="55"/>
  <c r="I141" i="55"/>
  <c r="C142" i="55"/>
  <c r="G142" i="55"/>
  <c r="I142" i="55"/>
  <c r="C143" i="55"/>
  <c r="G143" i="55"/>
  <c r="J146" i="55"/>
  <c r="E143" i="55"/>
  <c r="K146" i="55"/>
  <c r="E144" i="55"/>
  <c r="I144" i="55"/>
  <c r="F151" i="55"/>
  <c r="K156" i="55"/>
  <c r="J156" i="55"/>
  <c r="I154" i="55"/>
  <c r="C160" i="55"/>
  <c r="G160" i="55"/>
  <c r="E160" i="55"/>
  <c r="I160" i="55"/>
  <c r="C161" i="55"/>
  <c r="G161" i="55"/>
  <c r="E161" i="55"/>
  <c r="I161" i="55"/>
  <c r="C162" i="55"/>
  <c r="G162" i="55"/>
  <c r="J165" i="55"/>
  <c r="K165" i="55"/>
  <c r="E163" i="55"/>
  <c r="I163" i="55"/>
  <c r="E172" i="48"/>
  <c r="E176" i="48"/>
  <c r="I163" i="48"/>
  <c r="E169" i="48"/>
  <c r="I169" i="48"/>
  <c r="E160" i="48"/>
  <c r="C172" i="48"/>
  <c r="G172" i="48"/>
  <c r="C176" i="48"/>
  <c r="G176" i="48"/>
  <c r="C163" i="48"/>
  <c r="G163" i="48"/>
  <c r="C169" i="48"/>
  <c r="G169" i="48"/>
  <c r="C153" i="48"/>
  <c r="G153" i="48"/>
  <c r="C160" i="48"/>
  <c r="G160" i="48"/>
  <c r="J146" i="48"/>
  <c r="K146" i="48"/>
  <c r="E143" i="48"/>
  <c r="I143" i="48"/>
  <c r="E146" i="48"/>
  <c r="I146" i="48"/>
  <c r="E133" i="48"/>
  <c r="I133" i="48"/>
  <c r="E140" i="48"/>
  <c r="I140" i="48"/>
  <c r="C124" i="48"/>
  <c r="G124" i="48"/>
  <c r="C119" i="48"/>
  <c r="G119" i="48"/>
  <c r="E108" i="48"/>
  <c r="I108" i="48"/>
  <c r="E112" i="48"/>
  <c r="E101" i="48"/>
  <c r="I101" i="48"/>
  <c r="D99" i="48"/>
  <c r="H99" i="48" s="1"/>
  <c r="E87" i="48"/>
  <c r="I87" i="48"/>
  <c r="E94" i="48"/>
  <c r="I94" i="48"/>
  <c r="E75" i="48"/>
  <c r="I75" i="48"/>
  <c r="E84" i="48"/>
  <c r="I84" i="48"/>
  <c r="C62" i="48"/>
  <c r="G62" i="48"/>
  <c r="C68" i="48"/>
  <c r="G68" i="48"/>
  <c r="C42" i="48"/>
  <c r="G42" i="48"/>
  <c r="C59" i="48"/>
  <c r="G59" i="48"/>
  <c r="C32" i="48"/>
  <c r="G32" i="48"/>
  <c r="C35" i="48"/>
  <c r="G35" i="48"/>
  <c r="C18" i="48"/>
  <c r="G18" i="48"/>
  <c r="C29" i="48"/>
  <c r="G29" i="48"/>
  <c r="E7" i="48"/>
  <c r="I7" i="48"/>
  <c r="E11" i="48"/>
  <c r="I11" i="48"/>
  <c r="I172" i="48"/>
  <c r="I176" i="48"/>
  <c r="E163" i="48"/>
  <c r="E153" i="48"/>
  <c r="I153" i="48"/>
  <c r="I160" i="48"/>
  <c r="C143" i="48"/>
  <c r="G143" i="48"/>
  <c r="C146" i="48"/>
  <c r="G146" i="48"/>
  <c r="C133" i="48"/>
  <c r="G133" i="48"/>
  <c r="C140" i="48"/>
  <c r="G140" i="48"/>
  <c r="E124" i="48"/>
  <c r="I124" i="48"/>
  <c r="E126" i="48"/>
  <c r="I126" i="48"/>
  <c r="E119" i="48"/>
  <c r="I119" i="48"/>
  <c r="E121" i="48"/>
  <c r="I121" i="48"/>
  <c r="C108" i="48"/>
  <c r="G108" i="48"/>
  <c r="C112" i="48"/>
  <c r="G112" i="48"/>
  <c r="C101" i="48"/>
  <c r="G101" i="48"/>
  <c r="C105" i="48"/>
  <c r="G105" i="48"/>
  <c r="C87" i="48"/>
  <c r="G87" i="48"/>
  <c r="C94" i="48"/>
  <c r="G94" i="48"/>
  <c r="C75" i="48"/>
  <c r="G75" i="48"/>
  <c r="C84" i="48"/>
  <c r="G84" i="48"/>
  <c r="E62" i="48"/>
  <c r="I62" i="48"/>
  <c r="E68" i="48"/>
  <c r="I68" i="48"/>
  <c r="E42" i="48"/>
  <c r="I42" i="48"/>
  <c r="E59" i="48"/>
  <c r="I59" i="48"/>
  <c r="E32" i="48"/>
  <c r="I32" i="48"/>
  <c r="E18" i="48"/>
  <c r="I18" i="48"/>
  <c r="E29" i="48"/>
  <c r="I29" i="48"/>
  <c r="C7" i="48"/>
  <c r="G7" i="48"/>
  <c r="C11" i="48"/>
  <c r="G11" i="48"/>
  <c r="F5" i="48"/>
  <c r="C8" i="48"/>
  <c r="G8" i="48"/>
  <c r="J11" i="48"/>
  <c r="K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E25" i="48"/>
  <c r="I25" i="48"/>
  <c r="C26" i="48"/>
  <c r="G26" i="48"/>
  <c r="J29" i="48"/>
  <c r="K29" i="48"/>
  <c r="E27" i="48"/>
  <c r="I27" i="48"/>
  <c r="J35" i="48"/>
  <c r="K35" i="48"/>
  <c r="E33" i="48"/>
  <c r="I33" i="48"/>
  <c r="C43" i="48"/>
  <c r="G43" i="48"/>
  <c r="E43" i="48"/>
  <c r="I43" i="48"/>
  <c r="C44" i="48"/>
  <c r="G44" i="48"/>
  <c r="E44" i="48"/>
  <c r="I44" i="48"/>
  <c r="C45" i="48"/>
  <c r="G45" i="48"/>
  <c r="E45" i="48"/>
  <c r="I45" i="48"/>
  <c r="C46" i="48"/>
  <c r="G46" i="48"/>
  <c r="E46" i="48"/>
  <c r="I46" i="48"/>
  <c r="C47" i="48"/>
  <c r="G47" i="48"/>
  <c r="E47" i="48"/>
  <c r="I47" i="48"/>
  <c r="C48" i="48"/>
  <c r="G48" i="48"/>
  <c r="E48" i="48"/>
  <c r="I48" i="48"/>
  <c r="C49" i="48"/>
  <c r="G49" i="48"/>
  <c r="E49" i="48"/>
  <c r="I49" i="48"/>
  <c r="C50" i="48"/>
  <c r="G50" i="48"/>
  <c r="E50" i="48"/>
  <c r="I50" i="48"/>
  <c r="C51" i="48"/>
  <c r="G51" i="48"/>
  <c r="E51" i="48"/>
  <c r="I51" i="48"/>
  <c r="C52" i="48"/>
  <c r="G52" i="48"/>
  <c r="E52" i="48"/>
  <c r="I52" i="48"/>
  <c r="C53" i="48"/>
  <c r="G53" i="48"/>
  <c r="E53" i="48"/>
  <c r="I53" i="48"/>
  <c r="E54" i="48"/>
  <c r="I54" i="48"/>
  <c r="C54" i="48"/>
  <c r="G54" i="48"/>
  <c r="C55" i="48"/>
  <c r="G55" i="48"/>
  <c r="E55" i="48"/>
  <c r="I55" i="48"/>
  <c r="C56" i="48"/>
  <c r="G56" i="48"/>
  <c r="J59" i="48"/>
  <c r="K59" i="48"/>
  <c r="E57" i="48"/>
  <c r="I57" i="48"/>
  <c r="C63" i="48"/>
  <c r="G63" i="48"/>
  <c r="E63" i="48"/>
  <c r="I63" i="48"/>
  <c r="C64" i="48"/>
  <c r="G64" i="48"/>
  <c r="E64" i="48"/>
  <c r="I64" i="48"/>
  <c r="C65" i="48"/>
  <c r="G65" i="48"/>
  <c r="J68" i="48"/>
  <c r="K68" i="48"/>
  <c r="E66" i="48"/>
  <c r="I66" i="48"/>
  <c r="F73" i="48"/>
  <c r="C76" i="48"/>
  <c r="G76" i="48"/>
  <c r="E76" i="48"/>
  <c r="I76" i="48"/>
  <c r="C77" i="48"/>
  <c r="G77" i="48"/>
  <c r="E77" i="48"/>
  <c r="I77" i="48"/>
  <c r="C78" i="48"/>
  <c r="G78" i="48"/>
  <c r="E78" i="48"/>
  <c r="I78" i="48"/>
  <c r="C79" i="48"/>
  <c r="G79" i="48"/>
  <c r="E79" i="48"/>
  <c r="I79" i="48"/>
  <c r="C80" i="48"/>
  <c r="G80" i="48"/>
  <c r="E80" i="48"/>
  <c r="I80" i="48"/>
  <c r="C81" i="48"/>
  <c r="G81" i="48"/>
  <c r="J84" i="48"/>
  <c r="K84" i="48"/>
  <c r="E82" i="48"/>
  <c r="I82" i="48"/>
  <c r="C88" i="48"/>
  <c r="G88" i="48"/>
  <c r="E88" i="48"/>
  <c r="I88" i="48"/>
  <c r="C89" i="48"/>
  <c r="G89" i="48"/>
  <c r="E89" i="48"/>
  <c r="I89" i="48"/>
  <c r="C90" i="48"/>
  <c r="G90" i="48"/>
  <c r="K94" i="48"/>
  <c r="J94" i="48"/>
  <c r="E91" i="48"/>
  <c r="I91" i="48"/>
  <c r="C91" i="48"/>
  <c r="G91" i="48"/>
  <c r="E92" i="48"/>
  <c r="I92" i="48"/>
  <c r="C102" i="48"/>
  <c r="G102" i="48"/>
  <c r="J105" i="48"/>
  <c r="K105" i="48"/>
  <c r="E102" i="48"/>
  <c r="I102" i="48"/>
  <c r="E103" i="48"/>
  <c r="I103" i="48"/>
  <c r="C109" i="48"/>
  <c r="G109" i="48"/>
  <c r="K112" i="48"/>
  <c r="E109" i="48"/>
  <c r="I109" i="48"/>
  <c r="E110" i="48"/>
  <c r="I110" i="48"/>
  <c r="F117" i="48"/>
  <c r="F131" i="48"/>
  <c r="C134" i="48"/>
  <c r="G134" i="48"/>
  <c r="I134" i="48"/>
  <c r="C135" i="48"/>
  <c r="G135" i="48"/>
  <c r="J140" i="48"/>
  <c r="E135" i="48"/>
  <c r="I135" i="48"/>
  <c r="C136" i="48"/>
  <c r="G136" i="48"/>
  <c r="E136" i="48"/>
  <c r="I136" i="48"/>
  <c r="C137" i="48"/>
  <c r="G137" i="48"/>
  <c r="E137" i="48"/>
  <c r="K140" i="48"/>
  <c r="E138" i="48"/>
  <c r="I138" i="48"/>
  <c r="E144" i="48"/>
  <c r="I144" i="48"/>
  <c r="F151" i="48"/>
  <c r="C154" i="48"/>
  <c r="G154" i="48"/>
  <c r="I154" i="48"/>
  <c r="C155" i="48"/>
  <c r="G155" i="48"/>
  <c r="J160" i="48"/>
  <c r="E155" i="48"/>
  <c r="I155" i="48"/>
  <c r="C156" i="48"/>
  <c r="G156" i="48"/>
  <c r="E156" i="48"/>
  <c r="I156" i="48"/>
  <c r="C157" i="48"/>
  <c r="G157" i="48"/>
  <c r="E157" i="48"/>
  <c r="K160" i="48"/>
  <c r="E158" i="48"/>
  <c r="I158" i="48"/>
  <c r="C164" i="48"/>
  <c r="G164" i="48"/>
  <c r="E164" i="48"/>
  <c r="I164" i="48"/>
  <c r="C165" i="48"/>
  <c r="G165" i="48"/>
  <c r="C166" i="48"/>
  <c r="G166" i="48"/>
  <c r="J169" i="48"/>
  <c r="K169" i="48"/>
  <c r="E166" i="48"/>
  <c r="I166" i="48"/>
  <c r="E167" i="48"/>
  <c r="I167" i="48"/>
  <c r="C173" i="48"/>
  <c r="G173" i="48"/>
  <c r="J176" i="48"/>
  <c r="K176" i="48"/>
  <c r="E174" i="48"/>
  <c r="I174" i="48"/>
  <c r="E37" i="47"/>
  <c r="D37" i="47"/>
  <c r="C37" i="47"/>
  <c r="B37" i="47"/>
  <c r="H35" i="47"/>
  <c r="J35" i="47" s="1"/>
  <c r="G35" i="47"/>
  <c r="I35" i="47" s="1"/>
  <c r="H29" i="47"/>
  <c r="J29" i="47" s="1"/>
  <c r="G29" i="47"/>
  <c r="I29" i="47" s="1"/>
  <c r="E26" i="47"/>
  <c r="D26" i="47"/>
  <c r="C26" i="47"/>
  <c r="B26" i="47"/>
  <c r="H24" i="47"/>
  <c r="J24" i="47" s="1"/>
  <c r="G24" i="47"/>
  <c r="I24" i="47" s="1"/>
  <c r="C13" i="51"/>
  <c r="E13" i="51" s="1"/>
  <c r="F24" i="51"/>
  <c r="D24" i="51"/>
  <c r="I15" i="51"/>
  <c r="I24" i="51" s="1"/>
  <c r="H15" i="51"/>
  <c r="H24" i="51" s="1"/>
  <c r="E24" i="51"/>
  <c r="C24" i="51"/>
  <c r="K15" i="51"/>
  <c r="J15" i="51"/>
  <c r="B33" i="46"/>
  <c r="E33" i="46"/>
  <c r="D33" i="46"/>
  <c r="C33" i="46"/>
  <c r="K180" i="48"/>
  <c r="J180" i="48"/>
  <c r="C11" i="44"/>
  <c r="C43" i="44"/>
  <c r="D11" i="44"/>
  <c r="D43" i="44"/>
  <c r="E11" i="44"/>
  <c r="E43" i="44"/>
  <c r="B11" i="44"/>
  <c r="B43" i="44"/>
  <c r="G43" i="44" s="1"/>
  <c r="E11" i="45"/>
  <c r="D11" i="45"/>
  <c r="C11" i="45"/>
  <c r="B11" i="45"/>
  <c r="E429" i="49"/>
  <c r="D429" i="49"/>
  <c r="C429" i="49"/>
  <c r="B429" i="49"/>
  <c r="B5" i="49"/>
  <c r="C5" i="49" s="1"/>
  <c r="E5" i="49" s="1"/>
  <c r="B5" i="47"/>
  <c r="C5" i="47" s="1"/>
  <c r="E5" i="47" s="1"/>
  <c r="E61" i="26"/>
  <c r="C61" i="26"/>
  <c r="H6" i="26"/>
  <c r="H61" i="26" s="1"/>
  <c r="G6" i="26"/>
  <c r="G61" i="26" s="1"/>
  <c r="D61" i="26"/>
  <c r="B61" i="26"/>
  <c r="B5" i="26"/>
  <c r="C5" i="26" s="1"/>
  <c r="E5" i="26" s="1"/>
  <c r="H26" i="46"/>
  <c r="J26" i="46" s="1"/>
  <c r="G26" i="46"/>
  <c r="I26" i="46" s="1"/>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61" i="33" s="1"/>
  <c r="G6" i="33"/>
  <c r="G61" i="33" s="1"/>
  <c r="E61" i="33"/>
  <c r="D61" i="33"/>
  <c r="C61" i="33"/>
  <c r="B61" i="33"/>
  <c r="D5" i="26"/>
  <c r="D13" i="51" l="1"/>
  <c r="F13" i="51" s="1"/>
  <c r="H37" i="47"/>
  <c r="G429" i="49"/>
  <c r="I429" i="49" s="1"/>
  <c r="H429" i="49"/>
  <c r="J429" i="49" s="1"/>
  <c r="D5" i="49"/>
  <c r="D44" i="44"/>
  <c r="H11" i="44"/>
  <c r="H43" i="44"/>
  <c r="I43" i="44"/>
  <c r="B44" i="44"/>
  <c r="C44" i="44"/>
  <c r="E44" i="44"/>
  <c r="C5" i="44"/>
  <c r="E5" i="44" s="1"/>
  <c r="H26" i="47"/>
  <c r="J26" i="47" s="1"/>
  <c r="G26" i="47"/>
  <c r="I26" i="47" s="1"/>
  <c r="G37" i="47"/>
  <c r="I37" i="47" s="1"/>
  <c r="J37" i="47"/>
  <c r="D5" i="47"/>
  <c r="H33" i="46"/>
  <c r="J33" i="46" s="1"/>
  <c r="G33" i="46"/>
  <c r="I33" i="46" s="1"/>
  <c r="D5" i="46"/>
  <c r="D5" i="33"/>
  <c r="I61" i="26"/>
  <c r="I6" i="26"/>
  <c r="J61" i="26"/>
  <c r="J6"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E48" i="45"/>
  <c r="H48" i="45" s="1"/>
  <c r="E49" i="45"/>
  <c r="E50" i="45"/>
  <c r="E51" i="45"/>
  <c r="E52" i="45"/>
  <c r="E53" i="45"/>
  <c r="E54" i="45"/>
  <c r="E55" i="45"/>
  <c r="E56" i="45"/>
  <c r="E57" i="45"/>
  <c r="E58" i="45"/>
  <c r="E59" i="45"/>
  <c r="E60" i="45"/>
  <c r="E61" i="45"/>
  <c r="E62" i="45"/>
  <c r="H62" i="45" s="1"/>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D42" i="45"/>
  <c r="H42" i="45" s="1"/>
  <c r="G34" i="45"/>
  <c r="I34" i="45" s="1"/>
  <c r="H34" i="45"/>
  <c r="J34" i="45" s="1"/>
  <c r="G11" i="45"/>
  <c r="H11" i="45"/>
  <c r="J11" i="45" s="1"/>
  <c r="J24" i="51"/>
  <c r="K24" i="51"/>
  <c r="G11" i="44"/>
  <c r="C6" i="45"/>
  <c r="J43" i="44"/>
  <c r="B38" i="45"/>
  <c r="I11" i="44"/>
  <c r="I11" i="45"/>
  <c r="G44" i="44" l="1"/>
  <c r="I44" i="44" s="1"/>
  <c r="H44" i="44"/>
  <c r="J44" i="44" s="1"/>
  <c r="G65" i="45"/>
  <c r="G63" i="45"/>
  <c r="G61" i="45"/>
  <c r="G59" i="45"/>
  <c r="G57" i="45"/>
  <c r="G55" i="45"/>
  <c r="G53" i="45"/>
  <c r="G51" i="45"/>
  <c r="G49" i="45"/>
  <c r="G47" i="45"/>
  <c r="H65" i="45"/>
  <c r="H63" i="45"/>
  <c r="H61" i="45"/>
  <c r="H59" i="45"/>
  <c r="H57" i="45"/>
  <c r="H55" i="45"/>
  <c r="H53" i="45"/>
  <c r="H51" i="45"/>
  <c r="H49" i="45"/>
  <c r="H47" i="45"/>
  <c r="D43" i="45"/>
  <c r="H39" i="45"/>
  <c r="G39" i="45"/>
  <c r="B43" i="45"/>
  <c r="C66" i="45"/>
  <c r="G64" i="45"/>
  <c r="G62" i="45"/>
  <c r="G60" i="45"/>
  <c r="G58" i="45"/>
  <c r="G56" i="45"/>
  <c r="G54" i="45"/>
  <c r="G52" i="45"/>
  <c r="G50" i="45"/>
  <c r="G48" i="45"/>
  <c r="G46" i="45"/>
  <c r="B66" i="45"/>
  <c r="E66" i="45"/>
  <c r="H64" i="45"/>
  <c r="H60" i="45"/>
  <c r="H58" i="45"/>
  <c r="H56" i="45"/>
  <c r="H54" i="45"/>
  <c r="H52" i="45"/>
  <c r="H50" i="45"/>
  <c r="D66" i="45"/>
  <c r="H66" i="45" s="1"/>
  <c r="H46" i="45"/>
  <c r="H41" i="45"/>
  <c r="E43" i="45"/>
  <c r="C43" i="45"/>
  <c r="C38" i="45"/>
  <c r="E6" i="45"/>
  <c r="E38" i="45" s="1"/>
  <c r="G66" i="45" l="1"/>
  <c r="G43" i="45"/>
  <c r="H43" i="45"/>
</calcChain>
</file>

<file path=xl/sharedStrings.xml><?xml version="1.0" encoding="utf-8"?>
<sst xmlns="http://schemas.openxmlformats.org/spreadsheetml/2006/main" count="1621" uniqueCount="553">
  <si>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</si>
  <si>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</si>
  <si>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</si>
  <si>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</si>
  <si>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</si>
  <si>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</si>
  <si>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</si>
  <si>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</si>
  <si>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</si>
  <si>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</si>
  <si>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</si>
  <si>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</si>
  <si>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</si>
  <si>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</si>
  <si>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</si>
  <si>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</si>
  <si>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</si>
  <si>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</si>
  <si>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</si>
  <si>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</si>
  <si>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</si>
  <si>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</si>
  <si>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</si>
  <si>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</si>
  <si>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</si>
  <si>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</si>
  <si>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</si>
  <si>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</si>
  <si>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</si>
  <si>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</si>
  <si>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</si>
  <si>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</si>
  <si>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</si>
  <si>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</si>
  <si>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Chevrolet</t>
  </si>
  <si>
    <t>Chrysler</t>
  </si>
  <si>
    <t>Daf</t>
  </si>
  <si>
    <t>Ferrari</t>
  </si>
  <si>
    <t>Fiat</t>
  </si>
  <si>
    <t>Fiat Professional</t>
  </si>
  <si>
    <t>Ford</t>
  </si>
  <si>
    <t>Freightliner</t>
  </si>
  <si>
    <t>Fuso</t>
  </si>
  <si>
    <t>GWM</t>
  </si>
  <si>
    <t>Hino</t>
  </si>
  <si>
    <t>Holden</t>
  </si>
  <si>
    <t>Honda</t>
  </si>
  <si>
    <t>Hyundai</t>
  </si>
  <si>
    <t>Hyundai Commercial Vehicles</t>
  </si>
  <si>
    <t>Isuzu</t>
  </si>
  <si>
    <t>Isuzu Ute</t>
  </si>
  <si>
    <t>Iveco Trucks</t>
  </si>
  <si>
    <t>Jaguar</t>
  </si>
  <si>
    <t>Jeep</t>
  </si>
  <si>
    <t>Kenworth</t>
  </si>
  <si>
    <t>Kia</t>
  </si>
  <si>
    <t>Land Rover</t>
  </si>
  <si>
    <t>LDV</t>
  </si>
  <si>
    <t>Lexus</t>
  </si>
  <si>
    <t>Mack</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</si>
  <si>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</si>
  <si>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</si>
  <si>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</si>
  <si>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</si>
  <si>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</si>
  <si>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</si>
  <si>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</si>
  <si>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</si>
  <si>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</si>
  <si>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</si>
  <si>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</si>
  <si>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</si>
  <si>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</si>
  <si>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</si>
  <si>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</si>
  <si>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</si>
  <si>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</si>
  <si>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</si>
  <si>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</si>
  <si>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Toyota</t>
  </si>
  <si>
    <t>UD Trucks</t>
  </si>
  <si>
    <t>Volkswagen</t>
  </si>
  <si>
    <t>Volvo Car</t>
  </si>
  <si>
    <t>Volvo Commercial</t>
  </si>
  <si>
    <t>Western Star</t>
  </si>
  <si>
    <t>VFACTS TAS REPORT</t>
  </si>
  <si>
    <t>MARCH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</si>
  <si>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</si>
  <si>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</si>
  <si>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</si>
  <si>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</si>
  <si>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</si>
  <si>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</si>
  <si>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</si>
  <si>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</si>
  <si>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7 April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</si>
  <si>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TAS</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</si>
  <si>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</si>
  <si>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</si>
  <si>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</si>
  <si>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</si>
  <si>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</si>
  <si>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</si>
  <si>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</si>
  <si>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</si>
  <si>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</si>
  <si>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</si>
  <si>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</si>
  <si>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</si>
  <si>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</si>
  <si>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</si>
  <si>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</si>
  <si>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</si>
  <si>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</si>
  <si>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</si>
  <si>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</si>
  <si>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</si>
  <si>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</si>
  <si>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</si>
  <si>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</si>
  <si>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</si>
  <si>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</si>
  <si>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</si>
  <si>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</si>
  <si>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</si>
  <si>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</si>
  <si>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</si>
  <si>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</si>
  <si>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</si>
  <si>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</si>
  <si>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</si>
  <si>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</si>
  <si>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</si>
  <si>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</si>
  <si>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</si>
  <si>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</si>
  <si>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</si>
  <si>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</si>
  <si>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</si>
  <si>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</si>
  <si>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</si>
  <si>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</si>
  <si>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</si>
  <si>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</si>
  <si>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</si>
  <si>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</si>
  <si>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</si>
  <si>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</si>
  <si>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</si>
  <si>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</si>
  <si>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</si>
  <si>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</si>
  <si>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</si>
  <si>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</si>
  <si>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</si>
  <si>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</si>
  <si>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</si>
  <si>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</si>
  <si>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</si>
  <si>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</si>
  <si>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</si>
  <si>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</si>
  <si>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</si>
  <si>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</si>
  <si>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</si>
  <si>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</si>
  <si>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</si>
  <si>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</si>
  <si>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</si>
  <si>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</si>
  <si>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</si>
  <si>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</si>
  <si>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</si>
  <si>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</si>
  <si>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</si>
  <si>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</si>
  <si>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</si>
  <si>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</si>
  <si>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</si>
  <si>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</si>
  <si>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</si>
  <si>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</si>
  <si>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</si>
  <si>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</si>
  <si>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</si>
  <si>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</si>
  <si>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Honda Jazz</t>
  </si>
  <si>
    <t>Kia Rio</t>
  </si>
  <si>
    <t>Mazda2</t>
  </si>
  <si>
    <t>MG MG3</t>
  </si>
  <si>
    <t>Skoda Fabia</t>
  </si>
  <si>
    <t>Suzuki Baleno</t>
  </si>
  <si>
    <t>Suzuki Swift</t>
  </si>
  <si>
    <t>Toyota Prius C</t>
  </si>
  <si>
    <t>Toyota Yaris</t>
  </si>
  <si>
    <t>Volkswagen Polo</t>
  </si>
  <si>
    <t>Audi A1</t>
  </si>
  <si>
    <t>MINI Hatch</t>
  </si>
  <si>
    <t>Alfa Romeo Giulietta</t>
  </si>
  <si>
    <t>Ford Focus</t>
  </si>
  <si>
    <t>Holden Astra</t>
  </si>
  <si>
    <t>Honda Civic</t>
  </si>
  <si>
    <t>Hyundai Elantra</t>
  </si>
  <si>
    <t>Hyundai i30</t>
  </si>
  <si>
    <t>Hyundai Ioniq</t>
  </si>
  <si>
    <t>Kia Cerato</t>
  </si>
  <si>
    <t>Mazda3</t>
  </si>
  <si>
    <t>Peugeot 308</t>
  </si>
  <si>
    <t>Skoda Rapid</t>
  </si>
  <si>
    <t>Skoda Scala</t>
  </si>
  <si>
    <t>Subaru Impreza</t>
  </si>
  <si>
    <t>Subaru WRX</t>
  </si>
  <si>
    <t>Toyota Corolla</t>
  </si>
  <si>
    <t>Volkswagen Golf</t>
  </si>
  <si>
    <t>Audi A3</t>
  </si>
  <si>
    <t>BMW 1 Series</t>
  </si>
  <si>
    <t>Mercedes-Benz A-Class</t>
  </si>
  <si>
    <t>Mercedes-Benz B-Class</t>
  </si>
  <si>
    <t>Nissan Leaf</t>
  </si>
  <si>
    <t>Honda Accord</t>
  </si>
  <si>
    <t>Mazda6</t>
  </si>
  <si>
    <t>Peugeot 508</t>
  </si>
  <si>
    <t>Skoda Octavia</t>
  </si>
  <si>
    <t>Subaru Levorg</t>
  </si>
  <si>
    <t>Subaru Liberty</t>
  </si>
  <si>
    <t>Toyota Camry</t>
  </si>
  <si>
    <t>Volkswagen Passat</t>
  </si>
  <si>
    <t>Alfa Romeo Giulia</t>
  </si>
  <si>
    <t>Audi A4</t>
  </si>
  <si>
    <t>BMW 3 Series</t>
  </si>
  <si>
    <t>Jaguar XE</t>
  </si>
  <si>
    <t>Mercedes-Benz C-Class</t>
  </si>
  <si>
    <t>Volvo S60</t>
  </si>
  <si>
    <t>Holden Commodore</t>
  </si>
  <si>
    <t>Kia Stinger</t>
  </si>
  <si>
    <t>Skoda Superb</t>
  </si>
  <si>
    <t>Maserati Ghibli</t>
  </si>
  <si>
    <t>Mercedes-Benz E-Class</t>
  </si>
  <si>
    <t>Porsche Taycan</t>
  </si>
  <si>
    <t>Chrysler 300</t>
  </si>
  <si>
    <t>Maserati Quattroporte</t>
  </si>
  <si>
    <t>Honda Odyssey</t>
  </si>
  <si>
    <t>Hyundai iMAX</t>
  </si>
  <si>
    <t>Kia Carnival</t>
  </si>
  <si>
    <t>LDV G10 Wagon</t>
  </si>
  <si>
    <t>Toyota Tarago</t>
  </si>
  <si>
    <t>Volkswagen Multivan</t>
  </si>
  <si>
    <t>Mercedes-Benz Valente</t>
  </si>
  <si>
    <t>Mercedes-Benz V-Class</t>
  </si>
  <si>
    <t>Audi A3 Convertible</t>
  </si>
  <si>
    <t>BMW 2 Series Coupe/Conv</t>
  </si>
  <si>
    <t>Ford Mustang</t>
  </si>
  <si>
    <t>Mazda MX5</t>
  </si>
  <si>
    <t>MINI Cabrio</t>
  </si>
  <si>
    <t>Nissan 370Z</t>
  </si>
  <si>
    <t>Audi A5</t>
  </si>
  <si>
    <t>BMW 4 Series Coupe/Conv</t>
  </si>
  <si>
    <t>Mercedes-Benz C-Class Cpe/Conv</t>
  </si>
  <si>
    <t>Porsche Cayman</t>
  </si>
  <si>
    <t>Toyota Supra</t>
  </si>
  <si>
    <t>Ferrari Coupe/Conv</t>
  </si>
  <si>
    <t>McLaren Coupe/Conv</t>
  </si>
  <si>
    <t>Porsche 911</t>
  </si>
  <si>
    <t>Ford Puma</t>
  </si>
  <si>
    <t>Holden Trax</t>
  </si>
  <si>
    <t>Hyundai Venue</t>
  </si>
  <si>
    <t>Kia Stonic</t>
  </si>
  <si>
    <t>Mazda CX-3</t>
  </si>
  <si>
    <t>Nissan Juke</t>
  </si>
  <si>
    <t>SsangYong Tivoli</t>
  </si>
  <si>
    <t>Suzuki Ignis</t>
  </si>
  <si>
    <t>Suzuki Jimny</t>
  </si>
  <si>
    <t>Toyota Yaris Cross</t>
  </si>
  <si>
    <t>Volkswagen T-Cross</t>
  </si>
  <si>
    <t>GWM Haval H2</t>
  </si>
  <si>
    <t>Honda HR-V</t>
  </si>
  <si>
    <t>Hyundai Kona</t>
  </si>
  <si>
    <t>Jeep Compass</t>
  </si>
  <si>
    <t>Kia Seltos</t>
  </si>
  <si>
    <t>Mazda CX-30</t>
  </si>
  <si>
    <t>MG ZS</t>
  </si>
  <si>
    <t>Mitsubishi ASX</t>
  </si>
  <si>
    <t>Mitsubishi Eclipse Cross</t>
  </si>
  <si>
    <t>Nissan Qashqai</t>
  </si>
  <si>
    <t>Peugeot 2008</t>
  </si>
  <si>
    <t>Renault Kadjar</t>
  </si>
  <si>
    <t>Skoda Kamiq</t>
  </si>
  <si>
    <t>Subaru XV</t>
  </si>
  <si>
    <t>Suzuki S-Cross</t>
  </si>
  <si>
    <t>Suzuki Vitara</t>
  </si>
  <si>
    <t>Toyota C-HR</t>
  </si>
  <si>
    <t>Volkswagen T-Roc</t>
  </si>
  <si>
    <t>Audi Q2</t>
  </si>
  <si>
    <t>Audi Q3</t>
  </si>
  <si>
    <t>BMW X1</t>
  </si>
  <si>
    <t>BMW X2</t>
  </si>
  <si>
    <t>Jaguar E-Pace</t>
  </si>
  <si>
    <t>Mercedes-Benz GLA-Class</t>
  </si>
  <si>
    <t>MINI Countryman</t>
  </si>
  <si>
    <t>Volvo XC40</t>
  </si>
  <si>
    <t>Ford Escape</t>
  </si>
  <si>
    <t>Holden Equinox</t>
  </si>
  <si>
    <t>Honda CR-V</t>
  </si>
  <si>
    <t>Hyundai Tucson</t>
  </si>
  <si>
    <t>Jeep Cherokee</t>
  </si>
  <si>
    <t>Kia Sportage</t>
  </si>
  <si>
    <t>Mazda CX-5</t>
  </si>
  <si>
    <t>MG HS</t>
  </si>
  <si>
    <t>Mitsubishi Outlander</t>
  </si>
  <si>
    <t>Nissan X-Trail</t>
  </si>
  <si>
    <t>Peugeot 3008</t>
  </si>
  <si>
    <t>Renault Koleos</t>
  </si>
  <si>
    <t>Skoda Karoq</t>
  </si>
  <si>
    <t>Subaru Forester</t>
  </si>
  <si>
    <t>Toyota RAV4</t>
  </si>
  <si>
    <t>Volkswagen Golf Alltrack</t>
  </si>
  <si>
    <t>Volkswagen Tiguan</t>
  </si>
  <si>
    <t>Audi Q5</t>
  </si>
  <si>
    <t>BMW X3</t>
  </si>
  <si>
    <t>Land Rover Discovery Sport</t>
  </si>
  <si>
    <t>Land Rover Range Rover Evoque</t>
  </si>
  <si>
    <t>Mercedes-Benz GLB-Class</t>
  </si>
  <si>
    <t>Mercedes-Benz GLC-Class Coupe</t>
  </si>
  <si>
    <t>Mercedes-Benz GLC-Class Wagon</t>
  </si>
  <si>
    <t>Porsche Macan</t>
  </si>
  <si>
    <t>Volvo XC60</t>
  </si>
  <si>
    <t>Ford Endura</t>
  </si>
  <si>
    <t>Ford Everest</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</si>
  <si>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</si>
  <si>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</si>
  <si>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</si>
  <si>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</si>
  <si>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</si>
  <si>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</si>
  <si>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</si>
  <si>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</si>
  <si>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</si>
  <si>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</si>
  <si>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</si>
  <si>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</si>
  <si>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</si>
  <si>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</si>
  <si>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</si>
  <si>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</si>
  <si>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</si>
  <si>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</si>
  <si>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</si>
  <si>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</si>
  <si>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</si>
  <si>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Audi e-tron</t>
  </si>
  <si>
    <t>Audi Q7</t>
  </si>
  <si>
    <t>BMW X5</t>
  </si>
  <si>
    <t>BMW X6</t>
  </si>
  <si>
    <t>Jaguar F-Pace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</si>
  <si>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</si>
  <si>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</si>
  <si>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</si>
  <si>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</si>
  <si>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</si>
  <si>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</si>
  <si>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</si>
  <si>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</si>
  <si>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</si>
  <si>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</si>
  <si>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</si>
  <si>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</si>
  <si>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</si>
  <si>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</si>
  <si>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</si>
  <si>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Land Rover Discovery</t>
  </si>
  <si>
    <t>Mercedes-Benz G-Class</t>
  </si>
  <si>
    <t>Mercedes-Benz GLS-Class</t>
  </si>
  <si>
    <t>Renault Master Bus</t>
  </si>
  <si>
    <t>Toyota Hiace Bus</t>
  </si>
  <si>
    <t>Toyota Coaster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</si>
  <si>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</si>
  <si>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</si>
  <si>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</si>
  <si>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</si>
  <si>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</si>
  <si>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</si>
  <si>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</si>
  <si>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</si>
  <si>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</si>
  <si>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</si>
  <si>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</si>
  <si>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</si>
  <si>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</si>
  <si>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</si>
  <si>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</si>
  <si>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</si>
  <si>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</si>
  <si>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</si>
  <si>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</si>
  <si>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</si>
  <si>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</si>
  <si>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</si>
  <si>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</si>
  <si>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</si>
  <si>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</si>
  <si>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</si>
  <si>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</si>
  <si>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</si>
  <si>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</si>
  <si>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</si>
  <si>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</si>
  <si>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</si>
  <si>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</si>
  <si>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</si>
  <si>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</si>
  <si>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</si>
  <si>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</si>
  <si>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</si>
  <si>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</si>
  <si>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</si>
  <si>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</si>
  <si>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</si>
  <si>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</si>
  <si>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</si>
  <si>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</si>
  <si>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</si>
  <si>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</si>
  <si>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Renault Master</t>
  </si>
  <si>
    <t>Volkswagen Crafter</t>
  </si>
  <si>
    <t>Fuso Fighter (MD)</t>
  </si>
  <si>
    <t>Hino (MD)</t>
  </si>
  <si>
    <t>Isuzu N-Series (MD)</t>
  </si>
  <si>
    <t>Iveco (MD)</t>
  </si>
  <si>
    <t>Mercedes (MD)</t>
  </si>
  <si>
    <t>UD Trucks (MD)</t>
  </si>
  <si>
    <t>DAF (HD)</t>
  </si>
  <si>
    <t>Freightliner (HD)</t>
  </si>
  <si>
    <t>Fuso F-Series (HD)</t>
  </si>
  <si>
    <t>Hino (HD)</t>
  </si>
  <si>
    <t>Isuzu (HD)</t>
  </si>
  <si>
    <t>Iveco (HD)</t>
  </si>
  <si>
    <t>Mack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</si>
  <si>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</si>
  <si>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</si>
  <si>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</si>
  <si>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</si>
  <si>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</si>
  <si>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</si>
  <si>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</si>
  <si>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</si>
  <si>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</si>
  <si>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</si>
  <si>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</si>
  <si>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</si>
  <si>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</si>
  <si>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</si>
  <si>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</si>
  <si>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</si>
  <si>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</si>
  <si>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</si>
  <si>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</si>
  <si>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</si>
  <si>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</si>
  <si>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</si>
  <si>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</si>
  <si>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</si>
  <si>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</si>
  <si>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</si>
  <si>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</si>
  <si>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</si>
  <si>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</si>
  <si>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</si>
  <si>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</si>
  <si>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</si>
  <si>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</si>
  <si>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</si>
  <si>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</si>
  <si>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</si>
  <si>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</si>
  <si>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</si>
  <si>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</si>
  <si>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</si>
  <si>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</si>
  <si>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</si>
  <si>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</si>
  <si>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</si>
  <si>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</si>
  <si>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</si>
  <si>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</si>
  <si>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</si>
  <si>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</si>
  <si>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</si>
  <si>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</si>
  <si>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</si>
  <si>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</si>
  <si>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</si>
  <si>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</si>
  <si>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</si>
  <si>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</si>
  <si>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</si>
  <si>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</si>
  <si>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</si>
  <si>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</si>
  <si>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</si>
  <si>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</si>
  <si>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</si>
  <si>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</si>
  <si>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Chevrolet Total</t>
  </si>
  <si>
    <t>Chrysler Total</t>
  </si>
  <si>
    <t>Daf Total</t>
  </si>
  <si>
    <t>Ferrari Total</t>
  </si>
  <si>
    <t>Fiat Total</t>
  </si>
  <si>
    <t>Fiat Professional Total</t>
  </si>
  <si>
    <t>Ford Total</t>
  </si>
  <si>
    <t>Freightliner Total</t>
  </si>
  <si>
    <t>Fuso Total</t>
  </si>
  <si>
    <t>GWM Total</t>
  </si>
  <si>
    <t>Hino Total</t>
  </si>
  <si>
    <t>Holden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</si>
  <si>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</si>
  <si>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</si>
  <si>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</si>
  <si>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</si>
  <si>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</si>
  <si>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</si>
  <si>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</si>
  <si>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</si>
  <si>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</si>
  <si>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</si>
  <si>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</si>
  <si>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</si>
  <si>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</si>
  <si>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Mack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</si>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</sst>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85</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86</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87</v>
      </c>
      <c r="C15" s="109">
        <v>1663</v>
      </c>
      <c r="D15" s="110">
        <v>2959</v>
      </c>
      <c r="E15" s="109">
        <v>4356</v>
      </c>
      <c r="F15" s="110">
        <v>6331</v>
      </c>
      <c r="G15" s="111"/>
      <c r="H15" s="109">
        <f t="shared" ref="H15:H22" si="0">C15-D15</f>
        <v>-1296</v>
      </c>
      <c r="I15" s="110">
        <f t="shared" ref="I15:I22" si="1">E15-F15</f>
        <v>-1975</v>
      </c>
      <c r="J15" s="112">
        <f t="shared" ref="J15:J22" si="2">IF(D15=0, "-", IF(H15/D15&lt;10, H15/D15, "&gt;999%"))</f>
        <v>-0.43798580601554582</v>
      </c>
      <c r="K15" s="113">
        <f t="shared" ref="K15:K22" si="3">IF(F15=0, "-", IF(I15/F15&lt;10, I15/F15, "&gt;999%"))</f>
        <v>-0.31195703680303272</v>
      </c>
      <c r="L15" s="99"/>
    </row>
    <row r="16" spans="1:12" ht="15" x14ac:dyDescent="0.2">
      <c r="A16" s="99"/>
      <c r="B16" s="108" t="s">
        <v>88</v>
      </c>
      <c r="C16" s="109">
        <v>32499</v>
      </c>
      <c r="D16" s="110">
        <v>26621</v>
      </c>
      <c r="E16" s="109">
        <v>85328</v>
      </c>
      <c r="F16" s="110">
        <v>74663</v>
      </c>
      <c r="G16" s="111"/>
      <c r="H16" s="109">
        <f t="shared" si="0"/>
        <v>5878</v>
      </c>
      <c r="I16" s="110">
        <f t="shared" si="1"/>
        <v>10665</v>
      </c>
      <c r="J16" s="112">
        <f t="shared" si="2"/>
        <v>0.22080312535216559</v>
      </c>
      <c r="K16" s="113">
        <f t="shared" si="3"/>
        <v>0.14284183598301703</v>
      </c>
      <c r="L16" s="99"/>
    </row>
    <row r="17" spans="1:12" ht="15" x14ac:dyDescent="0.2">
      <c r="A17" s="99"/>
      <c r="B17" s="108" t="s">
        <v>89</v>
      </c>
      <c r="C17" s="109">
        <v>918</v>
      </c>
      <c r="D17" s="110">
        <v>640</v>
      </c>
      <c r="E17" s="109">
        <v>2374</v>
      </c>
      <c r="F17" s="110">
        <v>1714</v>
      </c>
      <c r="G17" s="111"/>
      <c r="H17" s="109">
        <f t="shared" si="0"/>
        <v>278</v>
      </c>
      <c r="I17" s="110">
        <f t="shared" si="1"/>
        <v>660</v>
      </c>
      <c r="J17" s="112">
        <f t="shared" si="2"/>
        <v>0.43437500000000001</v>
      </c>
      <c r="K17" s="113">
        <f t="shared" si="3"/>
        <v>0.38506417736289383</v>
      </c>
      <c r="L17" s="99"/>
    </row>
    <row r="18" spans="1:12" ht="15" x14ac:dyDescent="0.2">
      <c r="A18" s="99"/>
      <c r="B18" s="108" t="s">
        <v>90</v>
      </c>
      <c r="C18" s="109">
        <v>21588</v>
      </c>
      <c r="D18" s="110">
        <v>16272</v>
      </c>
      <c r="E18" s="109">
        <v>56497</v>
      </c>
      <c r="F18" s="110">
        <v>46275</v>
      </c>
      <c r="G18" s="111"/>
      <c r="H18" s="109">
        <f t="shared" si="0"/>
        <v>5316</v>
      </c>
      <c r="I18" s="110">
        <f t="shared" si="1"/>
        <v>10222</v>
      </c>
      <c r="J18" s="112">
        <f t="shared" si="2"/>
        <v>0.32669616519174044</v>
      </c>
      <c r="K18" s="113">
        <f t="shared" si="3"/>
        <v>0.22089681253376553</v>
      </c>
      <c r="L18" s="99"/>
    </row>
    <row r="19" spans="1:12" ht="15" x14ac:dyDescent="0.2">
      <c r="A19" s="99"/>
      <c r="B19" s="108" t="s">
        <v>91</v>
      </c>
      <c r="C19" s="109">
        <v>6389</v>
      </c>
      <c r="D19" s="110">
        <v>4991</v>
      </c>
      <c r="E19" s="109">
        <v>17010</v>
      </c>
      <c r="F19" s="110">
        <v>14607</v>
      </c>
      <c r="G19" s="111"/>
      <c r="H19" s="109">
        <f t="shared" si="0"/>
        <v>1398</v>
      </c>
      <c r="I19" s="110">
        <f t="shared" si="1"/>
        <v>2403</v>
      </c>
      <c r="J19" s="112">
        <f t="shared" si="2"/>
        <v>0.28010418753756761</v>
      </c>
      <c r="K19" s="113">
        <f t="shared" si="3"/>
        <v>0.16451016635859519</v>
      </c>
      <c r="L19" s="99"/>
    </row>
    <row r="20" spans="1:12" ht="15" x14ac:dyDescent="0.2">
      <c r="A20" s="99"/>
      <c r="B20" s="108" t="s">
        <v>92</v>
      </c>
      <c r="C20" s="109">
        <v>1634</v>
      </c>
      <c r="D20" s="110">
        <v>1257</v>
      </c>
      <c r="E20" s="109">
        <v>4245</v>
      </c>
      <c r="F20" s="110">
        <v>3843</v>
      </c>
      <c r="G20" s="111"/>
      <c r="H20" s="109">
        <f t="shared" si="0"/>
        <v>377</v>
      </c>
      <c r="I20" s="110">
        <f t="shared" si="1"/>
        <v>402</v>
      </c>
      <c r="J20" s="112">
        <f t="shared" si="2"/>
        <v>0.29992044550517105</v>
      </c>
      <c r="K20" s="113">
        <f t="shared" si="3"/>
        <v>0.10460577673692428</v>
      </c>
      <c r="L20" s="99"/>
    </row>
    <row r="21" spans="1:12" ht="15" x14ac:dyDescent="0.2">
      <c r="A21" s="99"/>
      <c r="B21" s="108" t="s">
        <v>93</v>
      </c>
      <c r="C21" s="109">
        <v>25800</v>
      </c>
      <c r="D21" s="110">
        <v>21662</v>
      </c>
      <c r="E21" s="109">
        <v>67549</v>
      </c>
      <c r="F21" s="110">
        <v>65027</v>
      </c>
      <c r="G21" s="111"/>
      <c r="H21" s="109">
        <f t="shared" si="0"/>
        <v>4138</v>
      </c>
      <c r="I21" s="110">
        <f t="shared" si="1"/>
        <v>2522</v>
      </c>
      <c r="J21" s="112">
        <f t="shared" si="2"/>
        <v>0.19102575939433108</v>
      </c>
      <c r="K21" s="113">
        <f t="shared" si="3"/>
        <v>3.8783889768865237E-2</v>
      </c>
      <c r="L21" s="99"/>
    </row>
    <row r="22" spans="1:12" ht="15" x14ac:dyDescent="0.2">
      <c r="A22" s="99"/>
      <c r="B22" s="108" t="s">
        <v>94</v>
      </c>
      <c r="C22" s="109">
        <v>9514</v>
      </c>
      <c r="D22" s="110">
        <v>7288</v>
      </c>
      <c r="E22" s="109">
        <v>26289</v>
      </c>
      <c r="F22" s="110">
        <v>20901</v>
      </c>
      <c r="G22" s="111"/>
      <c r="H22" s="109">
        <f t="shared" si="0"/>
        <v>2226</v>
      </c>
      <c r="I22" s="110">
        <f t="shared" si="1"/>
        <v>5388</v>
      </c>
      <c r="J22" s="112">
        <f t="shared" si="2"/>
        <v>0.30543358946212951</v>
      </c>
      <c r="K22" s="113">
        <f t="shared" si="3"/>
        <v>0.25778670876991533</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100005</v>
      </c>
      <c r="D24" s="121">
        <f>SUM(D15:D23)</f>
        <v>81690</v>
      </c>
      <c r="E24" s="120">
        <f>SUM(E15:E23)</f>
        <v>263648</v>
      </c>
      <c r="F24" s="121">
        <f>SUM(F15:F23)</f>
        <v>233361</v>
      </c>
      <c r="G24" s="122"/>
      <c r="H24" s="120">
        <f>SUM(H15:H23)</f>
        <v>18315</v>
      </c>
      <c r="I24" s="121">
        <f>SUM(I15:I23)</f>
        <v>30287</v>
      </c>
      <c r="J24" s="123">
        <f>IF(D24=0, 0, H24/D24)</f>
        <v>0.22420124862284246</v>
      </c>
      <c r="K24" s="124">
        <f>IF(F24=0, 0, I24/F24)</f>
        <v>0.129786039655298</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95</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7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96</v>
      </c>
      <c r="B2" s="202" t="s">
        <v>86</v>
      </c>
      <c r="C2" s="198"/>
      <c r="D2" s="198"/>
      <c r="E2" s="203"/>
      <c r="F2" s="203"/>
      <c r="G2" s="203"/>
      <c r="H2" s="203"/>
      <c r="I2" s="203"/>
      <c r="J2" s="203"/>
      <c r="K2" s="203"/>
    </row>
    <row r="4" spans="1:11" ht="15.75" x14ac:dyDescent="0.25">
      <c r="A4" s="164" t="s">
        <v>107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107</v>
      </c>
      <c r="B6" s="61" t="s">
        <v>12</v>
      </c>
      <c r="C6" s="62" t="s">
        <v>13</v>
      </c>
      <c r="D6" s="61" t="s">
        <v>12</v>
      </c>
      <c r="E6" s="63" t="s">
        <v>13</v>
      </c>
      <c r="F6" s="62" t="s">
        <v>12</v>
      </c>
      <c r="G6" s="62" t="s">
        <v>13</v>
      </c>
      <c r="H6" s="61" t="s">
        <v>12</v>
      </c>
      <c r="I6" s="63" t="s">
        <v>13</v>
      </c>
      <c r="J6" s="61"/>
      <c r="K6" s="63"/>
    </row>
    <row r="7" spans="1:11" x14ac:dyDescent="0.2">
      <c r="A7" s="7" t="s">
        <v>263</v>
      </c>
      <c r="B7" s="65">
        <v>4</v>
      </c>
      <c r="C7" s="34">
        <f>IF(B19=0, "-", B7/B19)</f>
        <v>7.407407407407407E-2</v>
      </c>
      <c r="D7" s="65">
        <v>0</v>
      </c>
      <c r="E7" s="9">
        <f>IF(D19=0, "-", D7/D19)</f>
        <v>0</v>
      </c>
      <c r="F7" s="81">
        <v>10</v>
      </c>
      <c r="G7" s="34">
        <f>IF(F19=0, "-", F7/F19)</f>
        <v>6.0606060606060608E-2</v>
      </c>
      <c r="H7" s="65">
        <v>0</v>
      </c>
      <c r="I7" s="9">
        <f>IF(H19=0, "-", H7/H19)</f>
        <v>0</v>
      </c>
      <c r="J7" s="8" t="str">
        <f t="shared" ref="J7:J17" si="0">IF(D7=0, "-", IF((B7-D7)/D7&lt;10, (B7-D7)/D7, "&gt;999%"))</f>
        <v>-</v>
      </c>
      <c r="K7" s="9" t="str">
        <f t="shared" ref="K7:K17" si="1">IF(H7=0, "-", IF((F7-H7)/H7&lt;10, (F7-H7)/H7, "&gt;999%"))</f>
        <v>-</v>
      </c>
    </row>
    <row r="8" spans="1:11" x14ac:dyDescent="0.2">
      <c r="A8" s="7" t="s">
        <v>264</v>
      </c>
      <c r="B8" s="65">
        <v>0</v>
      </c>
      <c r="C8" s="34">
        <f>IF(B19=0, "-", B8/B19)</f>
        <v>0</v>
      </c>
      <c r="D8" s="65">
        <v>13</v>
      </c>
      <c r="E8" s="9">
        <f>IF(D19=0, "-", D8/D19)</f>
        <v>0.27083333333333331</v>
      </c>
      <c r="F8" s="81">
        <v>0</v>
      </c>
      <c r="G8" s="34">
        <f>IF(F19=0, "-", F8/F19)</f>
        <v>0</v>
      </c>
      <c r="H8" s="65">
        <v>31</v>
      </c>
      <c r="I8" s="9">
        <f>IF(H19=0, "-", H8/H19)</f>
        <v>0.22962962962962963</v>
      </c>
      <c r="J8" s="8">
        <f t="shared" si="0"/>
        <v>-1</v>
      </c>
      <c r="K8" s="9">
        <f t="shared" si="1"/>
        <v>-1</v>
      </c>
    </row>
    <row r="9" spans="1:11" x14ac:dyDescent="0.2">
      <c r="A9" s="7" t="s">
        <v>265</v>
      </c>
      <c r="B9" s="65">
        <v>9</v>
      </c>
      <c r="C9" s="34">
        <f>IF(B19=0, "-", B9/B19)</f>
        <v>0.16666666666666666</v>
      </c>
      <c r="D9" s="65">
        <v>9</v>
      </c>
      <c r="E9" s="9">
        <f>IF(D19=0, "-", D9/D19)</f>
        <v>0.1875</v>
      </c>
      <c r="F9" s="81">
        <v>20</v>
      </c>
      <c r="G9" s="34">
        <f>IF(F19=0, "-", F9/F19)</f>
        <v>0.12121212121212122</v>
      </c>
      <c r="H9" s="65">
        <v>25</v>
      </c>
      <c r="I9" s="9">
        <f>IF(H19=0, "-", H9/H19)</f>
        <v>0.18518518518518517</v>
      </c>
      <c r="J9" s="8">
        <f t="shared" si="0"/>
        <v>0</v>
      </c>
      <c r="K9" s="9">
        <f t="shared" si="1"/>
        <v>-0.2</v>
      </c>
    </row>
    <row r="10" spans="1:11" x14ac:dyDescent="0.2">
      <c r="A10" s="7" t="s">
        <v>266</v>
      </c>
      <c r="B10" s="65">
        <v>1</v>
      </c>
      <c r="C10" s="34">
        <f>IF(B19=0, "-", B10/B19)</f>
        <v>1.8518518518518517E-2</v>
      </c>
      <c r="D10" s="65">
        <v>0</v>
      </c>
      <c r="E10" s="9">
        <f>IF(D19=0, "-", D10/D19)</f>
        <v>0</v>
      </c>
      <c r="F10" s="81">
        <v>7</v>
      </c>
      <c r="G10" s="34">
        <f>IF(F19=0, "-", F10/F19)</f>
        <v>4.2424242424242427E-2</v>
      </c>
      <c r="H10" s="65">
        <v>0</v>
      </c>
      <c r="I10" s="9">
        <f>IF(H19=0, "-", H10/H19)</f>
        <v>0</v>
      </c>
      <c r="J10" s="8" t="str">
        <f t="shared" si="0"/>
        <v>-</v>
      </c>
      <c r="K10" s="9" t="str">
        <f t="shared" si="1"/>
        <v>-</v>
      </c>
    </row>
    <row r="11" spans="1:11" x14ac:dyDescent="0.2">
      <c r="A11" s="7" t="s">
        <v>267</v>
      </c>
      <c r="B11" s="65">
        <v>16</v>
      </c>
      <c r="C11" s="34">
        <f>IF(B19=0, "-", B11/B19)</f>
        <v>0.29629629629629628</v>
      </c>
      <c r="D11" s="65">
        <v>20</v>
      </c>
      <c r="E11" s="9">
        <f>IF(D19=0, "-", D11/D19)</f>
        <v>0.41666666666666669</v>
      </c>
      <c r="F11" s="81">
        <v>53</v>
      </c>
      <c r="G11" s="34">
        <f>IF(F19=0, "-", F11/F19)</f>
        <v>0.32121212121212123</v>
      </c>
      <c r="H11" s="65">
        <v>66</v>
      </c>
      <c r="I11" s="9">
        <f>IF(H19=0, "-", H11/H19)</f>
        <v>0.48888888888888887</v>
      </c>
      <c r="J11" s="8">
        <f t="shared" si="0"/>
        <v>-0.2</v>
      </c>
      <c r="K11" s="9">
        <f t="shared" si="1"/>
        <v>-0.19696969696969696</v>
      </c>
    </row>
    <row r="12" spans="1:11" x14ac:dyDescent="0.2">
      <c r="A12" s="7" t="s">
        <v>268</v>
      </c>
      <c r="B12" s="65">
        <v>0</v>
      </c>
      <c r="C12" s="34">
        <f>IF(B19=0, "-", B12/B19)</f>
        <v>0</v>
      </c>
      <c r="D12" s="65">
        <v>0</v>
      </c>
      <c r="E12" s="9">
        <f>IF(D19=0, "-", D12/D19)</f>
        <v>0</v>
      </c>
      <c r="F12" s="81">
        <v>5</v>
      </c>
      <c r="G12" s="34">
        <f>IF(F19=0, "-", F12/F19)</f>
        <v>3.0303030303030304E-2</v>
      </c>
      <c r="H12" s="65">
        <v>1</v>
      </c>
      <c r="I12" s="9">
        <f>IF(H19=0, "-", H12/H19)</f>
        <v>7.4074074074074077E-3</v>
      </c>
      <c r="J12" s="8" t="str">
        <f t="shared" si="0"/>
        <v>-</v>
      </c>
      <c r="K12" s="9">
        <f t="shared" si="1"/>
        <v>4</v>
      </c>
    </row>
    <row r="13" spans="1:11" x14ac:dyDescent="0.2">
      <c r="A13" s="7" t="s">
        <v>269</v>
      </c>
      <c r="B13" s="65">
        <v>0</v>
      </c>
      <c r="C13" s="34">
        <f>IF(B19=0, "-", B13/B19)</f>
        <v>0</v>
      </c>
      <c r="D13" s="65">
        <v>0</v>
      </c>
      <c r="E13" s="9">
        <f>IF(D19=0, "-", D13/D19)</f>
        <v>0</v>
      </c>
      <c r="F13" s="81">
        <v>0</v>
      </c>
      <c r="G13" s="34">
        <f>IF(F19=0, "-", F13/F19)</f>
        <v>0</v>
      </c>
      <c r="H13" s="65">
        <v>1</v>
      </c>
      <c r="I13" s="9">
        <f>IF(H19=0, "-", H13/H19)</f>
        <v>7.4074074074074077E-3</v>
      </c>
      <c r="J13" s="8" t="str">
        <f t="shared" si="0"/>
        <v>-</v>
      </c>
      <c r="K13" s="9">
        <f t="shared" si="1"/>
        <v>-1</v>
      </c>
    </row>
    <row r="14" spans="1:11" x14ac:dyDescent="0.2">
      <c r="A14" s="7" t="s">
        <v>270</v>
      </c>
      <c r="B14" s="65">
        <v>1</v>
      </c>
      <c r="C14" s="34">
        <f>IF(B19=0, "-", B14/B19)</f>
        <v>1.8518518518518517E-2</v>
      </c>
      <c r="D14" s="65">
        <v>3</v>
      </c>
      <c r="E14" s="9">
        <f>IF(D19=0, "-", D14/D19)</f>
        <v>6.25E-2</v>
      </c>
      <c r="F14" s="81">
        <v>4</v>
      </c>
      <c r="G14" s="34">
        <f>IF(F19=0, "-", F14/F19)</f>
        <v>2.4242424242424242E-2</v>
      </c>
      <c r="H14" s="65">
        <v>3</v>
      </c>
      <c r="I14" s="9">
        <f>IF(H19=0, "-", H14/H19)</f>
        <v>2.2222222222222223E-2</v>
      </c>
      <c r="J14" s="8">
        <f t="shared" si="0"/>
        <v>-0.66666666666666663</v>
      </c>
      <c r="K14" s="9">
        <f t="shared" si="1"/>
        <v>0.33333333333333331</v>
      </c>
    </row>
    <row r="15" spans="1:11" x14ac:dyDescent="0.2">
      <c r="A15" s="7" t="s">
        <v>271</v>
      </c>
      <c r="B15" s="65">
        <v>0</v>
      </c>
      <c r="C15" s="34">
        <f>IF(B19=0, "-", B15/B19)</f>
        <v>0</v>
      </c>
      <c r="D15" s="65">
        <v>3</v>
      </c>
      <c r="E15" s="9">
        <f>IF(D19=0, "-", D15/D19)</f>
        <v>6.25E-2</v>
      </c>
      <c r="F15" s="81">
        <v>7</v>
      </c>
      <c r="G15" s="34">
        <f>IF(F19=0, "-", F15/F19)</f>
        <v>4.2424242424242427E-2</v>
      </c>
      <c r="H15" s="65">
        <v>8</v>
      </c>
      <c r="I15" s="9">
        <f>IF(H19=0, "-", H15/H19)</f>
        <v>5.9259259259259262E-2</v>
      </c>
      <c r="J15" s="8">
        <f t="shared" si="0"/>
        <v>-1</v>
      </c>
      <c r="K15" s="9">
        <f t="shared" si="1"/>
        <v>-0.125</v>
      </c>
    </row>
    <row r="16" spans="1:11" x14ac:dyDescent="0.2">
      <c r="A16" s="7" t="s">
        <v>272</v>
      </c>
      <c r="B16" s="65">
        <v>13</v>
      </c>
      <c r="C16" s="34">
        <f>IF(B19=0, "-", B16/B19)</f>
        <v>0.24074074074074073</v>
      </c>
      <c r="D16" s="65">
        <v>0</v>
      </c>
      <c r="E16" s="9">
        <f>IF(D19=0, "-", D16/D19)</f>
        <v>0</v>
      </c>
      <c r="F16" s="81">
        <v>31</v>
      </c>
      <c r="G16" s="34">
        <f>IF(F19=0, "-", F16/F19)</f>
        <v>0.18787878787878787</v>
      </c>
      <c r="H16" s="65">
        <v>0</v>
      </c>
      <c r="I16" s="9">
        <f>IF(H19=0, "-", H16/H19)</f>
        <v>0</v>
      </c>
      <c r="J16" s="8" t="str">
        <f t="shared" si="0"/>
        <v>-</v>
      </c>
      <c r="K16" s="9" t="str">
        <f t="shared" si="1"/>
        <v>-</v>
      </c>
    </row>
    <row r="17" spans="1:11" x14ac:dyDescent="0.2">
      <c r="A17" s="7" t="s">
        <v>273</v>
      </c>
      <c r="B17" s="65">
        <v>10</v>
      </c>
      <c r="C17" s="34">
        <f>IF(B19=0, "-", B17/B19)</f>
        <v>0.18518518518518517</v>
      </c>
      <c r="D17" s="65">
        <v>0</v>
      </c>
      <c r="E17" s="9">
        <f>IF(D19=0, "-", D17/D19)</f>
        <v>0</v>
      </c>
      <c r="F17" s="81">
        <v>28</v>
      </c>
      <c r="G17" s="34">
        <f>IF(F19=0, "-", F17/F19)</f>
        <v>0.16969696969696971</v>
      </c>
      <c r="H17" s="65">
        <v>0</v>
      </c>
      <c r="I17" s="9">
        <f>IF(H19=0, "-", H17/H19)</f>
        <v>0</v>
      </c>
      <c r="J17" s="8" t="str">
        <f t="shared" si="0"/>
        <v>-</v>
      </c>
      <c r="K17" s="9" t="str">
        <f t="shared" si="1"/>
        <v>-</v>
      </c>
    </row>
    <row r="18" spans="1:11" x14ac:dyDescent="0.2">
      <c r="A18" s="2"/>
      <c r="B18" s="68"/>
      <c r="C18" s="33"/>
      <c r="D18" s="68"/>
      <c r="E18" s="6"/>
      <c r="F18" s="82"/>
      <c r="G18" s="33"/>
      <c r="H18" s="68"/>
      <c r="I18" s="6"/>
      <c r="J18" s="5"/>
      <c r="K18" s="6"/>
    </row>
    <row r="19" spans="1:11" s="43" customFormat="1" x14ac:dyDescent="0.2">
      <c r="A19" s="162" t="s">
        <v>483</v>
      </c>
      <c r="B19" s="71">
        <f>SUM(B7:B18)</f>
        <v>54</v>
      </c>
      <c r="C19" s="40">
        <f>B19/1634</f>
        <v>3.3047735618115054E-2</v>
      </c>
      <c r="D19" s="71">
        <f>SUM(D7:D18)</f>
        <v>48</v>
      </c>
      <c r="E19" s="41">
        <f>D19/1257</f>
        <v>3.8186157517899763E-2</v>
      </c>
      <c r="F19" s="77">
        <f>SUM(F7:F18)</f>
        <v>165</v>
      </c>
      <c r="G19" s="42">
        <f>F19/4245</f>
        <v>3.8869257950530034E-2</v>
      </c>
      <c r="H19" s="71">
        <f>SUM(H7:H18)</f>
        <v>135</v>
      </c>
      <c r="I19" s="41">
        <f>H19/3843</f>
        <v>3.5128805620608897E-2</v>
      </c>
      <c r="J19" s="37">
        <f>IF(D19=0, "-", IF((B19-D19)/D19&lt;10, (B19-D19)/D19, "&gt;999%"))</f>
        <v>0.125</v>
      </c>
      <c r="K19" s="38">
        <f>IF(H19=0, "-", IF((F19-H19)/H19&lt;10, (F19-H19)/H19, "&gt;999%"))</f>
        <v>0.22222222222222221</v>
      </c>
    </row>
    <row r="20" spans="1:11" x14ac:dyDescent="0.2">
      <c r="B20" s="83"/>
      <c r="D20" s="83"/>
      <c r="F20" s="83"/>
      <c r="H20" s="83"/>
    </row>
    <row r="21" spans="1:11" s="43" customFormat="1" x14ac:dyDescent="0.2">
      <c r="A21" s="162" t="s">
        <v>483</v>
      </c>
      <c r="B21" s="71">
        <v>54</v>
      </c>
      <c r="C21" s="40">
        <f>B21/1634</f>
        <v>3.3047735618115054E-2</v>
      </c>
      <c r="D21" s="71">
        <v>48</v>
      </c>
      <c r="E21" s="41">
        <f>D21/1257</f>
        <v>3.8186157517899763E-2</v>
      </c>
      <c r="F21" s="77">
        <v>165</v>
      </c>
      <c r="G21" s="42">
        <f>F21/4245</f>
        <v>3.8869257950530034E-2</v>
      </c>
      <c r="H21" s="71">
        <v>135</v>
      </c>
      <c r="I21" s="41">
        <f>H21/3843</f>
        <v>3.5128805620608897E-2</v>
      </c>
      <c r="J21" s="37">
        <f>IF(D21=0, "-", IF((B21-D21)/D21&lt;10, (B21-D21)/D21, "&gt;999%"))</f>
        <v>0.125</v>
      </c>
      <c r="K21" s="38">
        <f>IF(H21=0, "-", IF((F21-H21)/H21&lt;10, (F21-H21)/H21, "&gt;999%"))</f>
        <v>0.22222222222222221</v>
      </c>
    </row>
    <row r="22" spans="1:11" x14ac:dyDescent="0.2">
      <c r="B22" s="83"/>
      <c r="D22" s="83"/>
      <c r="F22" s="83"/>
      <c r="H22" s="83"/>
    </row>
    <row r="23" spans="1:11" ht="15.75" x14ac:dyDescent="0.25">
      <c r="A23" s="164" t="s">
        <v>108</v>
      </c>
      <c r="B23" s="196" t="s">
        <v>1</v>
      </c>
      <c r="C23" s="200"/>
      <c r="D23" s="200"/>
      <c r="E23" s="197"/>
      <c r="F23" s="196" t="s">
        <v>14</v>
      </c>
      <c r="G23" s="200"/>
      <c r="H23" s="200"/>
      <c r="I23" s="197"/>
      <c r="J23" s="196" t="s">
        <v>15</v>
      </c>
      <c r="K23" s="197"/>
    </row>
    <row r="24" spans="1:11" x14ac:dyDescent="0.2">
      <c r="A24" s="22"/>
      <c r="B24" s="196">
        <f>VALUE(RIGHT($B$2, 4))</f>
        <v>2021</v>
      </c>
      <c r="C24" s="197"/>
      <c r="D24" s="196">
        <f>B24-1</f>
        <v>2020</v>
      </c>
      <c r="E24" s="204"/>
      <c r="F24" s="196">
        <f>B24</f>
        <v>2021</v>
      </c>
      <c r="G24" s="204"/>
      <c r="H24" s="196">
        <f>D24</f>
        <v>2020</v>
      </c>
      <c r="I24" s="204"/>
      <c r="J24" s="140" t="s">
        <v>4</v>
      </c>
      <c r="K24" s="141" t="s">
        <v>2</v>
      </c>
    </row>
    <row r="25" spans="1:11" x14ac:dyDescent="0.2">
      <c r="A25" s="163" t="s">
        <v>138</v>
      </c>
      <c r="B25" s="61" t="s">
        <v>12</v>
      </c>
      <c r="C25" s="62" t="s">
        <v>13</v>
      </c>
      <c r="D25" s="61" t="s">
        <v>12</v>
      </c>
      <c r="E25" s="63" t="s">
        <v>13</v>
      </c>
      <c r="F25" s="62" t="s">
        <v>12</v>
      </c>
      <c r="G25" s="62" t="s">
        <v>13</v>
      </c>
      <c r="H25" s="61" t="s">
        <v>12</v>
      </c>
      <c r="I25" s="63" t="s">
        <v>13</v>
      </c>
      <c r="J25" s="61"/>
      <c r="K25" s="63"/>
    </row>
    <row r="26" spans="1:11" x14ac:dyDescent="0.2">
      <c r="A26" s="7" t="s">
        <v>274</v>
      </c>
      <c r="B26" s="65">
        <v>1</v>
      </c>
      <c r="C26" s="34">
        <f>IF(B45=0, "-", B26/B45)</f>
        <v>5.263157894736842E-3</v>
      </c>
      <c r="D26" s="65">
        <v>0</v>
      </c>
      <c r="E26" s="9">
        <f>IF(D45=0, "-", D26/D45)</f>
        <v>0</v>
      </c>
      <c r="F26" s="81">
        <v>1</v>
      </c>
      <c r="G26" s="34">
        <f>IF(F45=0, "-", F26/F45)</f>
        <v>1.594896331738437E-3</v>
      </c>
      <c r="H26" s="65">
        <v>0</v>
      </c>
      <c r="I26" s="9">
        <f>IF(H45=0, "-", H26/H45)</f>
        <v>0</v>
      </c>
      <c r="J26" s="8" t="str">
        <f t="shared" ref="J26:J43" si="2">IF(D26=0, "-", IF((B26-D26)/D26&lt;10, (B26-D26)/D26, "&gt;999%"))</f>
        <v>-</v>
      </c>
      <c r="K26" s="9" t="str">
        <f t="shared" ref="K26:K43" si="3">IF(H26=0, "-", IF((F26-H26)/H26&lt;10, (F26-H26)/H26, "&gt;999%"))</f>
        <v>-</v>
      </c>
    </row>
    <row r="27" spans="1:11" x14ac:dyDescent="0.2">
      <c r="A27" s="7" t="s">
        <v>275</v>
      </c>
      <c r="B27" s="65">
        <v>14</v>
      </c>
      <c r="C27" s="34">
        <f>IF(B45=0, "-", B27/B45)</f>
        <v>7.3684210526315783E-2</v>
      </c>
      <c r="D27" s="65">
        <v>23</v>
      </c>
      <c r="E27" s="9">
        <f>IF(D45=0, "-", D27/D45)</f>
        <v>0.13142857142857142</v>
      </c>
      <c r="F27" s="81">
        <v>53</v>
      </c>
      <c r="G27" s="34">
        <f>IF(F45=0, "-", F27/F45)</f>
        <v>8.4529505582137163E-2</v>
      </c>
      <c r="H27" s="65">
        <v>60</v>
      </c>
      <c r="I27" s="9">
        <f>IF(H45=0, "-", H27/H45)</f>
        <v>0.11070110701107011</v>
      </c>
      <c r="J27" s="8">
        <f t="shared" si="2"/>
        <v>-0.39130434782608697</v>
      </c>
      <c r="K27" s="9">
        <f t="shared" si="3"/>
        <v>-0.11666666666666667</v>
      </c>
    </row>
    <row r="28" spans="1:11" x14ac:dyDescent="0.2">
      <c r="A28" s="7" t="s">
        <v>276</v>
      </c>
      <c r="B28" s="65">
        <v>36</v>
      </c>
      <c r="C28" s="34">
        <f>IF(B45=0, "-", B28/B45)</f>
        <v>0.18947368421052632</v>
      </c>
      <c r="D28" s="65">
        <v>19</v>
      </c>
      <c r="E28" s="9">
        <f>IF(D45=0, "-", D28/D45)</f>
        <v>0.10857142857142857</v>
      </c>
      <c r="F28" s="81">
        <v>84</v>
      </c>
      <c r="G28" s="34">
        <f>IF(F45=0, "-", F28/F45)</f>
        <v>0.13397129186602871</v>
      </c>
      <c r="H28" s="65">
        <v>70</v>
      </c>
      <c r="I28" s="9">
        <f>IF(H45=0, "-", H28/H45)</f>
        <v>0.12915129151291513</v>
      </c>
      <c r="J28" s="8">
        <f t="shared" si="2"/>
        <v>0.89473684210526316</v>
      </c>
      <c r="K28" s="9">
        <f t="shared" si="3"/>
        <v>0.2</v>
      </c>
    </row>
    <row r="29" spans="1:11" x14ac:dyDescent="0.2">
      <c r="A29" s="7" t="s">
        <v>277</v>
      </c>
      <c r="B29" s="65">
        <v>2</v>
      </c>
      <c r="C29" s="34">
        <f>IF(B45=0, "-", B29/B45)</f>
        <v>1.0526315789473684E-2</v>
      </c>
      <c r="D29" s="65">
        <v>1</v>
      </c>
      <c r="E29" s="9">
        <f>IF(D45=0, "-", D29/D45)</f>
        <v>5.7142857142857143E-3</v>
      </c>
      <c r="F29" s="81">
        <v>4</v>
      </c>
      <c r="G29" s="34">
        <f>IF(F45=0, "-", F29/F45)</f>
        <v>6.379585326953748E-3</v>
      </c>
      <c r="H29" s="65">
        <v>4</v>
      </c>
      <c r="I29" s="9">
        <f>IF(H45=0, "-", H29/H45)</f>
        <v>7.3800738007380072E-3</v>
      </c>
      <c r="J29" s="8">
        <f t="shared" si="2"/>
        <v>1</v>
      </c>
      <c r="K29" s="9">
        <f t="shared" si="3"/>
        <v>0</v>
      </c>
    </row>
    <row r="30" spans="1:11" x14ac:dyDescent="0.2">
      <c r="A30" s="7" t="s">
        <v>278</v>
      </c>
      <c r="B30" s="65">
        <v>12</v>
      </c>
      <c r="C30" s="34">
        <f>IF(B45=0, "-", B30/B45)</f>
        <v>6.3157894736842107E-2</v>
      </c>
      <c r="D30" s="65">
        <v>10</v>
      </c>
      <c r="E30" s="9">
        <f>IF(D45=0, "-", D30/D45)</f>
        <v>5.7142857142857141E-2</v>
      </c>
      <c r="F30" s="81">
        <v>53</v>
      </c>
      <c r="G30" s="34">
        <f>IF(F45=0, "-", F30/F45)</f>
        <v>8.4529505582137163E-2</v>
      </c>
      <c r="H30" s="65">
        <v>40</v>
      </c>
      <c r="I30" s="9">
        <f>IF(H45=0, "-", H30/H45)</f>
        <v>7.3800738007380073E-2</v>
      </c>
      <c r="J30" s="8">
        <f t="shared" si="2"/>
        <v>0.2</v>
      </c>
      <c r="K30" s="9">
        <f t="shared" si="3"/>
        <v>0.32500000000000001</v>
      </c>
    </row>
    <row r="31" spans="1:11" x14ac:dyDescent="0.2">
      <c r="A31" s="7" t="s">
        <v>279</v>
      </c>
      <c r="B31" s="65">
        <v>18</v>
      </c>
      <c r="C31" s="34">
        <f>IF(B45=0, "-", B31/B45)</f>
        <v>9.4736842105263161E-2</v>
      </c>
      <c r="D31" s="65">
        <v>12</v>
      </c>
      <c r="E31" s="9">
        <f>IF(D45=0, "-", D31/D45)</f>
        <v>6.8571428571428575E-2</v>
      </c>
      <c r="F31" s="81">
        <v>30</v>
      </c>
      <c r="G31" s="34">
        <f>IF(F45=0, "-", F31/F45)</f>
        <v>4.784688995215311E-2</v>
      </c>
      <c r="H31" s="65">
        <v>18</v>
      </c>
      <c r="I31" s="9">
        <f>IF(H45=0, "-", H31/H45)</f>
        <v>3.3210332103321034E-2</v>
      </c>
      <c r="J31" s="8">
        <f t="shared" si="2"/>
        <v>0.5</v>
      </c>
      <c r="K31" s="9">
        <f t="shared" si="3"/>
        <v>0.66666666666666663</v>
      </c>
    </row>
    <row r="32" spans="1:11" x14ac:dyDescent="0.2">
      <c r="A32" s="7" t="s">
        <v>280</v>
      </c>
      <c r="B32" s="65">
        <v>16</v>
      </c>
      <c r="C32" s="34">
        <f>IF(B45=0, "-", B32/B45)</f>
        <v>8.4210526315789472E-2</v>
      </c>
      <c r="D32" s="65">
        <v>5</v>
      </c>
      <c r="E32" s="9">
        <f>IF(D45=0, "-", D32/D45)</f>
        <v>2.8571428571428571E-2</v>
      </c>
      <c r="F32" s="81">
        <v>64</v>
      </c>
      <c r="G32" s="34">
        <f>IF(F45=0, "-", F32/F45)</f>
        <v>0.10207336523125997</v>
      </c>
      <c r="H32" s="65">
        <v>19</v>
      </c>
      <c r="I32" s="9">
        <f>IF(H45=0, "-", H32/H45)</f>
        <v>3.5055350553505532E-2</v>
      </c>
      <c r="J32" s="8">
        <f t="shared" si="2"/>
        <v>2.2000000000000002</v>
      </c>
      <c r="K32" s="9">
        <f t="shared" si="3"/>
        <v>2.3684210526315788</v>
      </c>
    </row>
    <row r="33" spans="1:11" x14ac:dyDescent="0.2">
      <c r="A33" s="7" t="s">
        <v>281</v>
      </c>
      <c r="B33" s="65">
        <v>7</v>
      </c>
      <c r="C33" s="34">
        <f>IF(B45=0, "-", B33/B45)</f>
        <v>3.6842105263157891E-2</v>
      </c>
      <c r="D33" s="65">
        <v>24</v>
      </c>
      <c r="E33" s="9">
        <f>IF(D45=0, "-", D33/D45)</f>
        <v>0.13714285714285715</v>
      </c>
      <c r="F33" s="81">
        <v>78</v>
      </c>
      <c r="G33" s="34">
        <f>IF(F45=0, "-", F33/F45)</f>
        <v>0.12440191387559808</v>
      </c>
      <c r="H33" s="65">
        <v>94</v>
      </c>
      <c r="I33" s="9">
        <f>IF(H45=0, "-", H33/H45)</f>
        <v>0.17343173431734318</v>
      </c>
      <c r="J33" s="8">
        <f t="shared" si="2"/>
        <v>-0.70833333333333337</v>
      </c>
      <c r="K33" s="9">
        <f t="shared" si="3"/>
        <v>-0.1702127659574468</v>
      </c>
    </row>
    <row r="34" spans="1:11" x14ac:dyDescent="0.2">
      <c r="A34" s="7" t="s">
        <v>282</v>
      </c>
      <c r="B34" s="65">
        <v>18</v>
      </c>
      <c r="C34" s="34">
        <f>IF(B45=0, "-", B34/B45)</f>
        <v>9.4736842105263161E-2</v>
      </c>
      <c r="D34" s="65">
        <v>9</v>
      </c>
      <c r="E34" s="9">
        <f>IF(D45=0, "-", D34/D45)</f>
        <v>5.1428571428571428E-2</v>
      </c>
      <c r="F34" s="81">
        <v>49</v>
      </c>
      <c r="G34" s="34">
        <f>IF(F45=0, "-", F34/F45)</f>
        <v>7.8149920255183414E-2</v>
      </c>
      <c r="H34" s="65">
        <v>40</v>
      </c>
      <c r="I34" s="9">
        <f>IF(H45=0, "-", H34/H45)</f>
        <v>7.3800738007380073E-2</v>
      </c>
      <c r="J34" s="8">
        <f t="shared" si="2"/>
        <v>1</v>
      </c>
      <c r="K34" s="9">
        <f t="shared" si="3"/>
        <v>0.22500000000000001</v>
      </c>
    </row>
    <row r="35" spans="1:11" x14ac:dyDescent="0.2">
      <c r="A35" s="7" t="s">
        <v>283</v>
      </c>
      <c r="B35" s="65">
        <v>18</v>
      </c>
      <c r="C35" s="34">
        <f>IF(B45=0, "-", B35/B45)</f>
        <v>9.4736842105263161E-2</v>
      </c>
      <c r="D35" s="65">
        <v>10</v>
      </c>
      <c r="E35" s="9">
        <f>IF(D45=0, "-", D35/D45)</f>
        <v>5.7142857142857141E-2</v>
      </c>
      <c r="F35" s="81">
        <v>56</v>
      </c>
      <c r="G35" s="34">
        <f>IF(F45=0, "-", F35/F45)</f>
        <v>8.9314194577352471E-2</v>
      </c>
      <c r="H35" s="65">
        <v>36</v>
      </c>
      <c r="I35" s="9">
        <f>IF(H45=0, "-", H35/H45)</f>
        <v>6.6420664206642069E-2</v>
      </c>
      <c r="J35" s="8">
        <f t="shared" si="2"/>
        <v>0.8</v>
      </c>
      <c r="K35" s="9">
        <f t="shared" si="3"/>
        <v>0.55555555555555558</v>
      </c>
    </row>
    <row r="36" spans="1:11" x14ac:dyDescent="0.2">
      <c r="A36" s="7" t="s">
        <v>284</v>
      </c>
      <c r="B36" s="65">
        <v>1</v>
      </c>
      <c r="C36" s="34">
        <f>IF(B45=0, "-", B36/B45)</f>
        <v>5.263157894736842E-3</v>
      </c>
      <c r="D36" s="65">
        <v>0</v>
      </c>
      <c r="E36" s="9">
        <f>IF(D45=0, "-", D36/D45)</f>
        <v>0</v>
      </c>
      <c r="F36" s="81">
        <v>2</v>
      </c>
      <c r="G36" s="34">
        <f>IF(F45=0, "-", F36/F45)</f>
        <v>3.189792663476874E-3</v>
      </c>
      <c r="H36" s="65">
        <v>0</v>
      </c>
      <c r="I36" s="9">
        <f>IF(H45=0, "-", H36/H45)</f>
        <v>0</v>
      </c>
      <c r="J36" s="8" t="str">
        <f t="shared" si="2"/>
        <v>-</v>
      </c>
      <c r="K36" s="9" t="str">
        <f t="shared" si="3"/>
        <v>-</v>
      </c>
    </row>
    <row r="37" spans="1:11" x14ac:dyDescent="0.2">
      <c r="A37" s="7" t="s">
        <v>285</v>
      </c>
      <c r="B37" s="65">
        <v>0</v>
      </c>
      <c r="C37" s="34">
        <f>IF(B45=0, "-", B37/B45)</f>
        <v>0</v>
      </c>
      <c r="D37" s="65">
        <v>1</v>
      </c>
      <c r="E37" s="9">
        <f>IF(D45=0, "-", D37/D45)</f>
        <v>5.7142857142857143E-3</v>
      </c>
      <c r="F37" s="81">
        <v>0</v>
      </c>
      <c r="G37" s="34">
        <f>IF(F45=0, "-", F37/F45)</f>
        <v>0</v>
      </c>
      <c r="H37" s="65">
        <v>3</v>
      </c>
      <c r="I37" s="9">
        <f>IF(H45=0, "-", H37/H45)</f>
        <v>5.5350553505535052E-3</v>
      </c>
      <c r="J37" s="8">
        <f t="shared" si="2"/>
        <v>-1</v>
      </c>
      <c r="K37" s="9">
        <f t="shared" si="3"/>
        <v>-1</v>
      </c>
    </row>
    <row r="38" spans="1:11" x14ac:dyDescent="0.2">
      <c r="A38" s="7" t="s">
        <v>286</v>
      </c>
      <c r="B38" s="65">
        <v>2</v>
      </c>
      <c r="C38" s="34">
        <f>IF(B45=0, "-", B38/B45)</f>
        <v>1.0526315789473684E-2</v>
      </c>
      <c r="D38" s="65">
        <v>0</v>
      </c>
      <c r="E38" s="9">
        <f>IF(D45=0, "-", D38/D45)</f>
        <v>0</v>
      </c>
      <c r="F38" s="81">
        <v>21</v>
      </c>
      <c r="G38" s="34">
        <f>IF(F45=0, "-", F38/F45)</f>
        <v>3.3492822966507178E-2</v>
      </c>
      <c r="H38" s="65">
        <v>0</v>
      </c>
      <c r="I38" s="9">
        <f>IF(H45=0, "-", H38/H45)</f>
        <v>0</v>
      </c>
      <c r="J38" s="8" t="str">
        <f t="shared" si="2"/>
        <v>-</v>
      </c>
      <c r="K38" s="9" t="str">
        <f t="shared" si="3"/>
        <v>-</v>
      </c>
    </row>
    <row r="39" spans="1:11" x14ac:dyDescent="0.2">
      <c r="A39" s="7" t="s">
        <v>287</v>
      </c>
      <c r="B39" s="65">
        <v>21</v>
      </c>
      <c r="C39" s="34">
        <f>IF(B45=0, "-", B39/B45)</f>
        <v>0.11052631578947368</v>
      </c>
      <c r="D39" s="65">
        <v>42</v>
      </c>
      <c r="E39" s="9">
        <f>IF(D45=0, "-", D39/D45)</f>
        <v>0.24</v>
      </c>
      <c r="F39" s="81">
        <v>57</v>
      </c>
      <c r="G39" s="34">
        <f>IF(F45=0, "-", F39/F45)</f>
        <v>9.0909090909090912E-2</v>
      </c>
      <c r="H39" s="65">
        <v>78</v>
      </c>
      <c r="I39" s="9">
        <f>IF(H45=0, "-", H39/H45)</f>
        <v>0.14391143911439114</v>
      </c>
      <c r="J39" s="8">
        <f t="shared" si="2"/>
        <v>-0.5</v>
      </c>
      <c r="K39" s="9">
        <f t="shared" si="3"/>
        <v>-0.26923076923076922</v>
      </c>
    </row>
    <row r="40" spans="1:11" x14ac:dyDescent="0.2">
      <c r="A40" s="7" t="s">
        <v>288</v>
      </c>
      <c r="B40" s="65">
        <v>1</v>
      </c>
      <c r="C40" s="34">
        <f>IF(B45=0, "-", B40/B45)</f>
        <v>5.263157894736842E-3</v>
      </c>
      <c r="D40" s="65">
        <v>1</v>
      </c>
      <c r="E40" s="9">
        <f>IF(D45=0, "-", D40/D45)</f>
        <v>5.7142857142857143E-3</v>
      </c>
      <c r="F40" s="81">
        <v>2</v>
      </c>
      <c r="G40" s="34">
        <f>IF(F45=0, "-", F40/F45)</f>
        <v>3.189792663476874E-3</v>
      </c>
      <c r="H40" s="65">
        <v>6</v>
      </c>
      <c r="I40" s="9">
        <f>IF(H45=0, "-", H40/H45)</f>
        <v>1.107011070110701E-2</v>
      </c>
      <c r="J40" s="8">
        <f t="shared" si="2"/>
        <v>0</v>
      </c>
      <c r="K40" s="9">
        <f t="shared" si="3"/>
        <v>-0.66666666666666663</v>
      </c>
    </row>
    <row r="41" spans="1:11" x14ac:dyDescent="0.2">
      <c r="A41" s="7" t="s">
        <v>289</v>
      </c>
      <c r="B41" s="65">
        <v>9</v>
      </c>
      <c r="C41" s="34">
        <f>IF(B45=0, "-", B41/B45)</f>
        <v>4.736842105263158E-2</v>
      </c>
      <c r="D41" s="65">
        <v>8</v>
      </c>
      <c r="E41" s="9">
        <f>IF(D45=0, "-", D41/D45)</f>
        <v>4.5714285714285714E-2</v>
      </c>
      <c r="F41" s="81">
        <v>22</v>
      </c>
      <c r="G41" s="34">
        <f>IF(F45=0, "-", F41/F45)</f>
        <v>3.5087719298245612E-2</v>
      </c>
      <c r="H41" s="65">
        <v>39</v>
      </c>
      <c r="I41" s="9">
        <f>IF(H45=0, "-", H41/H45)</f>
        <v>7.1955719557195569E-2</v>
      </c>
      <c r="J41" s="8">
        <f t="shared" si="2"/>
        <v>0.125</v>
      </c>
      <c r="K41" s="9">
        <f t="shared" si="3"/>
        <v>-0.4358974358974359</v>
      </c>
    </row>
    <row r="42" spans="1:11" x14ac:dyDescent="0.2">
      <c r="A42" s="7" t="s">
        <v>290</v>
      </c>
      <c r="B42" s="65">
        <v>11</v>
      </c>
      <c r="C42" s="34">
        <f>IF(B45=0, "-", B42/B45)</f>
        <v>5.7894736842105263E-2</v>
      </c>
      <c r="D42" s="65">
        <v>10</v>
      </c>
      <c r="E42" s="9">
        <f>IF(D45=0, "-", D42/D45)</f>
        <v>5.7142857142857141E-2</v>
      </c>
      <c r="F42" s="81">
        <v>42</v>
      </c>
      <c r="G42" s="34">
        <f>IF(F45=0, "-", F42/F45)</f>
        <v>6.6985645933014357E-2</v>
      </c>
      <c r="H42" s="65">
        <v>35</v>
      </c>
      <c r="I42" s="9">
        <f>IF(H45=0, "-", H42/H45)</f>
        <v>6.4575645756457564E-2</v>
      </c>
      <c r="J42" s="8">
        <f t="shared" si="2"/>
        <v>0.1</v>
      </c>
      <c r="K42" s="9">
        <f t="shared" si="3"/>
        <v>0.2</v>
      </c>
    </row>
    <row r="43" spans="1:11" x14ac:dyDescent="0.2">
      <c r="A43" s="7" t="s">
        <v>291</v>
      </c>
      <c r="B43" s="65">
        <v>3</v>
      </c>
      <c r="C43" s="34">
        <f>IF(B45=0, "-", B43/B45)</f>
        <v>1.5789473684210527E-2</v>
      </c>
      <c r="D43" s="65">
        <v>0</v>
      </c>
      <c r="E43" s="9">
        <f>IF(D45=0, "-", D43/D45)</f>
        <v>0</v>
      </c>
      <c r="F43" s="81">
        <v>9</v>
      </c>
      <c r="G43" s="34">
        <f>IF(F45=0, "-", F43/F45)</f>
        <v>1.4354066985645933E-2</v>
      </c>
      <c r="H43" s="65">
        <v>0</v>
      </c>
      <c r="I43" s="9">
        <f>IF(H45=0, "-", H43/H45)</f>
        <v>0</v>
      </c>
      <c r="J43" s="8" t="str">
        <f t="shared" si="2"/>
        <v>-</v>
      </c>
      <c r="K43" s="9" t="str">
        <f t="shared" si="3"/>
        <v>-</v>
      </c>
    </row>
    <row r="44" spans="1:11" x14ac:dyDescent="0.2">
      <c r="A44" s="2"/>
      <c r="B44" s="68"/>
      <c r="C44" s="33"/>
      <c r="D44" s="68"/>
      <c r="E44" s="6"/>
      <c r="F44" s="82"/>
      <c r="G44" s="33"/>
      <c r="H44" s="68"/>
      <c r="I44" s="6"/>
      <c r="J44" s="5"/>
      <c r="K44" s="6"/>
    </row>
    <row r="45" spans="1:11" s="43" customFormat="1" x14ac:dyDescent="0.2">
      <c r="A45" s="162" t="s">
        <v>482</v>
      </c>
      <c r="B45" s="71">
        <f>SUM(B26:B44)</f>
        <v>190</v>
      </c>
      <c r="C45" s="40">
        <f>B45/1634</f>
        <v>0.11627906976744186</v>
      </c>
      <c r="D45" s="71">
        <f>SUM(D26:D44)</f>
        <v>175</v>
      </c>
      <c r="E45" s="41">
        <f>D45/1257</f>
        <v>0.13922036595067622</v>
      </c>
      <c r="F45" s="77">
        <f>SUM(F26:F44)</f>
        <v>627</v>
      </c>
      <c r="G45" s="42">
        <f>F45/4245</f>
        <v>0.14770318021201415</v>
      </c>
      <c r="H45" s="71">
        <f>SUM(H26:H44)</f>
        <v>542</v>
      </c>
      <c r="I45" s="41">
        <f>H45/3843</f>
        <v>0.14103564923237055</v>
      </c>
      <c r="J45" s="37">
        <f>IF(D45=0, "-", IF((B45-D45)/D45&lt;10, (B45-D45)/D45, "&gt;999%"))</f>
        <v>8.5714285714285715E-2</v>
      </c>
      <c r="K45" s="38">
        <f>IF(H45=0, "-", IF((F45-H45)/H45&lt;10, (F45-H45)/H45, "&gt;999%"))</f>
        <v>0.15682656826568267</v>
      </c>
    </row>
    <row r="46" spans="1:11" x14ac:dyDescent="0.2">
      <c r="B46" s="83"/>
      <c r="D46" s="83"/>
      <c r="F46" s="83"/>
      <c r="H46" s="83"/>
    </row>
    <row r="47" spans="1:11" x14ac:dyDescent="0.2">
      <c r="A47" s="163" t="s">
        <v>139</v>
      </c>
      <c r="B47" s="61" t="s">
        <v>12</v>
      </c>
      <c r="C47" s="62" t="s">
        <v>13</v>
      </c>
      <c r="D47" s="61" t="s">
        <v>12</v>
      </c>
      <c r="E47" s="63" t="s">
        <v>13</v>
      </c>
      <c r="F47" s="62" t="s">
        <v>12</v>
      </c>
      <c r="G47" s="62" t="s">
        <v>13</v>
      </c>
      <c r="H47" s="61" t="s">
        <v>12</v>
      </c>
      <c r="I47" s="63" t="s">
        <v>13</v>
      </c>
      <c r="J47" s="61"/>
      <c r="K47" s="63"/>
    </row>
    <row r="48" spans="1:11" x14ac:dyDescent="0.2">
      <c r="A48" s="7" t="s">
        <v>292</v>
      </c>
      <c r="B48" s="65">
        <v>1</v>
      </c>
      <c r="C48" s="34">
        <f>IF(B57=0, "-", B48/B57)</f>
        <v>2.7777777777777776E-2</v>
      </c>
      <c r="D48" s="65">
        <v>2</v>
      </c>
      <c r="E48" s="9">
        <f>IF(D57=0, "-", D48/D57)</f>
        <v>0.14285714285714285</v>
      </c>
      <c r="F48" s="81">
        <v>2</v>
      </c>
      <c r="G48" s="34">
        <f>IF(F57=0, "-", F48/F57)</f>
        <v>2.4096385542168676E-2</v>
      </c>
      <c r="H48" s="65">
        <v>4</v>
      </c>
      <c r="I48" s="9">
        <f>IF(H57=0, "-", H48/H57)</f>
        <v>0.11764705882352941</v>
      </c>
      <c r="J48" s="8">
        <f t="shared" ref="J48:J55" si="4">IF(D48=0, "-", IF((B48-D48)/D48&lt;10, (B48-D48)/D48, "&gt;999%"))</f>
        <v>-0.5</v>
      </c>
      <c r="K48" s="9">
        <f t="shared" ref="K48:K55" si="5">IF(H48=0, "-", IF((F48-H48)/H48&lt;10, (F48-H48)/H48, "&gt;999%"))</f>
        <v>-0.5</v>
      </c>
    </row>
    <row r="49" spans="1:11" x14ac:dyDescent="0.2">
      <c r="A49" s="7" t="s">
        <v>293</v>
      </c>
      <c r="B49" s="65">
        <v>14</v>
      </c>
      <c r="C49" s="34">
        <f>IF(B57=0, "-", B49/B57)</f>
        <v>0.3888888888888889</v>
      </c>
      <c r="D49" s="65">
        <v>2</v>
      </c>
      <c r="E49" s="9">
        <f>IF(D57=0, "-", D49/D57)</f>
        <v>0.14285714285714285</v>
      </c>
      <c r="F49" s="81">
        <v>22</v>
      </c>
      <c r="G49" s="34">
        <f>IF(F57=0, "-", F49/F57)</f>
        <v>0.26506024096385544</v>
      </c>
      <c r="H49" s="65">
        <v>9</v>
      </c>
      <c r="I49" s="9">
        <f>IF(H57=0, "-", H49/H57)</f>
        <v>0.26470588235294118</v>
      </c>
      <c r="J49" s="8">
        <f t="shared" si="4"/>
        <v>6</v>
      </c>
      <c r="K49" s="9">
        <f t="shared" si="5"/>
        <v>1.4444444444444444</v>
      </c>
    </row>
    <row r="50" spans="1:11" x14ac:dyDescent="0.2">
      <c r="A50" s="7" t="s">
        <v>294</v>
      </c>
      <c r="B50" s="65">
        <v>3</v>
      </c>
      <c r="C50" s="34">
        <f>IF(B57=0, "-", B50/B57)</f>
        <v>8.3333333333333329E-2</v>
      </c>
      <c r="D50" s="65">
        <v>0</v>
      </c>
      <c r="E50" s="9">
        <f>IF(D57=0, "-", D50/D57)</f>
        <v>0</v>
      </c>
      <c r="F50" s="81">
        <v>8</v>
      </c>
      <c r="G50" s="34">
        <f>IF(F57=0, "-", F50/F57)</f>
        <v>9.6385542168674704E-2</v>
      </c>
      <c r="H50" s="65">
        <v>2</v>
      </c>
      <c r="I50" s="9">
        <f>IF(H57=0, "-", H50/H57)</f>
        <v>5.8823529411764705E-2</v>
      </c>
      <c r="J50" s="8" t="str">
        <f t="shared" si="4"/>
        <v>-</v>
      </c>
      <c r="K50" s="9">
        <f t="shared" si="5"/>
        <v>3</v>
      </c>
    </row>
    <row r="51" spans="1:11" x14ac:dyDescent="0.2">
      <c r="A51" s="7" t="s">
        <v>295</v>
      </c>
      <c r="B51" s="65">
        <v>1</v>
      </c>
      <c r="C51" s="34">
        <f>IF(B57=0, "-", B51/B57)</f>
        <v>2.7777777777777776E-2</v>
      </c>
      <c r="D51" s="65">
        <v>0</v>
      </c>
      <c r="E51" s="9">
        <f>IF(D57=0, "-", D51/D57)</f>
        <v>0</v>
      </c>
      <c r="F51" s="81">
        <v>2</v>
      </c>
      <c r="G51" s="34">
        <f>IF(F57=0, "-", F51/F57)</f>
        <v>2.4096385542168676E-2</v>
      </c>
      <c r="H51" s="65">
        <v>1</v>
      </c>
      <c r="I51" s="9">
        <f>IF(H57=0, "-", H51/H57)</f>
        <v>2.9411764705882353E-2</v>
      </c>
      <c r="J51" s="8" t="str">
        <f t="shared" si="4"/>
        <v>-</v>
      </c>
      <c r="K51" s="9">
        <f t="shared" si="5"/>
        <v>1</v>
      </c>
    </row>
    <row r="52" spans="1:11" x14ac:dyDescent="0.2">
      <c r="A52" s="7" t="s">
        <v>296</v>
      </c>
      <c r="B52" s="65">
        <v>3</v>
      </c>
      <c r="C52" s="34">
        <f>IF(B57=0, "-", B52/B57)</f>
        <v>8.3333333333333329E-2</v>
      </c>
      <c r="D52" s="65">
        <v>2</v>
      </c>
      <c r="E52" s="9">
        <f>IF(D57=0, "-", D52/D57)</f>
        <v>0.14285714285714285</v>
      </c>
      <c r="F52" s="81">
        <v>5</v>
      </c>
      <c r="G52" s="34">
        <f>IF(F57=0, "-", F52/F57)</f>
        <v>6.0240963855421686E-2</v>
      </c>
      <c r="H52" s="65">
        <v>2</v>
      </c>
      <c r="I52" s="9">
        <f>IF(H57=0, "-", H52/H57)</f>
        <v>5.8823529411764705E-2</v>
      </c>
      <c r="J52" s="8">
        <f t="shared" si="4"/>
        <v>0.5</v>
      </c>
      <c r="K52" s="9">
        <f t="shared" si="5"/>
        <v>1.5</v>
      </c>
    </row>
    <row r="53" spans="1:11" x14ac:dyDescent="0.2">
      <c r="A53" s="7" t="s">
        <v>297</v>
      </c>
      <c r="B53" s="65">
        <v>6</v>
      </c>
      <c r="C53" s="34">
        <f>IF(B57=0, "-", B53/B57)</f>
        <v>0.16666666666666666</v>
      </c>
      <c r="D53" s="65">
        <v>6</v>
      </c>
      <c r="E53" s="9">
        <f>IF(D57=0, "-", D53/D57)</f>
        <v>0.42857142857142855</v>
      </c>
      <c r="F53" s="81">
        <v>15</v>
      </c>
      <c r="G53" s="34">
        <f>IF(F57=0, "-", F53/F57)</f>
        <v>0.18072289156626506</v>
      </c>
      <c r="H53" s="65">
        <v>6</v>
      </c>
      <c r="I53" s="9">
        <f>IF(H57=0, "-", H53/H57)</f>
        <v>0.17647058823529413</v>
      </c>
      <c r="J53" s="8">
        <f t="shared" si="4"/>
        <v>0</v>
      </c>
      <c r="K53" s="9">
        <f t="shared" si="5"/>
        <v>1.5</v>
      </c>
    </row>
    <row r="54" spans="1:11" x14ac:dyDescent="0.2">
      <c r="A54" s="7" t="s">
        <v>298</v>
      </c>
      <c r="B54" s="65">
        <v>2</v>
      </c>
      <c r="C54" s="34">
        <f>IF(B57=0, "-", B54/B57)</f>
        <v>5.5555555555555552E-2</v>
      </c>
      <c r="D54" s="65">
        <v>0</v>
      </c>
      <c r="E54" s="9">
        <f>IF(D57=0, "-", D54/D57)</f>
        <v>0</v>
      </c>
      <c r="F54" s="81">
        <v>5</v>
      </c>
      <c r="G54" s="34">
        <f>IF(F57=0, "-", F54/F57)</f>
        <v>6.0240963855421686E-2</v>
      </c>
      <c r="H54" s="65">
        <v>2</v>
      </c>
      <c r="I54" s="9">
        <f>IF(H57=0, "-", H54/H57)</f>
        <v>5.8823529411764705E-2</v>
      </c>
      <c r="J54" s="8" t="str">
        <f t="shared" si="4"/>
        <v>-</v>
      </c>
      <c r="K54" s="9">
        <f t="shared" si="5"/>
        <v>1.5</v>
      </c>
    </row>
    <row r="55" spans="1:11" x14ac:dyDescent="0.2">
      <c r="A55" s="7" t="s">
        <v>299</v>
      </c>
      <c r="B55" s="65">
        <v>6</v>
      </c>
      <c r="C55" s="34">
        <f>IF(B57=0, "-", B55/B57)</f>
        <v>0.16666666666666666</v>
      </c>
      <c r="D55" s="65">
        <v>2</v>
      </c>
      <c r="E55" s="9">
        <f>IF(D57=0, "-", D55/D57)</f>
        <v>0.14285714285714285</v>
      </c>
      <c r="F55" s="81">
        <v>24</v>
      </c>
      <c r="G55" s="34">
        <f>IF(F57=0, "-", F55/F57)</f>
        <v>0.28915662650602408</v>
      </c>
      <c r="H55" s="65">
        <v>8</v>
      </c>
      <c r="I55" s="9">
        <f>IF(H57=0, "-", H55/H57)</f>
        <v>0.23529411764705882</v>
      </c>
      <c r="J55" s="8">
        <f t="shared" si="4"/>
        <v>2</v>
      </c>
      <c r="K55" s="9">
        <f t="shared" si="5"/>
        <v>2</v>
      </c>
    </row>
    <row r="56" spans="1:11" x14ac:dyDescent="0.2">
      <c r="A56" s="2"/>
      <c r="B56" s="68"/>
      <c r="C56" s="33"/>
      <c r="D56" s="68"/>
      <c r="E56" s="6"/>
      <c r="F56" s="82"/>
      <c r="G56" s="33"/>
      <c r="H56" s="68"/>
      <c r="I56" s="6"/>
      <c r="J56" s="5"/>
      <c r="K56" s="6"/>
    </row>
    <row r="57" spans="1:11" s="43" customFormat="1" x14ac:dyDescent="0.2">
      <c r="A57" s="162" t="s">
        <v>481</v>
      </c>
      <c r="B57" s="71">
        <f>SUM(B48:B56)</f>
        <v>36</v>
      </c>
      <c r="C57" s="40">
        <f>B57/1634</f>
        <v>2.2031823745410038E-2</v>
      </c>
      <c r="D57" s="71">
        <f>SUM(D48:D56)</f>
        <v>14</v>
      </c>
      <c r="E57" s="41">
        <f>D57/1257</f>
        <v>1.1137629276054098E-2</v>
      </c>
      <c r="F57" s="77">
        <f>SUM(F48:F56)</f>
        <v>83</v>
      </c>
      <c r="G57" s="42">
        <f>F57/4245</f>
        <v>1.955241460541814E-2</v>
      </c>
      <c r="H57" s="71">
        <f>SUM(H48:H56)</f>
        <v>34</v>
      </c>
      <c r="I57" s="41">
        <f>H57/3843</f>
        <v>8.8472547488940931E-3</v>
      </c>
      <c r="J57" s="37">
        <f>IF(D57=0, "-", IF((B57-D57)/D57&lt;10, (B57-D57)/D57, "&gt;999%"))</f>
        <v>1.5714285714285714</v>
      </c>
      <c r="K57" s="38">
        <f>IF(H57=0, "-", IF((F57-H57)/H57&lt;10, (F57-H57)/H57, "&gt;999%"))</f>
        <v>1.4411764705882353</v>
      </c>
    </row>
    <row r="58" spans="1:11" x14ac:dyDescent="0.2">
      <c r="B58" s="83"/>
      <c r="D58" s="83"/>
      <c r="F58" s="83"/>
      <c r="H58" s="83"/>
    </row>
    <row r="59" spans="1:11" s="43" customFormat="1" x14ac:dyDescent="0.2">
      <c r="A59" s="162" t="s">
        <v>480</v>
      </c>
      <c r="B59" s="71">
        <v>226</v>
      </c>
      <c r="C59" s="40">
        <f>B59/1634</f>
        <v>0.13831089351285189</v>
      </c>
      <c r="D59" s="71">
        <v>189</v>
      </c>
      <c r="E59" s="41">
        <f>D59/1257</f>
        <v>0.15035799522673032</v>
      </c>
      <c r="F59" s="77">
        <v>710</v>
      </c>
      <c r="G59" s="42">
        <f>F59/4245</f>
        <v>0.16725559481743227</v>
      </c>
      <c r="H59" s="71">
        <v>576</v>
      </c>
      <c r="I59" s="41">
        <f>H59/3843</f>
        <v>0.14988290398126464</v>
      </c>
      <c r="J59" s="37">
        <f>IF(D59=0, "-", IF((B59-D59)/D59&lt;10, (B59-D59)/D59, "&gt;999%"))</f>
        <v>0.19576719576719576</v>
      </c>
      <c r="K59" s="38">
        <f>IF(H59=0, "-", IF((F59-H59)/H59&lt;10, (F59-H59)/H59, "&gt;999%"))</f>
        <v>0.2326388888888889</v>
      </c>
    </row>
    <row r="60" spans="1:11" x14ac:dyDescent="0.2">
      <c r="B60" s="83"/>
      <c r="D60" s="83"/>
      <c r="F60" s="83"/>
      <c r="H60" s="83"/>
    </row>
    <row r="61" spans="1:11" ht="15.75" x14ac:dyDescent="0.25">
      <c r="A61" s="164" t="s">
        <v>109</v>
      </c>
      <c r="B61" s="196" t="s">
        <v>1</v>
      </c>
      <c r="C61" s="200"/>
      <c r="D61" s="200"/>
      <c r="E61" s="197"/>
      <c r="F61" s="196" t="s">
        <v>14</v>
      </c>
      <c r="G61" s="200"/>
      <c r="H61" s="200"/>
      <c r="I61" s="197"/>
      <c r="J61" s="196" t="s">
        <v>15</v>
      </c>
      <c r="K61" s="197"/>
    </row>
    <row r="62" spans="1:11" x14ac:dyDescent="0.2">
      <c r="A62" s="22"/>
      <c r="B62" s="196">
        <f>VALUE(RIGHT($B$2, 4))</f>
        <v>2021</v>
      </c>
      <c r="C62" s="197"/>
      <c r="D62" s="196">
        <f>B62-1</f>
        <v>2020</v>
      </c>
      <c r="E62" s="204"/>
      <c r="F62" s="196">
        <f>B62</f>
        <v>2021</v>
      </c>
      <c r="G62" s="204"/>
      <c r="H62" s="196">
        <f>D62</f>
        <v>2020</v>
      </c>
      <c r="I62" s="204"/>
      <c r="J62" s="140" t="s">
        <v>4</v>
      </c>
      <c r="K62" s="141" t="s">
        <v>2</v>
      </c>
    </row>
    <row r="63" spans="1:11" x14ac:dyDescent="0.2">
      <c r="A63" s="163" t="s">
        <v>140</v>
      </c>
      <c r="B63" s="61" t="s">
        <v>12</v>
      </c>
      <c r="C63" s="62" t="s">
        <v>13</v>
      </c>
      <c r="D63" s="61" t="s">
        <v>12</v>
      </c>
      <c r="E63" s="63" t="s">
        <v>13</v>
      </c>
      <c r="F63" s="62" t="s">
        <v>12</v>
      </c>
      <c r="G63" s="62" t="s">
        <v>13</v>
      </c>
      <c r="H63" s="61" t="s">
        <v>12</v>
      </c>
      <c r="I63" s="63" t="s">
        <v>13</v>
      </c>
      <c r="J63" s="61"/>
      <c r="K63" s="63"/>
    </row>
    <row r="64" spans="1:11" x14ac:dyDescent="0.2">
      <c r="A64" s="7" t="s">
        <v>300</v>
      </c>
      <c r="B64" s="65">
        <v>4</v>
      </c>
      <c r="C64" s="34">
        <f>IF(B82=0, "-", B64/B82)</f>
        <v>1.7316017316017316E-2</v>
      </c>
      <c r="D64" s="65">
        <v>3</v>
      </c>
      <c r="E64" s="9">
        <f>IF(D82=0, "-", D64/D82)</f>
        <v>1.4705882352941176E-2</v>
      </c>
      <c r="F64" s="81">
        <v>18</v>
      </c>
      <c r="G64" s="34">
        <f>IF(F82=0, "-", F64/F82)</f>
        <v>2.5604551920341393E-2</v>
      </c>
      <c r="H64" s="65">
        <v>11</v>
      </c>
      <c r="I64" s="9">
        <f>IF(H82=0, "-", H64/H82)</f>
        <v>1.8612521150592216E-2</v>
      </c>
      <c r="J64" s="8">
        <f t="shared" ref="J64:J80" si="6">IF(D64=0, "-", IF((B64-D64)/D64&lt;10, (B64-D64)/D64, "&gt;999%"))</f>
        <v>0.33333333333333331</v>
      </c>
      <c r="K64" s="9">
        <f t="shared" ref="K64:K80" si="7">IF(H64=0, "-", IF((F64-H64)/H64&lt;10, (F64-H64)/H64, "&gt;999%"))</f>
        <v>0.63636363636363635</v>
      </c>
    </row>
    <row r="65" spans="1:11" x14ac:dyDescent="0.2">
      <c r="A65" s="7" t="s">
        <v>301</v>
      </c>
      <c r="B65" s="65">
        <v>0</v>
      </c>
      <c r="C65" s="34">
        <f>IF(B82=0, "-", B65/B82)</f>
        <v>0</v>
      </c>
      <c r="D65" s="65">
        <v>5</v>
      </c>
      <c r="E65" s="9">
        <f>IF(D82=0, "-", D65/D82)</f>
        <v>2.4509803921568627E-2</v>
      </c>
      <c r="F65" s="81">
        <v>0</v>
      </c>
      <c r="G65" s="34">
        <f>IF(F82=0, "-", F65/F82)</f>
        <v>0</v>
      </c>
      <c r="H65" s="65">
        <v>7</v>
      </c>
      <c r="I65" s="9">
        <f>IF(H82=0, "-", H65/H82)</f>
        <v>1.1844331641285956E-2</v>
      </c>
      <c r="J65" s="8">
        <f t="shared" si="6"/>
        <v>-1</v>
      </c>
      <c r="K65" s="9">
        <f t="shared" si="7"/>
        <v>-1</v>
      </c>
    </row>
    <row r="66" spans="1:11" x14ac:dyDescent="0.2">
      <c r="A66" s="7" t="s">
        <v>302</v>
      </c>
      <c r="B66" s="65">
        <v>22</v>
      </c>
      <c r="C66" s="34">
        <f>IF(B82=0, "-", B66/B82)</f>
        <v>9.5238095238095233E-2</v>
      </c>
      <c r="D66" s="65">
        <v>16</v>
      </c>
      <c r="E66" s="9">
        <f>IF(D82=0, "-", D66/D82)</f>
        <v>7.8431372549019607E-2</v>
      </c>
      <c r="F66" s="81">
        <v>45</v>
      </c>
      <c r="G66" s="34">
        <f>IF(F82=0, "-", F66/F82)</f>
        <v>6.4011379800853488E-2</v>
      </c>
      <c r="H66" s="65">
        <v>46</v>
      </c>
      <c r="I66" s="9">
        <f>IF(H82=0, "-", H66/H82)</f>
        <v>7.7834179357021999E-2</v>
      </c>
      <c r="J66" s="8">
        <f t="shared" si="6"/>
        <v>0.375</v>
      </c>
      <c r="K66" s="9">
        <f t="shared" si="7"/>
        <v>-2.1739130434782608E-2</v>
      </c>
    </row>
    <row r="67" spans="1:11" x14ac:dyDescent="0.2">
      <c r="A67" s="7" t="s">
        <v>303</v>
      </c>
      <c r="B67" s="65">
        <v>24</v>
      </c>
      <c r="C67" s="34">
        <f>IF(B82=0, "-", B67/B82)</f>
        <v>0.1038961038961039</v>
      </c>
      <c r="D67" s="65">
        <v>14</v>
      </c>
      <c r="E67" s="9">
        <f>IF(D82=0, "-", D67/D82)</f>
        <v>6.8627450980392163E-2</v>
      </c>
      <c r="F67" s="81">
        <v>54</v>
      </c>
      <c r="G67" s="34">
        <f>IF(F82=0, "-", F67/F82)</f>
        <v>7.6813655761024183E-2</v>
      </c>
      <c r="H67" s="65">
        <v>45</v>
      </c>
      <c r="I67" s="9">
        <f>IF(H82=0, "-", H67/H82)</f>
        <v>7.6142131979695438E-2</v>
      </c>
      <c r="J67" s="8">
        <f t="shared" si="6"/>
        <v>0.7142857142857143</v>
      </c>
      <c r="K67" s="9">
        <f t="shared" si="7"/>
        <v>0.2</v>
      </c>
    </row>
    <row r="68" spans="1:11" x14ac:dyDescent="0.2">
      <c r="A68" s="7" t="s">
        <v>304</v>
      </c>
      <c r="B68" s="65">
        <v>1</v>
      </c>
      <c r="C68" s="34">
        <f>IF(B82=0, "-", B68/B82)</f>
        <v>4.329004329004329E-3</v>
      </c>
      <c r="D68" s="65">
        <v>1</v>
      </c>
      <c r="E68" s="9">
        <f>IF(D82=0, "-", D68/D82)</f>
        <v>4.9019607843137254E-3</v>
      </c>
      <c r="F68" s="81">
        <v>4</v>
      </c>
      <c r="G68" s="34">
        <f>IF(F82=0, "-", F68/F82)</f>
        <v>5.6899004267425323E-3</v>
      </c>
      <c r="H68" s="65">
        <v>2</v>
      </c>
      <c r="I68" s="9">
        <f>IF(H82=0, "-", H68/H82)</f>
        <v>3.3840947546531302E-3</v>
      </c>
      <c r="J68" s="8">
        <f t="shared" si="6"/>
        <v>0</v>
      </c>
      <c r="K68" s="9">
        <f t="shared" si="7"/>
        <v>1</v>
      </c>
    </row>
    <row r="69" spans="1:11" x14ac:dyDescent="0.2">
      <c r="A69" s="7" t="s">
        <v>305</v>
      </c>
      <c r="B69" s="65">
        <v>5</v>
      </c>
      <c r="C69" s="34">
        <f>IF(B82=0, "-", B69/B82)</f>
        <v>2.1645021645021644E-2</v>
      </c>
      <c r="D69" s="65">
        <v>7</v>
      </c>
      <c r="E69" s="9">
        <f>IF(D82=0, "-", D69/D82)</f>
        <v>3.4313725490196081E-2</v>
      </c>
      <c r="F69" s="81">
        <v>73</v>
      </c>
      <c r="G69" s="34">
        <f>IF(F82=0, "-", F69/F82)</f>
        <v>0.10384068278805121</v>
      </c>
      <c r="H69" s="65">
        <v>22</v>
      </c>
      <c r="I69" s="9">
        <f>IF(H82=0, "-", H69/H82)</f>
        <v>3.7225042301184431E-2</v>
      </c>
      <c r="J69" s="8">
        <f t="shared" si="6"/>
        <v>-0.2857142857142857</v>
      </c>
      <c r="K69" s="9">
        <f t="shared" si="7"/>
        <v>2.3181818181818183</v>
      </c>
    </row>
    <row r="70" spans="1:11" x14ac:dyDescent="0.2">
      <c r="A70" s="7" t="s">
        <v>306</v>
      </c>
      <c r="B70" s="65">
        <v>30</v>
      </c>
      <c r="C70" s="34">
        <f>IF(B82=0, "-", B70/B82)</f>
        <v>0.12987012987012986</v>
      </c>
      <c r="D70" s="65">
        <v>13</v>
      </c>
      <c r="E70" s="9">
        <f>IF(D82=0, "-", D70/D82)</f>
        <v>6.3725490196078427E-2</v>
      </c>
      <c r="F70" s="81">
        <v>59</v>
      </c>
      <c r="G70" s="34">
        <f>IF(F82=0, "-", F70/F82)</f>
        <v>8.392603129445235E-2</v>
      </c>
      <c r="H70" s="65">
        <v>46</v>
      </c>
      <c r="I70" s="9">
        <f>IF(H82=0, "-", H70/H82)</f>
        <v>7.7834179357021999E-2</v>
      </c>
      <c r="J70" s="8">
        <f t="shared" si="6"/>
        <v>1.3076923076923077</v>
      </c>
      <c r="K70" s="9">
        <f t="shared" si="7"/>
        <v>0.28260869565217389</v>
      </c>
    </row>
    <row r="71" spans="1:11" x14ac:dyDescent="0.2">
      <c r="A71" s="7" t="s">
        <v>307</v>
      </c>
      <c r="B71" s="65">
        <v>3</v>
      </c>
      <c r="C71" s="34">
        <f>IF(B82=0, "-", B71/B82)</f>
        <v>1.2987012987012988E-2</v>
      </c>
      <c r="D71" s="65">
        <v>8</v>
      </c>
      <c r="E71" s="9">
        <f>IF(D82=0, "-", D71/D82)</f>
        <v>3.9215686274509803E-2</v>
      </c>
      <c r="F71" s="81">
        <v>49</v>
      </c>
      <c r="G71" s="34">
        <f>IF(F82=0, "-", F71/F82)</f>
        <v>6.9701280227596016E-2</v>
      </c>
      <c r="H71" s="65">
        <v>11</v>
      </c>
      <c r="I71" s="9">
        <f>IF(H82=0, "-", H71/H82)</f>
        <v>1.8612521150592216E-2</v>
      </c>
      <c r="J71" s="8">
        <f t="shared" si="6"/>
        <v>-0.625</v>
      </c>
      <c r="K71" s="9">
        <f t="shared" si="7"/>
        <v>3.4545454545454546</v>
      </c>
    </row>
    <row r="72" spans="1:11" x14ac:dyDescent="0.2">
      <c r="A72" s="7" t="s">
        <v>308</v>
      </c>
      <c r="B72" s="65">
        <v>9</v>
      </c>
      <c r="C72" s="34">
        <f>IF(B82=0, "-", B72/B82)</f>
        <v>3.896103896103896E-2</v>
      </c>
      <c r="D72" s="65">
        <v>9</v>
      </c>
      <c r="E72" s="9">
        <f>IF(D82=0, "-", D72/D82)</f>
        <v>4.4117647058823532E-2</v>
      </c>
      <c r="F72" s="81">
        <v>37</v>
      </c>
      <c r="G72" s="34">
        <f>IF(F82=0, "-", F72/F82)</f>
        <v>5.2631578947368418E-2</v>
      </c>
      <c r="H72" s="65">
        <v>55</v>
      </c>
      <c r="I72" s="9">
        <f>IF(H82=0, "-", H72/H82)</f>
        <v>9.3062605752961089E-2</v>
      </c>
      <c r="J72" s="8">
        <f t="shared" si="6"/>
        <v>0</v>
      </c>
      <c r="K72" s="9">
        <f t="shared" si="7"/>
        <v>-0.32727272727272727</v>
      </c>
    </row>
    <row r="73" spans="1:11" x14ac:dyDescent="0.2">
      <c r="A73" s="7" t="s">
        <v>309</v>
      </c>
      <c r="B73" s="65">
        <v>24</v>
      </c>
      <c r="C73" s="34">
        <f>IF(B82=0, "-", B73/B82)</f>
        <v>0.1038961038961039</v>
      </c>
      <c r="D73" s="65">
        <v>28</v>
      </c>
      <c r="E73" s="9">
        <f>IF(D82=0, "-", D73/D82)</f>
        <v>0.13725490196078433</v>
      </c>
      <c r="F73" s="81">
        <v>55</v>
      </c>
      <c r="G73" s="34">
        <f>IF(F82=0, "-", F73/F82)</f>
        <v>7.8236130867709822E-2</v>
      </c>
      <c r="H73" s="65">
        <v>60</v>
      </c>
      <c r="I73" s="9">
        <f>IF(H82=0, "-", H73/H82)</f>
        <v>0.10152284263959391</v>
      </c>
      <c r="J73" s="8">
        <f t="shared" si="6"/>
        <v>-0.14285714285714285</v>
      </c>
      <c r="K73" s="9">
        <f t="shared" si="7"/>
        <v>-8.3333333333333329E-2</v>
      </c>
    </row>
    <row r="74" spans="1:11" x14ac:dyDescent="0.2">
      <c r="A74" s="7" t="s">
        <v>310</v>
      </c>
      <c r="B74" s="65">
        <v>0</v>
      </c>
      <c r="C74" s="34">
        <f>IF(B82=0, "-", B74/B82)</f>
        <v>0</v>
      </c>
      <c r="D74" s="65">
        <v>0</v>
      </c>
      <c r="E74" s="9">
        <f>IF(D82=0, "-", D74/D82)</f>
        <v>0</v>
      </c>
      <c r="F74" s="81">
        <v>1</v>
      </c>
      <c r="G74" s="34">
        <f>IF(F82=0, "-", F74/F82)</f>
        <v>1.4224751066856331E-3</v>
      </c>
      <c r="H74" s="65">
        <v>0</v>
      </c>
      <c r="I74" s="9">
        <f>IF(H82=0, "-", H74/H82)</f>
        <v>0</v>
      </c>
      <c r="J74" s="8" t="str">
        <f t="shared" si="6"/>
        <v>-</v>
      </c>
      <c r="K74" s="9" t="str">
        <f t="shared" si="7"/>
        <v>-</v>
      </c>
    </row>
    <row r="75" spans="1:11" x14ac:dyDescent="0.2">
      <c r="A75" s="7" t="s">
        <v>311</v>
      </c>
      <c r="B75" s="65">
        <v>5</v>
      </c>
      <c r="C75" s="34">
        <f>IF(B82=0, "-", B75/B82)</f>
        <v>2.1645021645021644E-2</v>
      </c>
      <c r="D75" s="65">
        <v>1</v>
      </c>
      <c r="E75" s="9">
        <f>IF(D82=0, "-", D75/D82)</f>
        <v>4.9019607843137254E-3</v>
      </c>
      <c r="F75" s="81">
        <v>6</v>
      </c>
      <c r="G75" s="34">
        <f>IF(F82=0, "-", F75/F82)</f>
        <v>8.5348506401137988E-3</v>
      </c>
      <c r="H75" s="65">
        <v>3</v>
      </c>
      <c r="I75" s="9">
        <f>IF(H82=0, "-", H75/H82)</f>
        <v>5.076142131979695E-3</v>
      </c>
      <c r="J75" s="8">
        <f t="shared" si="6"/>
        <v>4</v>
      </c>
      <c r="K75" s="9">
        <f t="shared" si="7"/>
        <v>1</v>
      </c>
    </row>
    <row r="76" spans="1:11" x14ac:dyDescent="0.2">
      <c r="A76" s="7" t="s">
        <v>312</v>
      </c>
      <c r="B76" s="65">
        <v>7</v>
      </c>
      <c r="C76" s="34">
        <f>IF(B82=0, "-", B76/B82)</f>
        <v>3.0303030303030304E-2</v>
      </c>
      <c r="D76" s="65">
        <v>3</v>
      </c>
      <c r="E76" s="9">
        <f>IF(D82=0, "-", D76/D82)</f>
        <v>1.4705882352941176E-2</v>
      </c>
      <c r="F76" s="81">
        <v>16</v>
      </c>
      <c r="G76" s="34">
        <f>IF(F82=0, "-", F76/F82)</f>
        <v>2.2759601706970129E-2</v>
      </c>
      <c r="H76" s="65">
        <v>10</v>
      </c>
      <c r="I76" s="9">
        <f>IF(H82=0, "-", H76/H82)</f>
        <v>1.6920473773265651E-2</v>
      </c>
      <c r="J76" s="8">
        <f t="shared" si="6"/>
        <v>1.3333333333333333</v>
      </c>
      <c r="K76" s="9">
        <f t="shared" si="7"/>
        <v>0.6</v>
      </c>
    </row>
    <row r="77" spans="1:11" x14ac:dyDescent="0.2">
      <c r="A77" s="7" t="s">
        <v>313</v>
      </c>
      <c r="B77" s="65">
        <v>34</v>
      </c>
      <c r="C77" s="34">
        <f>IF(B82=0, "-", B77/B82)</f>
        <v>0.1471861471861472</v>
      </c>
      <c r="D77" s="65">
        <v>35</v>
      </c>
      <c r="E77" s="9">
        <f>IF(D82=0, "-", D77/D82)</f>
        <v>0.17156862745098039</v>
      </c>
      <c r="F77" s="81">
        <v>82</v>
      </c>
      <c r="G77" s="34">
        <f>IF(F82=0, "-", F77/F82)</f>
        <v>0.11664295874822191</v>
      </c>
      <c r="H77" s="65">
        <v>77</v>
      </c>
      <c r="I77" s="9">
        <f>IF(H82=0, "-", H77/H82)</f>
        <v>0.13028764805414553</v>
      </c>
      <c r="J77" s="8">
        <f t="shared" si="6"/>
        <v>-2.8571428571428571E-2</v>
      </c>
      <c r="K77" s="9">
        <f t="shared" si="7"/>
        <v>6.4935064935064929E-2</v>
      </c>
    </row>
    <row r="78" spans="1:11" x14ac:dyDescent="0.2">
      <c r="A78" s="7" t="s">
        <v>314</v>
      </c>
      <c r="B78" s="65">
        <v>62</v>
      </c>
      <c r="C78" s="34">
        <f>IF(B82=0, "-", B78/B82)</f>
        <v>0.26839826839826841</v>
      </c>
      <c r="D78" s="65">
        <v>56</v>
      </c>
      <c r="E78" s="9">
        <f>IF(D82=0, "-", D78/D82)</f>
        <v>0.27450980392156865</v>
      </c>
      <c r="F78" s="81">
        <v>200</v>
      </c>
      <c r="G78" s="34">
        <f>IF(F82=0, "-", F78/F82)</f>
        <v>0.28449502133712662</v>
      </c>
      <c r="H78" s="65">
        <v>169</v>
      </c>
      <c r="I78" s="9">
        <f>IF(H82=0, "-", H78/H82)</f>
        <v>0.2859560067681895</v>
      </c>
      <c r="J78" s="8">
        <f t="shared" si="6"/>
        <v>0.10714285714285714</v>
      </c>
      <c r="K78" s="9">
        <f t="shared" si="7"/>
        <v>0.18343195266272189</v>
      </c>
    </row>
    <row r="79" spans="1:11" x14ac:dyDescent="0.2">
      <c r="A79" s="7" t="s">
        <v>315</v>
      </c>
      <c r="B79" s="65">
        <v>0</v>
      </c>
      <c r="C79" s="34">
        <f>IF(B82=0, "-", B79/B82)</f>
        <v>0</v>
      </c>
      <c r="D79" s="65">
        <v>0</v>
      </c>
      <c r="E79" s="9">
        <f>IF(D82=0, "-", D79/D82)</f>
        <v>0</v>
      </c>
      <c r="F79" s="81">
        <v>0</v>
      </c>
      <c r="G79" s="34">
        <f>IF(F82=0, "-", F79/F82)</f>
        <v>0</v>
      </c>
      <c r="H79" s="65">
        <v>5</v>
      </c>
      <c r="I79" s="9">
        <f>IF(H82=0, "-", H79/H82)</f>
        <v>8.4602368866328256E-3</v>
      </c>
      <c r="J79" s="8" t="str">
        <f t="shared" si="6"/>
        <v>-</v>
      </c>
      <c r="K79" s="9">
        <f t="shared" si="7"/>
        <v>-1</v>
      </c>
    </row>
    <row r="80" spans="1:11" x14ac:dyDescent="0.2">
      <c r="A80" s="7" t="s">
        <v>316</v>
      </c>
      <c r="B80" s="65">
        <v>1</v>
      </c>
      <c r="C80" s="34">
        <f>IF(B82=0, "-", B80/B82)</f>
        <v>4.329004329004329E-3</v>
      </c>
      <c r="D80" s="65">
        <v>5</v>
      </c>
      <c r="E80" s="9">
        <f>IF(D82=0, "-", D80/D82)</f>
        <v>2.4509803921568627E-2</v>
      </c>
      <c r="F80" s="81">
        <v>4</v>
      </c>
      <c r="G80" s="34">
        <f>IF(F82=0, "-", F80/F82)</f>
        <v>5.6899004267425323E-3</v>
      </c>
      <c r="H80" s="65">
        <v>22</v>
      </c>
      <c r="I80" s="9">
        <f>IF(H82=0, "-", H80/H82)</f>
        <v>3.7225042301184431E-2</v>
      </c>
      <c r="J80" s="8">
        <f t="shared" si="6"/>
        <v>-0.8</v>
      </c>
      <c r="K80" s="9">
        <f t="shared" si="7"/>
        <v>-0.81818181818181823</v>
      </c>
    </row>
    <row r="81" spans="1:11" x14ac:dyDescent="0.2">
      <c r="A81" s="2"/>
      <c r="B81" s="68"/>
      <c r="C81" s="33"/>
      <c r="D81" s="68"/>
      <c r="E81" s="6"/>
      <c r="F81" s="82"/>
      <c r="G81" s="33"/>
      <c r="H81" s="68"/>
      <c r="I81" s="6"/>
      <c r="J81" s="5"/>
      <c r="K81" s="6"/>
    </row>
    <row r="82" spans="1:11" s="43" customFormat="1" x14ac:dyDescent="0.2">
      <c r="A82" s="162" t="s">
        <v>479</v>
      </c>
      <c r="B82" s="71">
        <f>SUM(B64:B81)</f>
        <v>231</v>
      </c>
      <c r="C82" s="40">
        <f>B82/1634</f>
        <v>0.14137086903304774</v>
      </c>
      <c r="D82" s="71">
        <f>SUM(D64:D81)</f>
        <v>204</v>
      </c>
      <c r="E82" s="41">
        <f>D82/1257</f>
        <v>0.162291169451074</v>
      </c>
      <c r="F82" s="77">
        <f>SUM(F64:F81)</f>
        <v>703</v>
      </c>
      <c r="G82" s="42">
        <f>F82/4245</f>
        <v>0.16560659599528857</v>
      </c>
      <c r="H82" s="71">
        <f>SUM(H64:H81)</f>
        <v>591</v>
      </c>
      <c r="I82" s="41">
        <f>H82/3843</f>
        <v>0.15378610460577674</v>
      </c>
      <c r="J82" s="37">
        <f>IF(D82=0, "-", IF((B82-D82)/D82&lt;10, (B82-D82)/D82, "&gt;999%"))</f>
        <v>0.13235294117647059</v>
      </c>
      <c r="K82" s="38">
        <f>IF(H82=0, "-", IF((F82-H82)/H82&lt;10, (F82-H82)/H82, "&gt;999%"))</f>
        <v>0.1895093062605753</v>
      </c>
    </row>
    <row r="83" spans="1:11" x14ac:dyDescent="0.2">
      <c r="B83" s="83"/>
      <c r="D83" s="83"/>
      <c r="F83" s="83"/>
      <c r="H83" s="83"/>
    </row>
    <row r="84" spans="1:11" x14ac:dyDescent="0.2">
      <c r="A84" s="163" t="s">
        <v>141</v>
      </c>
      <c r="B84" s="61" t="s">
        <v>12</v>
      </c>
      <c r="C84" s="62" t="s">
        <v>13</v>
      </c>
      <c r="D84" s="61" t="s">
        <v>12</v>
      </c>
      <c r="E84" s="63" t="s">
        <v>13</v>
      </c>
      <c r="F84" s="62" t="s">
        <v>12</v>
      </c>
      <c r="G84" s="62" t="s">
        <v>13</v>
      </c>
      <c r="H84" s="61" t="s">
        <v>12</v>
      </c>
      <c r="I84" s="63" t="s">
        <v>13</v>
      </c>
      <c r="J84" s="61"/>
      <c r="K84" s="63"/>
    </row>
    <row r="85" spans="1:11" x14ac:dyDescent="0.2">
      <c r="A85" s="7" t="s">
        <v>317</v>
      </c>
      <c r="B85" s="65">
        <v>3</v>
      </c>
      <c r="C85" s="34">
        <f>IF(B95=0, "-", B85/B95)</f>
        <v>8.8235294117647065E-2</v>
      </c>
      <c r="D85" s="65">
        <v>1</v>
      </c>
      <c r="E85" s="9">
        <f>IF(D95=0, "-", D85/D95)</f>
        <v>0.125</v>
      </c>
      <c r="F85" s="81">
        <v>11</v>
      </c>
      <c r="G85" s="34">
        <f>IF(F95=0, "-", F85/F95)</f>
        <v>0.16176470588235295</v>
      </c>
      <c r="H85" s="65">
        <v>9</v>
      </c>
      <c r="I85" s="9">
        <f>IF(H95=0, "-", H85/H95)</f>
        <v>0.20930232558139536</v>
      </c>
      <c r="J85" s="8">
        <f t="shared" ref="J85:J93" si="8">IF(D85=0, "-", IF((B85-D85)/D85&lt;10, (B85-D85)/D85, "&gt;999%"))</f>
        <v>2</v>
      </c>
      <c r="K85" s="9">
        <f t="shared" ref="K85:K93" si="9">IF(H85=0, "-", IF((F85-H85)/H85&lt;10, (F85-H85)/H85, "&gt;999%"))</f>
        <v>0.22222222222222221</v>
      </c>
    </row>
    <row r="86" spans="1:11" x14ac:dyDescent="0.2">
      <c r="A86" s="7" t="s">
        <v>318</v>
      </c>
      <c r="B86" s="65">
        <v>4</v>
      </c>
      <c r="C86" s="34">
        <f>IF(B95=0, "-", B86/B95)</f>
        <v>0.11764705882352941</v>
      </c>
      <c r="D86" s="65">
        <v>2</v>
      </c>
      <c r="E86" s="9">
        <f>IF(D95=0, "-", D86/D95)</f>
        <v>0.25</v>
      </c>
      <c r="F86" s="81">
        <v>7</v>
      </c>
      <c r="G86" s="34">
        <f>IF(F95=0, "-", F86/F95)</f>
        <v>0.10294117647058823</v>
      </c>
      <c r="H86" s="65">
        <v>3</v>
      </c>
      <c r="I86" s="9">
        <f>IF(H95=0, "-", H86/H95)</f>
        <v>6.9767441860465115E-2</v>
      </c>
      <c r="J86" s="8">
        <f t="shared" si="8"/>
        <v>1</v>
      </c>
      <c r="K86" s="9">
        <f t="shared" si="9"/>
        <v>1.3333333333333333</v>
      </c>
    </row>
    <row r="87" spans="1:11" x14ac:dyDescent="0.2">
      <c r="A87" s="7" t="s">
        <v>319</v>
      </c>
      <c r="B87" s="65">
        <v>2</v>
      </c>
      <c r="C87" s="34">
        <f>IF(B95=0, "-", B87/B95)</f>
        <v>5.8823529411764705E-2</v>
      </c>
      <c r="D87" s="65">
        <v>0</v>
      </c>
      <c r="E87" s="9">
        <f>IF(D95=0, "-", D87/D95)</f>
        <v>0</v>
      </c>
      <c r="F87" s="81">
        <v>4</v>
      </c>
      <c r="G87" s="34">
        <f>IF(F95=0, "-", F87/F95)</f>
        <v>5.8823529411764705E-2</v>
      </c>
      <c r="H87" s="65">
        <v>3</v>
      </c>
      <c r="I87" s="9">
        <f>IF(H95=0, "-", H87/H95)</f>
        <v>6.9767441860465115E-2</v>
      </c>
      <c r="J87" s="8" t="str">
        <f t="shared" si="8"/>
        <v>-</v>
      </c>
      <c r="K87" s="9">
        <f t="shared" si="9"/>
        <v>0.33333333333333331</v>
      </c>
    </row>
    <row r="88" spans="1:11" x14ac:dyDescent="0.2">
      <c r="A88" s="7" t="s">
        <v>320</v>
      </c>
      <c r="B88" s="65">
        <v>1</v>
      </c>
      <c r="C88" s="34">
        <f>IF(B95=0, "-", B88/B95)</f>
        <v>2.9411764705882353E-2</v>
      </c>
      <c r="D88" s="65">
        <v>0</v>
      </c>
      <c r="E88" s="9">
        <f>IF(D95=0, "-", D88/D95)</f>
        <v>0</v>
      </c>
      <c r="F88" s="81">
        <v>7</v>
      </c>
      <c r="G88" s="34">
        <f>IF(F95=0, "-", F88/F95)</f>
        <v>0.10294117647058823</v>
      </c>
      <c r="H88" s="65">
        <v>3</v>
      </c>
      <c r="I88" s="9">
        <f>IF(H95=0, "-", H88/H95)</f>
        <v>6.9767441860465115E-2</v>
      </c>
      <c r="J88" s="8" t="str">
        <f t="shared" si="8"/>
        <v>-</v>
      </c>
      <c r="K88" s="9">
        <f t="shared" si="9"/>
        <v>1.3333333333333333</v>
      </c>
    </row>
    <row r="89" spans="1:11" x14ac:dyDescent="0.2">
      <c r="A89" s="7" t="s">
        <v>321</v>
      </c>
      <c r="B89" s="65">
        <v>1</v>
      </c>
      <c r="C89" s="34">
        <f>IF(B95=0, "-", B89/B95)</f>
        <v>2.9411764705882353E-2</v>
      </c>
      <c r="D89" s="65">
        <v>0</v>
      </c>
      <c r="E89" s="9">
        <f>IF(D95=0, "-", D89/D95)</f>
        <v>0</v>
      </c>
      <c r="F89" s="81">
        <v>6</v>
      </c>
      <c r="G89" s="34">
        <f>IF(F95=0, "-", F89/F95)</f>
        <v>8.8235294117647065E-2</v>
      </c>
      <c r="H89" s="65">
        <v>0</v>
      </c>
      <c r="I89" s="9">
        <f>IF(H95=0, "-", H89/H95)</f>
        <v>0</v>
      </c>
      <c r="J89" s="8" t="str">
        <f t="shared" si="8"/>
        <v>-</v>
      </c>
      <c r="K89" s="9" t="str">
        <f t="shared" si="9"/>
        <v>-</v>
      </c>
    </row>
    <row r="90" spans="1:11" x14ac:dyDescent="0.2">
      <c r="A90" s="7" t="s">
        <v>322</v>
      </c>
      <c r="B90" s="65">
        <v>2</v>
      </c>
      <c r="C90" s="34">
        <f>IF(B95=0, "-", B90/B95)</f>
        <v>5.8823529411764705E-2</v>
      </c>
      <c r="D90" s="65">
        <v>1</v>
      </c>
      <c r="E90" s="9">
        <f>IF(D95=0, "-", D90/D95)</f>
        <v>0.125</v>
      </c>
      <c r="F90" s="81">
        <v>2</v>
      </c>
      <c r="G90" s="34">
        <f>IF(F95=0, "-", F90/F95)</f>
        <v>2.9411764705882353E-2</v>
      </c>
      <c r="H90" s="65">
        <v>3</v>
      </c>
      <c r="I90" s="9">
        <f>IF(H95=0, "-", H90/H95)</f>
        <v>6.9767441860465115E-2</v>
      </c>
      <c r="J90" s="8">
        <f t="shared" si="8"/>
        <v>1</v>
      </c>
      <c r="K90" s="9">
        <f t="shared" si="9"/>
        <v>-0.33333333333333331</v>
      </c>
    </row>
    <row r="91" spans="1:11" x14ac:dyDescent="0.2">
      <c r="A91" s="7" t="s">
        <v>323</v>
      </c>
      <c r="B91" s="65">
        <v>7</v>
      </c>
      <c r="C91" s="34">
        <f>IF(B95=0, "-", B91/B95)</f>
        <v>0.20588235294117646</v>
      </c>
      <c r="D91" s="65">
        <v>3</v>
      </c>
      <c r="E91" s="9">
        <f>IF(D95=0, "-", D91/D95)</f>
        <v>0.375</v>
      </c>
      <c r="F91" s="81">
        <v>8</v>
      </c>
      <c r="G91" s="34">
        <f>IF(F95=0, "-", F91/F95)</f>
        <v>0.11764705882352941</v>
      </c>
      <c r="H91" s="65">
        <v>4</v>
      </c>
      <c r="I91" s="9">
        <f>IF(H95=0, "-", H91/H95)</f>
        <v>9.3023255813953487E-2</v>
      </c>
      <c r="J91" s="8">
        <f t="shared" si="8"/>
        <v>1.3333333333333333</v>
      </c>
      <c r="K91" s="9">
        <f t="shared" si="9"/>
        <v>1</v>
      </c>
    </row>
    <row r="92" spans="1:11" x14ac:dyDescent="0.2">
      <c r="A92" s="7" t="s">
        <v>324</v>
      </c>
      <c r="B92" s="65">
        <v>2</v>
      </c>
      <c r="C92" s="34">
        <f>IF(B95=0, "-", B92/B95)</f>
        <v>5.8823529411764705E-2</v>
      </c>
      <c r="D92" s="65">
        <v>0</v>
      </c>
      <c r="E92" s="9">
        <f>IF(D95=0, "-", D92/D95)</f>
        <v>0</v>
      </c>
      <c r="F92" s="81">
        <v>5</v>
      </c>
      <c r="G92" s="34">
        <f>IF(F95=0, "-", F92/F95)</f>
        <v>7.3529411764705885E-2</v>
      </c>
      <c r="H92" s="65">
        <v>5</v>
      </c>
      <c r="I92" s="9">
        <f>IF(H95=0, "-", H92/H95)</f>
        <v>0.11627906976744186</v>
      </c>
      <c r="J92" s="8" t="str">
        <f t="shared" si="8"/>
        <v>-</v>
      </c>
      <c r="K92" s="9">
        <f t="shared" si="9"/>
        <v>0</v>
      </c>
    </row>
    <row r="93" spans="1:11" x14ac:dyDescent="0.2">
      <c r="A93" s="7" t="s">
        <v>325</v>
      </c>
      <c r="B93" s="65">
        <v>12</v>
      </c>
      <c r="C93" s="34">
        <f>IF(B95=0, "-", B93/B95)</f>
        <v>0.35294117647058826</v>
      </c>
      <c r="D93" s="65">
        <v>1</v>
      </c>
      <c r="E93" s="9">
        <f>IF(D95=0, "-", D93/D95)</f>
        <v>0.125</v>
      </c>
      <c r="F93" s="81">
        <v>18</v>
      </c>
      <c r="G93" s="34">
        <f>IF(F95=0, "-", F93/F95)</f>
        <v>0.26470588235294118</v>
      </c>
      <c r="H93" s="65">
        <v>13</v>
      </c>
      <c r="I93" s="9">
        <f>IF(H95=0, "-", H93/H95)</f>
        <v>0.30232558139534882</v>
      </c>
      <c r="J93" s="8" t="str">
        <f t="shared" si="8"/>
        <v>&gt;999%</v>
      </c>
      <c r="K93" s="9">
        <f t="shared" si="9"/>
        <v>0.38461538461538464</v>
      </c>
    </row>
    <row r="94" spans="1:11" x14ac:dyDescent="0.2">
      <c r="A94" s="2"/>
      <c r="B94" s="68"/>
      <c r="C94" s="33"/>
      <c r="D94" s="68"/>
      <c r="E94" s="6"/>
      <c r="F94" s="82"/>
      <c r="G94" s="33"/>
      <c r="H94" s="68"/>
      <c r="I94" s="6"/>
      <c r="J94" s="5"/>
      <c r="K94" s="6"/>
    </row>
    <row r="95" spans="1:11" s="43" customFormat="1" x14ac:dyDescent="0.2">
      <c r="A95" s="162" t="s">
        <v>478</v>
      </c>
      <c r="B95" s="71">
        <f>SUM(B85:B94)</f>
        <v>34</v>
      </c>
      <c r="C95" s="40">
        <f>B95/1634</f>
        <v>2.0807833537331701E-2</v>
      </c>
      <c r="D95" s="71">
        <f>SUM(D85:D94)</f>
        <v>8</v>
      </c>
      <c r="E95" s="41">
        <f>D95/1257</f>
        <v>6.3643595863166272E-3</v>
      </c>
      <c r="F95" s="77">
        <f>SUM(F85:F94)</f>
        <v>68</v>
      </c>
      <c r="G95" s="42">
        <f>F95/4245</f>
        <v>1.6018845700824499E-2</v>
      </c>
      <c r="H95" s="71">
        <f>SUM(H85:H94)</f>
        <v>43</v>
      </c>
      <c r="I95" s="41">
        <f>H95/3843</f>
        <v>1.1189175123601354E-2</v>
      </c>
      <c r="J95" s="37">
        <f>IF(D95=0, "-", IF((B95-D95)/D95&lt;10, (B95-D95)/D95, "&gt;999%"))</f>
        <v>3.25</v>
      </c>
      <c r="K95" s="38">
        <f>IF(H95=0, "-", IF((F95-H95)/H95&lt;10, (F95-H95)/H95, "&gt;999%"))</f>
        <v>0.58139534883720934</v>
      </c>
    </row>
    <row r="96" spans="1:11" x14ac:dyDescent="0.2">
      <c r="B96" s="83"/>
      <c r="D96" s="83"/>
      <c r="F96" s="83"/>
      <c r="H96" s="83"/>
    </row>
    <row r="97" spans="1:11" s="43" customFormat="1" x14ac:dyDescent="0.2">
      <c r="A97" s="162" t="s">
        <v>477</v>
      </c>
      <c r="B97" s="71">
        <v>265</v>
      </c>
      <c r="C97" s="40">
        <f>B97/1634</f>
        <v>0.16217870257037945</v>
      </c>
      <c r="D97" s="71">
        <v>212</v>
      </c>
      <c r="E97" s="41">
        <f>D97/1257</f>
        <v>0.16865552903739062</v>
      </c>
      <c r="F97" s="77">
        <v>771</v>
      </c>
      <c r="G97" s="42">
        <f>F97/4245</f>
        <v>0.18162544169611308</v>
      </c>
      <c r="H97" s="71">
        <v>634</v>
      </c>
      <c r="I97" s="41">
        <f>H97/3843</f>
        <v>0.16497527972937809</v>
      </c>
      <c r="J97" s="37">
        <f>IF(D97=0, "-", IF((B97-D97)/D97&lt;10, (B97-D97)/D97, "&gt;999%"))</f>
        <v>0.25</v>
      </c>
      <c r="K97" s="38">
        <f>IF(H97=0, "-", IF((F97-H97)/H97&lt;10, (F97-H97)/H97, "&gt;999%"))</f>
        <v>0.21608832807570977</v>
      </c>
    </row>
    <row r="98" spans="1:11" x14ac:dyDescent="0.2">
      <c r="B98" s="83"/>
      <c r="D98" s="83"/>
      <c r="F98" s="83"/>
      <c r="H98" s="83"/>
    </row>
    <row r="99" spans="1:11" ht="15.75" x14ac:dyDescent="0.25">
      <c r="A99" s="164" t="s">
        <v>110</v>
      </c>
      <c r="B99" s="196" t="s">
        <v>1</v>
      </c>
      <c r="C99" s="200"/>
      <c r="D99" s="200"/>
      <c r="E99" s="197"/>
      <c r="F99" s="196" t="s">
        <v>14</v>
      </c>
      <c r="G99" s="200"/>
      <c r="H99" s="200"/>
      <c r="I99" s="197"/>
      <c r="J99" s="196" t="s">
        <v>15</v>
      </c>
      <c r="K99" s="197"/>
    </row>
    <row r="100" spans="1:11" x14ac:dyDescent="0.2">
      <c r="A100" s="22"/>
      <c r="B100" s="196">
        <f>VALUE(RIGHT($B$2, 4))</f>
        <v>2021</v>
      </c>
      <c r="C100" s="197"/>
      <c r="D100" s="196">
        <f>B100-1</f>
        <v>2020</v>
      </c>
      <c r="E100" s="204"/>
      <c r="F100" s="196">
        <f>B100</f>
        <v>2021</v>
      </c>
      <c r="G100" s="204"/>
      <c r="H100" s="196">
        <f>D100</f>
        <v>2020</v>
      </c>
      <c r="I100" s="204"/>
      <c r="J100" s="140" t="s">
        <v>4</v>
      </c>
      <c r="K100" s="141" t="s">
        <v>2</v>
      </c>
    </row>
    <row r="101" spans="1:11" x14ac:dyDescent="0.2">
      <c r="A101" s="163" t="s">
        <v>142</v>
      </c>
      <c r="B101" s="61" t="s">
        <v>12</v>
      </c>
      <c r="C101" s="62" t="s">
        <v>13</v>
      </c>
      <c r="D101" s="61" t="s">
        <v>12</v>
      </c>
      <c r="E101" s="63" t="s">
        <v>13</v>
      </c>
      <c r="F101" s="62" t="s">
        <v>12</v>
      </c>
      <c r="G101" s="62" t="s">
        <v>13</v>
      </c>
      <c r="H101" s="61" t="s">
        <v>12</v>
      </c>
      <c r="I101" s="63" t="s">
        <v>13</v>
      </c>
      <c r="J101" s="61"/>
      <c r="K101" s="63"/>
    </row>
    <row r="102" spans="1:11" x14ac:dyDescent="0.2">
      <c r="A102" s="7" t="s">
        <v>326</v>
      </c>
      <c r="B102" s="65">
        <v>2</v>
      </c>
      <c r="C102" s="34">
        <f>IF(B126=0, "-", B102/B126)</f>
        <v>1.1976047904191617E-2</v>
      </c>
      <c r="D102" s="65">
        <v>5</v>
      </c>
      <c r="E102" s="9">
        <f>IF(D126=0, "-", D102/D126)</f>
        <v>5.1546391752577317E-2</v>
      </c>
      <c r="F102" s="81">
        <v>4</v>
      </c>
      <c r="G102" s="34">
        <f>IF(F126=0, "-", F102/F126)</f>
        <v>1.1204481792717087E-2</v>
      </c>
      <c r="H102" s="65">
        <v>12</v>
      </c>
      <c r="I102" s="9">
        <f>IF(H126=0, "-", H102/H126)</f>
        <v>3.0456852791878174E-2</v>
      </c>
      <c r="J102" s="8">
        <f t="shared" ref="J102:J124" si="10">IF(D102=0, "-", IF((B102-D102)/D102&lt;10, (B102-D102)/D102, "&gt;999%"))</f>
        <v>-0.6</v>
      </c>
      <c r="K102" s="9">
        <f t="shared" ref="K102:K124" si="11">IF(H102=0, "-", IF((F102-H102)/H102&lt;10, (F102-H102)/H102, "&gt;999%"))</f>
        <v>-0.66666666666666663</v>
      </c>
    </row>
    <row r="103" spans="1:11" x14ac:dyDescent="0.2">
      <c r="A103" s="7" t="s">
        <v>327</v>
      </c>
      <c r="B103" s="65">
        <v>8</v>
      </c>
      <c r="C103" s="34">
        <f>IF(B126=0, "-", B103/B126)</f>
        <v>4.790419161676647E-2</v>
      </c>
      <c r="D103" s="65">
        <v>6</v>
      </c>
      <c r="E103" s="9">
        <f>IF(D126=0, "-", D103/D126)</f>
        <v>6.1855670103092786E-2</v>
      </c>
      <c r="F103" s="81">
        <v>27</v>
      </c>
      <c r="G103" s="34">
        <f>IF(F126=0, "-", F103/F126)</f>
        <v>7.5630252100840331E-2</v>
      </c>
      <c r="H103" s="65">
        <v>19</v>
      </c>
      <c r="I103" s="9">
        <f>IF(H126=0, "-", H103/H126)</f>
        <v>4.8223350253807105E-2</v>
      </c>
      <c r="J103" s="8">
        <f t="shared" si="10"/>
        <v>0.33333333333333331</v>
      </c>
      <c r="K103" s="9">
        <f t="shared" si="11"/>
        <v>0.42105263157894735</v>
      </c>
    </row>
    <row r="104" spans="1:11" x14ac:dyDescent="0.2">
      <c r="A104" s="7" t="s">
        <v>328</v>
      </c>
      <c r="B104" s="65">
        <v>0</v>
      </c>
      <c r="C104" s="34">
        <f>IF(B126=0, "-", B104/B126)</f>
        <v>0</v>
      </c>
      <c r="D104" s="65">
        <v>1</v>
      </c>
      <c r="E104" s="9">
        <f>IF(D126=0, "-", D104/D126)</f>
        <v>1.0309278350515464E-2</v>
      </c>
      <c r="F104" s="81">
        <v>0</v>
      </c>
      <c r="G104" s="34">
        <f>IF(F126=0, "-", F104/F126)</f>
        <v>0</v>
      </c>
      <c r="H104" s="65">
        <v>4</v>
      </c>
      <c r="I104" s="9">
        <f>IF(H126=0, "-", H104/H126)</f>
        <v>1.015228426395939E-2</v>
      </c>
      <c r="J104" s="8">
        <f t="shared" si="10"/>
        <v>-1</v>
      </c>
      <c r="K104" s="9">
        <f t="shared" si="11"/>
        <v>-1</v>
      </c>
    </row>
    <row r="105" spans="1:11" x14ac:dyDescent="0.2">
      <c r="A105" s="7" t="s">
        <v>329</v>
      </c>
      <c r="B105" s="65">
        <v>0</v>
      </c>
      <c r="C105" s="34">
        <f>IF(B126=0, "-", B105/B126)</f>
        <v>0</v>
      </c>
      <c r="D105" s="65">
        <v>7</v>
      </c>
      <c r="E105" s="9">
        <f>IF(D126=0, "-", D105/D126)</f>
        <v>7.2164948453608241E-2</v>
      </c>
      <c r="F105" s="81">
        <v>0</v>
      </c>
      <c r="G105" s="34">
        <f>IF(F126=0, "-", F105/F126)</f>
        <v>0</v>
      </c>
      <c r="H105" s="65">
        <v>15</v>
      </c>
      <c r="I105" s="9">
        <f>IF(H126=0, "-", H105/H126)</f>
        <v>3.8071065989847719E-2</v>
      </c>
      <c r="J105" s="8">
        <f t="shared" si="10"/>
        <v>-1</v>
      </c>
      <c r="K105" s="9">
        <f t="shared" si="11"/>
        <v>-1</v>
      </c>
    </row>
    <row r="106" spans="1:11" x14ac:dyDescent="0.2">
      <c r="A106" s="7" t="s">
        <v>330</v>
      </c>
      <c r="B106" s="65">
        <v>5</v>
      </c>
      <c r="C106" s="34">
        <f>IF(B126=0, "-", B106/B126)</f>
        <v>2.9940119760479042E-2</v>
      </c>
      <c r="D106" s="65">
        <v>0</v>
      </c>
      <c r="E106" s="9">
        <f>IF(D126=0, "-", D106/D126)</f>
        <v>0</v>
      </c>
      <c r="F106" s="81">
        <v>8</v>
      </c>
      <c r="G106" s="34">
        <f>IF(F126=0, "-", F106/F126)</f>
        <v>2.2408963585434174E-2</v>
      </c>
      <c r="H106" s="65">
        <v>0</v>
      </c>
      <c r="I106" s="9">
        <f>IF(H126=0, "-", H106/H126)</f>
        <v>0</v>
      </c>
      <c r="J106" s="8" t="str">
        <f t="shared" si="10"/>
        <v>-</v>
      </c>
      <c r="K106" s="9" t="str">
        <f t="shared" si="11"/>
        <v>-</v>
      </c>
    </row>
    <row r="107" spans="1:11" x14ac:dyDescent="0.2">
      <c r="A107" s="7" t="s">
        <v>331</v>
      </c>
      <c r="B107" s="65">
        <v>41</v>
      </c>
      <c r="C107" s="34">
        <f>IF(B126=0, "-", B107/B126)</f>
        <v>0.24550898203592814</v>
      </c>
      <c r="D107" s="65">
        <v>6</v>
      </c>
      <c r="E107" s="9">
        <f>IF(D126=0, "-", D107/D126)</f>
        <v>6.1855670103092786E-2</v>
      </c>
      <c r="F107" s="81">
        <v>51</v>
      </c>
      <c r="G107" s="34">
        <f>IF(F126=0, "-", F107/F126)</f>
        <v>0.14285714285714285</v>
      </c>
      <c r="H107" s="65">
        <v>22</v>
      </c>
      <c r="I107" s="9">
        <f>IF(H126=0, "-", H107/H126)</f>
        <v>5.5837563451776651E-2</v>
      </c>
      <c r="J107" s="8">
        <f t="shared" si="10"/>
        <v>5.833333333333333</v>
      </c>
      <c r="K107" s="9">
        <f t="shared" si="11"/>
        <v>1.3181818181818181</v>
      </c>
    </row>
    <row r="108" spans="1:11" x14ac:dyDescent="0.2">
      <c r="A108" s="7" t="s">
        <v>332</v>
      </c>
      <c r="B108" s="65">
        <v>15</v>
      </c>
      <c r="C108" s="34">
        <f>IF(B126=0, "-", B108/B126)</f>
        <v>8.9820359281437126E-2</v>
      </c>
      <c r="D108" s="65">
        <v>7</v>
      </c>
      <c r="E108" s="9">
        <f>IF(D126=0, "-", D108/D126)</f>
        <v>7.2164948453608241E-2</v>
      </c>
      <c r="F108" s="81">
        <v>34</v>
      </c>
      <c r="G108" s="34">
        <f>IF(F126=0, "-", F108/F126)</f>
        <v>9.5238095238095233E-2</v>
      </c>
      <c r="H108" s="65">
        <v>18</v>
      </c>
      <c r="I108" s="9">
        <f>IF(H126=0, "-", H108/H126)</f>
        <v>4.5685279187817257E-2</v>
      </c>
      <c r="J108" s="8">
        <f t="shared" si="10"/>
        <v>1.1428571428571428</v>
      </c>
      <c r="K108" s="9">
        <f t="shared" si="11"/>
        <v>0.88888888888888884</v>
      </c>
    </row>
    <row r="109" spans="1:11" x14ac:dyDescent="0.2">
      <c r="A109" s="7" t="s">
        <v>333</v>
      </c>
      <c r="B109" s="65">
        <v>7</v>
      </c>
      <c r="C109" s="34">
        <f>IF(B126=0, "-", B109/B126)</f>
        <v>4.1916167664670656E-2</v>
      </c>
      <c r="D109" s="65">
        <v>5</v>
      </c>
      <c r="E109" s="9">
        <f>IF(D126=0, "-", D109/D126)</f>
        <v>5.1546391752577317E-2</v>
      </c>
      <c r="F109" s="81">
        <v>13</v>
      </c>
      <c r="G109" s="34">
        <f>IF(F126=0, "-", F109/F126)</f>
        <v>3.6414565826330535E-2</v>
      </c>
      <c r="H109" s="65">
        <v>10</v>
      </c>
      <c r="I109" s="9">
        <f>IF(H126=0, "-", H109/H126)</f>
        <v>2.5380710659898477E-2</v>
      </c>
      <c r="J109" s="8">
        <f t="shared" si="10"/>
        <v>0.4</v>
      </c>
      <c r="K109" s="9">
        <f t="shared" si="11"/>
        <v>0.3</v>
      </c>
    </row>
    <row r="110" spans="1:11" x14ac:dyDescent="0.2">
      <c r="A110" s="7" t="s">
        <v>334</v>
      </c>
      <c r="B110" s="65">
        <v>1</v>
      </c>
      <c r="C110" s="34">
        <f>IF(B126=0, "-", B110/B126)</f>
        <v>5.9880239520958087E-3</v>
      </c>
      <c r="D110" s="65">
        <v>4</v>
      </c>
      <c r="E110" s="9">
        <f>IF(D126=0, "-", D110/D126)</f>
        <v>4.1237113402061855E-2</v>
      </c>
      <c r="F110" s="81">
        <v>2</v>
      </c>
      <c r="G110" s="34">
        <f>IF(F126=0, "-", F110/F126)</f>
        <v>5.6022408963585435E-3</v>
      </c>
      <c r="H110" s="65">
        <v>5</v>
      </c>
      <c r="I110" s="9">
        <f>IF(H126=0, "-", H110/H126)</f>
        <v>1.2690355329949238E-2</v>
      </c>
      <c r="J110" s="8">
        <f t="shared" si="10"/>
        <v>-0.75</v>
      </c>
      <c r="K110" s="9">
        <f t="shared" si="11"/>
        <v>-0.6</v>
      </c>
    </row>
    <row r="111" spans="1:11" x14ac:dyDescent="0.2">
      <c r="A111" s="7" t="s">
        <v>335</v>
      </c>
      <c r="B111" s="65">
        <v>5</v>
      </c>
      <c r="C111" s="34">
        <f>IF(B126=0, "-", B111/B126)</f>
        <v>2.9940119760479042E-2</v>
      </c>
      <c r="D111" s="65">
        <v>1</v>
      </c>
      <c r="E111" s="9">
        <f>IF(D126=0, "-", D111/D126)</f>
        <v>1.0309278350515464E-2</v>
      </c>
      <c r="F111" s="81">
        <v>22</v>
      </c>
      <c r="G111" s="34">
        <f>IF(F126=0, "-", F111/F126)</f>
        <v>6.1624649859943981E-2</v>
      </c>
      <c r="H111" s="65">
        <v>5</v>
      </c>
      <c r="I111" s="9">
        <f>IF(H126=0, "-", H111/H126)</f>
        <v>1.2690355329949238E-2</v>
      </c>
      <c r="J111" s="8">
        <f t="shared" si="10"/>
        <v>4</v>
      </c>
      <c r="K111" s="9">
        <f t="shared" si="11"/>
        <v>3.4</v>
      </c>
    </row>
    <row r="112" spans="1:11" x14ac:dyDescent="0.2">
      <c r="A112" s="7" t="s">
        <v>336</v>
      </c>
      <c r="B112" s="65">
        <v>0</v>
      </c>
      <c r="C112" s="34">
        <f>IF(B126=0, "-", B112/B126)</f>
        <v>0</v>
      </c>
      <c r="D112" s="65">
        <v>0</v>
      </c>
      <c r="E112" s="9">
        <f>IF(D126=0, "-", D112/D126)</f>
        <v>0</v>
      </c>
      <c r="F112" s="81">
        <v>0</v>
      </c>
      <c r="G112" s="34">
        <f>IF(F126=0, "-", F112/F126)</f>
        <v>0</v>
      </c>
      <c r="H112" s="65">
        <v>2</v>
      </c>
      <c r="I112" s="9">
        <f>IF(H126=0, "-", H112/H126)</f>
        <v>5.076142131979695E-3</v>
      </c>
      <c r="J112" s="8" t="str">
        <f t="shared" si="10"/>
        <v>-</v>
      </c>
      <c r="K112" s="9">
        <f t="shared" si="11"/>
        <v>-1</v>
      </c>
    </row>
    <row r="113" spans="1:11" x14ac:dyDescent="0.2">
      <c r="A113" s="7" t="s">
        <v>337</v>
      </c>
      <c r="B113" s="65">
        <v>1</v>
      </c>
      <c r="C113" s="34">
        <f>IF(B126=0, "-", B113/B126)</f>
        <v>5.9880239520958087E-3</v>
      </c>
      <c r="D113" s="65">
        <v>0</v>
      </c>
      <c r="E113" s="9">
        <f>IF(D126=0, "-", D113/D126)</f>
        <v>0</v>
      </c>
      <c r="F113" s="81">
        <v>4</v>
      </c>
      <c r="G113" s="34">
        <f>IF(F126=0, "-", F113/F126)</f>
        <v>1.1204481792717087E-2</v>
      </c>
      <c r="H113" s="65">
        <v>4</v>
      </c>
      <c r="I113" s="9">
        <f>IF(H126=0, "-", H113/H126)</f>
        <v>1.015228426395939E-2</v>
      </c>
      <c r="J113" s="8" t="str">
        <f t="shared" si="10"/>
        <v>-</v>
      </c>
      <c r="K113" s="9">
        <f t="shared" si="11"/>
        <v>0</v>
      </c>
    </row>
    <row r="114" spans="1:11" x14ac:dyDescent="0.2">
      <c r="A114" s="7" t="s">
        <v>338</v>
      </c>
      <c r="B114" s="65">
        <v>3</v>
      </c>
      <c r="C114" s="34">
        <f>IF(B126=0, "-", B114/B126)</f>
        <v>1.7964071856287425E-2</v>
      </c>
      <c r="D114" s="65">
        <v>4</v>
      </c>
      <c r="E114" s="9">
        <f>IF(D126=0, "-", D114/D126)</f>
        <v>4.1237113402061855E-2</v>
      </c>
      <c r="F114" s="81">
        <v>11</v>
      </c>
      <c r="G114" s="34">
        <f>IF(F126=0, "-", F114/F126)</f>
        <v>3.081232492997199E-2</v>
      </c>
      <c r="H114" s="65">
        <v>11</v>
      </c>
      <c r="I114" s="9">
        <f>IF(H126=0, "-", H114/H126)</f>
        <v>2.7918781725888325E-2</v>
      </c>
      <c r="J114" s="8">
        <f t="shared" si="10"/>
        <v>-0.25</v>
      </c>
      <c r="K114" s="9">
        <f t="shared" si="11"/>
        <v>0</v>
      </c>
    </row>
    <row r="115" spans="1:11" x14ac:dyDescent="0.2">
      <c r="A115" s="7" t="s">
        <v>339</v>
      </c>
      <c r="B115" s="65">
        <v>4</v>
      </c>
      <c r="C115" s="34">
        <f>IF(B126=0, "-", B115/B126)</f>
        <v>2.3952095808383235E-2</v>
      </c>
      <c r="D115" s="65">
        <v>2</v>
      </c>
      <c r="E115" s="9">
        <f>IF(D126=0, "-", D115/D126)</f>
        <v>2.0618556701030927E-2</v>
      </c>
      <c r="F115" s="81">
        <v>11</v>
      </c>
      <c r="G115" s="34">
        <f>IF(F126=0, "-", F115/F126)</f>
        <v>3.081232492997199E-2</v>
      </c>
      <c r="H115" s="65">
        <v>6</v>
      </c>
      <c r="I115" s="9">
        <f>IF(H126=0, "-", H115/H126)</f>
        <v>1.5228426395939087E-2</v>
      </c>
      <c r="J115" s="8">
        <f t="shared" si="10"/>
        <v>1</v>
      </c>
      <c r="K115" s="9">
        <f t="shared" si="11"/>
        <v>0.83333333333333337</v>
      </c>
    </row>
    <row r="116" spans="1:11" x14ac:dyDescent="0.2">
      <c r="A116" s="7" t="s">
        <v>340</v>
      </c>
      <c r="B116" s="65">
        <v>13</v>
      </c>
      <c r="C116" s="34">
        <f>IF(B126=0, "-", B116/B126)</f>
        <v>7.7844311377245512E-2</v>
      </c>
      <c r="D116" s="65">
        <v>7</v>
      </c>
      <c r="E116" s="9">
        <f>IF(D126=0, "-", D116/D126)</f>
        <v>7.2164948453608241E-2</v>
      </c>
      <c r="F116" s="81">
        <v>20</v>
      </c>
      <c r="G116" s="34">
        <f>IF(F126=0, "-", F116/F126)</f>
        <v>5.6022408963585436E-2</v>
      </c>
      <c r="H116" s="65">
        <v>114</v>
      </c>
      <c r="I116" s="9">
        <f>IF(H126=0, "-", H116/H126)</f>
        <v>0.28934010152284262</v>
      </c>
      <c r="J116" s="8">
        <f t="shared" si="10"/>
        <v>0.8571428571428571</v>
      </c>
      <c r="K116" s="9">
        <f t="shared" si="11"/>
        <v>-0.82456140350877194</v>
      </c>
    </row>
    <row r="117" spans="1:11" x14ac:dyDescent="0.2">
      <c r="A117" s="7" t="s">
        <v>341</v>
      </c>
      <c r="B117" s="65">
        <v>0</v>
      </c>
      <c r="C117" s="34">
        <f>IF(B126=0, "-", B117/B126)</f>
        <v>0</v>
      </c>
      <c r="D117" s="65">
        <v>0</v>
      </c>
      <c r="E117" s="9">
        <f>IF(D126=0, "-", D117/D126)</f>
        <v>0</v>
      </c>
      <c r="F117" s="81">
        <v>4</v>
      </c>
      <c r="G117" s="34">
        <f>IF(F126=0, "-", F117/F126)</f>
        <v>1.1204481792717087E-2</v>
      </c>
      <c r="H117" s="65">
        <v>2</v>
      </c>
      <c r="I117" s="9">
        <f>IF(H126=0, "-", H117/H126)</f>
        <v>5.076142131979695E-3</v>
      </c>
      <c r="J117" s="8" t="str">
        <f t="shared" si="10"/>
        <v>-</v>
      </c>
      <c r="K117" s="9">
        <f t="shared" si="11"/>
        <v>1</v>
      </c>
    </row>
    <row r="118" spans="1:11" x14ac:dyDescent="0.2">
      <c r="A118" s="7" t="s">
        <v>342</v>
      </c>
      <c r="B118" s="65">
        <v>11</v>
      </c>
      <c r="C118" s="34">
        <f>IF(B126=0, "-", B118/B126)</f>
        <v>6.5868263473053898E-2</v>
      </c>
      <c r="D118" s="65">
        <v>2</v>
      </c>
      <c r="E118" s="9">
        <f>IF(D126=0, "-", D118/D126)</f>
        <v>2.0618556701030927E-2</v>
      </c>
      <c r="F118" s="81">
        <v>18</v>
      </c>
      <c r="G118" s="34">
        <f>IF(F126=0, "-", F118/F126)</f>
        <v>5.0420168067226892E-2</v>
      </c>
      <c r="H118" s="65">
        <v>16</v>
      </c>
      <c r="I118" s="9">
        <f>IF(H126=0, "-", H118/H126)</f>
        <v>4.060913705583756E-2</v>
      </c>
      <c r="J118" s="8">
        <f t="shared" si="10"/>
        <v>4.5</v>
      </c>
      <c r="K118" s="9">
        <f t="shared" si="11"/>
        <v>0.125</v>
      </c>
    </row>
    <row r="119" spans="1:11" x14ac:dyDescent="0.2">
      <c r="A119" s="7" t="s">
        <v>343</v>
      </c>
      <c r="B119" s="65">
        <v>1</v>
      </c>
      <c r="C119" s="34">
        <f>IF(B126=0, "-", B119/B126)</f>
        <v>5.9880239520958087E-3</v>
      </c>
      <c r="D119" s="65">
        <v>0</v>
      </c>
      <c r="E119" s="9">
        <f>IF(D126=0, "-", D119/D126)</f>
        <v>0</v>
      </c>
      <c r="F119" s="81">
        <v>1</v>
      </c>
      <c r="G119" s="34">
        <f>IF(F126=0, "-", F119/F126)</f>
        <v>2.8011204481792717E-3</v>
      </c>
      <c r="H119" s="65">
        <v>1</v>
      </c>
      <c r="I119" s="9">
        <f>IF(H126=0, "-", H119/H126)</f>
        <v>2.5380710659898475E-3</v>
      </c>
      <c r="J119" s="8" t="str">
        <f t="shared" si="10"/>
        <v>-</v>
      </c>
      <c r="K119" s="9">
        <f t="shared" si="11"/>
        <v>0</v>
      </c>
    </row>
    <row r="120" spans="1:11" x14ac:dyDescent="0.2">
      <c r="A120" s="7" t="s">
        <v>344</v>
      </c>
      <c r="B120" s="65">
        <v>29</v>
      </c>
      <c r="C120" s="34">
        <f>IF(B126=0, "-", B120/B126)</f>
        <v>0.17365269461077845</v>
      </c>
      <c r="D120" s="65">
        <v>13</v>
      </c>
      <c r="E120" s="9">
        <f>IF(D126=0, "-", D120/D126)</f>
        <v>0.13402061855670103</v>
      </c>
      <c r="F120" s="81">
        <v>51</v>
      </c>
      <c r="G120" s="34">
        <f>IF(F126=0, "-", F120/F126)</f>
        <v>0.14285714285714285</v>
      </c>
      <c r="H120" s="65">
        <v>31</v>
      </c>
      <c r="I120" s="9">
        <f>IF(H126=0, "-", H120/H126)</f>
        <v>7.8680203045685279E-2</v>
      </c>
      <c r="J120" s="8">
        <f t="shared" si="10"/>
        <v>1.2307692307692308</v>
      </c>
      <c r="K120" s="9">
        <f t="shared" si="11"/>
        <v>0.64516129032258063</v>
      </c>
    </row>
    <row r="121" spans="1:11" x14ac:dyDescent="0.2">
      <c r="A121" s="7" t="s">
        <v>345</v>
      </c>
      <c r="B121" s="65">
        <v>2</v>
      </c>
      <c r="C121" s="34">
        <f>IF(B126=0, "-", B121/B126)</f>
        <v>1.1976047904191617E-2</v>
      </c>
      <c r="D121" s="65">
        <v>1</v>
      </c>
      <c r="E121" s="9">
        <f>IF(D126=0, "-", D121/D126)</f>
        <v>1.0309278350515464E-2</v>
      </c>
      <c r="F121" s="81">
        <v>8</v>
      </c>
      <c r="G121" s="34">
        <f>IF(F126=0, "-", F121/F126)</f>
        <v>2.2408963585434174E-2</v>
      </c>
      <c r="H121" s="65">
        <v>6</v>
      </c>
      <c r="I121" s="9">
        <f>IF(H126=0, "-", H121/H126)</f>
        <v>1.5228426395939087E-2</v>
      </c>
      <c r="J121" s="8">
        <f t="shared" si="10"/>
        <v>1</v>
      </c>
      <c r="K121" s="9">
        <f t="shared" si="11"/>
        <v>0.33333333333333331</v>
      </c>
    </row>
    <row r="122" spans="1:11" x14ac:dyDescent="0.2">
      <c r="A122" s="7" t="s">
        <v>346</v>
      </c>
      <c r="B122" s="65">
        <v>0</v>
      </c>
      <c r="C122" s="34">
        <f>IF(B126=0, "-", B122/B126)</f>
        <v>0</v>
      </c>
      <c r="D122" s="65">
        <v>9</v>
      </c>
      <c r="E122" s="9">
        <f>IF(D126=0, "-", D122/D126)</f>
        <v>9.2783505154639179E-2</v>
      </c>
      <c r="F122" s="81">
        <v>4</v>
      </c>
      <c r="G122" s="34">
        <f>IF(F126=0, "-", F122/F126)</f>
        <v>1.1204481792717087E-2</v>
      </c>
      <c r="H122" s="65">
        <v>22</v>
      </c>
      <c r="I122" s="9">
        <f>IF(H126=0, "-", H122/H126)</f>
        <v>5.5837563451776651E-2</v>
      </c>
      <c r="J122" s="8">
        <f t="shared" si="10"/>
        <v>-1</v>
      </c>
      <c r="K122" s="9">
        <f t="shared" si="11"/>
        <v>-0.81818181818181823</v>
      </c>
    </row>
    <row r="123" spans="1:11" x14ac:dyDescent="0.2">
      <c r="A123" s="7" t="s">
        <v>347</v>
      </c>
      <c r="B123" s="65">
        <v>12</v>
      </c>
      <c r="C123" s="34">
        <f>IF(B126=0, "-", B123/B126)</f>
        <v>7.1856287425149698E-2</v>
      </c>
      <c r="D123" s="65">
        <v>12</v>
      </c>
      <c r="E123" s="9">
        <f>IF(D126=0, "-", D123/D126)</f>
        <v>0.12371134020618557</v>
      </c>
      <c r="F123" s="81">
        <v>48</v>
      </c>
      <c r="G123" s="34">
        <f>IF(F126=0, "-", F123/F126)</f>
        <v>0.13445378151260504</v>
      </c>
      <c r="H123" s="65">
        <v>54</v>
      </c>
      <c r="I123" s="9">
        <f>IF(H126=0, "-", H123/H126)</f>
        <v>0.13705583756345177</v>
      </c>
      <c r="J123" s="8">
        <f t="shared" si="10"/>
        <v>0</v>
      </c>
      <c r="K123" s="9">
        <f t="shared" si="11"/>
        <v>-0.1111111111111111</v>
      </c>
    </row>
    <row r="124" spans="1:11" x14ac:dyDescent="0.2">
      <c r="A124" s="7" t="s">
        <v>348</v>
      </c>
      <c r="B124" s="65">
        <v>7</v>
      </c>
      <c r="C124" s="34">
        <f>IF(B126=0, "-", B124/B126)</f>
        <v>4.1916167664670656E-2</v>
      </c>
      <c r="D124" s="65">
        <v>5</v>
      </c>
      <c r="E124" s="9">
        <f>IF(D126=0, "-", D124/D126)</f>
        <v>5.1546391752577317E-2</v>
      </c>
      <c r="F124" s="81">
        <v>16</v>
      </c>
      <c r="G124" s="34">
        <f>IF(F126=0, "-", F124/F126)</f>
        <v>4.4817927170868348E-2</v>
      </c>
      <c r="H124" s="65">
        <v>15</v>
      </c>
      <c r="I124" s="9">
        <f>IF(H126=0, "-", H124/H126)</f>
        <v>3.8071065989847719E-2</v>
      </c>
      <c r="J124" s="8">
        <f t="shared" si="10"/>
        <v>0.4</v>
      </c>
      <c r="K124" s="9">
        <f t="shared" si="11"/>
        <v>6.6666666666666666E-2</v>
      </c>
    </row>
    <row r="125" spans="1:11" x14ac:dyDescent="0.2">
      <c r="A125" s="2"/>
      <c r="B125" s="68"/>
      <c r="C125" s="33"/>
      <c r="D125" s="68"/>
      <c r="E125" s="6"/>
      <c r="F125" s="82"/>
      <c r="G125" s="33"/>
      <c r="H125" s="68"/>
      <c r="I125" s="6"/>
      <c r="J125" s="5"/>
      <c r="K125" s="6"/>
    </row>
    <row r="126" spans="1:11" s="43" customFormat="1" x14ac:dyDescent="0.2">
      <c r="A126" s="162" t="s">
        <v>476</v>
      </c>
      <c r="B126" s="71">
        <f>SUM(B102:B125)</f>
        <v>167</v>
      </c>
      <c r="C126" s="40">
        <f>B126/1634</f>
        <v>0.102203182374541</v>
      </c>
      <c r="D126" s="71">
        <f>SUM(D102:D125)</f>
        <v>97</v>
      </c>
      <c r="E126" s="41">
        <f>D126/1257</f>
        <v>7.7167859984089107E-2</v>
      </c>
      <c r="F126" s="77">
        <f>SUM(F102:F125)</f>
        <v>357</v>
      </c>
      <c r="G126" s="42">
        <f>F126/4245</f>
        <v>8.4098939929328625E-2</v>
      </c>
      <c r="H126" s="71">
        <f>SUM(H102:H125)</f>
        <v>394</v>
      </c>
      <c r="I126" s="41">
        <f>H126/3843</f>
        <v>0.10252406973718449</v>
      </c>
      <c r="J126" s="37">
        <f>IF(D126=0, "-", IF((B126-D126)/D126&lt;10, (B126-D126)/D126, "&gt;999%"))</f>
        <v>0.72164948453608246</v>
      </c>
      <c r="K126" s="38">
        <f>IF(H126=0, "-", IF((F126-H126)/H126&lt;10, (F126-H126)/H126, "&gt;999%"))</f>
        <v>-9.3908629441624369E-2</v>
      </c>
    </row>
    <row r="127" spans="1:11" x14ac:dyDescent="0.2">
      <c r="B127" s="83"/>
      <c r="D127" s="83"/>
      <c r="F127" s="83"/>
      <c r="H127" s="83"/>
    </row>
    <row r="128" spans="1:11" x14ac:dyDescent="0.2">
      <c r="A128" s="163" t="s">
        <v>143</v>
      </c>
      <c r="B128" s="61" t="s">
        <v>12</v>
      </c>
      <c r="C128" s="62" t="s">
        <v>13</v>
      </c>
      <c r="D128" s="61" t="s">
        <v>12</v>
      </c>
      <c r="E128" s="63" t="s">
        <v>13</v>
      </c>
      <c r="F128" s="62" t="s">
        <v>12</v>
      </c>
      <c r="G128" s="62" t="s">
        <v>13</v>
      </c>
      <c r="H128" s="61" t="s">
        <v>12</v>
      </c>
      <c r="I128" s="63" t="s">
        <v>13</v>
      </c>
      <c r="J128" s="61"/>
      <c r="K128" s="63"/>
    </row>
    <row r="129" spans="1:11" x14ac:dyDescent="0.2">
      <c r="A129" s="7" t="s">
        <v>349</v>
      </c>
      <c r="B129" s="65">
        <v>1</v>
      </c>
      <c r="C129" s="34">
        <f>IF(B146=0, "-", B129/B146)</f>
        <v>0.04</v>
      </c>
      <c r="D129" s="65">
        <v>0</v>
      </c>
      <c r="E129" s="9">
        <f>IF(D146=0, "-", D129/D146)</f>
        <v>0</v>
      </c>
      <c r="F129" s="81">
        <v>1</v>
      </c>
      <c r="G129" s="34">
        <f>IF(F146=0, "-", F129/F146)</f>
        <v>2.0408163265306121E-2</v>
      </c>
      <c r="H129" s="65">
        <v>0</v>
      </c>
      <c r="I129" s="9">
        <f>IF(H146=0, "-", H129/H146)</f>
        <v>0</v>
      </c>
      <c r="J129" s="8" t="str">
        <f t="shared" ref="J129:J144" si="12">IF(D129=0, "-", IF((B129-D129)/D129&lt;10, (B129-D129)/D129, "&gt;999%"))</f>
        <v>-</v>
      </c>
      <c r="K129" s="9" t="str">
        <f t="shared" ref="K129:K144" si="13">IF(H129=0, "-", IF((F129-H129)/H129&lt;10, (F129-H129)/H129, "&gt;999%"))</f>
        <v>-</v>
      </c>
    </row>
    <row r="130" spans="1:11" x14ac:dyDescent="0.2">
      <c r="A130" s="7" t="s">
        <v>350</v>
      </c>
      <c r="B130" s="65">
        <v>2</v>
      </c>
      <c r="C130" s="34">
        <f>IF(B146=0, "-", B130/B146)</f>
        <v>0.08</v>
      </c>
      <c r="D130" s="65">
        <v>2</v>
      </c>
      <c r="E130" s="9">
        <f>IF(D146=0, "-", D130/D146)</f>
        <v>0.14285714285714285</v>
      </c>
      <c r="F130" s="81">
        <v>4</v>
      </c>
      <c r="G130" s="34">
        <f>IF(F146=0, "-", F130/F146)</f>
        <v>8.1632653061224483E-2</v>
      </c>
      <c r="H130" s="65">
        <v>6</v>
      </c>
      <c r="I130" s="9">
        <f>IF(H146=0, "-", H130/H146)</f>
        <v>0.1276595744680851</v>
      </c>
      <c r="J130" s="8">
        <f t="shared" si="12"/>
        <v>0</v>
      </c>
      <c r="K130" s="9">
        <f t="shared" si="13"/>
        <v>-0.33333333333333331</v>
      </c>
    </row>
    <row r="131" spans="1:11" x14ac:dyDescent="0.2">
      <c r="A131" s="7" t="s">
        <v>351</v>
      </c>
      <c r="B131" s="65">
        <v>6</v>
      </c>
      <c r="C131" s="34">
        <f>IF(B146=0, "-", B131/B146)</f>
        <v>0.24</v>
      </c>
      <c r="D131" s="65">
        <v>2</v>
      </c>
      <c r="E131" s="9">
        <f>IF(D146=0, "-", D131/D146)</f>
        <v>0.14285714285714285</v>
      </c>
      <c r="F131" s="81">
        <v>7</v>
      </c>
      <c r="G131" s="34">
        <f>IF(F146=0, "-", F131/F146)</f>
        <v>0.14285714285714285</v>
      </c>
      <c r="H131" s="65">
        <v>4</v>
      </c>
      <c r="I131" s="9">
        <f>IF(H146=0, "-", H131/H146)</f>
        <v>8.5106382978723402E-2</v>
      </c>
      <c r="J131" s="8">
        <f t="shared" si="12"/>
        <v>2</v>
      </c>
      <c r="K131" s="9">
        <f t="shared" si="13"/>
        <v>0.75</v>
      </c>
    </row>
    <row r="132" spans="1:11" x14ac:dyDescent="0.2">
      <c r="A132" s="7" t="s">
        <v>352</v>
      </c>
      <c r="B132" s="65">
        <v>1</v>
      </c>
      <c r="C132" s="34">
        <f>IF(B146=0, "-", B132/B146)</f>
        <v>0.04</v>
      </c>
      <c r="D132" s="65">
        <v>1</v>
      </c>
      <c r="E132" s="9">
        <f>IF(D146=0, "-", D132/D146)</f>
        <v>7.1428571428571425E-2</v>
      </c>
      <c r="F132" s="81">
        <v>2</v>
      </c>
      <c r="G132" s="34">
        <f>IF(F146=0, "-", F132/F146)</f>
        <v>4.0816326530612242E-2</v>
      </c>
      <c r="H132" s="65">
        <v>3</v>
      </c>
      <c r="I132" s="9">
        <f>IF(H146=0, "-", H132/H146)</f>
        <v>6.3829787234042548E-2</v>
      </c>
      <c r="J132" s="8">
        <f t="shared" si="12"/>
        <v>0</v>
      </c>
      <c r="K132" s="9">
        <f t="shared" si="13"/>
        <v>-0.33333333333333331</v>
      </c>
    </row>
    <row r="133" spans="1:11" x14ac:dyDescent="0.2">
      <c r="A133" s="7" t="s">
        <v>353</v>
      </c>
      <c r="B133" s="65">
        <v>0</v>
      </c>
      <c r="C133" s="34">
        <f>IF(B146=0, "-", B133/B146)</f>
        <v>0</v>
      </c>
      <c r="D133" s="65">
        <v>0</v>
      </c>
      <c r="E133" s="9">
        <f>IF(D146=0, "-", D133/D146)</f>
        <v>0</v>
      </c>
      <c r="F133" s="81">
        <v>0</v>
      </c>
      <c r="G133" s="34">
        <f>IF(F146=0, "-", F133/F146)</f>
        <v>0</v>
      </c>
      <c r="H133" s="65">
        <v>3</v>
      </c>
      <c r="I133" s="9">
        <f>IF(H146=0, "-", H133/H146)</f>
        <v>6.3829787234042548E-2</v>
      </c>
      <c r="J133" s="8" t="str">
        <f t="shared" si="12"/>
        <v>-</v>
      </c>
      <c r="K133" s="9">
        <f t="shared" si="13"/>
        <v>-1</v>
      </c>
    </row>
    <row r="134" spans="1:11" x14ac:dyDescent="0.2">
      <c r="A134" s="7" t="s">
        <v>354</v>
      </c>
      <c r="B134" s="65">
        <v>2</v>
      </c>
      <c r="C134" s="34">
        <f>IF(B146=0, "-", B134/B146)</f>
        <v>0.08</v>
      </c>
      <c r="D134" s="65">
        <v>0</v>
      </c>
      <c r="E134" s="9">
        <f>IF(D146=0, "-", D134/D146)</f>
        <v>0</v>
      </c>
      <c r="F134" s="81">
        <v>7</v>
      </c>
      <c r="G134" s="34">
        <f>IF(F146=0, "-", F134/F146)</f>
        <v>0.14285714285714285</v>
      </c>
      <c r="H134" s="65">
        <v>0</v>
      </c>
      <c r="I134" s="9">
        <f>IF(H146=0, "-", H134/H146)</f>
        <v>0</v>
      </c>
      <c r="J134" s="8" t="str">
        <f t="shared" si="12"/>
        <v>-</v>
      </c>
      <c r="K134" s="9" t="str">
        <f t="shared" si="13"/>
        <v>-</v>
      </c>
    </row>
    <row r="135" spans="1:11" x14ac:dyDescent="0.2">
      <c r="A135" s="7" t="s">
        <v>355</v>
      </c>
      <c r="B135" s="65">
        <v>4</v>
      </c>
      <c r="C135" s="34">
        <f>IF(B146=0, "-", B135/B146)</f>
        <v>0.16</v>
      </c>
      <c r="D135" s="65">
        <v>4</v>
      </c>
      <c r="E135" s="9">
        <f>IF(D146=0, "-", D135/D146)</f>
        <v>0.2857142857142857</v>
      </c>
      <c r="F135" s="81">
        <v>6</v>
      </c>
      <c r="G135" s="34">
        <f>IF(F146=0, "-", F135/F146)</f>
        <v>0.12244897959183673</v>
      </c>
      <c r="H135" s="65">
        <v>8</v>
      </c>
      <c r="I135" s="9">
        <f>IF(H146=0, "-", H135/H146)</f>
        <v>0.1702127659574468</v>
      </c>
      <c r="J135" s="8">
        <f t="shared" si="12"/>
        <v>0</v>
      </c>
      <c r="K135" s="9">
        <f t="shared" si="13"/>
        <v>-0.25</v>
      </c>
    </row>
    <row r="136" spans="1:11" x14ac:dyDescent="0.2">
      <c r="A136" s="7" t="s">
        <v>356</v>
      </c>
      <c r="B136" s="65">
        <v>1</v>
      </c>
      <c r="C136" s="34">
        <f>IF(B146=0, "-", B136/B146)</f>
        <v>0.04</v>
      </c>
      <c r="D136" s="65">
        <v>0</v>
      </c>
      <c r="E136" s="9">
        <f>IF(D146=0, "-", D136/D146)</f>
        <v>0</v>
      </c>
      <c r="F136" s="81">
        <v>1</v>
      </c>
      <c r="G136" s="34">
        <f>IF(F146=0, "-", F136/F146)</f>
        <v>2.0408163265306121E-2</v>
      </c>
      <c r="H136" s="65">
        <v>1</v>
      </c>
      <c r="I136" s="9">
        <f>IF(H146=0, "-", H136/H146)</f>
        <v>2.1276595744680851E-2</v>
      </c>
      <c r="J136" s="8" t="str">
        <f t="shared" si="12"/>
        <v>-</v>
      </c>
      <c r="K136" s="9">
        <f t="shared" si="13"/>
        <v>0</v>
      </c>
    </row>
    <row r="137" spans="1:11" x14ac:dyDescent="0.2">
      <c r="A137" s="7" t="s">
        <v>357</v>
      </c>
      <c r="B137" s="65">
        <v>0</v>
      </c>
      <c r="C137" s="34">
        <f>IF(B146=0, "-", B137/B146)</f>
        <v>0</v>
      </c>
      <c r="D137" s="65">
        <v>1</v>
      </c>
      <c r="E137" s="9">
        <f>IF(D146=0, "-", D137/D146)</f>
        <v>7.1428571428571425E-2</v>
      </c>
      <c r="F137" s="81">
        <v>0</v>
      </c>
      <c r="G137" s="34">
        <f>IF(F146=0, "-", F137/F146)</f>
        <v>0</v>
      </c>
      <c r="H137" s="65">
        <v>1</v>
      </c>
      <c r="I137" s="9">
        <f>IF(H146=0, "-", H137/H146)</f>
        <v>2.1276595744680851E-2</v>
      </c>
      <c r="J137" s="8">
        <f t="shared" si="12"/>
        <v>-1</v>
      </c>
      <c r="K137" s="9">
        <f t="shared" si="13"/>
        <v>-1</v>
      </c>
    </row>
    <row r="138" spans="1:11" x14ac:dyDescent="0.2">
      <c r="A138" s="7" t="s">
        <v>358</v>
      </c>
      <c r="B138" s="65">
        <v>1</v>
      </c>
      <c r="C138" s="34">
        <f>IF(B146=0, "-", B138/B146)</f>
        <v>0.04</v>
      </c>
      <c r="D138" s="65">
        <v>0</v>
      </c>
      <c r="E138" s="9">
        <f>IF(D146=0, "-", D138/D146)</f>
        <v>0</v>
      </c>
      <c r="F138" s="81">
        <v>1</v>
      </c>
      <c r="G138" s="34">
        <f>IF(F146=0, "-", F138/F146)</f>
        <v>2.0408163265306121E-2</v>
      </c>
      <c r="H138" s="65">
        <v>0</v>
      </c>
      <c r="I138" s="9">
        <f>IF(H146=0, "-", H138/H146)</f>
        <v>0</v>
      </c>
      <c r="J138" s="8" t="str">
        <f t="shared" si="12"/>
        <v>-</v>
      </c>
      <c r="K138" s="9" t="str">
        <f t="shared" si="13"/>
        <v>-</v>
      </c>
    </row>
    <row r="139" spans="1:11" x14ac:dyDescent="0.2">
      <c r="A139" s="7" t="s">
        <v>359</v>
      </c>
      <c r="B139" s="65">
        <v>0</v>
      </c>
      <c r="C139" s="34">
        <f>IF(B146=0, "-", B139/B146)</f>
        <v>0</v>
      </c>
      <c r="D139" s="65">
        <v>0</v>
      </c>
      <c r="E139" s="9">
        <f>IF(D146=0, "-", D139/D146)</f>
        <v>0</v>
      </c>
      <c r="F139" s="81">
        <v>1</v>
      </c>
      <c r="G139" s="34">
        <f>IF(F146=0, "-", F139/F146)</f>
        <v>2.0408163265306121E-2</v>
      </c>
      <c r="H139" s="65">
        <v>0</v>
      </c>
      <c r="I139" s="9">
        <f>IF(H146=0, "-", H139/H146)</f>
        <v>0</v>
      </c>
      <c r="J139" s="8" t="str">
        <f t="shared" si="12"/>
        <v>-</v>
      </c>
      <c r="K139" s="9" t="str">
        <f t="shared" si="13"/>
        <v>-</v>
      </c>
    </row>
    <row r="140" spans="1:11" x14ac:dyDescent="0.2">
      <c r="A140" s="7" t="s">
        <v>360</v>
      </c>
      <c r="B140" s="65">
        <v>3</v>
      </c>
      <c r="C140" s="34">
        <f>IF(B146=0, "-", B140/B146)</f>
        <v>0.12</v>
      </c>
      <c r="D140" s="65">
        <v>1</v>
      </c>
      <c r="E140" s="9">
        <f>IF(D146=0, "-", D140/D146)</f>
        <v>7.1428571428571425E-2</v>
      </c>
      <c r="F140" s="81">
        <v>4</v>
      </c>
      <c r="G140" s="34">
        <f>IF(F146=0, "-", F140/F146)</f>
        <v>8.1632653061224483E-2</v>
      </c>
      <c r="H140" s="65">
        <v>5</v>
      </c>
      <c r="I140" s="9">
        <f>IF(H146=0, "-", H140/H146)</f>
        <v>0.10638297872340426</v>
      </c>
      <c r="J140" s="8">
        <f t="shared" si="12"/>
        <v>2</v>
      </c>
      <c r="K140" s="9">
        <f t="shared" si="13"/>
        <v>-0.2</v>
      </c>
    </row>
    <row r="141" spans="1:11" x14ac:dyDescent="0.2">
      <c r="A141" s="7" t="s">
        <v>361</v>
      </c>
      <c r="B141" s="65">
        <v>0</v>
      </c>
      <c r="C141" s="34">
        <f>IF(B146=0, "-", B141/B146)</f>
        <v>0</v>
      </c>
      <c r="D141" s="65">
        <v>1</v>
      </c>
      <c r="E141" s="9">
        <f>IF(D146=0, "-", D141/D146)</f>
        <v>7.1428571428571425E-2</v>
      </c>
      <c r="F141" s="81">
        <v>1</v>
      </c>
      <c r="G141" s="34">
        <f>IF(F146=0, "-", F141/F146)</f>
        <v>2.0408163265306121E-2</v>
      </c>
      <c r="H141" s="65">
        <v>3</v>
      </c>
      <c r="I141" s="9">
        <f>IF(H146=0, "-", H141/H146)</f>
        <v>6.3829787234042548E-2</v>
      </c>
      <c r="J141" s="8">
        <f t="shared" si="12"/>
        <v>-1</v>
      </c>
      <c r="K141" s="9">
        <f t="shared" si="13"/>
        <v>-0.66666666666666663</v>
      </c>
    </row>
    <row r="142" spans="1:11" x14ac:dyDescent="0.2">
      <c r="A142" s="7" t="s">
        <v>362</v>
      </c>
      <c r="B142" s="65">
        <v>0</v>
      </c>
      <c r="C142" s="34">
        <f>IF(B146=0, "-", B142/B146)</f>
        <v>0</v>
      </c>
      <c r="D142" s="65">
        <v>0</v>
      </c>
      <c r="E142" s="9">
        <f>IF(D146=0, "-", D142/D146)</f>
        <v>0</v>
      </c>
      <c r="F142" s="81">
        <v>1</v>
      </c>
      <c r="G142" s="34">
        <f>IF(F146=0, "-", F142/F146)</f>
        <v>2.0408163265306121E-2</v>
      </c>
      <c r="H142" s="65">
        <v>2</v>
      </c>
      <c r="I142" s="9">
        <f>IF(H146=0, "-", H142/H146)</f>
        <v>4.2553191489361701E-2</v>
      </c>
      <c r="J142" s="8" t="str">
        <f t="shared" si="12"/>
        <v>-</v>
      </c>
      <c r="K142" s="9">
        <f t="shared" si="13"/>
        <v>-0.5</v>
      </c>
    </row>
    <row r="143" spans="1:11" x14ac:dyDescent="0.2">
      <c r="A143" s="7" t="s">
        <v>363</v>
      </c>
      <c r="B143" s="65">
        <v>3</v>
      </c>
      <c r="C143" s="34">
        <f>IF(B146=0, "-", B143/B146)</f>
        <v>0.12</v>
      </c>
      <c r="D143" s="65">
        <v>2</v>
      </c>
      <c r="E143" s="9">
        <f>IF(D146=0, "-", D143/D146)</f>
        <v>0.14285714285714285</v>
      </c>
      <c r="F143" s="81">
        <v>8</v>
      </c>
      <c r="G143" s="34">
        <f>IF(F146=0, "-", F143/F146)</f>
        <v>0.16326530612244897</v>
      </c>
      <c r="H143" s="65">
        <v>7</v>
      </c>
      <c r="I143" s="9">
        <f>IF(H146=0, "-", H143/H146)</f>
        <v>0.14893617021276595</v>
      </c>
      <c r="J143" s="8">
        <f t="shared" si="12"/>
        <v>0.5</v>
      </c>
      <c r="K143" s="9">
        <f t="shared" si="13"/>
        <v>0.14285714285714285</v>
      </c>
    </row>
    <row r="144" spans="1:11" x14ac:dyDescent="0.2">
      <c r="A144" s="7" t="s">
        <v>364</v>
      </c>
      <c r="B144" s="65">
        <v>1</v>
      </c>
      <c r="C144" s="34">
        <f>IF(B146=0, "-", B144/B146)</f>
        <v>0.04</v>
      </c>
      <c r="D144" s="65">
        <v>0</v>
      </c>
      <c r="E144" s="9">
        <f>IF(D146=0, "-", D144/D146)</f>
        <v>0</v>
      </c>
      <c r="F144" s="81">
        <v>5</v>
      </c>
      <c r="G144" s="34">
        <f>IF(F146=0, "-", F144/F146)</f>
        <v>0.10204081632653061</v>
      </c>
      <c r="H144" s="65">
        <v>4</v>
      </c>
      <c r="I144" s="9">
        <f>IF(H146=0, "-", H144/H146)</f>
        <v>8.5106382978723402E-2</v>
      </c>
      <c r="J144" s="8" t="str">
        <f t="shared" si="12"/>
        <v>-</v>
      </c>
      <c r="K144" s="9">
        <f t="shared" si="13"/>
        <v>0.25</v>
      </c>
    </row>
    <row r="145" spans="1:11" x14ac:dyDescent="0.2">
      <c r="A145" s="2"/>
      <c r="B145" s="68"/>
      <c r="C145" s="33"/>
      <c r="D145" s="68"/>
      <c r="E145" s="6"/>
      <c r="F145" s="82"/>
      <c r="G145" s="33"/>
      <c r="H145" s="68"/>
      <c r="I145" s="6"/>
      <c r="J145" s="5"/>
      <c r="K145" s="6"/>
    </row>
    <row r="146" spans="1:11" s="43" customFormat="1" x14ac:dyDescent="0.2">
      <c r="A146" s="162" t="s">
        <v>475</v>
      </c>
      <c r="B146" s="71">
        <f>SUM(B129:B145)</f>
        <v>25</v>
      </c>
      <c r="C146" s="40">
        <f>B146/1634</f>
        <v>1.5299877600979192E-2</v>
      </c>
      <c r="D146" s="71">
        <f>SUM(D129:D145)</f>
        <v>14</v>
      </c>
      <c r="E146" s="41">
        <f>D146/1257</f>
        <v>1.1137629276054098E-2</v>
      </c>
      <c r="F146" s="77">
        <f>SUM(F129:F145)</f>
        <v>49</v>
      </c>
      <c r="G146" s="42">
        <f>F146/4245</f>
        <v>1.154299175500589E-2</v>
      </c>
      <c r="H146" s="71">
        <f>SUM(H129:H145)</f>
        <v>47</v>
      </c>
      <c r="I146" s="41">
        <f>H146/3843</f>
        <v>1.2230028623471247E-2</v>
      </c>
      <c r="J146" s="37">
        <f>IF(D146=0, "-", IF((B146-D146)/D146&lt;10, (B146-D146)/D146, "&gt;999%"))</f>
        <v>0.7857142857142857</v>
      </c>
      <c r="K146" s="38">
        <f>IF(H146=0, "-", IF((F146-H146)/H146&lt;10, (F146-H146)/H146, "&gt;999%"))</f>
        <v>4.2553191489361701E-2</v>
      </c>
    </row>
    <row r="147" spans="1:11" x14ac:dyDescent="0.2">
      <c r="B147" s="83"/>
      <c r="D147" s="83"/>
      <c r="F147" s="83"/>
      <c r="H147" s="83"/>
    </row>
    <row r="148" spans="1:11" s="43" customFormat="1" x14ac:dyDescent="0.2">
      <c r="A148" s="162" t="s">
        <v>474</v>
      </c>
      <c r="B148" s="71">
        <v>192</v>
      </c>
      <c r="C148" s="40">
        <f>B148/1634</f>
        <v>0.1175030599755202</v>
      </c>
      <c r="D148" s="71">
        <v>111</v>
      </c>
      <c r="E148" s="41">
        <f>D148/1257</f>
        <v>8.83054892601432E-2</v>
      </c>
      <c r="F148" s="77">
        <v>406</v>
      </c>
      <c r="G148" s="42">
        <f>F148/4245</f>
        <v>9.5641931684334505E-2</v>
      </c>
      <c r="H148" s="71">
        <v>441</v>
      </c>
      <c r="I148" s="41">
        <f>H148/3843</f>
        <v>0.11475409836065574</v>
      </c>
      <c r="J148" s="37">
        <f>IF(D148=0, "-", IF((B148-D148)/D148&lt;10, (B148-D148)/D148, "&gt;999%"))</f>
        <v>0.72972972972972971</v>
      </c>
      <c r="K148" s="38">
        <f>IF(H148=0, "-", IF((F148-H148)/H148&lt;10, (F148-H148)/H148, "&gt;999%"))</f>
        <v>-7.9365079365079361E-2</v>
      </c>
    </row>
    <row r="149" spans="1:11" x14ac:dyDescent="0.2">
      <c r="B149" s="83"/>
      <c r="D149" s="83"/>
      <c r="F149" s="83"/>
      <c r="H149" s="83"/>
    </row>
    <row r="150" spans="1:11" ht="15.75" x14ac:dyDescent="0.25">
      <c r="A150" s="164" t="s">
        <v>111</v>
      </c>
      <c r="B150" s="196" t="s">
        <v>1</v>
      </c>
      <c r="C150" s="200"/>
      <c r="D150" s="200"/>
      <c r="E150" s="197"/>
      <c r="F150" s="196" t="s">
        <v>14</v>
      </c>
      <c r="G150" s="200"/>
      <c r="H150" s="200"/>
      <c r="I150" s="197"/>
      <c r="J150" s="196" t="s">
        <v>15</v>
      </c>
      <c r="K150" s="197"/>
    </row>
    <row r="151" spans="1:11" x14ac:dyDescent="0.2">
      <c r="A151" s="22"/>
      <c r="B151" s="196">
        <f>VALUE(RIGHT($B$2, 4))</f>
        <v>2021</v>
      </c>
      <c r="C151" s="197"/>
      <c r="D151" s="196">
        <f>B151-1</f>
        <v>2020</v>
      </c>
      <c r="E151" s="204"/>
      <c r="F151" s="196">
        <f>B151</f>
        <v>2021</v>
      </c>
      <c r="G151" s="204"/>
      <c r="H151" s="196">
        <f>D151</f>
        <v>2020</v>
      </c>
      <c r="I151" s="204"/>
      <c r="J151" s="140" t="s">
        <v>4</v>
      </c>
      <c r="K151" s="141" t="s">
        <v>2</v>
      </c>
    </row>
    <row r="152" spans="1:11" x14ac:dyDescent="0.2">
      <c r="A152" s="163" t="s">
        <v>144</v>
      </c>
      <c r="B152" s="61" t="s">
        <v>12</v>
      </c>
      <c r="C152" s="62" t="s">
        <v>13</v>
      </c>
      <c r="D152" s="61" t="s">
        <v>12</v>
      </c>
      <c r="E152" s="63" t="s">
        <v>13</v>
      </c>
      <c r="F152" s="62" t="s">
        <v>12</v>
      </c>
      <c r="G152" s="62" t="s">
        <v>13</v>
      </c>
      <c r="H152" s="61" t="s">
        <v>12</v>
      </c>
      <c r="I152" s="63" t="s">
        <v>13</v>
      </c>
      <c r="J152" s="61"/>
      <c r="K152" s="63"/>
    </row>
    <row r="153" spans="1:11" x14ac:dyDescent="0.2">
      <c r="A153" s="7" t="s">
        <v>365</v>
      </c>
      <c r="B153" s="65">
        <v>5</v>
      </c>
      <c r="C153" s="34">
        <f>IF(B156=0, "-", B153/B156)</f>
        <v>0.13157894736842105</v>
      </c>
      <c r="D153" s="65">
        <v>2</v>
      </c>
      <c r="E153" s="9">
        <f>IF(D156=0, "-", D153/D156)</f>
        <v>0.08</v>
      </c>
      <c r="F153" s="81">
        <v>8</v>
      </c>
      <c r="G153" s="34">
        <f>IF(F156=0, "-", F153/F156)</f>
        <v>9.5238095238095233E-2</v>
      </c>
      <c r="H153" s="65">
        <v>4</v>
      </c>
      <c r="I153" s="9">
        <f>IF(H156=0, "-", H153/H156)</f>
        <v>7.407407407407407E-2</v>
      </c>
      <c r="J153" s="8">
        <f>IF(D153=0, "-", IF((B153-D153)/D153&lt;10, (B153-D153)/D153, "&gt;999%"))</f>
        <v>1.5</v>
      </c>
      <c r="K153" s="9">
        <f>IF(H153=0, "-", IF((F153-H153)/H153&lt;10, (F153-H153)/H153, "&gt;999%"))</f>
        <v>1</v>
      </c>
    </row>
    <row r="154" spans="1:11" x14ac:dyDescent="0.2">
      <c r="A154" s="7" t="s">
        <v>366</v>
      </c>
      <c r="B154" s="65">
        <v>33</v>
      </c>
      <c r="C154" s="34">
        <f>IF(B156=0, "-", B154/B156)</f>
        <v>0.86842105263157898</v>
      </c>
      <c r="D154" s="65">
        <v>23</v>
      </c>
      <c r="E154" s="9">
        <f>IF(D156=0, "-", D154/D156)</f>
        <v>0.92</v>
      </c>
      <c r="F154" s="81">
        <v>76</v>
      </c>
      <c r="G154" s="34">
        <f>IF(F156=0, "-", F154/F156)</f>
        <v>0.90476190476190477</v>
      </c>
      <c r="H154" s="65">
        <v>50</v>
      </c>
      <c r="I154" s="9">
        <f>IF(H156=0, "-", H154/H156)</f>
        <v>0.92592592592592593</v>
      </c>
      <c r="J154" s="8">
        <f>IF(D154=0, "-", IF((B154-D154)/D154&lt;10, (B154-D154)/D154, "&gt;999%"))</f>
        <v>0.43478260869565216</v>
      </c>
      <c r="K154" s="9">
        <f>IF(H154=0, "-", IF((F154-H154)/H154&lt;10, (F154-H154)/H154, "&gt;999%"))</f>
        <v>0.52</v>
      </c>
    </row>
    <row r="155" spans="1:11" x14ac:dyDescent="0.2">
      <c r="A155" s="2"/>
      <c r="B155" s="68"/>
      <c r="C155" s="33"/>
      <c r="D155" s="68"/>
      <c r="E155" s="6"/>
      <c r="F155" s="82"/>
      <c r="G155" s="33"/>
      <c r="H155" s="68"/>
      <c r="I155" s="6"/>
      <c r="J155" s="5"/>
      <c r="K155" s="6"/>
    </row>
    <row r="156" spans="1:11" s="43" customFormat="1" x14ac:dyDescent="0.2">
      <c r="A156" s="162" t="s">
        <v>473</v>
      </c>
      <c r="B156" s="71">
        <f>SUM(B153:B155)</f>
        <v>38</v>
      </c>
      <c r="C156" s="40">
        <f>B156/1634</f>
        <v>2.3255813953488372E-2</v>
      </c>
      <c r="D156" s="71">
        <f>SUM(D153:D155)</f>
        <v>25</v>
      </c>
      <c r="E156" s="41">
        <f>D156/1257</f>
        <v>1.9888623707239459E-2</v>
      </c>
      <c r="F156" s="77">
        <f>SUM(F153:F155)</f>
        <v>84</v>
      </c>
      <c r="G156" s="42">
        <f>F156/4245</f>
        <v>1.9787985865724382E-2</v>
      </c>
      <c r="H156" s="71">
        <f>SUM(H153:H155)</f>
        <v>54</v>
      </c>
      <c r="I156" s="41">
        <f>H156/3843</f>
        <v>1.405152224824356E-2</v>
      </c>
      <c r="J156" s="37">
        <f>IF(D156=0, "-", IF((B156-D156)/D156&lt;10, (B156-D156)/D156, "&gt;999%"))</f>
        <v>0.52</v>
      </c>
      <c r="K156" s="38">
        <f>IF(H156=0, "-", IF((F156-H156)/H156&lt;10, (F156-H156)/H156, "&gt;999%"))</f>
        <v>0.55555555555555558</v>
      </c>
    </row>
    <row r="157" spans="1:11" x14ac:dyDescent="0.2">
      <c r="B157" s="83"/>
      <c r="D157" s="83"/>
      <c r="F157" s="83"/>
      <c r="H157" s="83"/>
    </row>
    <row r="158" spans="1:11" x14ac:dyDescent="0.2">
      <c r="A158" s="163" t="s">
        <v>145</v>
      </c>
      <c r="B158" s="61" t="s">
        <v>12</v>
      </c>
      <c r="C158" s="62" t="s">
        <v>13</v>
      </c>
      <c r="D158" s="61" t="s">
        <v>12</v>
      </c>
      <c r="E158" s="63" t="s">
        <v>13</v>
      </c>
      <c r="F158" s="62" t="s">
        <v>12</v>
      </c>
      <c r="G158" s="62" t="s">
        <v>13</v>
      </c>
      <c r="H158" s="61" t="s">
        <v>12</v>
      </c>
      <c r="I158" s="63" t="s">
        <v>13</v>
      </c>
      <c r="J158" s="61"/>
      <c r="K158" s="63"/>
    </row>
    <row r="159" spans="1:11" x14ac:dyDescent="0.2">
      <c r="A159" s="7" t="s">
        <v>367</v>
      </c>
      <c r="B159" s="65">
        <v>0</v>
      </c>
      <c r="C159" s="34">
        <f>IF(B165=0, "-", B159/B165)</f>
        <v>0</v>
      </c>
      <c r="D159" s="65">
        <v>0</v>
      </c>
      <c r="E159" s="9">
        <f>IF(D165=0, "-", D159/D165)</f>
        <v>0</v>
      </c>
      <c r="F159" s="81">
        <v>0</v>
      </c>
      <c r="G159" s="34">
        <f>IF(F165=0, "-", F159/F165)</f>
        <v>0</v>
      </c>
      <c r="H159" s="65">
        <v>1</v>
      </c>
      <c r="I159" s="9">
        <f>IF(H165=0, "-", H159/H165)</f>
        <v>0.14285714285714285</v>
      </c>
      <c r="J159" s="8" t="str">
        <f>IF(D159=0, "-", IF((B159-D159)/D159&lt;10, (B159-D159)/D159, "&gt;999%"))</f>
        <v>-</v>
      </c>
      <c r="K159" s="9">
        <f>IF(H159=0, "-", IF((F159-H159)/H159&lt;10, (F159-H159)/H159, "&gt;999%"))</f>
        <v>-1</v>
      </c>
    </row>
    <row r="160" spans="1:11" x14ac:dyDescent="0.2">
      <c r="A160" s="7" t="s">
        <v>368</v>
      </c>
      <c r="B160" s="65">
        <v>0</v>
      </c>
      <c r="C160" s="34">
        <f>IF(B165=0, "-", B160/B165)</f>
        <v>0</v>
      </c>
      <c r="D160" s="65">
        <v>1</v>
      </c>
      <c r="E160" s="9">
        <f>IF(D165=0, "-", D160/D165)</f>
        <v>0.25</v>
      </c>
      <c r="F160" s="81">
        <v>0</v>
      </c>
      <c r="G160" s="34">
        <f>IF(F165=0, "-", F160/F165)</f>
        <v>0</v>
      </c>
      <c r="H160" s="65">
        <v>2</v>
      </c>
      <c r="I160" s="9">
        <f>IF(H165=0, "-", H160/H165)</f>
        <v>0.2857142857142857</v>
      </c>
      <c r="J160" s="8">
        <f>IF(D160=0, "-", IF((B160-D160)/D160&lt;10, (B160-D160)/D160, "&gt;999%"))</f>
        <v>-1</v>
      </c>
      <c r="K160" s="9">
        <f>IF(H160=0, "-", IF((F160-H160)/H160&lt;10, (F160-H160)/H160, "&gt;999%"))</f>
        <v>-1</v>
      </c>
    </row>
    <row r="161" spans="1:11" x14ac:dyDescent="0.2">
      <c r="A161" s="7" t="s">
        <v>369</v>
      </c>
      <c r="B161" s="65">
        <v>0</v>
      </c>
      <c r="C161" s="34">
        <f>IF(B165=0, "-", B161/B165)</f>
        <v>0</v>
      </c>
      <c r="D161" s="65">
        <v>2</v>
      </c>
      <c r="E161" s="9">
        <f>IF(D165=0, "-", D161/D165)</f>
        <v>0.5</v>
      </c>
      <c r="F161" s="81">
        <v>1</v>
      </c>
      <c r="G161" s="34">
        <f>IF(F165=0, "-", F161/F165)</f>
        <v>0.33333333333333331</v>
      </c>
      <c r="H161" s="65">
        <v>3</v>
      </c>
      <c r="I161" s="9">
        <f>IF(H165=0, "-", H161/H165)</f>
        <v>0.42857142857142855</v>
      </c>
      <c r="J161" s="8">
        <f>IF(D161=0, "-", IF((B161-D161)/D161&lt;10, (B161-D161)/D161, "&gt;999%"))</f>
        <v>-1</v>
      </c>
      <c r="K161" s="9">
        <f>IF(H161=0, "-", IF((F161-H161)/H161&lt;10, (F161-H161)/H161, "&gt;999%"))</f>
        <v>-0.66666666666666663</v>
      </c>
    </row>
    <row r="162" spans="1:11" x14ac:dyDescent="0.2">
      <c r="A162" s="7" t="s">
        <v>370</v>
      </c>
      <c r="B162" s="65">
        <v>0</v>
      </c>
      <c r="C162" s="34">
        <f>IF(B165=0, "-", B162/B165)</f>
        <v>0</v>
      </c>
      <c r="D162" s="65">
        <v>0</v>
      </c>
      <c r="E162" s="9">
        <f>IF(D165=0, "-", D162/D165)</f>
        <v>0</v>
      </c>
      <c r="F162" s="81">
        <v>1</v>
      </c>
      <c r="G162" s="34">
        <f>IF(F165=0, "-", F162/F165)</f>
        <v>0.33333333333333331</v>
      </c>
      <c r="H162" s="65">
        <v>0</v>
      </c>
      <c r="I162" s="9">
        <f>IF(H165=0, "-", H162/H165)</f>
        <v>0</v>
      </c>
      <c r="J162" s="8" t="str">
        <f>IF(D162=0, "-", IF((B162-D162)/D162&lt;10, (B162-D162)/D162, "&gt;999%"))</f>
        <v>-</v>
      </c>
      <c r="K162" s="9" t="str">
        <f>IF(H162=0, "-", IF((F162-H162)/H162&lt;10, (F162-H162)/H162, "&gt;999%"))</f>
        <v>-</v>
      </c>
    </row>
    <row r="163" spans="1:11" x14ac:dyDescent="0.2">
      <c r="A163" s="7" t="s">
        <v>371</v>
      </c>
      <c r="B163" s="65">
        <v>1</v>
      </c>
      <c r="C163" s="34">
        <f>IF(B165=0, "-", B163/B165)</f>
        <v>1</v>
      </c>
      <c r="D163" s="65">
        <v>1</v>
      </c>
      <c r="E163" s="9">
        <f>IF(D165=0, "-", D163/D165)</f>
        <v>0.25</v>
      </c>
      <c r="F163" s="81">
        <v>1</v>
      </c>
      <c r="G163" s="34">
        <f>IF(F165=0, "-", F163/F165)</f>
        <v>0.33333333333333331</v>
      </c>
      <c r="H163" s="65">
        <v>1</v>
      </c>
      <c r="I163" s="9">
        <f>IF(H165=0, "-", H163/H165)</f>
        <v>0.14285714285714285</v>
      </c>
      <c r="J163" s="8">
        <f>IF(D163=0, "-", IF((B163-D163)/D163&lt;10, (B163-D163)/D163, "&gt;999%"))</f>
        <v>0</v>
      </c>
      <c r="K163" s="9">
        <f>IF(H163=0, "-", IF((F163-H163)/H163&lt;10, (F163-H163)/H163, "&gt;999%"))</f>
        <v>0</v>
      </c>
    </row>
    <row r="164" spans="1:11" x14ac:dyDescent="0.2">
      <c r="A164" s="2"/>
      <c r="B164" s="68"/>
      <c r="C164" s="33"/>
      <c r="D164" s="68"/>
      <c r="E164" s="6"/>
      <c r="F164" s="82"/>
      <c r="G164" s="33"/>
      <c r="H164" s="68"/>
      <c r="I164" s="6"/>
      <c r="J164" s="5"/>
      <c r="K164" s="6"/>
    </row>
    <row r="165" spans="1:11" s="43" customFormat="1" x14ac:dyDescent="0.2">
      <c r="A165" s="162" t="s">
        <v>472</v>
      </c>
      <c r="B165" s="71">
        <f>SUM(B159:B164)</f>
        <v>1</v>
      </c>
      <c r="C165" s="40">
        <f>B165/1634</f>
        <v>6.1199510403916763E-4</v>
      </c>
      <c r="D165" s="71">
        <f>SUM(D159:D164)</f>
        <v>4</v>
      </c>
      <c r="E165" s="41">
        <f>D165/1257</f>
        <v>3.1821797931583136E-3</v>
      </c>
      <c r="F165" s="77">
        <f>SUM(F159:F164)</f>
        <v>3</v>
      </c>
      <c r="G165" s="42">
        <f>F165/4245</f>
        <v>7.0671378091872788E-4</v>
      </c>
      <c r="H165" s="71">
        <f>SUM(H159:H164)</f>
        <v>7</v>
      </c>
      <c r="I165" s="41">
        <f>H165/3843</f>
        <v>1.8214936247723133E-3</v>
      </c>
      <c r="J165" s="37">
        <f>IF(D165=0, "-", IF((B165-D165)/D165&lt;10, (B165-D165)/D165, "&gt;999%"))</f>
        <v>-0.75</v>
      </c>
      <c r="K165" s="38">
        <f>IF(H165=0, "-", IF((F165-H165)/H165&lt;10, (F165-H165)/H165, "&gt;999%"))</f>
        <v>-0.5714285714285714</v>
      </c>
    </row>
    <row r="166" spans="1:11" x14ac:dyDescent="0.2">
      <c r="B166" s="83"/>
      <c r="D166" s="83"/>
      <c r="F166" s="83"/>
      <c r="H166" s="83"/>
    </row>
    <row r="167" spans="1:11" s="43" customFormat="1" x14ac:dyDescent="0.2">
      <c r="A167" s="162" t="s">
        <v>471</v>
      </c>
      <c r="B167" s="71">
        <v>39</v>
      </c>
      <c r="C167" s="40">
        <f>B167/1634</f>
        <v>2.3867809057527539E-2</v>
      </c>
      <c r="D167" s="71">
        <v>29</v>
      </c>
      <c r="E167" s="41">
        <f>D167/1257</f>
        <v>2.3070803500397773E-2</v>
      </c>
      <c r="F167" s="77">
        <v>87</v>
      </c>
      <c r="G167" s="42">
        <f>F167/4245</f>
        <v>2.0494699646643109E-2</v>
      </c>
      <c r="H167" s="71">
        <v>61</v>
      </c>
      <c r="I167" s="41">
        <f>H167/3843</f>
        <v>1.5873015873015872E-2</v>
      </c>
      <c r="J167" s="37">
        <f>IF(D167=0, "-", IF((B167-D167)/D167&lt;10, (B167-D167)/D167, "&gt;999%"))</f>
        <v>0.34482758620689657</v>
      </c>
      <c r="K167" s="38">
        <f>IF(H167=0, "-", IF((F167-H167)/H167&lt;10, (F167-H167)/H167, "&gt;999%"))</f>
        <v>0.42622950819672129</v>
      </c>
    </row>
    <row r="168" spans="1:11" x14ac:dyDescent="0.2">
      <c r="B168" s="83"/>
      <c r="D168" s="83"/>
      <c r="F168" s="83"/>
      <c r="H168" s="83"/>
    </row>
    <row r="169" spans="1:11" x14ac:dyDescent="0.2">
      <c r="A169" s="27" t="s">
        <v>469</v>
      </c>
      <c r="B169" s="71">
        <f>B173-B171</f>
        <v>680</v>
      </c>
      <c r="C169" s="40">
        <f>B169/1634</f>
        <v>0.41615667074663404</v>
      </c>
      <c r="D169" s="71">
        <f>D173-D171</f>
        <v>549</v>
      </c>
      <c r="E169" s="41">
        <f>D169/1257</f>
        <v>0.43675417661097854</v>
      </c>
      <c r="F169" s="77">
        <f>F173-F171</f>
        <v>1936</v>
      </c>
      <c r="G169" s="42">
        <f>F169/4245</f>
        <v>0.45606595995288574</v>
      </c>
      <c r="H169" s="71">
        <f>H173-H171</f>
        <v>1716</v>
      </c>
      <c r="I169" s="41">
        <f>H169/3843</f>
        <v>0.44652615144418423</v>
      </c>
      <c r="J169" s="37">
        <f>IF(D169=0, "-", IF((B169-D169)/D169&lt;10, (B169-D169)/D169, "&gt;999%"))</f>
        <v>0.23861566484517305</v>
      </c>
      <c r="K169" s="38">
        <f>IF(H169=0, "-", IF((F169-H169)/H169&lt;10, (F169-H169)/H169, "&gt;999%"))</f>
        <v>0.12820512820512819</v>
      </c>
    </row>
    <row r="170" spans="1:11" x14ac:dyDescent="0.2">
      <c r="A170" s="27"/>
      <c r="B170" s="71"/>
      <c r="C170" s="40"/>
      <c r="D170" s="71"/>
      <c r="E170" s="41"/>
      <c r="F170" s="77"/>
      <c r="G170" s="42"/>
      <c r="H170" s="71"/>
      <c r="I170" s="41"/>
      <c r="J170" s="37"/>
      <c r="K170" s="38"/>
    </row>
    <row r="171" spans="1:11" x14ac:dyDescent="0.2">
      <c r="A171" s="27" t="s">
        <v>470</v>
      </c>
      <c r="B171" s="71">
        <v>96</v>
      </c>
      <c r="C171" s="40">
        <f>B171/1634</f>
        <v>5.87515299877601E-2</v>
      </c>
      <c r="D171" s="71">
        <v>40</v>
      </c>
      <c r="E171" s="41">
        <f>D171/1257</f>
        <v>3.1821797931583136E-2</v>
      </c>
      <c r="F171" s="77">
        <v>203</v>
      </c>
      <c r="G171" s="42">
        <f>F171/4245</f>
        <v>4.7820965842167253E-2</v>
      </c>
      <c r="H171" s="71">
        <v>131</v>
      </c>
      <c r="I171" s="41">
        <f>H171/3843</f>
        <v>3.4087952120739007E-2</v>
      </c>
      <c r="J171" s="37">
        <f>IF(D171=0, "-", IF((B171-D171)/D171&lt;10, (B171-D171)/D171, "&gt;999%"))</f>
        <v>1.4</v>
      </c>
      <c r="K171" s="38">
        <f>IF(H171=0, "-", IF((F171-H171)/H171&lt;10, (F171-H171)/H171, "&gt;999%"))</f>
        <v>0.54961832061068705</v>
      </c>
    </row>
    <row r="172" spans="1:11" x14ac:dyDescent="0.2">
      <c r="A172" s="27"/>
      <c r="B172" s="71"/>
      <c r="C172" s="40"/>
      <c r="D172" s="71"/>
      <c r="E172" s="41"/>
      <c r="F172" s="77"/>
      <c r="G172" s="42"/>
      <c r="H172" s="71"/>
      <c r="I172" s="41"/>
      <c r="J172" s="37"/>
      <c r="K172" s="38"/>
    </row>
    <row r="173" spans="1:11" x14ac:dyDescent="0.2">
      <c r="A173" s="27" t="s">
        <v>468</v>
      </c>
      <c r="B173" s="71">
        <v>776</v>
      </c>
      <c r="C173" s="40">
        <f>B173/1634</f>
        <v>0.4749082007343941</v>
      </c>
      <c r="D173" s="71">
        <v>589</v>
      </c>
      <c r="E173" s="41">
        <f>D173/1257</f>
        <v>0.46857597454256167</v>
      </c>
      <c r="F173" s="77">
        <v>2139</v>
      </c>
      <c r="G173" s="42">
        <f>F173/4245</f>
        <v>0.50388692579505301</v>
      </c>
      <c r="H173" s="71">
        <v>1847</v>
      </c>
      <c r="I173" s="41">
        <f>H173/3843</f>
        <v>0.48061410356492323</v>
      </c>
      <c r="J173" s="37">
        <f>IF(D173=0, "-", IF((B173-D173)/D173&lt;10, (B173-D173)/D173, "&gt;999%"))</f>
        <v>0.31748726655348047</v>
      </c>
      <c r="K173" s="38">
        <f>IF(H173=0, "-", IF((F173-H173)/H173&lt;10, (F173-H173)/H173, "&gt;999%"))</f>
        <v>0.15809420682187331</v>
      </c>
    </row>
  </sheetData>
  <mergeCells count="37">
    <mergeCell ref="B1:K1"/>
    <mergeCell ref="B2:K2"/>
    <mergeCell ref="B150:E150"/>
    <mergeCell ref="F150:I150"/>
    <mergeCell ref="J150:K150"/>
    <mergeCell ref="B151:C151"/>
    <mergeCell ref="D151:E151"/>
    <mergeCell ref="F151:G151"/>
    <mergeCell ref="H151:I151"/>
    <mergeCell ref="B99:E99"/>
    <mergeCell ref="F99:I99"/>
    <mergeCell ref="J99:K99"/>
    <mergeCell ref="B100:C100"/>
    <mergeCell ref="D100:E100"/>
    <mergeCell ref="F100:G100"/>
    <mergeCell ref="H100:I100"/>
    <mergeCell ref="B61:E61"/>
    <mergeCell ref="F61:I61"/>
    <mergeCell ref="J61:K61"/>
    <mergeCell ref="B62:C62"/>
    <mergeCell ref="D62:E62"/>
    <mergeCell ref="F62:G62"/>
    <mergeCell ref="H62:I62"/>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9" max="16383" man="1"/>
    <brk id="97" max="16383" man="1"/>
    <brk id="149" max="16383" man="1"/>
    <brk id="17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496</v>
      </c>
      <c r="C1" s="198"/>
      <c r="D1" s="198"/>
      <c r="E1" s="199"/>
      <c r="F1" s="199"/>
      <c r="G1" s="199"/>
      <c r="H1" s="199"/>
      <c r="I1" s="199"/>
      <c r="J1" s="199"/>
      <c r="K1" s="199"/>
    </row>
    <row r="2" spans="1:11" s="52" customFormat="1" ht="20.25" x14ac:dyDescent="0.3">
      <c r="A2" s="4" t="s">
        <v>96</v>
      </c>
      <c r="B2" s="202" t="s">
        <v>86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32</v>
      </c>
      <c r="B7" s="65">
        <v>21</v>
      </c>
      <c r="C7" s="39">
        <f>IF(B39=0, "-", B7/B39)</f>
        <v>2.7061855670103094E-2</v>
      </c>
      <c r="D7" s="65">
        <v>7</v>
      </c>
      <c r="E7" s="21">
        <f>IF(D39=0, "-", D7/D39)</f>
        <v>1.1884550084889643E-2</v>
      </c>
      <c r="F7" s="81">
        <v>40</v>
      </c>
      <c r="G7" s="39">
        <f>IF(F39=0, "-", F7/F39)</f>
        <v>1.8700327255726974E-2</v>
      </c>
      <c r="H7" s="65">
        <v>29</v>
      </c>
      <c r="I7" s="21">
        <f>IF(H39=0, "-", H7/H39)</f>
        <v>1.5701136978884679E-2</v>
      </c>
      <c r="J7" s="20">
        <f t="shared" ref="J7:J37" si="0">IF(D7=0, "-", IF((B7-D7)/D7&lt;10, (B7-D7)/D7, "&gt;999%"))</f>
        <v>2</v>
      </c>
      <c r="K7" s="21">
        <f t="shared" ref="K7:K37" si="1">IF(H7=0, "-", IF((F7-H7)/H7&lt;10, (F7-H7)/H7, "&gt;999%"))</f>
        <v>0.37931034482758619</v>
      </c>
    </row>
    <row r="8" spans="1:11" x14ac:dyDescent="0.2">
      <c r="A8" s="7" t="s">
        <v>33</v>
      </c>
      <c r="B8" s="65">
        <v>15</v>
      </c>
      <c r="C8" s="39">
        <f>IF(B39=0, "-", B8/B39)</f>
        <v>1.9329896907216496E-2</v>
      </c>
      <c r="D8" s="65">
        <v>6</v>
      </c>
      <c r="E8" s="21">
        <f>IF(D39=0, "-", D8/D39)</f>
        <v>1.0186757215619695E-2</v>
      </c>
      <c r="F8" s="81">
        <v>26</v>
      </c>
      <c r="G8" s="39">
        <f>IF(F39=0, "-", F8/F39)</f>
        <v>1.2155212716222535E-2</v>
      </c>
      <c r="H8" s="65">
        <v>15</v>
      </c>
      <c r="I8" s="21">
        <f>IF(H39=0, "-", H8/H39)</f>
        <v>8.1212777476989718E-3</v>
      </c>
      <c r="J8" s="20">
        <f t="shared" si="0"/>
        <v>1.5</v>
      </c>
      <c r="K8" s="21">
        <f t="shared" si="1"/>
        <v>0.73333333333333328</v>
      </c>
    </row>
    <row r="9" spans="1:11" x14ac:dyDescent="0.2">
      <c r="A9" s="7" t="s">
        <v>40</v>
      </c>
      <c r="B9" s="65">
        <v>18</v>
      </c>
      <c r="C9" s="39">
        <f>IF(B39=0, "-", B9/B39)</f>
        <v>2.3195876288659795E-2</v>
      </c>
      <c r="D9" s="65">
        <v>14</v>
      </c>
      <c r="E9" s="21">
        <f>IF(D39=0, "-", D9/D39)</f>
        <v>2.3769100169779286E-2</v>
      </c>
      <c r="F9" s="81">
        <v>59</v>
      </c>
      <c r="G9" s="39">
        <f>IF(F39=0, "-", F9/F39)</f>
        <v>2.7582982702197289E-2</v>
      </c>
      <c r="H9" s="65">
        <v>42</v>
      </c>
      <c r="I9" s="21">
        <f>IF(H39=0, "-", H9/H39)</f>
        <v>2.2739577693557118E-2</v>
      </c>
      <c r="J9" s="20">
        <f t="shared" si="0"/>
        <v>0.2857142857142857</v>
      </c>
      <c r="K9" s="21">
        <f t="shared" si="1"/>
        <v>0.40476190476190477</v>
      </c>
    </row>
    <row r="10" spans="1:11" x14ac:dyDescent="0.2">
      <c r="A10" s="7" t="s">
        <v>43</v>
      </c>
      <c r="B10" s="65">
        <v>1</v>
      </c>
      <c r="C10" s="39">
        <f>IF(B39=0, "-", B10/B39)</f>
        <v>1.288659793814433E-3</v>
      </c>
      <c r="D10" s="65">
        <v>0</v>
      </c>
      <c r="E10" s="21">
        <f>IF(D39=0, "-", D10/D39)</f>
        <v>0</v>
      </c>
      <c r="F10" s="81">
        <v>1</v>
      </c>
      <c r="G10" s="39">
        <f>IF(F39=0, "-", F10/F39)</f>
        <v>4.675081813931744E-4</v>
      </c>
      <c r="H10" s="65">
        <v>0</v>
      </c>
      <c r="I10" s="21">
        <f>IF(H39=0, "-", H10/H39)</f>
        <v>0</v>
      </c>
      <c r="J10" s="20" t="str">
        <f t="shared" si="0"/>
        <v>-</v>
      </c>
      <c r="K10" s="21" t="str">
        <f t="shared" si="1"/>
        <v>-</v>
      </c>
    </row>
    <row r="11" spans="1:11" x14ac:dyDescent="0.2">
      <c r="A11" s="7" t="s">
        <v>45</v>
      </c>
      <c r="B11" s="65">
        <v>0</v>
      </c>
      <c r="C11" s="39">
        <f>IF(B39=0, "-", B11/B39)</f>
        <v>0</v>
      </c>
      <c r="D11" s="65">
        <v>26</v>
      </c>
      <c r="E11" s="21">
        <f>IF(D39=0, "-", D11/D39)</f>
        <v>4.4142614601018676E-2</v>
      </c>
      <c r="F11" s="81">
        <v>0</v>
      </c>
      <c r="G11" s="39">
        <f>IF(F39=0, "-", F11/F39)</f>
        <v>0</v>
      </c>
      <c r="H11" s="65">
        <v>57</v>
      </c>
      <c r="I11" s="21">
        <f>IF(H39=0, "-", H11/H39)</f>
        <v>3.086085544125609E-2</v>
      </c>
      <c r="J11" s="20">
        <f t="shared" si="0"/>
        <v>-1</v>
      </c>
      <c r="K11" s="21">
        <f t="shared" si="1"/>
        <v>-1</v>
      </c>
    </row>
    <row r="12" spans="1:11" x14ac:dyDescent="0.2">
      <c r="A12" s="7" t="s">
        <v>46</v>
      </c>
      <c r="B12" s="65">
        <v>36</v>
      </c>
      <c r="C12" s="39">
        <f>IF(B39=0, "-", B12/B39)</f>
        <v>4.6391752577319589E-2</v>
      </c>
      <c r="D12" s="65">
        <v>39</v>
      </c>
      <c r="E12" s="21">
        <f>IF(D39=0, "-", D12/D39)</f>
        <v>6.6213921901528014E-2</v>
      </c>
      <c r="F12" s="81">
        <v>98</v>
      </c>
      <c r="G12" s="39">
        <f>IF(F39=0, "-", F12/F39)</f>
        <v>4.5815801776531093E-2</v>
      </c>
      <c r="H12" s="65">
        <v>106</v>
      </c>
      <c r="I12" s="21">
        <f>IF(H39=0, "-", H12/H39)</f>
        <v>5.7390362750406064E-2</v>
      </c>
      <c r="J12" s="20">
        <f t="shared" si="0"/>
        <v>-7.6923076923076927E-2</v>
      </c>
      <c r="K12" s="21">
        <f t="shared" si="1"/>
        <v>-7.5471698113207544E-2</v>
      </c>
    </row>
    <row r="13" spans="1:11" x14ac:dyDescent="0.2">
      <c r="A13" s="7" t="s">
        <v>47</v>
      </c>
      <c r="B13" s="65">
        <v>115</v>
      </c>
      <c r="C13" s="39">
        <f>IF(B39=0, "-", B13/B39)</f>
        <v>0.14819587628865979</v>
      </c>
      <c r="D13" s="65">
        <v>48</v>
      </c>
      <c r="E13" s="21">
        <f>IF(D39=0, "-", D13/D39)</f>
        <v>8.1494057724957561E-2</v>
      </c>
      <c r="F13" s="81">
        <v>217</v>
      </c>
      <c r="G13" s="39">
        <f>IF(F39=0, "-", F13/F39)</f>
        <v>0.10144927536231885</v>
      </c>
      <c r="H13" s="65">
        <v>162</v>
      </c>
      <c r="I13" s="21">
        <f>IF(H39=0, "-", H13/H39)</f>
        <v>8.7709799675148886E-2</v>
      </c>
      <c r="J13" s="20">
        <f t="shared" si="0"/>
        <v>1.3958333333333333</v>
      </c>
      <c r="K13" s="21">
        <f t="shared" si="1"/>
        <v>0.33950617283950618</v>
      </c>
    </row>
    <row r="14" spans="1:11" x14ac:dyDescent="0.2">
      <c r="A14" s="7" t="s">
        <v>50</v>
      </c>
      <c r="B14" s="65">
        <v>15</v>
      </c>
      <c r="C14" s="39">
        <f>IF(B39=0, "-", B14/B39)</f>
        <v>1.9329896907216496E-2</v>
      </c>
      <c r="D14" s="65">
        <v>7</v>
      </c>
      <c r="E14" s="21">
        <f>IF(D39=0, "-", D14/D39)</f>
        <v>1.1884550084889643E-2</v>
      </c>
      <c r="F14" s="81">
        <v>34</v>
      </c>
      <c r="G14" s="39">
        <f>IF(F39=0, "-", F14/F39)</f>
        <v>1.5895278167367927E-2</v>
      </c>
      <c r="H14" s="65">
        <v>18</v>
      </c>
      <c r="I14" s="21">
        <f>IF(H39=0, "-", H14/H39)</f>
        <v>9.7455332972387655E-3</v>
      </c>
      <c r="J14" s="20">
        <f t="shared" si="0"/>
        <v>1.1428571428571428</v>
      </c>
      <c r="K14" s="21">
        <f t="shared" si="1"/>
        <v>0.88888888888888884</v>
      </c>
    </row>
    <row r="15" spans="1:11" x14ac:dyDescent="0.2">
      <c r="A15" s="7" t="s">
        <v>52</v>
      </c>
      <c r="B15" s="65">
        <v>3</v>
      </c>
      <c r="C15" s="39">
        <f>IF(B39=0, "-", B15/B39)</f>
        <v>3.8659793814432991E-3</v>
      </c>
      <c r="D15" s="65">
        <v>2</v>
      </c>
      <c r="E15" s="21">
        <f>IF(D39=0, "-", D15/D39)</f>
        <v>3.3955857385398981E-3</v>
      </c>
      <c r="F15" s="81">
        <v>5</v>
      </c>
      <c r="G15" s="39">
        <f>IF(F39=0, "-", F15/F39)</f>
        <v>2.3375409069658717E-3</v>
      </c>
      <c r="H15" s="65">
        <v>5</v>
      </c>
      <c r="I15" s="21">
        <f>IF(H39=0, "-", H15/H39)</f>
        <v>2.7070925825663237E-3</v>
      </c>
      <c r="J15" s="20">
        <f t="shared" si="0"/>
        <v>0.5</v>
      </c>
      <c r="K15" s="21">
        <f t="shared" si="1"/>
        <v>0</v>
      </c>
    </row>
    <row r="16" spans="1:11" x14ac:dyDescent="0.2">
      <c r="A16" s="7" t="s">
        <v>53</v>
      </c>
      <c r="B16" s="65">
        <v>11</v>
      </c>
      <c r="C16" s="39">
        <f>IF(B39=0, "-", B16/B39)</f>
        <v>1.4175257731958763E-2</v>
      </c>
      <c r="D16" s="65">
        <v>11</v>
      </c>
      <c r="E16" s="21">
        <f>IF(D39=0, "-", D16/D39)</f>
        <v>1.8675721561969439E-2</v>
      </c>
      <c r="F16" s="81">
        <v>23</v>
      </c>
      <c r="G16" s="39">
        <f>IF(F39=0, "-", F16/F39)</f>
        <v>1.0752688172043012E-2</v>
      </c>
      <c r="H16" s="65">
        <v>21</v>
      </c>
      <c r="I16" s="21">
        <f>IF(H39=0, "-", H16/H39)</f>
        <v>1.1369788846778559E-2</v>
      </c>
      <c r="J16" s="20">
        <f t="shared" si="0"/>
        <v>0</v>
      </c>
      <c r="K16" s="21">
        <f t="shared" si="1"/>
        <v>9.5238095238095233E-2</v>
      </c>
    </row>
    <row r="17" spans="1:11" x14ac:dyDescent="0.2">
      <c r="A17" s="7" t="s">
        <v>55</v>
      </c>
      <c r="B17" s="65">
        <v>23</v>
      </c>
      <c r="C17" s="39">
        <f>IF(B39=0, "-", B17/B39)</f>
        <v>2.9639175257731958E-2</v>
      </c>
      <c r="D17" s="65">
        <v>18</v>
      </c>
      <c r="E17" s="21">
        <f>IF(D39=0, "-", D17/D39)</f>
        <v>3.0560271646859084E-2</v>
      </c>
      <c r="F17" s="81">
        <v>155</v>
      </c>
      <c r="G17" s="39">
        <f>IF(F39=0, "-", F17/F39)</f>
        <v>7.2463768115942032E-2</v>
      </c>
      <c r="H17" s="65">
        <v>67</v>
      </c>
      <c r="I17" s="21">
        <f>IF(H39=0, "-", H17/H39)</f>
        <v>3.6275040606388739E-2</v>
      </c>
      <c r="J17" s="20">
        <f t="shared" si="0"/>
        <v>0.27777777777777779</v>
      </c>
      <c r="K17" s="21">
        <f t="shared" si="1"/>
        <v>1.3134328358208955</v>
      </c>
    </row>
    <row r="18" spans="1:11" x14ac:dyDescent="0.2">
      <c r="A18" s="7" t="s">
        <v>56</v>
      </c>
      <c r="B18" s="65">
        <v>10</v>
      </c>
      <c r="C18" s="39">
        <f>IF(B39=0, "-", B18/B39)</f>
        <v>1.2886597938144329E-2</v>
      </c>
      <c r="D18" s="65">
        <v>6</v>
      </c>
      <c r="E18" s="21">
        <f>IF(D39=0, "-", D18/D39)</f>
        <v>1.0186757215619695E-2</v>
      </c>
      <c r="F18" s="81">
        <v>26</v>
      </c>
      <c r="G18" s="39">
        <f>IF(F39=0, "-", F18/F39)</f>
        <v>1.2155212716222535E-2</v>
      </c>
      <c r="H18" s="65">
        <v>18</v>
      </c>
      <c r="I18" s="21">
        <f>IF(H39=0, "-", H18/H39)</f>
        <v>9.7455332972387655E-3</v>
      </c>
      <c r="J18" s="20">
        <f t="shared" si="0"/>
        <v>0.66666666666666663</v>
      </c>
      <c r="K18" s="21">
        <f t="shared" si="1"/>
        <v>0.44444444444444442</v>
      </c>
    </row>
    <row r="19" spans="1:11" x14ac:dyDescent="0.2">
      <c r="A19" s="7" t="s">
        <v>57</v>
      </c>
      <c r="B19" s="65">
        <v>0</v>
      </c>
      <c r="C19" s="39">
        <f>IF(B39=0, "-", B19/B39)</f>
        <v>0</v>
      </c>
      <c r="D19" s="65">
        <v>0</v>
      </c>
      <c r="E19" s="21">
        <f>IF(D39=0, "-", D19/D39)</f>
        <v>0</v>
      </c>
      <c r="F19" s="81">
        <v>0</v>
      </c>
      <c r="G19" s="39">
        <f>IF(F39=0, "-", F19/F39)</f>
        <v>0</v>
      </c>
      <c r="H19" s="65">
        <v>2</v>
      </c>
      <c r="I19" s="21">
        <f>IF(H39=0, "-", H19/H39)</f>
        <v>1.0828370330265296E-3</v>
      </c>
      <c r="J19" s="20" t="str">
        <f t="shared" si="0"/>
        <v>-</v>
      </c>
      <c r="K19" s="21">
        <f t="shared" si="1"/>
        <v>-1</v>
      </c>
    </row>
    <row r="20" spans="1:11" x14ac:dyDescent="0.2">
      <c r="A20" s="7" t="s">
        <v>58</v>
      </c>
      <c r="B20" s="65">
        <v>0</v>
      </c>
      <c r="C20" s="39">
        <f>IF(B39=0, "-", B20/B39)</f>
        <v>0</v>
      </c>
      <c r="D20" s="65">
        <v>1</v>
      </c>
      <c r="E20" s="21">
        <f>IF(D39=0, "-", D20/D39)</f>
        <v>1.697792869269949E-3</v>
      </c>
      <c r="F20" s="81">
        <v>0</v>
      </c>
      <c r="G20" s="39">
        <f>IF(F39=0, "-", F20/F39)</f>
        <v>0</v>
      </c>
      <c r="H20" s="65">
        <v>1</v>
      </c>
      <c r="I20" s="21">
        <f>IF(H39=0, "-", H20/H39)</f>
        <v>5.4141851651326478E-4</v>
      </c>
      <c r="J20" s="20">
        <f t="shared" si="0"/>
        <v>-1</v>
      </c>
      <c r="K20" s="21">
        <f t="shared" si="1"/>
        <v>-1</v>
      </c>
    </row>
    <row r="21" spans="1:11" x14ac:dyDescent="0.2">
      <c r="A21" s="7" t="s">
        <v>60</v>
      </c>
      <c r="B21" s="65">
        <v>1</v>
      </c>
      <c r="C21" s="39">
        <f>IF(B39=0, "-", B21/B39)</f>
        <v>1.288659793814433E-3</v>
      </c>
      <c r="D21" s="65">
        <v>0</v>
      </c>
      <c r="E21" s="21">
        <f>IF(D39=0, "-", D21/D39)</f>
        <v>0</v>
      </c>
      <c r="F21" s="81">
        <v>1</v>
      </c>
      <c r="G21" s="39">
        <f>IF(F39=0, "-", F21/F39)</f>
        <v>4.675081813931744E-4</v>
      </c>
      <c r="H21" s="65">
        <v>0</v>
      </c>
      <c r="I21" s="21">
        <f>IF(H39=0, "-", H21/H39)</f>
        <v>0</v>
      </c>
      <c r="J21" s="20" t="str">
        <f t="shared" si="0"/>
        <v>-</v>
      </c>
      <c r="K21" s="21" t="str">
        <f t="shared" si="1"/>
        <v>-</v>
      </c>
    </row>
    <row r="22" spans="1:11" x14ac:dyDescent="0.2">
      <c r="A22" s="7" t="s">
        <v>61</v>
      </c>
      <c r="B22" s="65">
        <v>68</v>
      </c>
      <c r="C22" s="39">
        <f>IF(B39=0, "-", B22/B39)</f>
        <v>8.7628865979381437E-2</v>
      </c>
      <c r="D22" s="65">
        <v>49</v>
      </c>
      <c r="E22" s="21">
        <f>IF(D39=0, "-", D22/D39)</f>
        <v>8.3191850594227498E-2</v>
      </c>
      <c r="F22" s="81">
        <v>157</v>
      </c>
      <c r="G22" s="39">
        <f>IF(F39=0, "-", F22/F39)</f>
        <v>7.3398784478728371E-2</v>
      </c>
      <c r="H22" s="65">
        <v>145</v>
      </c>
      <c r="I22" s="21">
        <f>IF(H39=0, "-", H22/H39)</f>
        <v>7.8505684894423389E-2</v>
      </c>
      <c r="J22" s="20">
        <f t="shared" si="0"/>
        <v>0.38775510204081631</v>
      </c>
      <c r="K22" s="21">
        <f t="shared" si="1"/>
        <v>8.2758620689655171E-2</v>
      </c>
    </row>
    <row r="23" spans="1:11" x14ac:dyDescent="0.2">
      <c r="A23" s="7" t="s">
        <v>63</v>
      </c>
      <c r="B23" s="65">
        <v>20</v>
      </c>
      <c r="C23" s="39">
        <f>IF(B39=0, "-", B23/B39)</f>
        <v>2.5773195876288658E-2</v>
      </c>
      <c r="D23" s="65">
        <v>12</v>
      </c>
      <c r="E23" s="21">
        <f>IF(D39=0, "-", D23/D39)</f>
        <v>2.037351443123939E-2</v>
      </c>
      <c r="F23" s="81">
        <v>38</v>
      </c>
      <c r="G23" s="39">
        <f>IF(F39=0, "-", F23/F39)</f>
        <v>1.7765310892940627E-2</v>
      </c>
      <c r="H23" s="65">
        <v>19</v>
      </c>
      <c r="I23" s="21">
        <f>IF(H39=0, "-", H23/H39)</f>
        <v>1.028695181375203E-2</v>
      </c>
      <c r="J23" s="20">
        <f t="shared" si="0"/>
        <v>0.66666666666666663</v>
      </c>
      <c r="K23" s="21">
        <f t="shared" si="1"/>
        <v>1</v>
      </c>
    </row>
    <row r="24" spans="1:11" x14ac:dyDescent="0.2">
      <c r="A24" s="7" t="s">
        <v>66</v>
      </c>
      <c r="B24" s="65">
        <v>19</v>
      </c>
      <c r="C24" s="39">
        <f>IF(B39=0, "-", B24/B39)</f>
        <v>2.4484536082474227E-2</v>
      </c>
      <c r="D24" s="65">
        <v>13</v>
      </c>
      <c r="E24" s="21">
        <f>IF(D39=0, "-", D24/D39)</f>
        <v>2.2071307300509338E-2</v>
      </c>
      <c r="F24" s="81">
        <v>113</v>
      </c>
      <c r="G24" s="39">
        <f>IF(F39=0, "-", F24/F39)</f>
        <v>5.2828424497428708E-2</v>
      </c>
      <c r="H24" s="65">
        <v>30</v>
      </c>
      <c r="I24" s="21">
        <f>IF(H39=0, "-", H24/H39)</f>
        <v>1.6242555495397944E-2</v>
      </c>
      <c r="J24" s="20">
        <f t="shared" si="0"/>
        <v>0.46153846153846156</v>
      </c>
      <c r="K24" s="21">
        <f t="shared" si="1"/>
        <v>2.7666666666666666</v>
      </c>
    </row>
    <row r="25" spans="1:11" x14ac:dyDescent="0.2">
      <c r="A25" s="7" t="s">
        <v>67</v>
      </c>
      <c r="B25" s="65">
        <v>2</v>
      </c>
      <c r="C25" s="39">
        <f>IF(B39=0, "-", B25/B39)</f>
        <v>2.5773195876288659E-3</v>
      </c>
      <c r="D25" s="65">
        <v>0</v>
      </c>
      <c r="E25" s="21">
        <f>IF(D39=0, "-", D25/D39)</f>
        <v>0</v>
      </c>
      <c r="F25" s="81">
        <v>5</v>
      </c>
      <c r="G25" s="39">
        <f>IF(F39=0, "-", F25/F39)</f>
        <v>2.3375409069658717E-3</v>
      </c>
      <c r="H25" s="65">
        <v>2</v>
      </c>
      <c r="I25" s="21">
        <f>IF(H39=0, "-", H25/H39)</f>
        <v>1.0828370330265296E-3</v>
      </c>
      <c r="J25" s="20" t="str">
        <f t="shared" si="0"/>
        <v>-</v>
      </c>
      <c r="K25" s="21">
        <f t="shared" si="1"/>
        <v>1.5</v>
      </c>
    </row>
    <row r="26" spans="1:11" x14ac:dyDescent="0.2">
      <c r="A26" s="7" t="s">
        <v>68</v>
      </c>
      <c r="B26" s="65">
        <v>51</v>
      </c>
      <c r="C26" s="39">
        <f>IF(B39=0, "-", B26/B39)</f>
        <v>6.5721649484536085E-2</v>
      </c>
      <c r="D26" s="65">
        <v>51</v>
      </c>
      <c r="E26" s="21">
        <f>IF(D39=0, "-", D26/D39)</f>
        <v>8.6587436332767401E-2</v>
      </c>
      <c r="F26" s="81">
        <v>195</v>
      </c>
      <c r="G26" s="39">
        <f>IF(F39=0, "-", F26/F39)</f>
        <v>9.1164095371669002E-2</v>
      </c>
      <c r="H26" s="65">
        <v>309</v>
      </c>
      <c r="I26" s="21">
        <f>IF(H39=0, "-", H26/H39)</f>
        <v>0.1672983216025988</v>
      </c>
      <c r="J26" s="20">
        <f t="shared" si="0"/>
        <v>0</v>
      </c>
      <c r="K26" s="21">
        <f t="shared" si="1"/>
        <v>-0.36893203883495146</v>
      </c>
    </row>
    <row r="27" spans="1:11" x14ac:dyDescent="0.2">
      <c r="A27" s="7" t="s">
        <v>69</v>
      </c>
      <c r="B27" s="65">
        <v>47</v>
      </c>
      <c r="C27" s="39">
        <f>IF(B39=0, "-", B27/B39)</f>
        <v>6.056701030927835E-2</v>
      </c>
      <c r="D27" s="65">
        <v>40</v>
      </c>
      <c r="E27" s="21">
        <f>IF(D39=0, "-", D27/D39)</f>
        <v>6.7911714770797965E-2</v>
      </c>
      <c r="F27" s="81">
        <v>128</v>
      </c>
      <c r="G27" s="39">
        <f>IF(F39=0, "-", F27/F39)</f>
        <v>5.9841047218326324E-2</v>
      </c>
      <c r="H27" s="65">
        <v>103</v>
      </c>
      <c r="I27" s="21">
        <f>IF(H39=0, "-", H27/H39)</f>
        <v>5.576610720086627E-2</v>
      </c>
      <c r="J27" s="20">
        <f t="shared" si="0"/>
        <v>0.17499999999999999</v>
      </c>
      <c r="K27" s="21">
        <f t="shared" si="1"/>
        <v>0.24271844660194175</v>
      </c>
    </row>
    <row r="28" spans="1:11" x14ac:dyDescent="0.2">
      <c r="A28" s="7" t="s">
        <v>70</v>
      </c>
      <c r="B28" s="65">
        <v>1</v>
      </c>
      <c r="C28" s="39">
        <f>IF(B39=0, "-", B28/B39)</f>
        <v>1.288659793814433E-3</v>
      </c>
      <c r="D28" s="65">
        <v>0</v>
      </c>
      <c r="E28" s="21">
        <f>IF(D39=0, "-", D28/D39)</f>
        <v>0</v>
      </c>
      <c r="F28" s="81">
        <v>3</v>
      </c>
      <c r="G28" s="39">
        <f>IF(F39=0, "-", F28/F39)</f>
        <v>1.4025245441795231E-3</v>
      </c>
      <c r="H28" s="65">
        <v>0</v>
      </c>
      <c r="I28" s="21">
        <f>IF(H39=0, "-", H28/H39)</f>
        <v>0</v>
      </c>
      <c r="J28" s="20" t="str">
        <f t="shared" si="0"/>
        <v>-</v>
      </c>
      <c r="K28" s="21" t="str">
        <f t="shared" si="1"/>
        <v>-</v>
      </c>
    </row>
    <row r="29" spans="1:11" x14ac:dyDescent="0.2">
      <c r="A29" s="7" t="s">
        <v>71</v>
      </c>
      <c r="B29" s="65">
        <v>2</v>
      </c>
      <c r="C29" s="39">
        <f>IF(B39=0, "-", B29/B39)</f>
        <v>2.5773195876288659E-3</v>
      </c>
      <c r="D29" s="65">
        <v>1</v>
      </c>
      <c r="E29" s="21">
        <f>IF(D39=0, "-", D29/D39)</f>
        <v>1.697792869269949E-3</v>
      </c>
      <c r="F29" s="81">
        <v>7</v>
      </c>
      <c r="G29" s="39">
        <f>IF(F39=0, "-", F29/F39)</f>
        <v>3.2725572697522207E-3</v>
      </c>
      <c r="H29" s="65">
        <v>10</v>
      </c>
      <c r="I29" s="21">
        <f>IF(H39=0, "-", H29/H39)</f>
        <v>5.4141851651326473E-3</v>
      </c>
      <c r="J29" s="20">
        <f t="shared" si="0"/>
        <v>1</v>
      </c>
      <c r="K29" s="21">
        <f t="shared" si="1"/>
        <v>-0.3</v>
      </c>
    </row>
    <row r="30" spans="1:11" x14ac:dyDescent="0.2">
      <c r="A30" s="7" t="s">
        <v>73</v>
      </c>
      <c r="B30" s="65">
        <v>5</v>
      </c>
      <c r="C30" s="39">
        <f>IF(B39=0, "-", B30/B39)</f>
        <v>6.4432989690721646E-3</v>
      </c>
      <c r="D30" s="65">
        <v>2</v>
      </c>
      <c r="E30" s="21">
        <f>IF(D39=0, "-", D30/D39)</f>
        <v>3.3955857385398981E-3</v>
      </c>
      <c r="F30" s="81">
        <v>6</v>
      </c>
      <c r="G30" s="39">
        <f>IF(F39=0, "-", F30/F39)</f>
        <v>2.8050490883590462E-3</v>
      </c>
      <c r="H30" s="65">
        <v>6</v>
      </c>
      <c r="I30" s="21">
        <f>IF(H39=0, "-", H30/H39)</f>
        <v>3.2485110990795887E-3</v>
      </c>
      <c r="J30" s="20">
        <f t="shared" si="0"/>
        <v>1.5</v>
      </c>
      <c r="K30" s="21">
        <f t="shared" si="1"/>
        <v>0</v>
      </c>
    </row>
    <row r="31" spans="1:11" x14ac:dyDescent="0.2">
      <c r="A31" s="7" t="s">
        <v>75</v>
      </c>
      <c r="B31" s="65">
        <v>20</v>
      </c>
      <c r="C31" s="39">
        <f>IF(B39=0, "-", B31/B39)</f>
        <v>2.5773195876288658E-2</v>
      </c>
      <c r="D31" s="65">
        <v>5</v>
      </c>
      <c r="E31" s="21">
        <f>IF(D39=0, "-", D31/D39)</f>
        <v>8.4889643463497456E-3</v>
      </c>
      <c r="F31" s="81">
        <v>55</v>
      </c>
      <c r="G31" s="39">
        <f>IF(F39=0, "-", F31/F39)</f>
        <v>2.5712949976624593E-2</v>
      </c>
      <c r="H31" s="65">
        <v>26</v>
      </c>
      <c r="I31" s="21">
        <f>IF(H39=0, "-", H31/H39)</f>
        <v>1.4076881429344884E-2</v>
      </c>
      <c r="J31" s="20">
        <f t="shared" si="0"/>
        <v>3</v>
      </c>
      <c r="K31" s="21">
        <f t="shared" si="1"/>
        <v>1.1153846153846154</v>
      </c>
    </row>
    <row r="32" spans="1:11" x14ac:dyDescent="0.2">
      <c r="A32" s="7" t="s">
        <v>76</v>
      </c>
      <c r="B32" s="65">
        <v>1</v>
      </c>
      <c r="C32" s="39">
        <f>IF(B39=0, "-", B32/B39)</f>
        <v>1.288659793814433E-3</v>
      </c>
      <c r="D32" s="65">
        <v>0</v>
      </c>
      <c r="E32" s="21">
        <f>IF(D39=0, "-", D32/D39)</f>
        <v>0</v>
      </c>
      <c r="F32" s="81">
        <v>1</v>
      </c>
      <c r="G32" s="39">
        <f>IF(F39=0, "-", F32/F39)</f>
        <v>4.675081813931744E-4</v>
      </c>
      <c r="H32" s="65">
        <v>2</v>
      </c>
      <c r="I32" s="21">
        <f>IF(H39=0, "-", H32/H39)</f>
        <v>1.0828370330265296E-3</v>
      </c>
      <c r="J32" s="20" t="str">
        <f t="shared" si="0"/>
        <v>-</v>
      </c>
      <c r="K32" s="21">
        <f t="shared" si="1"/>
        <v>-0.5</v>
      </c>
    </row>
    <row r="33" spans="1:11" x14ac:dyDescent="0.2">
      <c r="A33" s="7" t="s">
        <v>77</v>
      </c>
      <c r="B33" s="65">
        <v>84</v>
      </c>
      <c r="C33" s="39">
        <f>IF(B39=0, "-", B33/B39)</f>
        <v>0.10824742268041238</v>
      </c>
      <c r="D33" s="65">
        <v>90</v>
      </c>
      <c r="E33" s="21">
        <f>IF(D39=0, "-", D33/D39)</f>
        <v>0.15280135823429541</v>
      </c>
      <c r="F33" s="81">
        <v>190</v>
      </c>
      <c r="G33" s="39">
        <f>IF(F39=0, "-", F33/F39)</f>
        <v>8.8826554464703139E-2</v>
      </c>
      <c r="H33" s="65">
        <v>186</v>
      </c>
      <c r="I33" s="21">
        <f>IF(H39=0, "-", H33/H39)</f>
        <v>0.10070384407146725</v>
      </c>
      <c r="J33" s="20">
        <f t="shared" si="0"/>
        <v>-6.6666666666666666E-2</v>
      </c>
      <c r="K33" s="21">
        <f t="shared" si="1"/>
        <v>2.1505376344086023E-2</v>
      </c>
    </row>
    <row r="34" spans="1:11" x14ac:dyDescent="0.2">
      <c r="A34" s="7" t="s">
        <v>78</v>
      </c>
      <c r="B34" s="65">
        <v>11</v>
      </c>
      <c r="C34" s="39">
        <f>IF(B39=0, "-", B34/B39)</f>
        <v>1.4175257731958763E-2</v>
      </c>
      <c r="D34" s="65">
        <v>15</v>
      </c>
      <c r="E34" s="21">
        <f>IF(D39=0, "-", D34/D39)</f>
        <v>2.5466893039049237E-2</v>
      </c>
      <c r="F34" s="81">
        <v>35</v>
      </c>
      <c r="G34" s="39">
        <f>IF(F39=0, "-", F34/F39)</f>
        <v>1.6362786348761104E-2</v>
      </c>
      <c r="H34" s="65">
        <v>56</v>
      </c>
      <c r="I34" s="21">
        <f>IF(H39=0, "-", H34/H39)</f>
        <v>3.0319436924742826E-2</v>
      </c>
      <c r="J34" s="20">
        <f t="shared" si="0"/>
        <v>-0.26666666666666666</v>
      </c>
      <c r="K34" s="21">
        <f t="shared" si="1"/>
        <v>-0.375</v>
      </c>
    </row>
    <row r="35" spans="1:11" x14ac:dyDescent="0.2">
      <c r="A35" s="7" t="s">
        <v>79</v>
      </c>
      <c r="B35" s="65">
        <v>133</v>
      </c>
      <c r="C35" s="39">
        <f>IF(B39=0, "-", B35/B39)</f>
        <v>0.17139175257731959</v>
      </c>
      <c r="D35" s="65">
        <v>111</v>
      </c>
      <c r="E35" s="21">
        <f>IF(D39=0, "-", D35/D39)</f>
        <v>0.18845500848896435</v>
      </c>
      <c r="F35" s="81">
        <v>409</v>
      </c>
      <c r="G35" s="39">
        <f>IF(F39=0, "-", F35/F39)</f>
        <v>0.19121084618980833</v>
      </c>
      <c r="H35" s="65">
        <v>336</v>
      </c>
      <c r="I35" s="21">
        <f>IF(H39=0, "-", H35/H39)</f>
        <v>0.18191662154845695</v>
      </c>
      <c r="J35" s="20">
        <f t="shared" si="0"/>
        <v>0.1981981981981982</v>
      </c>
      <c r="K35" s="21">
        <f t="shared" si="1"/>
        <v>0.21726190476190477</v>
      </c>
    </row>
    <row r="36" spans="1:11" x14ac:dyDescent="0.2">
      <c r="A36" s="7" t="s">
        <v>81</v>
      </c>
      <c r="B36" s="65">
        <v>24</v>
      </c>
      <c r="C36" s="39">
        <f>IF(B39=0, "-", B36/B39)</f>
        <v>3.0927835051546393E-2</v>
      </c>
      <c r="D36" s="65">
        <v>12</v>
      </c>
      <c r="E36" s="21">
        <f>IF(D39=0, "-", D36/D39)</f>
        <v>2.037351443123939E-2</v>
      </c>
      <c r="F36" s="81">
        <v>65</v>
      </c>
      <c r="G36" s="39">
        <f>IF(F39=0, "-", F36/F39)</f>
        <v>3.0388031790556335E-2</v>
      </c>
      <c r="H36" s="65">
        <v>49</v>
      </c>
      <c r="I36" s="21">
        <f>IF(H39=0, "-", H36/H39)</f>
        <v>2.6529507309149974E-2</v>
      </c>
      <c r="J36" s="20">
        <f t="shared" si="0"/>
        <v>1</v>
      </c>
      <c r="K36" s="21">
        <f t="shared" si="1"/>
        <v>0.32653061224489793</v>
      </c>
    </row>
    <row r="37" spans="1:11" x14ac:dyDescent="0.2">
      <c r="A37" s="7" t="s">
        <v>82</v>
      </c>
      <c r="B37" s="65">
        <v>19</v>
      </c>
      <c r="C37" s="39">
        <f>IF(B39=0, "-", B37/B39)</f>
        <v>2.4484536082474227E-2</v>
      </c>
      <c r="D37" s="65">
        <v>3</v>
      </c>
      <c r="E37" s="21">
        <f>IF(D39=0, "-", D37/D39)</f>
        <v>5.0933786078098476E-3</v>
      </c>
      <c r="F37" s="81">
        <v>47</v>
      </c>
      <c r="G37" s="39">
        <f>IF(F39=0, "-", F37/F39)</f>
        <v>2.1972884525479196E-2</v>
      </c>
      <c r="H37" s="65">
        <v>25</v>
      </c>
      <c r="I37" s="21">
        <f>IF(H39=0, "-", H37/H39)</f>
        <v>1.3535462912831619E-2</v>
      </c>
      <c r="J37" s="20">
        <f t="shared" si="0"/>
        <v>5.333333333333333</v>
      </c>
      <c r="K37" s="21">
        <f t="shared" si="1"/>
        <v>0.88</v>
      </c>
    </row>
    <row r="38" spans="1:11" x14ac:dyDescent="0.2">
      <c r="A38" s="2"/>
      <c r="B38" s="68"/>
      <c r="C38" s="33"/>
      <c r="D38" s="68"/>
      <c r="E38" s="6"/>
      <c r="F38" s="82"/>
      <c r="G38" s="33"/>
      <c r="H38" s="68"/>
      <c r="I38" s="6"/>
      <c r="J38" s="5"/>
      <c r="K38" s="6"/>
    </row>
    <row r="39" spans="1:11" s="43" customFormat="1" x14ac:dyDescent="0.2">
      <c r="A39" s="162" t="s">
        <v>468</v>
      </c>
      <c r="B39" s="71">
        <f>SUM(B7:B38)</f>
        <v>776</v>
      </c>
      <c r="C39" s="40">
        <v>1</v>
      </c>
      <c r="D39" s="71">
        <f>SUM(D7:D38)</f>
        <v>589</v>
      </c>
      <c r="E39" s="41">
        <v>1</v>
      </c>
      <c r="F39" s="77">
        <f>SUM(F7:F38)</f>
        <v>2139</v>
      </c>
      <c r="G39" s="42">
        <v>1</v>
      </c>
      <c r="H39" s="71">
        <f>SUM(H7:H38)</f>
        <v>1847</v>
      </c>
      <c r="I39" s="41">
        <v>1</v>
      </c>
      <c r="J39" s="37">
        <f>IF(D39=0, "-", (B39-D39)/D39)</f>
        <v>0.31748726655348047</v>
      </c>
      <c r="K39" s="38">
        <f>IF(H39=0, "-", (F39-H39)/H39)</f>
        <v>0.15809420682187331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1"/>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96</v>
      </c>
      <c r="B2" s="202" t="s">
        <v>86</v>
      </c>
      <c r="C2" s="198"/>
      <c r="D2" s="198"/>
      <c r="E2" s="203"/>
      <c r="F2" s="203"/>
      <c r="G2" s="203"/>
      <c r="H2" s="203"/>
      <c r="I2" s="203"/>
      <c r="J2" s="203"/>
      <c r="K2" s="203"/>
    </row>
    <row r="4" spans="1:11" ht="15.75" x14ac:dyDescent="0.25">
      <c r="A4" s="164" t="s">
        <v>112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114</v>
      </c>
      <c r="B6" s="61" t="s">
        <v>12</v>
      </c>
      <c r="C6" s="62" t="s">
        <v>13</v>
      </c>
      <c r="D6" s="61" t="s">
        <v>12</v>
      </c>
      <c r="E6" s="63" t="s">
        <v>13</v>
      </c>
      <c r="F6" s="62" t="s">
        <v>12</v>
      </c>
      <c r="G6" s="62" t="s">
        <v>13</v>
      </c>
      <c r="H6" s="61" t="s">
        <v>12</v>
      </c>
      <c r="I6" s="63" t="s">
        <v>13</v>
      </c>
      <c r="J6" s="61"/>
      <c r="K6" s="63"/>
    </row>
    <row r="7" spans="1:11" x14ac:dyDescent="0.2">
      <c r="A7" s="7" t="s">
        <v>372</v>
      </c>
      <c r="B7" s="65">
        <v>2</v>
      </c>
      <c r="C7" s="34">
        <f>IF(B10=0, "-", B7/B10)</f>
        <v>0.2857142857142857</v>
      </c>
      <c r="D7" s="65">
        <v>0</v>
      </c>
      <c r="E7" s="9">
        <f>IF(D10=0, "-", D7/D10)</f>
        <v>0</v>
      </c>
      <c r="F7" s="81">
        <v>2</v>
      </c>
      <c r="G7" s="34">
        <f>IF(F10=0, "-", F7/F10)</f>
        <v>0.2857142857142857</v>
      </c>
      <c r="H7" s="65">
        <v>0</v>
      </c>
      <c r="I7" s="9">
        <f>IF(H10=0, "-", H7/H10)</f>
        <v>0</v>
      </c>
      <c r="J7" s="8" t="str">
        <f>IF(D7=0, "-", IF((B7-D7)/D7&lt;10, (B7-D7)/D7, "&gt;999%"))</f>
        <v>-</v>
      </c>
      <c r="K7" s="9" t="str">
        <f>IF(H7=0, "-", IF((F7-H7)/H7&lt;10, (F7-H7)/H7, "&gt;999%"))</f>
        <v>-</v>
      </c>
    </row>
    <row r="8" spans="1:11" x14ac:dyDescent="0.2">
      <c r="A8" s="7" t="s">
        <v>373</v>
      </c>
      <c r="B8" s="65">
        <v>5</v>
      </c>
      <c r="C8" s="34">
        <f>IF(B10=0, "-", B8/B10)</f>
        <v>0.7142857142857143</v>
      </c>
      <c r="D8" s="65">
        <v>4</v>
      </c>
      <c r="E8" s="9">
        <f>IF(D10=0, "-", D8/D10)</f>
        <v>1</v>
      </c>
      <c r="F8" s="81">
        <v>5</v>
      </c>
      <c r="G8" s="34">
        <f>IF(F10=0, "-", F8/F10)</f>
        <v>0.7142857142857143</v>
      </c>
      <c r="H8" s="65">
        <v>10</v>
      </c>
      <c r="I8" s="9">
        <f>IF(H10=0, "-", H8/H10)</f>
        <v>1</v>
      </c>
      <c r="J8" s="8">
        <f>IF(D8=0, "-", IF((B8-D8)/D8&lt;10, (B8-D8)/D8, "&gt;999%"))</f>
        <v>0.25</v>
      </c>
      <c r="K8" s="9">
        <f>IF(H8=0, "-", IF((F8-H8)/H8&lt;10, (F8-H8)/H8, "&gt;999%"))</f>
        <v>-0.5</v>
      </c>
    </row>
    <row r="9" spans="1:11" x14ac:dyDescent="0.2">
      <c r="A9" s="2"/>
      <c r="B9" s="68"/>
      <c r="C9" s="33"/>
      <c r="D9" s="68"/>
      <c r="E9" s="6"/>
      <c r="F9" s="82"/>
      <c r="G9" s="33"/>
      <c r="H9" s="68"/>
      <c r="I9" s="6"/>
      <c r="J9" s="5"/>
      <c r="K9" s="6"/>
    </row>
    <row r="10" spans="1:11" s="43" customFormat="1" x14ac:dyDescent="0.2">
      <c r="A10" s="162" t="s">
        <v>490</v>
      </c>
      <c r="B10" s="71">
        <f>SUM(B7:B9)</f>
        <v>7</v>
      </c>
      <c r="C10" s="40">
        <f>B10/1634</f>
        <v>4.2839657282741734E-3</v>
      </c>
      <c r="D10" s="71">
        <f>SUM(D7:D9)</f>
        <v>4</v>
      </c>
      <c r="E10" s="41">
        <f>D10/1257</f>
        <v>3.1821797931583136E-3</v>
      </c>
      <c r="F10" s="77">
        <f>SUM(F7:F9)</f>
        <v>7</v>
      </c>
      <c r="G10" s="42">
        <f>F10/4245</f>
        <v>1.6489988221436984E-3</v>
      </c>
      <c r="H10" s="71">
        <f>SUM(H7:H9)</f>
        <v>10</v>
      </c>
      <c r="I10" s="41">
        <f>H10/3843</f>
        <v>2.6021337496747333E-3</v>
      </c>
      <c r="J10" s="37">
        <f>IF(D10=0, "-", IF((B10-D10)/D10&lt;10, (B10-D10)/D10, "&gt;999%"))</f>
        <v>0.75</v>
      </c>
      <c r="K10" s="38">
        <f>IF(H10=0, "-", IF((F10-H10)/H10&lt;10, (F10-H10)/H10, "&gt;999%"))</f>
        <v>-0.3</v>
      </c>
    </row>
    <row r="11" spans="1:11" x14ac:dyDescent="0.2">
      <c r="B11" s="83"/>
      <c r="D11" s="83"/>
      <c r="F11" s="83"/>
      <c r="H11" s="83"/>
    </row>
    <row r="12" spans="1:11" x14ac:dyDescent="0.2">
      <c r="A12" s="163" t="s">
        <v>115</v>
      </c>
      <c r="B12" s="61" t="s">
        <v>12</v>
      </c>
      <c r="C12" s="62" t="s">
        <v>13</v>
      </c>
      <c r="D12" s="61" t="s">
        <v>12</v>
      </c>
      <c r="E12" s="63" t="s">
        <v>13</v>
      </c>
      <c r="F12" s="62" t="s">
        <v>12</v>
      </c>
      <c r="G12" s="62" t="s">
        <v>13</v>
      </c>
      <c r="H12" s="61" t="s">
        <v>12</v>
      </c>
      <c r="I12" s="63" t="s">
        <v>13</v>
      </c>
      <c r="J12" s="61"/>
      <c r="K12" s="63"/>
    </row>
    <row r="13" spans="1:11" x14ac:dyDescent="0.2">
      <c r="A13" s="7" t="s">
        <v>374</v>
      </c>
      <c r="B13" s="65">
        <v>0</v>
      </c>
      <c r="C13" s="34" t="str">
        <f>IF(B15=0, "-", B13/B15)</f>
        <v>-</v>
      </c>
      <c r="D13" s="65">
        <v>1</v>
      </c>
      <c r="E13" s="9">
        <f>IF(D15=0, "-", D13/D15)</f>
        <v>1</v>
      </c>
      <c r="F13" s="81">
        <v>0</v>
      </c>
      <c r="G13" s="34" t="str">
        <f>IF(F15=0, "-", F13/F15)</f>
        <v>-</v>
      </c>
      <c r="H13" s="65">
        <v>3</v>
      </c>
      <c r="I13" s="9">
        <f>IF(H15=0, "-", H13/H15)</f>
        <v>1</v>
      </c>
      <c r="J13" s="8">
        <f>IF(D13=0, "-", IF((B13-D13)/D13&lt;10, (B13-D13)/D13, "&gt;999%"))</f>
        <v>-1</v>
      </c>
      <c r="K13" s="9">
        <f>IF(H13=0, "-", IF((F13-H13)/H13&lt;10, (F13-H13)/H13, "&gt;999%"))</f>
        <v>-1</v>
      </c>
    </row>
    <row r="14" spans="1:11" x14ac:dyDescent="0.2">
      <c r="A14" s="2"/>
      <c r="B14" s="68"/>
      <c r="C14" s="33"/>
      <c r="D14" s="68"/>
      <c r="E14" s="6"/>
      <c r="F14" s="82"/>
      <c r="G14" s="33"/>
      <c r="H14" s="68"/>
      <c r="I14" s="6"/>
      <c r="J14" s="5"/>
      <c r="K14" s="6"/>
    </row>
    <row r="15" spans="1:11" s="43" customFormat="1" x14ac:dyDescent="0.2">
      <c r="A15" s="162" t="s">
        <v>489</v>
      </c>
      <c r="B15" s="71">
        <f>SUM(B13:B14)</f>
        <v>0</v>
      </c>
      <c r="C15" s="40">
        <f>B15/1634</f>
        <v>0</v>
      </c>
      <c r="D15" s="71">
        <f>SUM(D13:D14)</f>
        <v>1</v>
      </c>
      <c r="E15" s="41">
        <f>D15/1257</f>
        <v>7.955449482895784E-4</v>
      </c>
      <c r="F15" s="77">
        <f>SUM(F13:F14)</f>
        <v>0</v>
      </c>
      <c r="G15" s="42">
        <f>F15/4245</f>
        <v>0</v>
      </c>
      <c r="H15" s="71">
        <f>SUM(H13:H14)</f>
        <v>3</v>
      </c>
      <c r="I15" s="41">
        <f>H15/3843</f>
        <v>7.8064012490241998E-4</v>
      </c>
      <c r="J15" s="37">
        <f>IF(D15=0, "-", IF((B15-D15)/D15&lt;10, (B15-D15)/D15, "&gt;999%"))</f>
        <v>-1</v>
      </c>
      <c r="K15" s="38">
        <f>IF(H15=0, "-", IF((F15-H15)/H15&lt;10, (F15-H15)/H15, "&gt;999%"))</f>
        <v>-1</v>
      </c>
    </row>
    <row r="16" spans="1:11" x14ac:dyDescent="0.2">
      <c r="B16" s="83"/>
      <c r="D16" s="83"/>
      <c r="F16" s="83"/>
      <c r="H16" s="83"/>
    </row>
    <row r="17" spans="1:11" x14ac:dyDescent="0.2">
      <c r="A17" s="163" t="s">
        <v>116</v>
      </c>
      <c r="B17" s="61" t="s">
        <v>12</v>
      </c>
      <c r="C17" s="62" t="s">
        <v>13</v>
      </c>
      <c r="D17" s="61" t="s">
        <v>12</v>
      </c>
      <c r="E17" s="63" t="s">
        <v>13</v>
      </c>
      <c r="F17" s="62" t="s">
        <v>12</v>
      </c>
      <c r="G17" s="62" t="s">
        <v>13</v>
      </c>
      <c r="H17" s="61" t="s">
        <v>12</v>
      </c>
      <c r="I17" s="63" t="s">
        <v>13</v>
      </c>
      <c r="J17" s="61"/>
      <c r="K17" s="63"/>
    </row>
    <row r="18" spans="1:11" x14ac:dyDescent="0.2">
      <c r="A18" s="7" t="s">
        <v>375</v>
      </c>
      <c r="B18" s="65">
        <v>1</v>
      </c>
      <c r="C18" s="34">
        <f>IF(B21=0, "-", B18/B21)</f>
        <v>0.5</v>
      </c>
      <c r="D18" s="65">
        <v>0</v>
      </c>
      <c r="E18" s="9">
        <f>IF(D21=0, "-", D18/D21)</f>
        <v>0</v>
      </c>
      <c r="F18" s="81">
        <v>1</v>
      </c>
      <c r="G18" s="34">
        <f>IF(F21=0, "-", F18/F21)</f>
        <v>0.5</v>
      </c>
      <c r="H18" s="65">
        <v>1</v>
      </c>
      <c r="I18" s="9">
        <f>IF(H21=0, "-", H18/H21)</f>
        <v>9.0909090909090912E-2</v>
      </c>
      <c r="J18" s="8" t="str">
        <f>IF(D18=0, "-", IF((B18-D18)/D18&lt;10, (B18-D18)/D18, "&gt;999%"))</f>
        <v>-</v>
      </c>
      <c r="K18" s="9">
        <f>IF(H18=0, "-", IF((F18-H18)/H18&lt;10, (F18-H18)/H18, "&gt;999%"))</f>
        <v>0</v>
      </c>
    </row>
    <row r="19" spans="1:11" x14ac:dyDescent="0.2">
      <c r="A19" s="7" t="s">
        <v>376</v>
      </c>
      <c r="B19" s="65">
        <v>1</v>
      </c>
      <c r="C19" s="34">
        <f>IF(B21=0, "-", B19/B21)</f>
        <v>0.5</v>
      </c>
      <c r="D19" s="65">
        <v>1</v>
      </c>
      <c r="E19" s="9">
        <f>IF(D21=0, "-", D19/D21)</f>
        <v>1</v>
      </c>
      <c r="F19" s="81">
        <v>1</v>
      </c>
      <c r="G19" s="34">
        <f>IF(F21=0, "-", F19/F21)</f>
        <v>0.5</v>
      </c>
      <c r="H19" s="65">
        <v>10</v>
      </c>
      <c r="I19" s="9">
        <f>IF(H21=0, "-", H19/H21)</f>
        <v>0.90909090909090906</v>
      </c>
      <c r="J19" s="8">
        <f>IF(D19=0, "-", IF((B19-D19)/D19&lt;10, (B19-D19)/D19, "&gt;999%"))</f>
        <v>0</v>
      </c>
      <c r="K19" s="9">
        <f>IF(H19=0, "-", IF((F19-H19)/H19&lt;10, (F19-H19)/H19, "&gt;999%"))</f>
        <v>-0.9</v>
      </c>
    </row>
    <row r="20" spans="1:11" x14ac:dyDescent="0.2">
      <c r="A20" s="2"/>
      <c r="B20" s="68"/>
      <c r="C20" s="33"/>
      <c r="D20" s="68"/>
      <c r="E20" s="6"/>
      <c r="F20" s="82"/>
      <c r="G20" s="33"/>
      <c r="H20" s="68"/>
      <c r="I20" s="6"/>
      <c r="J20" s="5"/>
      <c r="K20" s="6"/>
    </row>
    <row r="21" spans="1:11" s="43" customFormat="1" x14ac:dyDescent="0.2">
      <c r="A21" s="162" t="s">
        <v>488</v>
      </c>
      <c r="B21" s="71">
        <f>SUM(B18:B20)</f>
        <v>2</v>
      </c>
      <c r="C21" s="40">
        <f>B21/1634</f>
        <v>1.2239902080783353E-3</v>
      </c>
      <c r="D21" s="71">
        <f>SUM(D18:D20)</f>
        <v>1</v>
      </c>
      <c r="E21" s="41">
        <f>D21/1257</f>
        <v>7.955449482895784E-4</v>
      </c>
      <c r="F21" s="77">
        <f>SUM(F18:F20)</f>
        <v>2</v>
      </c>
      <c r="G21" s="42">
        <f>F21/4245</f>
        <v>4.7114252061248527E-4</v>
      </c>
      <c r="H21" s="71">
        <f>SUM(H18:H20)</f>
        <v>11</v>
      </c>
      <c r="I21" s="41">
        <f>H21/3843</f>
        <v>2.8623471246422066E-3</v>
      </c>
      <c r="J21" s="37">
        <f>IF(D21=0, "-", IF((B21-D21)/D21&lt;10, (B21-D21)/D21, "&gt;999%"))</f>
        <v>1</v>
      </c>
      <c r="K21" s="38">
        <f>IF(H21=0, "-", IF((F21-H21)/H21&lt;10, (F21-H21)/H21, "&gt;999%"))</f>
        <v>-0.81818181818181823</v>
      </c>
    </row>
    <row r="22" spans="1:11" x14ac:dyDescent="0.2">
      <c r="B22" s="83"/>
      <c r="D22" s="83"/>
      <c r="F22" s="83"/>
      <c r="H22" s="83"/>
    </row>
    <row r="23" spans="1:11" x14ac:dyDescent="0.2">
      <c r="A23" s="163" t="s">
        <v>117</v>
      </c>
      <c r="B23" s="61" t="s">
        <v>12</v>
      </c>
      <c r="C23" s="62" t="s">
        <v>13</v>
      </c>
      <c r="D23" s="61" t="s">
        <v>12</v>
      </c>
      <c r="E23" s="63" t="s">
        <v>13</v>
      </c>
      <c r="F23" s="62" t="s">
        <v>12</v>
      </c>
      <c r="G23" s="62" t="s">
        <v>13</v>
      </c>
      <c r="H23" s="61" t="s">
        <v>12</v>
      </c>
      <c r="I23" s="63" t="s">
        <v>13</v>
      </c>
      <c r="J23" s="61"/>
      <c r="K23" s="63"/>
    </row>
    <row r="24" spans="1:11" x14ac:dyDescent="0.2">
      <c r="A24" s="7" t="s">
        <v>377</v>
      </c>
      <c r="B24" s="65">
        <v>6</v>
      </c>
      <c r="C24" s="34">
        <f>IF(B35=0, "-", B24/B35)</f>
        <v>0.16216216216216217</v>
      </c>
      <c r="D24" s="65">
        <v>5</v>
      </c>
      <c r="E24" s="9">
        <f>IF(D35=0, "-", D24/D35)</f>
        <v>0.15625</v>
      </c>
      <c r="F24" s="81">
        <v>14</v>
      </c>
      <c r="G24" s="34">
        <f>IF(F35=0, "-", F24/F35)</f>
        <v>0.14893617021276595</v>
      </c>
      <c r="H24" s="65">
        <v>14</v>
      </c>
      <c r="I24" s="9">
        <f>IF(H35=0, "-", H24/H35)</f>
        <v>0.19718309859154928</v>
      </c>
      <c r="J24" s="8">
        <f t="shared" ref="J24:J33" si="0">IF(D24=0, "-", IF((B24-D24)/D24&lt;10, (B24-D24)/D24, "&gt;999%"))</f>
        <v>0.2</v>
      </c>
      <c r="K24" s="9">
        <f t="shared" ref="K24:K33" si="1">IF(H24=0, "-", IF((F24-H24)/H24&lt;10, (F24-H24)/H24, "&gt;999%"))</f>
        <v>0</v>
      </c>
    </row>
    <row r="25" spans="1:11" x14ac:dyDescent="0.2">
      <c r="A25" s="7" t="s">
        <v>378</v>
      </c>
      <c r="B25" s="65">
        <v>2</v>
      </c>
      <c r="C25" s="34">
        <f>IF(B35=0, "-", B25/B35)</f>
        <v>5.4054054054054057E-2</v>
      </c>
      <c r="D25" s="65">
        <v>3</v>
      </c>
      <c r="E25" s="9">
        <f>IF(D35=0, "-", D25/D35)</f>
        <v>9.375E-2</v>
      </c>
      <c r="F25" s="81">
        <v>9</v>
      </c>
      <c r="G25" s="34">
        <f>IF(F35=0, "-", F25/F35)</f>
        <v>9.5744680851063829E-2</v>
      </c>
      <c r="H25" s="65">
        <v>11</v>
      </c>
      <c r="I25" s="9">
        <f>IF(H35=0, "-", H25/H35)</f>
        <v>0.15492957746478872</v>
      </c>
      <c r="J25" s="8">
        <f t="shared" si="0"/>
        <v>-0.33333333333333331</v>
      </c>
      <c r="K25" s="9">
        <f t="shared" si="1"/>
        <v>-0.18181818181818182</v>
      </c>
    </row>
    <row r="26" spans="1:11" x14ac:dyDescent="0.2">
      <c r="A26" s="7" t="s">
        <v>379</v>
      </c>
      <c r="B26" s="65">
        <v>3</v>
      </c>
      <c r="C26" s="34">
        <f>IF(B35=0, "-", B26/B35)</f>
        <v>8.1081081081081086E-2</v>
      </c>
      <c r="D26" s="65">
        <v>0</v>
      </c>
      <c r="E26" s="9">
        <f>IF(D35=0, "-", D26/D35)</f>
        <v>0</v>
      </c>
      <c r="F26" s="81">
        <v>7</v>
      </c>
      <c r="G26" s="34">
        <f>IF(F35=0, "-", F26/F35)</f>
        <v>7.4468085106382975E-2</v>
      </c>
      <c r="H26" s="65">
        <v>6</v>
      </c>
      <c r="I26" s="9">
        <f>IF(H35=0, "-", H26/H35)</f>
        <v>8.4507042253521125E-2</v>
      </c>
      <c r="J26" s="8" t="str">
        <f t="shared" si="0"/>
        <v>-</v>
      </c>
      <c r="K26" s="9">
        <f t="shared" si="1"/>
        <v>0.16666666666666666</v>
      </c>
    </row>
    <row r="27" spans="1:11" x14ac:dyDescent="0.2">
      <c r="A27" s="7" t="s">
        <v>380</v>
      </c>
      <c r="B27" s="65">
        <v>1</v>
      </c>
      <c r="C27" s="34">
        <f>IF(B35=0, "-", B27/B35)</f>
        <v>2.7027027027027029E-2</v>
      </c>
      <c r="D27" s="65">
        <v>1</v>
      </c>
      <c r="E27" s="9">
        <f>IF(D35=0, "-", D27/D35)</f>
        <v>3.125E-2</v>
      </c>
      <c r="F27" s="81">
        <v>1</v>
      </c>
      <c r="G27" s="34">
        <f>IF(F35=0, "-", F27/F35)</f>
        <v>1.0638297872340425E-2</v>
      </c>
      <c r="H27" s="65">
        <v>1</v>
      </c>
      <c r="I27" s="9">
        <f>IF(H35=0, "-", H27/H35)</f>
        <v>1.4084507042253521E-2</v>
      </c>
      <c r="J27" s="8">
        <f t="shared" si="0"/>
        <v>0</v>
      </c>
      <c r="K27" s="9">
        <f t="shared" si="1"/>
        <v>0</v>
      </c>
    </row>
    <row r="28" spans="1:11" x14ac:dyDescent="0.2">
      <c r="A28" s="7" t="s">
        <v>381</v>
      </c>
      <c r="B28" s="65">
        <v>2</v>
      </c>
      <c r="C28" s="34">
        <f>IF(B35=0, "-", B28/B35)</f>
        <v>5.4054054054054057E-2</v>
      </c>
      <c r="D28" s="65">
        <v>0</v>
      </c>
      <c r="E28" s="9">
        <f>IF(D35=0, "-", D28/D35)</f>
        <v>0</v>
      </c>
      <c r="F28" s="81">
        <v>2</v>
      </c>
      <c r="G28" s="34">
        <f>IF(F35=0, "-", F28/F35)</f>
        <v>2.1276595744680851E-2</v>
      </c>
      <c r="H28" s="65">
        <v>1</v>
      </c>
      <c r="I28" s="9">
        <f>IF(H35=0, "-", H28/H35)</f>
        <v>1.4084507042253521E-2</v>
      </c>
      <c r="J28" s="8" t="str">
        <f t="shared" si="0"/>
        <v>-</v>
      </c>
      <c r="K28" s="9">
        <f t="shared" si="1"/>
        <v>1</v>
      </c>
    </row>
    <row r="29" spans="1:11" x14ac:dyDescent="0.2">
      <c r="A29" s="7" t="s">
        <v>382</v>
      </c>
      <c r="B29" s="65">
        <v>3</v>
      </c>
      <c r="C29" s="34">
        <f>IF(B35=0, "-", B29/B35)</f>
        <v>8.1081081081081086E-2</v>
      </c>
      <c r="D29" s="65">
        <v>0</v>
      </c>
      <c r="E29" s="9">
        <f>IF(D35=0, "-", D29/D35)</f>
        <v>0</v>
      </c>
      <c r="F29" s="81">
        <v>7</v>
      </c>
      <c r="G29" s="34">
        <f>IF(F35=0, "-", F29/F35)</f>
        <v>7.4468085106382975E-2</v>
      </c>
      <c r="H29" s="65">
        <v>0</v>
      </c>
      <c r="I29" s="9">
        <f>IF(H35=0, "-", H29/H35)</f>
        <v>0</v>
      </c>
      <c r="J29" s="8" t="str">
        <f t="shared" si="0"/>
        <v>-</v>
      </c>
      <c r="K29" s="9" t="str">
        <f t="shared" si="1"/>
        <v>-</v>
      </c>
    </row>
    <row r="30" spans="1:11" x14ac:dyDescent="0.2">
      <c r="A30" s="7" t="s">
        <v>383</v>
      </c>
      <c r="B30" s="65">
        <v>0</v>
      </c>
      <c r="C30" s="34">
        <f>IF(B35=0, "-", B30/B35)</f>
        <v>0</v>
      </c>
      <c r="D30" s="65">
        <v>0</v>
      </c>
      <c r="E30" s="9">
        <f>IF(D35=0, "-", D30/D35)</f>
        <v>0</v>
      </c>
      <c r="F30" s="81">
        <v>1</v>
      </c>
      <c r="G30" s="34">
        <f>IF(F35=0, "-", F30/F35)</f>
        <v>1.0638297872340425E-2</v>
      </c>
      <c r="H30" s="65">
        <v>0</v>
      </c>
      <c r="I30" s="9">
        <f>IF(H35=0, "-", H30/H35)</f>
        <v>0</v>
      </c>
      <c r="J30" s="8" t="str">
        <f t="shared" si="0"/>
        <v>-</v>
      </c>
      <c r="K30" s="9" t="str">
        <f t="shared" si="1"/>
        <v>-</v>
      </c>
    </row>
    <row r="31" spans="1:11" x14ac:dyDescent="0.2">
      <c r="A31" s="7" t="s">
        <v>384</v>
      </c>
      <c r="B31" s="65">
        <v>5</v>
      </c>
      <c r="C31" s="34">
        <f>IF(B35=0, "-", B31/B35)</f>
        <v>0.13513513513513514</v>
      </c>
      <c r="D31" s="65">
        <v>2</v>
      </c>
      <c r="E31" s="9">
        <f>IF(D35=0, "-", D31/D35)</f>
        <v>6.25E-2</v>
      </c>
      <c r="F31" s="81">
        <v>14</v>
      </c>
      <c r="G31" s="34">
        <f>IF(F35=0, "-", F31/F35)</f>
        <v>0.14893617021276595</v>
      </c>
      <c r="H31" s="65">
        <v>5</v>
      </c>
      <c r="I31" s="9">
        <f>IF(H35=0, "-", H31/H35)</f>
        <v>7.0422535211267609E-2</v>
      </c>
      <c r="J31" s="8">
        <f t="shared" si="0"/>
        <v>1.5</v>
      </c>
      <c r="K31" s="9">
        <f t="shared" si="1"/>
        <v>1.8</v>
      </c>
    </row>
    <row r="32" spans="1:11" x14ac:dyDescent="0.2">
      <c r="A32" s="7" t="s">
        <v>385</v>
      </c>
      <c r="B32" s="65">
        <v>11</v>
      </c>
      <c r="C32" s="34">
        <f>IF(B35=0, "-", B32/B35)</f>
        <v>0.29729729729729731</v>
      </c>
      <c r="D32" s="65">
        <v>20</v>
      </c>
      <c r="E32" s="9">
        <f>IF(D35=0, "-", D32/D35)</f>
        <v>0.625</v>
      </c>
      <c r="F32" s="81">
        <v>32</v>
      </c>
      <c r="G32" s="34">
        <f>IF(F35=0, "-", F32/F35)</f>
        <v>0.34042553191489361</v>
      </c>
      <c r="H32" s="65">
        <v>31</v>
      </c>
      <c r="I32" s="9">
        <f>IF(H35=0, "-", H32/H35)</f>
        <v>0.43661971830985913</v>
      </c>
      <c r="J32" s="8">
        <f t="shared" si="0"/>
        <v>-0.45</v>
      </c>
      <c r="K32" s="9">
        <f t="shared" si="1"/>
        <v>3.2258064516129031E-2</v>
      </c>
    </row>
    <row r="33" spans="1:11" x14ac:dyDescent="0.2">
      <c r="A33" s="7" t="s">
        <v>386</v>
      </c>
      <c r="B33" s="65">
        <v>4</v>
      </c>
      <c r="C33" s="34">
        <f>IF(B35=0, "-", B33/B35)</f>
        <v>0.10810810810810811</v>
      </c>
      <c r="D33" s="65">
        <v>1</v>
      </c>
      <c r="E33" s="9">
        <f>IF(D35=0, "-", D33/D35)</f>
        <v>3.125E-2</v>
      </c>
      <c r="F33" s="81">
        <v>7</v>
      </c>
      <c r="G33" s="34">
        <f>IF(F35=0, "-", F33/F35)</f>
        <v>7.4468085106382975E-2</v>
      </c>
      <c r="H33" s="65">
        <v>2</v>
      </c>
      <c r="I33" s="9">
        <f>IF(H35=0, "-", H33/H35)</f>
        <v>2.8169014084507043E-2</v>
      </c>
      <c r="J33" s="8">
        <f t="shared" si="0"/>
        <v>3</v>
      </c>
      <c r="K33" s="9">
        <f t="shared" si="1"/>
        <v>2.5</v>
      </c>
    </row>
    <row r="34" spans="1:11" x14ac:dyDescent="0.2">
      <c r="A34" s="2"/>
      <c r="B34" s="68"/>
      <c r="C34" s="33"/>
      <c r="D34" s="68"/>
      <c r="E34" s="6"/>
      <c r="F34" s="82"/>
      <c r="G34" s="33"/>
      <c r="H34" s="68"/>
      <c r="I34" s="6"/>
      <c r="J34" s="5"/>
      <c r="K34" s="6"/>
    </row>
    <row r="35" spans="1:11" s="43" customFormat="1" x14ac:dyDescent="0.2">
      <c r="A35" s="162" t="s">
        <v>487</v>
      </c>
      <c r="B35" s="71">
        <f>SUM(B24:B34)</f>
        <v>37</v>
      </c>
      <c r="C35" s="40">
        <f>B35/1634</f>
        <v>2.2643818849449205E-2</v>
      </c>
      <c r="D35" s="71">
        <f>SUM(D24:D34)</f>
        <v>32</v>
      </c>
      <c r="E35" s="41">
        <f>D35/1257</f>
        <v>2.5457438345266509E-2</v>
      </c>
      <c r="F35" s="77">
        <f>SUM(F24:F34)</f>
        <v>94</v>
      </c>
      <c r="G35" s="42">
        <f>F35/4245</f>
        <v>2.2143698468786808E-2</v>
      </c>
      <c r="H35" s="71">
        <f>SUM(H24:H34)</f>
        <v>71</v>
      </c>
      <c r="I35" s="41">
        <f>H35/3843</f>
        <v>1.8475149622690607E-2</v>
      </c>
      <c r="J35" s="37">
        <f>IF(D35=0, "-", IF((B35-D35)/D35&lt;10, (B35-D35)/D35, "&gt;999%"))</f>
        <v>0.15625</v>
      </c>
      <c r="K35" s="38">
        <f>IF(H35=0, "-", IF((F35-H35)/H35&lt;10, (F35-H35)/H35, "&gt;999%"))</f>
        <v>0.323943661971831</v>
      </c>
    </row>
    <row r="36" spans="1:11" x14ac:dyDescent="0.2">
      <c r="B36" s="83"/>
      <c r="D36" s="83"/>
      <c r="F36" s="83"/>
      <c r="H36" s="83"/>
    </row>
    <row r="37" spans="1:11" x14ac:dyDescent="0.2">
      <c r="A37" s="163" t="s">
        <v>118</v>
      </c>
      <c r="B37" s="61" t="s">
        <v>12</v>
      </c>
      <c r="C37" s="62" t="s">
        <v>13</v>
      </c>
      <c r="D37" s="61" t="s">
        <v>12</v>
      </c>
      <c r="E37" s="63" t="s">
        <v>13</v>
      </c>
      <c r="F37" s="62" t="s">
        <v>12</v>
      </c>
      <c r="G37" s="62" t="s">
        <v>13</v>
      </c>
      <c r="H37" s="61" t="s">
        <v>12</v>
      </c>
      <c r="I37" s="63" t="s">
        <v>13</v>
      </c>
      <c r="J37" s="61"/>
      <c r="K37" s="63"/>
    </row>
    <row r="38" spans="1:11" x14ac:dyDescent="0.2">
      <c r="A38" s="7" t="s">
        <v>387</v>
      </c>
      <c r="B38" s="65">
        <v>4</v>
      </c>
      <c r="C38" s="34">
        <f>IF(B48=0, "-", B38/B48)</f>
        <v>7.2727272727272724E-2</v>
      </c>
      <c r="D38" s="65">
        <v>2</v>
      </c>
      <c r="E38" s="9">
        <f>IF(D48=0, "-", D38/D48)</f>
        <v>5.5555555555555552E-2</v>
      </c>
      <c r="F38" s="81">
        <v>16</v>
      </c>
      <c r="G38" s="34">
        <f>IF(F48=0, "-", F38/F48)</f>
        <v>0.12121212121212122</v>
      </c>
      <c r="H38" s="65">
        <v>9</v>
      </c>
      <c r="I38" s="9">
        <f>IF(H48=0, "-", H38/H48)</f>
        <v>9.7826086956521743E-2</v>
      </c>
      <c r="J38" s="8">
        <f t="shared" ref="J38:J46" si="2">IF(D38=0, "-", IF((B38-D38)/D38&lt;10, (B38-D38)/D38, "&gt;999%"))</f>
        <v>1</v>
      </c>
      <c r="K38" s="9">
        <f t="shared" ref="K38:K46" si="3">IF(H38=0, "-", IF((F38-H38)/H38&lt;10, (F38-H38)/H38, "&gt;999%"))</f>
        <v>0.77777777777777779</v>
      </c>
    </row>
    <row r="39" spans="1:11" x14ac:dyDescent="0.2">
      <c r="A39" s="7" t="s">
        <v>388</v>
      </c>
      <c r="B39" s="65">
        <v>1</v>
      </c>
      <c r="C39" s="34">
        <f>IF(B48=0, "-", B39/B48)</f>
        <v>1.8181818181818181E-2</v>
      </c>
      <c r="D39" s="65">
        <v>2</v>
      </c>
      <c r="E39" s="9">
        <f>IF(D48=0, "-", D39/D48)</f>
        <v>5.5555555555555552E-2</v>
      </c>
      <c r="F39" s="81">
        <v>3</v>
      </c>
      <c r="G39" s="34">
        <f>IF(F48=0, "-", F39/F48)</f>
        <v>2.2727272727272728E-2</v>
      </c>
      <c r="H39" s="65">
        <v>5</v>
      </c>
      <c r="I39" s="9">
        <f>IF(H48=0, "-", H39/H48)</f>
        <v>5.434782608695652E-2</v>
      </c>
      <c r="J39" s="8">
        <f t="shared" si="2"/>
        <v>-0.5</v>
      </c>
      <c r="K39" s="9">
        <f t="shared" si="3"/>
        <v>-0.4</v>
      </c>
    </row>
    <row r="40" spans="1:11" x14ac:dyDescent="0.2">
      <c r="A40" s="7" t="s">
        <v>389</v>
      </c>
      <c r="B40" s="65">
        <v>0</v>
      </c>
      <c r="C40" s="34">
        <f>IF(B48=0, "-", B40/B48)</f>
        <v>0</v>
      </c>
      <c r="D40" s="65">
        <v>1</v>
      </c>
      <c r="E40" s="9">
        <f>IF(D48=0, "-", D40/D48)</f>
        <v>2.7777777777777776E-2</v>
      </c>
      <c r="F40" s="81">
        <v>0</v>
      </c>
      <c r="G40" s="34">
        <f>IF(F48=0, "-", F40/F48)</f>
        <v>0</v>
      </c>
      <c r="H40" s="65">
        <v>2</v>
      </c>
      <c r="I40" s="9">
        <f>IF(H48=0, "-", H40/H48)</f>
        <v>2.1739130434782608E-2</v>
      </c>
      <c r="J40" s="8">
        <f t="shared" si="2"/>
        <v>-1</v>
      </c>
      <c r="K40" s="9">
        <f t="shared" si="3"/>
        <v>-1</v>
      </c>
    </row>
    <row r="41" spans="1:11" x14ac:dyDescent="0.2">
      <c r="A41" s="7" t="s">
        <v>390</v>
      </c>
      <c r="B41" s="65">
        <v>12</v>
      </c>
      <c r="C41" s="34">
        <f>IF(B48=0, "-", B41/B48)</f>
        <v>0.21818181818181817</v>
      </c>
      <c r="D41" s="65">
        <v>9</v>
      </c>
      <c r="E41" s="9">
        <f>IF(D48=0, "-", D41/D48)</f>
        <v>0.25</v>
      </c>
      <c r="F41" s="81">
        <v>25</v>
      </c>
      <c r="G41" s="34">
        <f>IF(F48=0, "-", F41/F48)</f>
        <v>0.18939393939393939</v>
      </c>
      <c r="H41" s="65">
        <v>15</v>
      </c>
      <c r="I41" s="9">
        <f>IF(H48=0, "-", H41/H48)</f>
        <v>0.16304347826086957</v>
      </c>
      <c r="J41" s="8">
        <f t="shared" si="2"/>
        <v>0.33333333333333331</v>
      </c>
      <c r="K41" s="9">
        <f t="shared" si="3"/>
        <v>0.66666666666666663</v>
      </c>
    </row>
    <row r="42" spans="1:11" x14ac:dyDescent="0.2">
      <c r="A42" s="7" t="s">
        <v>391</v>
      </c>
      <c r="B42" s="65">
        <v>0</v>
      </c>
      <c r="C42" s="34">
        <f>IF(B48=0, "-", B42/B48)</f>
        <v>0</v>
      </c>
      <c r="D42" s="65">
        <v>2</v>
      </c>
      <c r="E42" s="9">
        <f>IF(D48=0, "-", D42/D48)</f>
        <v>5.5555555555555552E-2</v>
      </c>
      <c r="F42" s="81">
        <v>6</v>
      </c>
      <c r="G42" s="34">
        <f>IF(F48=0, "-", F42/F48)</f>
        <v>4.5454545454545456E-2</v>
      </c>
      <c r="H42" s="65">
        <v>7</v>
      </c>
      <c r="I42" s="9">
        <f>IF(H48=0, "-", H42/H48)</f>
        <v>7.6086956521739135E-2</v>
      </c>
      <c r="J42" s="8">
        <f t="shared" si="2"/>
        <v>-1</v>
      </c>
      <c r="K42" s="9">
        <f t="shared" si="3"/>
        <v>-0.14285714285714285</v>
      </c>
    </row>
    <row r="43" spans="1:11" x14ac:dyDescent="0.2">
      <c r="A43" s="7" t="s">
        <v>392</v>
      </c>
      <c r="B43" s="65">
        <v>0</v>
      </c>
      <c r="C43" s="34">
        <f>IF(B48=0, "-", B43/B48)</f>
        <v>0</v>
      </c>
      <c r="D43" s="65">
        <v>3</v>
      </c>
      <c r="E43" s="9">
        <f>IF(D48=0, "-", D43/D48)</f>
        <v>8.3333333333333329E-2</v>
      </c>
      <c r="F43" s="81">
        <v>0</v>
      </c>
      <c r="G43" s="34">
        <f>IF(F48=0, "-", F43/F48)</f>
        <v>0</v>
      </c>
      <c r="H43" s="65">
        <v>3</v>
      </c>
      <c r="I43" s="9">
        <f>IF(H48=0, "-", H43/H48)</f>
        <v>3.2608695652173912E-2</v>
      </c>
      <c r="J43" s="8">
        <f t="shared" si="2"/>
        <v>-1</v>
      </c>
      <c r="K43" s="9">
        <f t="shared" si="3"/>
        <v>-1</v>
      </c>
    </row>
    <row r="44" spans="1:11" x14ac:dyDescent="0.2">
      <c r="A44" s="7" t="s">
        <v>393</v>
      </c>
      <c r="B44" s="65">
        <v>3</v>
      </c>
      <c r="C44" s="34">
        <f>IF(B48=0, "-", B44/B48)</f>
        <v>5.4545454545454543E-2</v>
      </c>
      <c r="D44" s="65">
        <v>0</v>
      </c>
      <c r="E44" s="9">
        <f>IF(D48=0, "-", D44/D48)</f>
        <v>0</v>
      </c>
      <c r="F44" s="81">
        <v>9</v>
      </c>
      <c r="G44" s="34">
        <f>IF(F48=0, "-", F44/F48)</f>
        <v>6.8181818181818177E-2</v>
      </c>
      <c r="H44" s="65">
        <v>3</v>
      </c>
      <c r="I44" s="9">
        <f>IF(H48=0, "-", H44/H48)</f>
        <v>3.2608695652173912E-2</v>
      </c>
      <c r="J44" s="8" t="str">
        <f t="shared" si="2"/>
        <v>-</v>
      </c>
      <c r="K44" s="9">
        <f t="shared" si="3"/>
        <v>2</v>
      </c>
    </row>
    <row r="45" spans="1:11" x14ac:dyDescent="0.2">
      <c r="A45" s="7" t="s">
        <v>394</v>
      </c>
      <c r="B45" s="65">
        <v>0</v>
      </c>
      <c r="C45" s="34">
        <f>IF(B48=0, "-", B45/B48)</f>
        <v>0</v>
      </c>
      <c r="D45" s="65">
        <v>1</v>
      </c>
      <c r="E45" s="9">
        <f>IF(D48=0, "-", D45/D48)</f>
        <v>2.7777777777777776E-2</v>
      </c>
      <c r="F45" s="81">
        <v>5</v>
      </c>
      <c r="G45" s="34">
        <f>IF(F48=0, "-", F45/F48)</f>
        <v>3.787878787878788E-2</v>
      </c>
      <c r="H45" s="65">
        <v>5</v>
      </c>
      <c r="I45" s="9">
        <f>IF(H48=0, "-", H45/H48)</f>
        <v>5.434782608695652E-2</v>
      </c>
      <c r="J45" s="8">
        <f t="shared" si="2"/>
        <v>-1</v>
      </c>
      <c r="K45" s="9">
        <f t="shared" si="3"/>
        <v>0</v>
      </c>
    </row>
    <row r="46" spans="1:11" x14ac:dyDescent="0.2">
      <c r="A46" s="7" t="s">
        <v>395</v>
      </c>
      <c r="B46" s="65">
        <v>35</v>
      </c>
      <c r="C46" s="34">
        <f>IF(B48=0, "-", B46/B48)</f>
        <v>0.63636363636363635</v>
      </c>
      <c r="D46" s="65">
        <v>16</v>
      </c>
      <c r="E46" s="9">
        <f>IF(D48=0, "-", D46/D48)</f>
        <v>0.44444444444444442</v>
      </c>
      <c r="F46" s="81">
        <v>68</v>
      </c>
      <c r="G46" s="34">
        <f>IF(F48=0, "-", F46/F48)</f>
        <v>0.51515151515151514</v>
      </c>
      <c r="H46" s="65">
        <v>43</v>
      </c>
      <c r="I46" s="9">
        <f>IF(H48=0, "-", H46/H48)</f>
        <v>0.46739130434782611</v>
      </c>
      <c r="J46" s="8">
        <f t="shared" si="2"/>
        <v>1.1875</v>
      </c>
      <c r="K46" s="9">
        <f t="shared" si="3"/>
        <v>0.58139534883720934</v>
      </c>
    </row>
    <row r="47" spans="1:11" x14ac:dyDescent="0.2">
      <c r="A47" s="2"/>
      <c r="B47" s="68"/>
      <c r="C47" s="33"/>
      <c r="D47" s="68"/>
      <c r="E47" s="6"/>
      <c r="F47" s="82"/>
      <c r="G47" s="33"/>
      <c r="H47" s="68"/>
      <c r="I47" s="6"/>
      <c r="J47" s="5"/>
      <c r="K47" s="6"/>
    </row>
    <row r="48" spans="1:11" s="43" customFormat="1" x14ac:dyDescent="0.2">
      <c r="A48" s="162" t="s">
        <v>486</v>
      </c>
      <c r="B48" s="71">
        <f>SUM(B38:B47)</f>
        <v>55</v>
      </c>
      <c r="C48" s="40">
        <f>B48/1634</f>
        <v>3.3659730722154224E-2</v>
      </c>
      <c r="D48" s="71">
        <f>SUM(D38:D47)</f>
        <v>36</v>
      </c>
      <c r="E48" s="41">
        <f>D48/1257</f>
        <v>2.8639618138424822E-2</v>
      </c>
      <c r="F48" s="77">
        <f>SUM(F38:F47)</f>
        <v>132</v>
      </c>
      <c r="G48" s="42">
        <f>F48/4245</f>
        <v>3.109540636042403E-2</v>
      </c>
      <c r="H48" s="71">
        <f>SUM(H38:H47)</f>
        <v>92</v>
      </c>
      <c r="I48" s="41">
        <f>H48/3843</f>
        <v>2.3939630497007546E-2</v>
      </c>
      <c r="J48" s="37">
        <f>IF(D48=0, "-", IF((B48-D48)/D48&lt;10, (B48-D48)/D48, "&gt;999%"))</f>
        <v>0.52777777777777779</v>
      </c>
      <c r="K48" s="38">
        <f>IF(H48=0, "-", IF((F48-H48)/H48&lt;10, (F48-H48)/H48, "&gt;999%"))</f>
        <v>0.43478260869565216</v>
      </c>
    </row>
    <row r="49" spans="1:11" x14ac:dyDescent="0.2">
      <c r="B49" s="83"/>
      <c r="D49" s="83"/>
      <c r="F49" s="83"/>
      <c r="H49" s="83"/>
    </row>
    <row r="50" spans="1:11" x14ac:dyDescent="0.2">
      <c r="A50" s="163" t="s">
        <v>119</v>
      </c>
      <c r="B50" s="61" t="s">
        <v>12</v>
      </c>
      <c r="C50" s="62" t="s">
        <v>13</v>
      </c>
      <c r="D50" s="61" t="s">
        <v>12</v>
      </c>
      <c r="E50" s="63" t="s">
        <v>13</v>
      </c>
      <c r="F50" s="62" t="s">
        <v>12</v>
      </c>
      <c r="G50" s="62" t="s">
        <v>13</v>
      </c>
      <c r="H50" s="61" t="s">
        <v>12</v>
      </c>
      <c r="I50" s="63" t="s">
        <v>13</v>
      </c>
      <c r="J50" s="61"/>
      <c r="K50" s="63"/>
    </row>
    <row r="51" spans="1:11" x14ac:dyDescent="0.2">
      <c r="A51" s="7" t="s">
        <v>396</v>
      </c>
      <c r="B51" s="65">
        <v>1</v>
      </c>
      <c r="C51" s="34">
        <f>IF(B69=0, "-", B51/B69)</f>
        <v>2.331002331002331E-3</v>
      </c>
      <c r="D51" s="65">
        <v>0</v>
      </c>
      <c r="E51" s="9">
        <f>IF(D69=0, "-", D51/D69)</f>
        <v>0</v>
      </c>
      <c r="F51" s="81">
        <v>4</v>
      </c>
      <c r="G51" s="34">
        <f>IF(F69=0, "-", F51/F69)</f>
        <v>3.7140204271123491E-3</v>
      </c>
      <c r="H51" s="65">
        <v>0</v>
      </c>
      <c r="I51" s="9">
        <f>IF(H69=0, "-", H51/H69)</f>
        <v>0</v>
      </c>
      <c r="J51" s="8" t="str">
        <f t="shared" ref="J51:J67" si="4">IF(D51=0, "-", IF((B51-D51)/D51&lt;10, (B51-D51)/D51, "&gt;999%"))</f>
        <v>-</v>
      </c>
      <c r="K51" s="9" t="str">
        <f t="shared" ref="K51:K67" si="5">IF(H51=0, "-", IF((F51-H51)/H51&lt;10, (F51-H51)/H51, "&gt;999%"))</f>
        <v>-</v>
      </c>
    </row>
    <row r="52" spans="1:11" x14ac:dyDescent="0.2">
      <c r="A52" s="7" t="s">
        <v>397</v>
      </c>
      <c r="B52" s="65">
        <v>80</v>
      </c>
      <c r="C52" s="34">
        <f>IF(B69=0, "-", B52/B69)</f>
        <v>0.18648018648018649</v>
      </c>
      <c r="D52" s="65">
        <v>90</v>
      </c>
      <c r="E52" s="9">
        <f>IF(D69=0, "-", D52/D69)</f>
        <v>0.27108433734939757</v>
      </c>
      <c r="F52" s="81">
        <v>211</v>
      </c>
      <c r="G52" s="34">
        <f>IF(F69=0, "-", F52/F69)</f>
        <v>0.19591457753017641</v>
      </c>
      <c r="H52" s="65">
        <v>217</v>
      </c>
      <c r="I52" s="9">
        <f>IF(H69=0, "-", H52/H69)</f>
        <v>0.241917502787068</v>
      </c>
      <c r="J52" s="8">
        <f t="shared" si="4"/>
        <v>-0.1111111111111111</v>
      </c>
      <c r="K52" s="9">
        <f t="shared" si="5"/>
        <v>-2.7649769585253458E-2</v>
      </c>
    </row>
    <row r="53" spans="1:11" x14ac:dyDescent="0.2">
      <c r="A53" s="7" t="s">
        <v>398</v>
      </c>
      <c r="B53" s="65">
        <v>7</v>
      </c>
      <c r="C53" s="34">
        <f>IF(B69=0, "-", B53/B69)</f>
        <v>1.6317016317016316E-2</v>
      </c>
      <c r="D53" s="65">
        <v>2</v>
      </c>
      <c r="E53" s="9">
        <f>IF(D69=0, "-", D53/D69)</f>
        <v>6.024096385542169E-3</v>
      </c>
      <c r="F53" s="81">
        <v>9</v>
      </c>
      <c r="G53" s="34">
        <f>IF(F69=0, "-", F53/F69)</f>
        <v>8.356545961002786E-3</v>
      </c>
      <c r="H53" s="65">
        <v>6</v>
      </c>
      <c r="I53" s="9">
        <f>IF(H69=0, "-", H53/H69)</f>
        <v>6.688963210702341E-3</v>
      </c>
      <c r="J53" s="8">
        <f t="shared" si="4"/>
        <v>2.5</v>
      </c>
      <c r="K53" s="9">
        <f t="shared" si="5"/>
        <v>0.5</v>
      </c>
    </row>
    <row r="54" spans="1:11" x14ac:dyDescent="0.2">
      <c r="A54" s="7" t="s">
        <v>399</v>
      </c>
      <c r="B54" s="65">
        <v>1</v>
      </c>
      <c r="C54" s="34">
        <f>IF(B69=0, "-", B54/B69)</f>
        <v>2.331002331002331E-3</v>
      </c>
      <c r="D54" s="65">
        <v>0</v>
      </c>
      <c r="E54" s="9">
        <f>IF(D69=0, "-", D54/D69)</f>
        <v>0</v>
      </c>
      <c r="F54" s="81">
        <v>9</v>
      </c>
      <c r="G54" s="34">
        <f>IF(F69=0, "-", F54/F69)</f>
        <v>8.356545961002786E-3</v>
      </c>
      <c r="H54" s="65">
        <v>0</v>
      </c>
      <c r="I54" s="9">
        <f>IF(H69=0, "-", H54/H69)</f>
        <v>0</v>
      </c>
      <c r="J54" s="8" t="str">
        <f t="shared" si="4"/>
        <v>-</v>
      </c>
      <c r="K54" s="9" t="str">
        <f t="shared" si="5"/>
        <v>-</v>
      </c>
    </row>
    <row r="55" spans="1:11" x14ac:dyDescent="0.2">
      <c r="A55" s="7" t="s">
        <v>400</v>
      </c>
      <c r="B55" s="65">
        <v>0</v>
      </c>
      <c r="C55" s="34">
        <f>IF(B69=0, "-", B55/B69)</f>
        <v>0</v>
      </c>
      <c r="D55" s="65">
        <v>57</v>
      </c>
      <c r="E55" s="9">
        <f>IF(D69=0, "-", D55/D69)</f>
        <v>0.1716867469879518</v>
      </c>
      <c r="F55" s="81">
        <v>0</v>
      </c>
      <c r="G55" s="34">
        <f>IF(F69=0, "-", F55/F69)</f>
        <v>0</v>
      </c>
      <c r="H55" s="65">
        <v>92</v>
      </c>
      <c r="I55" s="9">
        <f>IF(H69=0, "-", H55/H69)</f>
        <v>0.10256410256410256</v>
      </c>
      <c r="J55" s="8">
        <f t="shared" si="4"/>
        <v>-1</v>
      </c>
      <c r="K55" s="9">
        <f t="shared" si="5"/>
        <v>-1</v>
      </c>
    </row>
    <row r="56" spans="1:11" x14ac:dyDescent="0.2">
      <c r="A56" s="7" t="s">
        <v>401</v>
      </c>
      <c r="B56" s="65">
        <v>33</v>
      </c>
      <c r="C56" s="34">
        <f>IF(B69=0, "-", B56/B69)</f>
        <v>7.6923076923076927E-2</v>
      </c>
      <c r="D56" s="65">
        <v>25</v>
      </c>
      <c r="E56" s="9">
        <f>IF(D69=0, "-", D56/D69)</f>
        <v>7.5301204819277115E-2</v>
      </c>
      <c r="F56" s="81">
        <v>90</v>
      </c>
      <c r="G56" s="34">
        <f>IF(F69=0, "-", F56/F69)</f>
        <v>8.3565459610027856E-2</v>
      </c>
      <c r="H56" s="65">
        <v>69</v>
      </c>
      <c r="I56" s="9">
        <f>IF(H69=0, "-", H56/H69)</f>
        <v>7.6923076923076927E-2</v>
      </c>
      <c r="J56" s="8">
        <f t="shared" si="4"/>
        <v>0.32</v>
      </c>
      <c r="K56" s="9">
        <f t="shared" si="5"/>
        <v>0.30434782608695654</v>
      </c>
    </row>
    <row r="57" spans="1:11" x14ac:dyDescent="0.2">
      <c r="A57" s="7" t="s">
        <v>402</v>
      </c>
      <c r="B57" s="65">
        <v>5</v>
      </c>
      <c r="C57" s="34">
        <f>IF(B69=0, "-", B57/B69)</f>
        <v>1.1655011655011656E-2</v>
      </c>
      <c r="D57" s="65">
        <v>0</v>
      </c>
      <c r="E57" s="9">
        <f>IF(D69=0, "-", D57/D69)</f>
        <v>0</v>
      </c>
      <c r="F57" s="81">
        <v>7</v>
      </c>
      <c r="G57" s="34">
        <f>IF(F69=0, "-", F57/F69)</f>
        <v>6.4995357474466105E-3</v>
      </c>
      <c r="H57" s="65">
        <v>0</v>
      </c>
      <c r="I57" s="9">
        <f>IF(H69=0, "-", H57/H69)</f>
        <v>0</v>
      </c>
      <c r="J57" s="8" t="str">
        <f t="shared" si="4"/>
        <v>-</v>
      </c>
      <c r="K57" s="9" t="str">
        <f t="shared" si="5"/>
        <v>-</v>
      </c>
    </row>
    <row r="58" spans="1:11" x14ac:dyDescent="0.2">
      <c r="A58" s="7" t="s">
        <v>403</v>
      </c>
      <c r="B58" s="65">
        <v>24</v>
      </c>
      <c r="C58" s="34">
        <f>IF(B69=0, "-", B58/B69)</f>
        <v>5.5944055944055944E-2</v>
      </c>
      <c r="D58" s="65">
        <v>4</v>
      </c>
      <c r="E58" s="9">
        <f>IF(D69=0, "-", D58/D69)</f>
        <v>1.2048192771084338E-2</v>
      </c>
      <c r="F58" s="81">
        <v>33</v>
      </c>
      <c r="G58" s="34">
        <f>IF(F69=0, "-", F58/F69)</f>
        <v>3.0640668523676879E-2</v>
      </c>
      <c r="H58" s="65">
        <v>17</v>
      </c>
      <c r="I58" s="9">
        <f>IF(H69=0, "-", H58/H69)</f>
        <v>1.89520624303233E-2</v>
      </c>
      <c r="J58" s="8">
        <f t="shared" si="4"/>
        <v>5</v>
      </c>
      <c r="K58" s="9">
        <f t="shared" si="5"/>
        <v>0.94117647058823528</v>
      </c>
    </row>
    <row r="59" spans="1:11" x14ac:dyDescent="0.2">
      <c r="A59" s="7" t="s">
        <v>404</v>
      </c>
      <c r="B59" s="65">
        <v>41</v>
      </c>
      <c r="C59" s="34">
        <f>IF(B69=0, "-", B59/B69)</f>
        <v>9.5571095571095568E-2</v>
      </c>
      <c r="D59" s="65">
        <v>23</v>
      </c>
      <c r="E59" s="9">
        <f>IF(D69=0, "-", D59/D69)</f>
        <v>6.9277108433734941E-2</v>
      </c>
      <c r="F59" s="81">
        <v>88</v>
      </c>
      <c r="G59" s="34">
        <f>IF(F69=0, "-", F59/F69)</f>
        <v>8.1708449396471677E-2</v>
      </c>
      <c r="H59" s="65">
        <v>65</v>
      </c>
      <c r="I59" s="9">
        <f>IF(H69=0, "-", H59/H69)</f>
        <v>7.2463768115942032E-2</v>
      </c>
      <c r="J59" s="8">
        <f t="shared" si="4"/>
        <v>0.78260869565217395</v>
      </c>
      <c r="K59" s="9">
        <f t="shared" si="5"/>
        <v>0.35384615384615387</v>
      </c>
    </row>
    <row r="60" spans="1:11" x14ac:dyDescent="0.2">
      <c r="A60" s="7" t="s">
        <v>405</v>
      </c>
      <c r="B60" s="65">
        <v>0</v>
      </c>
      <c r="C60" s="34">
        <f>IF(B69=0, "-", B60/B69)</f>
        <v>0</v>
      </c>
      <c r="D60" s="65">
        <v>4</v>
      </c>
      <c r="E60" s="9">
        <f>IF(D69=0, "-", D60/D69)</f>
        <v>1.2048192771084338E-2</v>
      </c>
      <c r="F60" s="81">
        <v>1</v>
      </c>
      <c r="G60" s="34">
        <f>IF(F69=0, "-", F60/F69)</f>
        <v>9.2850510677808728E-4</v>
      </c>
      <c r="H60" s="65">
        <v>16</v>
      </c>
      <c r="I60" s="9">
        <f>IF(H69=0, "-", H60/H69)</f>
        <v>1.7837235228539576E-2</v>
      </c>
      <c r="J60" s="8">
        <f t="shared" si="4"/>
        <v>-1</v>
      </c>
      <c r="K60" s="9">
        <f t="shared" si="5"/>
        <v>-0.9375</v>
      </c>
    </row>
    <row r="61" spans="1:11" x14ac:dyDescent="0.2">
      <c r="A61" s="7" t="s">
        <v>406</v>
      </c>
      <c r="B61" s="65">
        <v>72</v>
      </c>
      <c r="C61" s="34">
        <f>IF(B69=0, "-", B61/B69)</f>
        <v>0.16783216783216784</v>
      </c>
      <c r="D61" s="65">
        <v>40</v>
      </c>
      <c r="E61" s="9">
        <f>IF(D69=0, "-", D61/D69)</f>
        <v>0.12048192771084337</v>
      </c>
      <c r="F61" s="81">
        <v>165</v>
      </c>
      <c r="G61" s="34">
        <f>IF(F69=0, "-", F61/F69)</f>
        <v>0.15320334261838439</v>
      </c>
      <c r="H61" s="65">
        <v>116</v>
      </c>
      <c r="I61" s="9">
        <f>IF(H69=0, "-", H61/H69)</f>
        <v>0.12931995540691194</v>
      </c>
      <c r="J61" s="8">
        <f t="shared" si="4"/>
        <v>0.8</v>
      </c>
      <c r="K61" s="9">
        <f t="shared" si="5"/>
        <v>0.42241379310344829</v>
      </c>
    </row>
    <row r="62" spans="1:11" x14ac:dyDescent="0.2">
      <c r="A62" s="7" t="s">
        <v>407</v>
      </c>
      <c r="B62" s="65">
        <v>26</v>
      </c>
      <c r="C62" s="34">
        <f>IF(B69=0, "-", B62/B69)</f>
        <v>6.0606060606060608E-2</v>
      </c>
      <c r="D62" s="65">
        <v>14</v>
      </c>
      <c r="E62" s="9">
        <f>IF(D69=0, "-", D62/D69)</f>
        <v>4.2168674698795178E-2</v>
      </c>
      <c r="F62" s="81">
        <v>60</v>
      </c>
      <c r="G62" s="34">
        <f>IF(F69=0, "-", F62/F69)</f>
        <v>5.5710306406685235E-2</v>
      </c>
      <c r="H62" s="65">
        <v>48</v>
      </c>
      <c r="I62" s="9">
        <f>IF(H69=0, "-", H62/H69)</f>
        <v>5.3511705685618728E-2</v>
      </c>
      <c r="J62" s="8">
        <f t="shared" si="4"/>
        <v>0.8571428571428571</v>
      </c>
      <c r="K62" s="9">
        <f t="shared" si="5"/>
        <v>0.25</v>
      </c>
    </row>
    <row r="63" spans="1:11" x14ac:dyDescent="0.2">
      <c r="A63" s="7" t="s">
        <v>408</v>
      </c>
      <c r="B63" s="65">
        <v>10</v>
      </c>
      <c r="C63" s="34">
        <f>IF(B69=0, "-", B63/B69)</f>
        <v>2.3310023310023312E-2</v>
      </c>
      <c r="D63" s="65">
        <v>3</v>
      </c>
      <c r="E63" s="9">
        <f>IF(D69=0, "-", D63/D69)</f>
        <v>9.0361445783132526E-3</v>
      </c>
      <c r="F63" s="81">
        <v>19</v>
      </c>
      <c r="G63" s="34">
        <f>IF(F69=0, "-", F63/F69)</f>
        <v>1.7641597028783658E-2</v>
      </c>
      <c r="H63" s="65">
        <v>10</v>
      </c>
      <c r="I63" s="9">
        <f>IF(H69=0, "-", H63/H69)</f>
        <v>1.1148272017837236E-2</v>
      </c>
      <c r="J63" s="8">
        <f t="shared" si="4"/>
        <v>2.3333333333333335</v>
      </c>
      <c r="K63" s="9">
        <f t="shared" si="5"/>
        <v>0.9</v>
      </c>
    </row>
    <row r="64" spans="1:11" x14ac:dyDescent="0.2">
      <c r="A64" s="7" t="s">
        <v>409</v>
      </c>
      <c r="B64" s="65">
        <v>4</v>
      </c>
      <c r="C64" s="34">
        <f>IF(B69=0, "-", B64/B69)</f>
        <v>9.324009324009324E-3</v>
      </c>
      <c r="D64" s="65">
        <v>1</v>
      </c>
      <c r="E64" s="9">
        <f>IF(D69=0, "-", D64/D69)</f>
        <v>3.0120481927710845E-3</v>
      </c>
      <c r="F64" s="81">
        <v>17</v>
      </c>
      <c r="G64" s="34">
        <f>IF(F69=0, "-", F64/F69)</f>
        <v>1.5784586815227482E-2</v>
      </c>
      <c r="H64" s="65">
        <v>7</v>
      </c>
      <c r="I64" s="9">
        <f>IF(H69=0, "-", H64/H69)</f>
        <v>7.803790412486065E-3</v>
      </c>
      <c r="J64" s="8">
        <f t="shared" si="4"/>
        <v>3</v>
      </c>
      <c r="K64" s="9">
        <f t="shared" si="5"/>
        <v>1.4285714285714286</v>
      </c>
    </row>
    <row r="65" spans="1:11" x14ac:dyDescent="0.2">
      <c r="A65" s="7" t="s">
        <v>410</v>
      </c>
      <c r="B65" s="65">
        <v>76</v>
      </c>
      <c r="C65" s="34">
        <f>IF(B69=0, "-", B65/B69)</f>
        <v>0.17715617715617715</v>
      </c>
      <c r="D65" s="65">
        <v>42</v>
      </c>
      <c r="E65" s="9">
        <f>IF(D69=0, "-", D65/D69)</f>
        <v>0.12650602409638553</v>
      </c>
      <c r="F65" s="81">
        <v>220</v>
      </c>
      <c r="G65" s="34">
        <f>IF(F69=0, "-", F65/F69)</f>
        <v>0.20427112349117921</v>
      </c>
      <c r="H65" s="65">
        <v>148</v>
      </c>
      <c r="I65" s="9">
        <f>IF(H69=0, "-", H65/H69)</f>
        <v>0.16499442586399107</v>
      </c>
      <c r="J65" s="8">
        <f t="shared" si="4"/>
        <v>0.80952380952380953</v>
      </c>
      <c r="K65" s="9">
        <f t="shared" si="5"/>
        <v>0.48648648648648651</v>
      </c>
    </row>
    <row r="66" spans="1:11" x14ac:dyDescent="0.2">
      <c r="A66" s="7" t="s">
        <v>411</v>
      </c>
      <c r="B66" s="65">
        <v>26</v>
      </c>
      <c r="C66" s="34">
        <f>IF(B69=0, "-", B66/B69)</f>
        <v>6.0606060606060608E-2</v>
      </c>
      <c r="D66" s="65">
        <v>14</v>
      </c>
      <c r="E66" s="9">
        <f>IF(D69=0, "-", D66/D69)</f>
        <v>4.2168674698795178E-2</v>
      </c>
      <c r="F66" s="81">
        <v>76</v>
      </c>
      <c r="G66" s="34">
        <f>IF(F69=0, "-", F66/F69)</f>
        <v>7.0566388115134632E-2</v>
      </c>
      <c r="H66" s="65">
        <v>37</v>
      </c>
      <c r="I66" s="9">
        <f>IF(H69=0, "-", H66/H69)</f>
        <v>4.1248606465997768E-2</v>
      </c>
      <c r="J66" s="8">
        <f t="shared" si="4"/>
        <v>0.8571428571428571</v>
      </c>
      <c r="K66" s="9">
        <f t="shared" si="5"/>
        <v>1.0540540540540539</v>
      </c>
    </row>
    <row r="67" spans="1:11" x14ac:dyDescent="0.2">
      <c r="A67" s="7" t="s">
        <v>412</v>
      </c>
      <c r="B67" s="65">
        <v>23</v>
      </c>
      <c r="C67" s="34">
        <f>IF(B69=0, "-", B67/B69)</f>
        <v>5.3613053613053616E-2</v>
      </c>
      <c r="D67" s="65">
        <v>13</v>
      </c>
      <c r="E67" s="9">
        <f>IF(D69=0, "-", D67/D69)</f>
        <v>3.9156626506024098E-2</v>
      </c>
      <c r="F67" s="81">
        <v>68</v>
      </c>
      <c r="G67" s="34">
        <f>IF(F69=0, "-", F67/F69)</f>
        <v>6.313834726090993E-2</v>
      </c>
      <c r="H67" s="65">
        <v>49</v>
      </c>
      <c r="I67" s="9">
        <f>IF(H69=0, "-", H67/H69)</f>
        <v>5.4626532887402456E-2</v>
      </c>
      <c r="J67" s="8">
        <f t="shared" si="4"/>
        <v>0.76923076923076927</v>
      </c>
      <c r="K67" s="9">
        <f t="shared" si="5"/>
        <v>0.38775510204081631</v>
      </c>
    </row>
    <row r="68" spans="1:11" x14ac:dyDescent="0.2">
      <c r="A68" s="2"/>
      <c r="B68" s="68"/>
      <c r="C68" s="33"/>
      <c r="D68" s="68"/>
      <c r="E68" s="6"/>
      <c r="F68" s="82"/>
      <c r="G68" s="33"/>
      <c r="H68" s="68"/>
      <c r="I68" s="6"/>
      <c r="J68" s="5"/>
      <c r="K68" s="6"/>
    </row>
    <row r="69" spans="1:11" s="43" customFormat="1" x14ac:dyDescent="0.2">
      <c r="A69" s="162" t="s">
        <v>485</v>
      </c>
      <c r="B69" s="71">
        <f>SUM(B51:B68)</f>
        <v>429</v>
      </c>
      <c r="C69" s="40">
        <f>B69/1634</f>
        <v>0.26254589963280295</v>
      </c>
      <c r="D69" s="71">
        <f>SUM(D51:D68)</f>
        <v>332</v>
      </c>
      <c r="E69" s="41">
        <f>D69/1257</f>
        <v>0.26412092283214</v>
      </c>
      <c r="F69" s="77">
        <f>SUM(F51:F68)</f>
        <v>1077</v>
      </c>
      <c r="G69" s="42">
        <f>F69/4245</f>
        <v>0.25371024734982334</v>
      </c>
      <c r="H69" s="71">
        <f>SUM(H51:H68)</f>
        <v>897</v>
      </c>
      <c r="I69" s="41">
        <f>H69/3843</f>
        <v>0.23341139734582358</v>
      </c>
      <c r="J69" s="37">
        <f>IF(D69=0, "-", IF((B69-D69)/D69&lt;10, (B69-D69)/D69, "&gt;999%"))</f>
        <v>0.29216867469879521</v>
      </c>
      <c r="K69" s="38">
        <f>IF(H69=0, "-", IF((F69-H69)/H69&lt;10, (F69-H69)/H69, "&gt;999%"))</f>
        <v>0.20066889632107024</v>
      </c>
    </row>
    <row r="70" spans="1:11" x14ac:dyDescent="0.2">
      <c r="B70" s="83"/>
      <c r="D70" s="83"/>
      <c r="F70" s="83"/>
      <c r="H70" s="83"/>
    </row>
    <row r="71" spans="1:11" x14ac:dyDescent="0.2">
      <c r="A71" s="27" t="s">
        <v>484</v>
      </c>
      <c r="B71" s="71">
        <v>530</v>
      </c>
      <c r="C71" s="40">
        <f>B71/1634</f>
        <v>0.32435740514075889</v>
      </c>
      <c r="D71" s="71">
        <v>406</v>
      </c>
      <c r="E71" s="41">
        <f>D71/1257</f>
        <v>0.3229912490055688</v>
      </c>
      <c r="F71" s="77">
        <v>1312</v>
      </c>
      <c r="G71" s="42">
        <f>F71/4245</f>
        <v>0.30906949352179036</v>
      </c>
      <c r="H71" s="71">
        <v>1084</v>
      </c>
      <c r="I71" s="41">
        <f>H71/3843</f>
        <v>0.2820712984647411</v>
      </c>
      <c r="J71" s="37">
        <f>IF(D71=0, "-", IF((B71-D71)/D71&lt;10, (B71-D71)/D71, "&gt;999%"))</f>
        <v>0.30541871921182268</v>
      </c>
      <c r="K71" s="38">
        <f>IF(H71=0, "-", IF((F71-H71)/H71&lt;10, (F71-H71)/H71, "&gt;999%"))</f>
        <v>0.21033210332103322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48"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497</v>
      </c>
      <c r="C1" s="198"/>
      <c r="D1" s="198"/>
      <c r="E1" s="199"/>
      <c r="F1" s="199"/>
      <c r="G1" s="199"/>
      <c r="H1" s="199"/>
      <c r="I1" s="199"/>
      <c r="J1" s="199"/>
      <c r="K1" s="199"/>
    </row>
    <row r="2" spans="1:11" s="52" customFormat="1" ht="20.25" x14ac:dyDescent="0.3">
      <c r="A2" s="4" t="s">
        <v>96</v>
      </c>
      <c r="B2" s="202" t="s">
        <v>86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1</v>
      </c>
      <c r="C7" s="39">
        <f>IF(B26=0, "-", B7/B26)</f>
        <v>1.8867924528301887E-3</v>
      </c>
      <c r="D7" s="65">
        <v>0</v>
      </c>
      <c r="E7" s="21">
        <f>IF(D26=0, "-", D7/D26)</f>
        <v>0</v>
      </c>
      <c r="F7" s="81">
        <v>4</v>
      </c>
      <c r="G7" s="39">
        <f>IF(F26=0, "-", F7/F26)</f>
        <v>3.0487804878048782E-3</v>
      </c>
      <c r="H7" s="65">
        <v>0</v>
      </c>
      <c r="I7" s="21">
        <f>IF(H26=0, "-", H7/H26)</f>
        <v>0</v>
      </c>
      <c r="J7" s="20" t="str">
        <f t="shared" ref="J7:J24" si="0">IF(D7=0, "-", IF((B7-D7)/D7&lt;10, (B7-D7)/D7, "&gt;999%"))</f>
        <v>-</v>
      </c>
      <c r="K7" s="21" t="str">
        <f t="shared" ref="K7:K24" si="1">IF(H7=0, "-", IF((F7-H7)/H7&lt;10, (F7-H7)/H7, "&gt;999%"))</f>
        <v>-</v>
      </c>
    </row>
    <row r="8" spans="1:11" x14ac:dyDescent="0.2">
      <c r="A8" s="7" t="s">
        <v>40</v>
      </c>
      <c r="B8" s="65">
        <v>90</v>
      </c>
      <c r="C8" s="39">
        <f>IF(B26=0, "-", B8/B26)</f>
        <v>0.16981132075471697</v>
      </c>
      <c r="D8" s="65">
        <v>97</v>
      </c>
      <c r="E8" s="21">
        <f>IF(D26=0, "-", D8/D26)</f>
        <v>0.23891625615763548</v>
      </c>
      <c r="F8" s="81">
        <v>241</v>
      </c>
      <c r="G8" s="39">
        <f>IF(F26=0, "-", F8/F26)</f>
        <v>0.1836890243902439</v>
      </c>
      <c r="H8" s="65">
        <v>240</v>
      </c>
      <c r="I8" s="21">
        <f>IF(H26=0, "-", H8/H26)</f>
        <v>0.22140221402214022</v>
      </c>
      <c r="J8" s="20">
        <f t="shared" si="0"/>
        <v>-7.2164948453608241E-2</v>
      </c>
      <c r="K8" s="21">
        <f t="shared" si="1"/>
        <v>4.1666666666666666E-3</v>
      </c>
    </row>
    <row r="9" spans="1:11" x14ac:dyDescent="0.2">
      <c r="A9" s="7" t="s">
        <v>43</v>
      </c>
      <c r="B9" s="65">
        <v>9</v>
      </c>
      <c r="C9" s="39">
        <f>IF(B26=0, "-", B9/B26)</f>
        <v>1.6981132075471698E-2</v>
      </c>
      <c r="D9" s="65">
        <v>4</v>
      </c>
      <c r="E9" s="21">
        <f>IF(D26=0, "-", D9/D26)</f>
        <v>9.852216748768473E-3</v>
      </c>
      <c r="F9" s="81">
        <v>21</v>
      </c>
      <c r="G9" s="39">
        <f>IF(F26=0, "-", F9/F26)</f>
        <v>1.600609756097561E-2</v>
      </c>
      <c r="H9" s="65">
        <v>11</v>
      </c>
      <c r="I9" s="21">
        <f>IF(H26=0, "-", H9/H26)</f>
        <v>1.014760147601476E-2</v>
      </c>
      <c r="J9" s="20">
        <f t="shared" si="0"/>
        <v>1.25</v>
      </c>
      <c r="K9" s="21">
        <f t="shared" si="1"/>
        <v>0.90909090909090906</v>
      </c>
    </row>
    <row r="10" spans="1:11" x14ac:dyDescent="0.2">
      <c r="A10" s="7" t="s">
        <v>45</v>
      </c>
      <c r="B10" s="65">
        <v>0</v>
      </c>
      <c r="C10" s="39">
        <f>IF(B26=0, "-", B10/B26)</f>
        <v>0</v>
      </c>
      <c r="D10" s="65">
        <v>58</v>
      </c>
      <c r="E10" s="21">
        <f>IF(D26=0, "-", D10/D26)</f>
        <v>0.14285714285714285</v>
      </c>
      <c r="F10" s="81">
        <v>0</v>
      </c>
      <c r="G10" s="39">
        <f>IF(F26=0, "-", F10/F26)</f>
        <v>0</v>
      </c>
      <c r="H10" s="65">
        <v>94</v>
      </c>
      <c r="I10" s="21">
        <f>IF(H26=0, "-", H10/H26)</f>
        <v>8.6715867158671592E-2</v>
      </c>
      <c r="J10" s="20">
        <f t="shared" si="0"/>
        <v>-1</v>
      </c>
      <c r="K10" s="21">
        <f t="shared" si="1"/>
        <v>-1</v>
      </c>
    </row>
    <row r="11" spans="1:11" x14ac:dyDescent="0.2">
      <c r="A11" s="7" t="s">
        <v>47</v>
      </c>
      <c r="B11" s="65">
        <v>2</v>
      </c>
      <c r="C11" s="39">
        <f>IF(B26=0, "-", B11/B26)</f>
        <v>3.7735849056603774E-3</v>
      </c>
      <c r="D11" s="65">
        <v>3</v>
      </c>
      <c r="E11" s="21">
        <f>IF(D26=0, "-", D11/D26)</f>
        <v>7.3891625615763543E-3</v>
      </c>
      <c r="F11" s="81">
        <v>9</v>
      </c>
      <c r="G11" s="39">
        <f>IF(F26=0, "-", F11/F26)</f>
        <v>6.8597560975609756E-3</v>
      </c>
      <c r="H11" s="65">
        <v>11</v>
      </c>
      <c r="I11" s="21">
        <f>IF(H26=0, "-", H11/H26)</f>
        <v>1.014760147601476E-2</v>
      </c>
      <c r="J11" s="20">
        <f t="shared" si="0"/>
        <v>-0.33333333333333331</v>
      </c>
      <c r="K11" s="21">
        <f t="shared" si="1"/>
        <v>-0.18181818181818182</v>
      </c>
    </row>
    <row r="12" spans="1:11" x14ac:dyDescent="0.2">
      <c r="A12" s="7" t="s">
        <v>50</v>
      </c>
      <c r="B12" s="65">
        <v>45</v>
      </c>
      <c r="C12" s="39">
        <f>IF(B26=0, "-", B12/B26)</f>
        <v>8.4905660377358486E-2</v>
      </c>
      <c r="D12" s="65">
        <v>34</v>
      </c>
      <c r="E12" s="21">
        <f>IF(D26=0, "-", D12/D26)</f>
        <v>8.3743842364532015E-2</v>
      </c>
      <c r="F12" s="81">
        <v>115</v>
      </c>
      <c r="G12" s="39">
        <f>IF(F26=0, "-", F12/F26)</f>
        <v>8.7652439024390238E-2</v>
      </c>
      <c r="H12" s="65">
        <v>84</v>
      </c>
      <c r="I12" s="21">
        <f>IF(H26=0, "-", H12/H26)</f>
        <v>7.7490774907749083E-2</v>
      </c>
      <c r="J12" s="20">
        <f t="shared" si="0"/>
        <v>0.3235294117647059</v>
      </c>
      <c r="K12" s="21">
        <f t="shared" si="1"/>
        <v>0.36904761904761907</v>
      </c>
    </row>
    <row r="13" spans="1:11" x14ac:dyDescent="0.2">
      <c r="A13" s="7" t="s">
        <v>53</v>
      </c>
      <c r="B13" s="65">
        <v>5</v>
      </c>
      <c r="C13" s="39">
        <f>IF(B26=0, "-", B13/B26)</f>
        <v>9.433962264150943E-3</v>
      </c>
      <c r="D13" s="65">
        <v>0</v>
      </c>
      <c r="E13" s="21">
        <f>IF(D26=0, "-", D13/D26)</f>
        <v>0</v>
      </c>
      <c r="F13" s="81">
        <v>7</v>
      </c>
      <c r="G13" s="39">
        <f>IF(F26=0, "-", F13/F26)</f>
        <v>5.335365853658537E-3</v>
      </c>
      <c r="H13" s="65">
        <v>0</v>
      </c>
      <c r="I13" s="21">
        <f>IF(H26=0, "-", H13/H26)</f>
        <v>0</v>
      </c>
      <c r="J13" s="20" t="str">
        <f t="shared" si="0"/>
        <v>-</v>
      </c>
      <c r="K13" s="21" t="str">
        <f t="shared" si="1"/>
        <v>-</v>
      </c>
    </row>
    <row r="14" spans="1:11" x14ac:dyDescent="0.2">
      <c r="A14" s="7" t="s">
        <v>57</v>
      </c>
      <c r="B14" s="65">
        <v>28</v>
      </c>
      <c r="C14" s="39">
        <f>IF(B26=0, "-", B14/B26)</f>
        <v>5.2830188679245285E-2</v>
      </c>
      <c r="D14" s="65">
        <v>5</v>
      </c>
      <c r="E14" s="21">
        <f>IF(D26=0, "-", D14/D26)</f>
        <v>1.2315270935960592E-2</v>
      </c>
      <c r="F14" s="81">
        <v>41</v>
      </c>
      <c r="G14" s="39">
        <f>IF(F26=0, "-", F14/F26)</f>
        <v>3.125E-2</v>
      </c>
      <c r="H14" s="65">
        <v>24</v>
      </c>
      <c r="I14" s="21">
        <f>IF(H26=0, "-", H14/H26)</f>
        <v>2.2140221402214021E-2</v>
      </c>
      <c r="J14" s="20">
        <f t="shared" si="0"/>
        <v>4.5999999999999996</v>
      </c>
      <c r="K14" s="21">
        <f t="shared" si="1"/>
        <v>0.70833333333333337</v>
      </c>
    </row>
    <row r="15" spans="1:11" x14ac:dyDescent="0.2">
      <c r="A15" s="7" t="s">
        <v>61</v>
      </c>
      <c r="B15" s="65">
        <v>41</v>
      </c>
      <c r="C15" s="39">
        <f>IF(B26=0, "-", B15/B26)</f>
        <v>7.7358490566037733E-2</v>
      </c>
      <c r="D15" s="65">
        <v>25</v>
      </c>
      <c r="E15" s="21">
        <f>IF(D26=0, "-", D15/D26)</f>
        <v>6.1576354679802957E-2</v>
      </c>
      <c r="F15" s="81">
        <v>94</v>
      </c>
      <c r="G15" s="39">
        <f>IF(F26=0, "-", F15/F26)</f>
        <v>7.1646341463414628E-2</v>
      </c>
      <c r="H15" s="65">
        <v>72</v>
      </c>
      <c r="I15" s="21">
        <f>IF(H26=0, "-", H15/H26)</f>
        <v>6.6420664206642069E-2</v>
      </c>
      <c r="J15" s="20">
        <f t="shared" si="0"/>
        <v>0.64</v>
      </c>
      <c r="K15" s="21">
        <f t="shared" si="1"/>
        <v>0.30555555555555558</v>
      </c>
    </row>
    <row r="16" spans="1:11" x14ac:dyDescent="0.2">
      <c r="A16" s="7" t="s">
        <v>65</v>
      </c>
      <c r="B16" s="65">
        <v>2</v>
      </c>
      <c r="C16" s="39">
        <f>IF(B26=0, "-", B16/B26)</f>
        <v>3.7735849056603774E-3</v>
      </c>
      <c r="D16" s="65">
        <v>7</v>
      </c>
      <c r="E16" s="21">
        <f>IF(D26=0, "-", D16/D26)</f>
        <v>1.7241379310344827E-2</v>
      </c>
      <c r="F16" s="81">
        <v>3</v>
      </c>
      <c r="G16" s="39">
        <f>IF(F26=0, "-", F16/F26)</f>
        <v>2.2865853658536584E-3</v>
      </c>
      <c r="H16" s="65">
        <v>20</v>
      </c>
      <c r="I16" s="21">
        <f>IF(H26=0, "-", H16/H26)</f>
        <v>1.8450184501845018E-2</v>
      </c>
      <c r="J16" s="20">
        <f t="shared" si="0"/>
        <v>-0.7142857142857143</v>
      </c>
      <c r="K16" s="21">
        <f t="shared" si="1"/>
        <v>-0.85</v>
      </c>
    </row>
    <row r="17" spans="1:11" x14ac:dyDescent="0.2">
      <c r="A17" s="7" t="s">
        <v>68</v>
      </c>
      <c r="B17" s="65">
        <v>78</v>
      </c>
      <c r="C17" s="39">
        <f>IF(B26=0, "-", B17/B26)</f>
        <v>0.14716981132075471</v>
      </c>
      <c r="D17" s="65">
        <v>40</v>
      </c>
      <c r="E17" s="21">
        <f>IF(D26=0, "-", D17/D26)</f>
        <v>9.8522167487684734E-2</v>
      </c>
      <c r="F17" s="81">
        <v>181</v>
      </c>
      <c r="G17" s="39">
        <f>IF(F26=0, "-", F17/F26)</f>
        <v>0.13795731707317074</v>
      </c>
      <c r="H17" s="65">
        <v>119</v>
      </c>
      <c r="I17" s="21">
        <f>IF(H26=0, "-", H17/H26)</f>
        <v>0.10977859778597786</v>
      </c>
      <c r="J17" s="20">
        <f t="shared" si="0"/>
        <v>0.95</v>
      </c>
      <c r="K17" s="21">
        <f t="shared" si="1"/>
        <v>0.52100840336134457</v>
      </c>
    </row>
    <row r="18" spans="1:11" x14ac:dyDescent="0.2">
      <c r="A18" s="7" t="s">
        <v>69</v>
      </c>
      <c r="B18" s="65">
        <v>26</v>
      </c>
      <c r="C18" s="39">
        <f>IF(B26=0, "-", B18/B26)</f>
        <v>4.9056603773584909E-2</v>
      </c>
      <c r="D18" s="65">
        <v>15</v>
      </c>
      <c r="E18" s="21">
        <f>IF(D26=0, "-", D18/D26)</f>
        <v>3.6945812807881777E-2</v>
      </c>
      <c r="F18" s="81">
        <v>65</v>
      </c>
      <c r="G18" s="39">
        <f>IF(F26=0, "-", F18/F26)</f>
        <v>4.9542682926829271E-2</v>
      </c>
      <c r="H18" s="65">
        <v>53</v>
      </c>
      <c r="I18" s="21">
        <f>IF(H26=0, "-", H18/H26)</f>
        <v>4.8892988929889296E-2</v>
      </c>
      <c r="J18" s="20">
        <f t="shared" si="0"/>
        <v>0.73333333333333328</v>
      </c>
      <c r="K18" s="21">
        <f t="shared" si="1"/>
        <v>0.22641509433962265</v>
      </c>
    </row>
    <row r="19" spans="1:11" x14ac:dyDescent="0.2">
      <c r="A19" s="7" t="s">
        <v>70</v>
      </c>
      <c r="B19" s="65">
        <v>0</v>
      </c>
      <c r="C19" s="39">
        <f>IF(B26=0, "-", B19/B26)</f>
        <v>0</v>
      </c>
      <c r="D19" s="65">
        <v>0</v>
      </c>
      <c r="E19" s="21">
        <f>IF(D26=0, "-", D19/D26)</f>
        <v>0</v>
      </c>
      <c r="F19" s="81">
        <v>1</v>
      </c>
      <c r="G19" s="39">
        <f>IF(F26=0, "-", F19/F26)</f>
        <v>7.6219512195121954E-4</v>
      </c>
      <c r="H19" s="65">
        <v>0</v>
      </c>
      <c r="I19" s="21">
        <f>IF(H26=0, "-", H19/H26)</f>
        <v>0</v>
      </c>
      <c r="J19" s="20" t="str">
        <f t="shared" si="0"/>
        <v>-</v>
      </c>
      <c r="K19" s="21" t="str">
        <f t="shared" si="1"/>
        <v>-</v>
      </c>
    </row>
    <row r="20" spans="1:11" x14ac:dyDescent="0.2">
      <c r="A20" s="7" t="s">
        <v>72</v>
      </c>
      <c r="B20" s="65">
        <v>10</v>
      </c>
      <c r="C20" s="39">
        <f>IF(B26=0, "-", B20/B26)</f>
        <v>1.8867924528301886E-2</v>
      </c>
      <c r="D20" s="65">
        <v>3</v>
      </c>
      <c r="E20" s="21">
        <f>IF(D26=0, "-", D20/D26)</f>
        <v>7.3891625615763543E-3</v>
      </c>
      <c r="F20" s="81">
        <v>19</v>
      </c>
      <c r="G20" s="39">
        <f>IF(F26=0, "-", F20/F26)</f>
        <v>1.4481707317073171E-2</v>
      </c>
      <c r="H20" s="65">
        <v>10</v>
      </c>
      <c r="I20" s="21">
        <f>IF(H26=0, "-", H20/H26)</f>
        <v>9.2250922509225092E-3</v>
      </c>
      <c r="J20" s="20">
        <f t="shared" si="0"/>
        <v>2.3333333333333335</v>
      </c>
      <c r="K20" s="21">
        <f t="shared" si="1"/>
        <v>0.9</v>
      </c>
    </row>
    <row r="21" spans="1:11" x14ac:dyDescent="0.2">
      <c r="A21" s="7" t="s">
        <v>73</v>
      </c>
      <c r="B21" s="65">
        <v>8</v>
      </c>
      <c r="C21" s="39">
        <f>IF(B26=0, "-", B21/B26)</f>
        <v>1.509433962264151E-2</v>
      </c>
      <c r="D21" s="65">
        <v>2</v>
      </c>
      <c r="E21" s="21">
        <f>IF(D26=0, "-", D21/D26)</f>
        <v>4.9261083743842365E-3</v>
      </c>
      <c r="F21" s="81">
        <v>17</v>
      </c>
      <c r="G21" s="39">
        <f>IF(F26=0, "-", F21/F26)</f>
        <v>1.2957317073170731E-2</v>
      </c>
      <c r="H21" s="65">
        <v>6</v>
      </c>
      <c r="I21" s="21">
        <f>IF(H26=0, "-", H21/H26)</f>
        <v>5.5350553505535052E-3</v>
      </c>
      <c r="J21" s="20">
        <f t="shared" si="0"/>
        <v>3</v>
      </c>
      <c r="K21" s="21">
        <f t="shared" si="1"/>
        <v>1.8333333333333333</v>
      </c>
    </row>
    <row r="22" spans="1:11" x14ac:dyDescent="0.2">
      <c r="A22" s="7" t="s">
        <v>76</v>
      </c>
      <c r="B22" s="65">
        <v>4</v>
      </c>
      <c r="C22" s="39">
        <f>IF(B26=0, "-", B22/B26)</f>
        <v>7.5471698113207548E-3</v>
      </c>
      <c r="D22" s="65">
        <v>1</v>
      </c>
      <c r="E22" s="21">
        <f>IF(D26=0, "-", D22/D26)</f>
        <v>2.4630541871921183E-3</v>
      </c>
      <c r="F22" s="81">
        <v>17</v>
      </c>
      <c r="G22" s="39">
        <f>IF(F26=0, "-", F22/F26)</f>
        <v>1.2957317073170731E-2</v>
      </c>
      <c r="H22" s="65">
        <v>7</v>
      </c>
      <c r="I22" s="21">
        <f>IF(H26=0, "-", H22/H26)</f>
        <v>6.4575645756457566E-3</v>
      </c>
      <c r="J22" s="20">
        <f t="shared" si="0"/>
        <v>3</v>
      </c>
      <c r="K22" s="21">
        <f t="shared" si="1"/>
        <v>1.4285714285714286</v>
      </c>
    </row>
    <row r="23" spans="1:11" x14ac:dyDescent="0.2">
      <c r="A23" s="7" t="s">
        <v>79</v>
      </c>
      <c r="B23" s="65">
        <v>153</v>
      </c>
      <c r="C23" s="39">
        <f>IF(B26=0, "-", B23/B26)</f>
        <v>0.28867924528301886</v>
      </c>
      <c r="D23" s="65">
        <v>97</v>
      </c>
      <c r="E23" s="21">
        <f>IF(D26=0, "-", D23/D26)</f>
        <v>0.23891625615763548</v>
      </c>
      <c r="F23" s="81">
        <v>401</v>
      </c>
      <c r="G23" s="39">
        <f>IF(F26=0, "-", F23/F26)</f>
        <v>0.30564024390243905</v>
      </c>
      <c r="H23" s="65">
        <v>272</v>
      </c>
      <c r="I23" s="21">
        <f>IF(H26=0, "-", H23/H26)</f>
        <v>0.25092250922509224</v>
      </c>
      <c r="J23" s="20">
        <f t="shared" si="0"/>
        <v>0.57731958762886593</v>
      </c>
      <c r="K23" s="21">
        <f t="shared" si="1"/>
        <v>0.47426470588235292</v>
      </c>
    </row>
    <row r="24" spans="1:11" x14ac:dyDescent="0.2">
      <c r="A24" s="7" t="s">
        <v>81</v>
      </c>
      <c r="B24" s="65">
        <v>28</v>
      </c>
      <c r="C24" s="39">
        <f>IF(B26=0, "-", B24/B26)</f>
        <v>5.2830188679245285E-2</v>
      </c>
      <c r="D24" s="65">
        <v>15</v>
      </c>
      <c r="E24" s="21">
        <f>IF(D26=0, "-", D24/D26)</f>
        <v>3.6945812807881777E-2</v>
      </c>
      <c r="F24" s="81">
        <v>76</v>
      </c>
      <c r="G24" s="39">
        <f>IF(F26=0, "-", F24/F26)</f>
        <v>5.7926829268292686E-2</v>
      </c>
      <c r="H24" s="65">
        <v>61</v>
      </c>
      <c r="I24" s="21">
        <f>IF(H26=0, "-", H24/H26)</f>
        <v>5.6273062730627307E-2</v>
      </c>
      <c r="J24" s="20">
        <f t="shared" si="0"/>
        <v>0.8666666666666667</v>
      </c>
      <c r="K24" s="21">
        <f t="shared" si="1"/>
        <v>0.24590163934426229</v>
      </c>
    </row>
    <row r="25" spans="1:11" x14ac:dyDescent="0.2">
      <c r="A25" s="2"/>
      <c r="B25" s="68"/>
      <c r="C25" s="33"/>
      <c r="D25" s="68"/>
      <c r="E25" s="6"/>
      <c r="F25" s="82"/>
      <c r="G25" s="33"/>
      <c r="H25" s="68"/>
      <c r="I25" s="6"/>
      <c r="J25" s="5"/>
      <c r="K25" s="6"/>
    </row>
    <row r="26" spans="1:11" s="43" customFormat="1" x14ac:dyDescent="0.2">
      <c r="A26" s="162" t="s">
        <v>484</v>
      </c>
      <c r="B26" s="71">
        <f>SUM(B7:B25)</f>
        <v>530</v>
      </c>
      <c r="C26" s="40">
        <v>1</v>
      </c>
      <c r="D26" s="71">
        <f>SUM(D7:D25)</f>
        <v>406</v>
      </c>
      <c r="E26" s="41">
        <v>1</v>
      </c>
      <c r="F26" s="77">
        <f>SUM(F7:F25)</f>
        <v>1312</v>
      </c>
      <c r="G26" s="42">
        <v>1</v>
      </c>
      <c r="H26" s="71">
        <f>SUM(H7:H25)</f>
        <v>1084</v>
      </c>
      <c r="I26" s="41">
        <v>1</v>
      </c>
      <c r="J26" s="37">
        <f>IF(D26=0, "-", (B26-D26)/D26)</f>
        <v>0.30541871921182268</v>
      </c>
      <c r="K26" s="38">
        <f>IF(H26=0, "-", (F26-H26)/H26)</f>
        <v>0.21033210332103322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8"/>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96</v>
      </c>
      <c r="B2" s="202" t="s">
        <v>86</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413</v>
      </c>
      <c r="B7" s="65">
        <v>5</v>
      </c>
      <c r="C7" s="34">
        <f>IF(B19=0, "-", B7/B19)</f>
        <v>0.10416666666666667</v>
      </c>
      <c r="D7" s="65">
        <v>2</v>
      </c>
      <c r="E7" s="9">
        <f>IF(D19=0, "-", D7/D19)</f>
        <v>9.5238095238095233E-2</v>
      </c>
      <c r="F7" s="81">
        <v>8</v>
      </c>
      <c r="G7" s="34">
        <f>IF(F19=0, "-", F7/F19)</f>
        <v>9.7560975609756101E-2</v>
      </c>
      <c r="H7" s="65">
        <v>13</v>
      </c>
      <c r="I7" s="9">
        <f>IF(H19=0, "-", H7/H19)</f>
        <v>0.203125</v>
      </c>
      <c r="J7" s="8">
        <f t="shared" ref="J7:J17" si="0">IF(D7=0, "-", IF((B7-D7)/D7&lt;10, (B7-D7)/D7, "&gt;999%"))</f>
        <v>1.5</v>
      </c>
      <c r="K7" s="9">
        <f t="shared" ref="K7:K17" si="1">IF(H7=0, "-", IF((F7-H7)/H7&lt;10, (F7-H7)/H7, "&gt;999%"))</f>
        <v>-0.38461538461538464</v>
      </c>
    </row>
    <row r="8" spans="1:11" x14ac:dyDescent="0.2">
      <c r="A8" s="7" t="s">
        <v>414</v>
      </c>
      <c r="B8" s="65">
        <v>8</v>
      </c>
      <c r="C8" s="34">
        <f>IF(B19=0, "-", B8/B19)</f>
        <v>0.16666666666666666</v>
      </c>
      <c r="D8" s="65">
        <v>3</v>
      </c>
      <c r="E8" s="9">
        <f>IF(D19=0, "-", D8/D19)</f>
        <v>0.14285714285714285</v>
      </c>
      <c r="F8" s="81">
        <v>11</v>
      </c>
      <c r="G8" s="34">
        <f>IF(F19=0, "-", F8/F19)</f>
        <v>0.13414634146341464</v>
      </c>
      <c r="H8" s="65">
        <v>5</v>
      </c>
      <c r="I8" s="9">
        <f>IF(H19=0, "-", H8/H19)</f>
        <v>7.8125E-2</v>
      </c>
      <c r="J8" s="8">
        <f t="shared" si="0"/>
        <v>1.6666666666666667</v>
      </c>
      <c r="K8" s="9">
        <f t="shared" si="1"/>
        <v>1.2</v>
      </c>
    </row>
    <row r="9" spans="1:11" x14ac:dyDescent="0.2">
      <c r="A9" s="7" t="s">
        <v>415</v>
      </c>
      <c r="B9" s="65">
        <v>1</v>
      </c>
      <c r="C9" s="34">
        <f>IF(B19=0, "-", B9/B19)</f>
        <v>2.0833333333333332E-2</v>
      </c>
      <c r="D9" s="65">
        <v>1</v>
      </c>
      <c r="E9" s="9">
        <f>IF(D19=0, "-", D9/D19)</f>
        <v>4.7619047619047616E-2</v>
      </c>
      <c r="F9" s="81">
        <v>5</v>
      </c>
      <c r="G9" s="34">
        <f>IF(F19=0, "-", F9/F19)</f>
        <v>6.097560975609756E-2</v>
      </c>
      <c r="H9" s="65">
        <v>3</v>
      </c>
      <c r="I9" s="9">
        <f>IF(H19=0, "-", H9/H19)</f>
        <v>4.6875E-2</v>
      </c>
      <c r="J9" s="8">
        <f t="shared" si="0"/>
        <v>0</v>
      </c>
      <c r="K9" s="9">
        <f t="shared" si="1"/>
        <v>0.66666666666666663</v>
      </c>
    </row>
    <row r="10" spans="1:11" x14ac:dyDescent="0.2">
      <c r="A10" s="7" t="s">
        <v>416</v>
      </c>
      <c r="B10" s="65">
        <v>6</v>
      </c>
      <c r="C10" s="34">
        <f>IF(B19=0, "-", B10/B19)</f>
        <v>0.125</v>
      </c>
      <c r="D10" s="65">
        <v>2</v>
      </c>
      <c r="E10" s="9">
        <f>IF(D19=0, "-", D10/D19)</f>
        <v>9.5238095238095233E-2</v>
      </c>
      <c r="F10" s="81">
        <v>12</v>
      </c>
      <c r="G10" s="34">
        <f>IF(F19=0, "-", F10/F19)</f>
        <v>0.14634146341463414</v>
      </c>
      <c r="H10" s="65">
        <v>7</v>
      </c>
      <c r="I10" s="9">
        <f>IF(H19=0, "-", H10/H19)</f>
        <v>0.109375</v>
      </c>
      <c r="J10" s="8">
        <f t="shared" si="0"/>
        <v>2</v>
      </c>
      <c r="K10" s="9">
        <f t="shared" si="1"/>
        <v>0.7142857142857143</v>
      </c>
    </row>
    <row r="11" spans="1:11" x14ac:dyDescent="0.2">
      <c r="A11" s="7" t="s">
        <v>417</v>
      </c>
      <c r="B11" s="65">
        <v>0</v>
      </c>
      <c r="C11" s="34">
        <f>IF(B19=0, "-", B11/B19)</f>
        <v>0</v>
      </c>
      <c r="D11" s="65">
        <v>0</v>
      </c>
      <c r="E11" s="9">
        <f>IF(D19=0, "-", D11/D19)</f>
        <v>0</v>
      </c>
      <c r="F11" s="81">
        <v>2</v>
      </c>
      <c r="G11" s="34">
        <f>IF(F19=0, "-", F11/F19)</f>
        <v>2.4390243902439025E-2</v>
      </c>
      <c r="H11" s="65">
        <v>0</v>
      </c>
      <c r="I11" s="9">
        <f>IF(H19=0, "-", H11/H19)</f>
        <v>0</v>
      </c>
      <c r="J11" s="8" t="str">
        <f t="shared" si="0"/>
        <v>-</v>
      </c>
      <c r="K11" s="9" t="str">
        <f t="shared" si="1"/>
        <v>-</v>
      </c>
    </row>
    <row r="12" spans="1:11" x14ac:dyDescent="0.2">
      <c r="A12" s="7" t="s">
        <v>418</v>
      </c>
      <c r="B12" s="65">
        <v>9</v>
      </c>
      <c r="C12" s="34">
        <f>IF(B19=0, "-", B12/B19)</f>
        <v>0.1875</v>
      </c>
      <c r="D12" s="65">
        <v>10</v>
      </c>
      <c r="E12" s="9">
        <f>IF(D19=0, "-", D12/D19)</f>
        <v>0.47619047619047616</v>
      </c>
      <c r="F12" s="81">
        <v>20</v>
      </c>
      <c r="G12" s="34">
        <f>IF(F19=0, "-", F12/F19)</f>
        <v>0.24390243902439024</v>
      </c>
      <c r="H12" s="65">
        <v>20</v>
      </c>
      <c r="I12" s="9">
        <f>IF(H19=0, "-", H12/H19)</f>
        <v>0.3125</v>
      </c>
      <c r="J12" s="8">
        <f t="shared" si="0"/>
        <v>-0.1</v>
      </c>
      <c r="K12" s="9">
        <f t="shared" si="1"/>
        <v>0</v>
      </c>
    </row>
    <row r="13" spans="1:11" x14ac:dyDescent="0.2">
      <c r="A13" s="7" t="s">
        <v>419</v>
      </c>
      <c r="B13" s="65">
        <v>4</v>
      </c>
      <c r="C13" s="34">
        <f>IF(B19=0, "-", B13/B19)</f>
        <v>8.3333333333333329E-2</v>
      </c>
      <c r="D13" s="65">
        <v>0</v>
      </c>
      <c r="E13" s="9">
        <f>IF(D19=0, "-", D13/D19)</f>
        <v>0</v>
      </c>
      <c r="F13" s="81">
        <v>5</v>
      </c>
      <c r="G13" s="34">
        <f>IF(F19=0, "-", F13/F19)</f>
        <v>6.097560975609756E-2</v>
      </c>
      <c r="H13" s="65">
        <v>0</v>
      </c>
      <c r="I13" s="9">
        <f>IF(H19=0, "-", H13/H19)</f>
        <v>0</v>
      </c>
      <c r="J13" s="8" t="str">
        <f t="shared" si="0"/>
        <v>-</v>
      </c>
      <c r="K13" s="9" t="str">
        <f t="shared" si="1"/>
        <v>-</v>
      </c>
    </row>
    <row r="14" spans="1:11" x14ac:dyDescent="0.2">
      <c r="A14" s="7" t="s">
        <v>420</v>
      </c>
      <c r="B14" s="65">
        <v>6</v>
      </c>
      <c r="C14" s="34">
        <f>IF(B19=0, "-", B14/B19)</f>
        <v>0.125</v>
      </c>
      <c r="D14" s="65">
        <v>0</v>
      </c>
      <c r="E14" s="9">
        <f>IF(D19=0, "-", D14/D19)</f>
        <v>0</v>
      </c>
      <c r="F14" s="81">
        <v>8</v>
      </c>
      <c r="G14" s="34">
        <f>IF(F19=0, "-", F14/F19)</f>
        <v>9.7560975609756101E-2</v>
      </c>
      <c r="H14" s="65">
        <v>0</v>
      </c>
      <c r="I14" s="9">
        <f>IF(H19=0, "-", H14/H19)</f>
        <v>0</v>
      </c>
      <c r="J14" s="8" t="str">
        <f t="shared" si="0"/>
        <v>-</v>
      </c>
      <c r="K14" s="9" t="str">
        <f t="shared" si="1"/>
        <v>-</v>
      </c>
    </row>
    <row r="15" spans="1:11" x14ac:dyDescent="0.2">
      <c r="A15" s="7" t="s">
        <v>421</v>
      </c>
      <c r="B15" s="65">
        <v>5</v>
      </c>
      <c r="C15" s="34">
        <f>IF(B19=0, "-", B15/B19)</f>
        <v>0.10416666666666667</v>
      </c>
      <c r="D15" s="65">
        <v>3</v>
      </c>
      <c r="E15" s="9">
        <f>IF(D19=0, "-", D15/D19)</f>
        <v>0.14285714285714285</v>
      </c>
      <c r="F15" s="81">
        <v>6</v>
      </c>
      <c r="G15" s="34">
        <f>IF(F19=0, "-", F15/F19)</f>
        <v>7.3170731707317069E-2</v>
      </c>
      <c r="H15" s="65">
        <v>12</v>
      </c>
      <c r="I15" s="9">
        <f>IF(H19=0, "-", H15/H19)</f>
        <v>0.1875</v>
      </c>
      <c r="J15" s="8">
        <f t="shared" si="0"/>
        <v>0.66666666666666663</v>
      </c>
      <c r="K15" s="9">
        <f t="shared" si="1"/>
        <v>-0.5</v>
      </c>
    </row>
    <row r="16" spans="1:11" x14ac:dyDescent="0.2">
      <c r="A16" s="7" t="s">
        <v>422</v>
      </c>
      <c r="B16" s="65">
        <v>1</v>
      </c>
      <c r="C16" s="34">
        <f>IF(B19=0, "-", B16/B19)</f>
        <v>2.0833333333333332E-2</v>
      </c>
      <c r="D16" s="65">
        <v>0</v>
      </c>
      <c r="E16" s="9">
        <f>IF(D19=0, "-", D16/D19)</f>
        <v>0</v>
      </c>
      <c r="F16" s="81">
        <v>1</v>
      </c>
      <c r="G16" s="34">
        <f>IF(F19=0, "-", F16/F19)</f>
        <v>1.2195121951219513E-2</v>
      </c>
      <c r="H16" s="65">
        <v>1</v>
      </c>
      <c r="I16" s="9">
        <f>IF(H19=0, "-", H16/H19)</f>
        <v>1.5625E-2</v>
      </c>
      <c r="J16" s="8" t="str">
        <f t="shared" si="0"/>
        <v>-</v>
      </c>
      <c r="K16" s="9">
        <f t="shared" si="1"/>
        <v>0</v>
      </c>
    </row>
    <row r="17" spans="1:11" x14ac:dyDescent="0.2">
      <c r="A17" s="7" t="s">
        <v>423</v>
      </c>
      <c r="B17" s="65">
        <v>3</v>
      </c>
      <c r="C17" s="34">
        <f>IF(B19=0, "-", B17/B19)</f>
        <v>6.25E-2</v>
      </c>
      <c r="D17" s="65">
        <v>0</v>
      </c>
      <c r="E17" s="9">
        <f>IF(D19=0, "-", D17/D19)</f>
        <v>0</v>
      </c>
      <c r="F17" s="81">
        <v>4</v>
      </c>
      <c r="G17" s="34">
        <f>IF(F19=0, "-", F17/F19)</f>
        <v>4.878048780487805E-2</v>
      </c>
      <c r="H17" s="65">
        <v>3</v>
      </c>
      <c r="I17" s="9">
        <f>IF(H19=0, "-", H17/H19)</f>
        <v>4.6875E-2</v>
      </c>
      <c r="J17" s="8" t="str">
        <f t="shared" si="0"/>
        <v>-</v>
      </c>
      <c r="K17" s="9">
        <f t="shared" si="1"/>
        <v>0.33333333333333331</v>
      </c>
    </row>
    <row r="18" spans="1:11" x14ac:dyDescent="0.2">
      <c r="A18" s="2"/>
      <c r="B18" s="68"/>
      <c r="C18" s="33"/>
      <c r="D18" s="68"/>
      <c r="E18" s="6"/>
      <c r="F18" s="82"/>
      <c r="G18" s="33"/>
      <c r="H18" s="68"/>
      <c r="I18" s="6"/>
      <c r="J18" s="5"/>
      <c r="K18" s="6"/>
    </row>
    <row r="19" spans="1:11" s="43" customFormat="1" x14ac:dyDescent="0.2">
      <c r="A19" s="162" t="s">
        <v>494</v>
      </c>
      <c r="B19" s="71">
        <f>SUM(B7:B18)</f>
        <v>48</v>
      </c>
      <c r="C19" s="40">
        <f>B19/1634</f>
        <v>2.937576499388005E-2</v>
      </c>
      <c r="D19" s="71">
        <f>SUM(D7:D18)</f>
        <v>21</v>
      </c>
      <c r="E19" s="41">
        <f>D19/1257</f>
        <v>1.6706443914081145E-2</v>
      </c>
      <c r="F19" s="77">
        <f>SUM(F7:F18)</f>
        <v>82</v>
      </c>
      <c r="G19" s="42">
        <f>F19/4245</f>
        <v>1.9316843345111898E-2</v>
      </c>
      <c r="H19" s="71">
        <f>SUM(H7:H18)</f>
        <v>64</v>
      </c>
      <c r="I19" s="41">
        <f>H19/3843</f>
        <v>1.6653655997918293E-2</v>
      </c>
      <c r="J19" s="37">
        <f>IF(D19=0, "-", IF((B19-D19)/D19&lt;10, (B19-D19)/D19, "&gt;999%"))</f>
        <v>1.2857142857142858</v>
      </c>
      <c r="K19" s="38">
        <f>IF(H19=0, "-", IF((F19-H19)/H19&lt;10, (F19-H19)/H19, "&gt;999%"))</f>
        <v>0.28125</v>
      </c>
    </row>
    <row r="20" spans="1:11" x14ac:dyDescent="0.2">
      <c r="B20" s="83"/>
      <c r="D20" s="83"/>
      <c r="F20" s="83"/>
      <c r="H20" s="83"/>
    </row>
    <row r="21" spans="1:11" x14ac:dyDescent="0.2">
      <c r="A21" s="163" t="s">
        <v>121</v>
      </c>
      <c r="B21" s="61" t="s">
        <v>12</v>
      </c>
      <c r="C21" s="62" t="s">
        <v>13</v>
      </c>
      <c r="D21" s="61" t="s">
        <v>12</v>
      </c>
      <c r="E21" s="63" t="s">
        <v>13</v>
      </c>
      <c r="F21" s="62" t="s">
        <v>12</v>
      </c>
      <c r="G21" s="62" t="s">
        <v>13</v>
      </c>
      <c r="H21" s="61" t="s">
        <v>12</v>
      </c>
      <c r="I21" s="63" t="s">
        <v>13</v>
      </c>
      <c r="J21" s="61"/>
      <c r="K21" s="63"/>
    </row>
    <row r="22" spans="1:11" x14ac:dyDescent="0.2">
      <c r="A22" s="7" t="s">
        <v>424</v>
      </c>
      <c r="B22" s="65">
        <v>3</v>
      </c>
      <c r="C22" s="34">
        <f>IF(B29=0, "-", B22/B29)</f>
        <v>0.23076923076923078</v>
      </c>
      <c r="D22" s="65">
        <v>0</v>
      </c>
      <c r="E22" s="9">
        <f>IF(D29=0, "-", D22/D29)</f>
        <v>0</v>
      </c>
      <c r="F22" s="81">
        <v>8</v>
      </c>
      <c r="G22" s="34">
        <f>IF(F29=0, "-", F22/F29)</f>
        <v>0.25</v>
      </c>
      <c r="H22" s="65">
        <v>6</v>
      </c>
      <c r="I22" s="9">
        <f>IF(H29=0, "-", H22/H29)</f>
        <v>0.17647058823529413</v>
      </c>
      <c r="J22" s="8" t="str">
        <f t="shared" ref="J22:J27" si="2">IF(D22=0, "-", IF((B22-D22)/D22&lt;10, (B22-D22)/D22, "&gt;999%"))</f>
        <v>-</v>
      </c>
      <c r="K22" s="9">
        <f t="shared" ref="K22:K27" si="3">IF(H22=0, "-", IF((F22-H22)/H22&lt;10, (F22-H22)/H22, "&gt;999%"))</f>
        <v>0.33333333333333331</v>
      </c>
    </row>
    <row r="23" spans="1:11" x14ac:dyDescent="0.2">
      <c r="A23" s="7" t="s">
        <v>425</v>
      </c>
      <c r="B23" s="65">
        <v>2</v>
      </c>
      <c r="C23" s="34">
        <f>IF(B29=0, "-", B23/B29)</f>
        <v>0.15384615384615385</v>
      </c>
      <c r="D23" s="65">
        <v>6</v>
      </c>
      <c r="E23" s="9">
        <f>IF(D29=0, "-", D23/D29)</f>
        <v>0.46153846153846156</v>
      </c>
      <c r="F23" s="81">
        <v>13</v>
      </c>
      <c r="G23" s="34">
        <f>IF(F29=0, "-", F23/F29)</f>
        <v>0.40625</v>
      </c>
      <c r="H23" s="65">
        <v>12</v>
      </c>
      <c r="I23" s="9">
        <f>IF(H29=0, "-", H23/H29)</f>
        <v>0.35294117647058826</v>
      </c>
      <c r="J23" s="8">
        <f t="shared" si="2"/>
        <v>-0.66666666666666663</v>
      </c>
      <c r="K23" s="9">
        <f t="shared" si="3"/>
        <v>8.3333333333333329E-2</v>
      </c>
    </row>
    <row r="24" spans="1:11" x14ac:dyDescent="0.2">
      <c r="A24" s="7" t="s">
        <v>426</v>
      </c>
      <c r="B24" s="65">
        <v>7</v>
      </c>
      <c r="C24" s="34">
        <f>IF(B29=0, "-", B24/B29)</f>
        <v>0.53846153846153844</v>
      </c>
      <c r="D24" s="65">
        <v>6</v>
      </c>
      <c r="E24" s="9">
        <f>IF(D29=0, "-", D24/D29)</f>
        <v>0.46153846153846156</v>
      </c>
      <c r="F24" s="81">
        <v>9</v>
      </c>
      <c r="G24" s="34">
        <f>IF(F29=0, "-", F24/F29)</f>
        <v>0.28125</v>
      </c>
      <c r="H24" s="65">
        <v>15</v>
      </c>
      <c r="I24" s="9">
        <f>IF(H29=0, "-", H24/H29)</f>
        <v>0.44117647058823528</v>
      </c>
      <c r="J24" s="8">
        <f t="shared" si="2"/>
        <v>0.16666666666666666</v>
      </c>
      <c r="K24" s="9">
        <f t="shared" si="3"/>
        <v>-0.4</v>
      </c>
    </row>
    <row r="25" spans="1:11" x14ac:dyDescent="0.2">
      <c r="A25" s="7" t="s">
        <v>427</v>
      </c>
      <c r="B25" s="65">
        <v>1</v>
      </c>
      <c r="C25" s="34">
        <f>IF(B29=0, "-", B25/B29)</f>
        <v>7.6923076923076927E-2</v>
      </c>
      <c r="D25" s="65">
        <v>0</v>
      </c>
      <c r="E25" s="9">
        <f>IF(D29=0, "-", D25/D29)</f>
        <v>0</v>
      </c>
      <c r="F25" s="81">
        <v>1</v>
      </c>
      <c r="G25" s="34">
        <f>IF(F29=0, "-", F25/F29)</f>
        <v>3.125E-2</v>
      </c>
      <c r="H25" s="65">
        <v>0</v>
      </c>
      <c r="I25" s="9">
        <f>IF(H29=0, "-", H25/H29)</f>
        <v>0</v>
      </c>
      <c r="J25" s="8" t="str">
        <f t="shared" si="2"/>
        <v>-</v>
      </c>
      <c r="K25" s="9" t="str">
        <f t="shared" si="3"/>
        <v>-</v>
      </c>
    </row>
    <row r="26" spans="1:11" x14ac:dyDescent="0.2">
      <c r="A26" s="7" t="s">
        <v>428</v>
      </c>
      <c r="B26" s="65">
        <v>0</v>
      </c>
      <c r="C26" s="34">
        <f>IF(B29=0, "-", B26/B29)</f>
        <v>0</v>
      </c>
      <c r="D26" s="65">
        <v>1</v>
      </c>
      <c r="E26" s="9">
        <f>IF(D29=0, "-", D26/D29)</f>
        <v>7.6923076923076927E-2</v>
      </c>
      <c r="F26" s="81">
        <v>0</v>
      </c>
      <c r="G26" s="34">
        <f>IF(F29=0, "-", F26/F29)</f>
        <v>0</v>
      </c>
      <c r="H26" s="65">
        <v>1</v>
      </c>
      <c r="I26" s="9">
        <f>IF(H29=0, "-", H26/H29)</f>
        <v>2.9411764705882353E-2</v>
      </c>
      <c r="J26" s="8">
        <f t="shared" si="2"/>
        <v>-1</v>
      </c>
      <c r="K26" s="9">
        <f t="shared" si="3"/>
        <v>-1</v>
      </c>
    </row>
    <row r="27" spans="1:11" x14ac:dyDescent="0.2">
      <c r="A27" s="7" t="s">
        <v>429</v>
      </c>
      <c r="B27" s="65">
        <v>0</v>
      </c>
      <c r="C27" s="34">
        <f>IF(B29=0, "-", B27/B29)</f>
        <v>0</v>
      </c>
      <c r="D27" s="65">
        <v>0</v>
      </c>
      <c r="E27" s="9">
        <f>IF(D29=0, "-", D27/D29)</f>
        <v>0</v>
      </c>
      <c r="F27" s="81">
        <v>1</v>
      </c>
      <c r="G27" s="34">
        <f>IF(F29=0, "-", F27/F29)</f>
        <v>3.125E-2</v>
      </c>
      <c r="H27" s="65">
        <v>0</v>
      </c>
      <c r="I27" s="9">
        <f>IF(H29=0, "-", H27/H29)</f>
        <v>0</v>
      </c>
      <c r="J27" s="8" t="str">
        <f t="shared" si="2"/>
        <v>-</v>
      </c>
      <c r="K27" s="9" t="str">
        <f t="shared" si="3"/>
        <v>-</v>
      </c>
    </row>
    <row r="28" spans="1:11" x14ac:dyDescent="0.2">
      <c r="A28" s="2"/>
      <c r="B28" s="68"/>
      <c r="C28" s="33"/>
      <c r="D28" s="68"/>
      <c r="E28" s="6"/>
      <c r="F28" s="82"/>
      <c r="G28" s="33"/>
      <c r="H28" s="68"/>
      <c r="I28" s="6"/>
      <c r="J28" s="5"/>
      <c r="K28" s="6"/>
    </row>
    <row r="29" spans="1:11" s="43" customFormat="1" x14ac:dyDescent="0.2">
      <c r="A29" s="162" t="s">
        <v>493</v>
      </c>
      <c r="B29" s="71">
        <f>SUM(B22:B28)</f>
        <v>13</v>
      </c>
      <c r="C29" s="40">
        <f>B29/1634</f>
        <v>7.9559363525091801E-3</v>
      </c>
      <c r="D29" s="71">
        <f>SUM(D22:D28)</f>
        <v>13</v>
      </c>
      <c r="E29" s="41">
        <f>D29/1257</f>
        <v>1.0342084327764518E-2</v>
      </c>
      <c r="F29" s="77">
        <f>SUM(F22:F28)</f>
        <v>32</v>
      </c>
      <c r="G29" s="42">
        <f>F29/4245</f>
        <v>7.5382803297997644E-3</v>
      </c>
      <c r="H29" s="71">
        <f>SUM(H22:H28)</f>
        <v>34</v>
      </c>
      <c r="I29" s="41">
        <f>H29/3843</f>
        <v>8.8472547488940931E-3</v>
      </c>
      <c r="J29" s="37">
        <f>IF(D29=0, "-", IF((B29-D29)/D29&lt;10, (B29-D29)/D29, "&gt;999%"))</f>
        <v>0</v>
      </c>
      <c r="K29" s="38">
        <f>IF(H29=0, "-", IF((F29-H29)/H29&lt;10, (F29-H29)/H29, "&gt;999%"))</f>
        <v>-5.8823529411764705E-2</v>
      </c>
    </row>
    <row r="30" spans="1:11" x14ac:dyDescent="0.2">
      <c r="B30" s="83"/>
      <c r="D30" s="83"/>
      <c r="F30" s="83"/>
      <c r="H30" s="83"/>
    </row>
    <row r="31" spans="1:11" x14ac:dyDescent="0.2">
      <c r="A31" s="163" t="s">
        <v>122</v>
      </c>
      <c r="B31" s="61" t="s">
        <v>12</v>
      </c>
      <c r="C31" s="62" t="s">
        <v>13</v>
      </c>
      <c r="D31" s="61" t="s">
        <v>12</v>
      </c>
      <c r="E31" s="63" t="s">
        <v>13</v>
      </c>
      <c r="F31" s="62" t="s">
        <v>12</v>
      </c>
      <c r="G31" s="62" t="s">
        <v>13</v>
      </c>
      <c r="H31" s="61" t="s">
        <v>12</v>
      </c>
      <c r="I31" s="63" t="s">
        <v>13</v>
      </c>
      <c r="J31" s="61"/>
      <c r="K31" s="63"/>
    </row>
    <row r="32" spans="1:11" x14ac:dyDescent="0.2">
      <c r="A32" s="7" t="s">
        <v>430</v>
      </c>
      <c r="B32" s="65">
        <v>2</v>
      </c>
      <c r="C32" s="34">
        <f>IF(B46=0, "-", B32/B46)</f>
        <v>0.13333333333333333</v>
      </c>
      <c r="D32" s="65">
        <v>0</v>
      </c>
      <c r="E32" s="9">
        <f>IF(D46=0, "-", D32/D46)</f>
        <v>0</v>
      </c>
      <c r="F32" s="81">
        <v>3</v>
      </c>
      <c r="G32" s="34">
        <f>IF(F46=0, "-", F32/F46)</f>
        <v>7.1428571428571425E-2</v>
      </c>
      <c r="H32" s="65">
        <v>4</v>
      </c>
      <c r="I32" s="9">
        <f>IF(H46=0, "-", H32/H46)</f>
        <v>0.1</v>
      </c>
      <c r="J32" s="8" t="str">
        <f t="shared" ref="J32:J44" si="4">IF(D32=0, "-", IF((B32-D32)/D32&lt;10, (B32-D32)/D32, "&gt;999%"))</f>
        <v>-</v>
      </c>
      <c r="K32" s="9">
        <f t="shared" ref="K32:K44" si="5">IF(H32=0, "-", IF((F32-H32)/H32&lt;10, (F32-H32)/H32, "&gt;999%"))</f>
        <v>-0.25</v>
      </c>
    </row>
    <row r="33" spans="1:11" x14ac:dyDescent="0.2">
      <c r="A33" s="7" t="s">
        <v>431</v>
      </c>
      <c r="B33" s="65">
        <v>0</v>
      </c>
      <c r="C33" s="34">
        <f>IF(B46=0, "-", B33/B46)</f>
        <v>0</v>
      </c>
      <c r="D33" s="65">
        <v>0</v>
      </c>
      <c r="E33" s="9">
        <f>IF(D46=0, "-", D33/D46)</f>
        <v>0</v>
      </c>
      <c r="F33" s="81">
        <v>0</v>
      </c>
      <c r="G33" s="34">
        <f>IF(F46=0, "-", F33/F46)</f>
        <v>0</v>
      </c>
      <c r="H33" s="65">
        <v>1</v>
      </c>
      <c r="I33" s="9">
        <f>IF(H46=0, "-", H33/H46)</f>
        <v>2.5000000000000001E-2</v>
      </c>
      <c r="J33" s="8" t="str">
        <f t="shared" si="4"/>
        <v>-</v>
      </c>
      <c r="K33" s="9">
        <f t="shared" si="5"/>
        <v>-1</v>
      </c>
    </row>
    <row r="34" spans="1:11" x14ac:dyDescent="0.2">
      <c r="A34" s="7" t="s">
        <v>432</v>
      </c>
      <c r="B34" s="65">
        <v>1</v>
      </c>
      <c r="C34" s="34">
        <f>IF(B46=0, "-", B34/B46)</f>
        <v>6.6666666666666666E-2</v>
      </c>
      <c r="D34" s="65">
        <v>0</v>
      </c>
      <c r="E34" s="9">
        <f>IF(D46=0, "-", D34/D46)</f>
        <v>0</v>
      </c>
      <c r="F34" s="81">
        <v>1</v>
      </c>
      <c r="G34" s="34">
        <f>IF(F46=0, "-", F34/F46)</f>
        <v>2.3809523809523808E-2</v>
      </c>
      <c r="H34" s="65">
        <v>0</v>
      </c>
      <c r="I34" s="9">
        <f>IF(H46=0, "-", H34/H46)</f>
        <v>0</v>
      </c>
      <c r="J34" s="8" t="str">
        <f t="shared" si="4"/>
        <v>-</v>
      </c>
      <c r="K34" s="9" t="str">
        <f t="shared" si="5"/>
        <v>-</v>
      </c>
    </row>
    <row r="35" spans="1:11" x14ac:dyDescent="0.2">
      <c r="A35" s="7" t="s">
        <v>433</v>
      </c>
      <c r="B35" s="65">
        <v>1</v>
      </c>
      <c r="C35" s="34">
        <f>IF(B46=0, "-", B35/B46)</f>
        <v>6.6666666666666666E-2</v>
      </c>
      <c r="D35" s="65">
        <v>1</v>
      </c>
      <c r="E35" s="9">
        <f>IF(D46=0, "-", D35/D46)</f>
        <v>9.0909090909090912E-2</v>
      </c>
      <c r="F35" s="81">
        <v>1</v>
      </c>
      <c r="G35" s="34">
        <f>IF(F46=0, "-", F35/F46)</f>
        <v>2.3809523809523808E-2</v>
      </c>
      <c r="H35" s="65">
        <v>1</v>
      </c>
      <c r="I35" s="9">
        <f>IF(H46=0, "-", H35/H46)</f>
        <v>2.5000000000000001E-2</v>
      </c>
      <c r="J35" s="8">
        <f t="shared" si="4"/>
        <v>0</v>
      </c>
      <c r="K35" s="9">
        <f t="shared" si="5"/>
        <v>0</v>
      </c>
    </row>
    <row r="36" spans="1:11" x14ac:dyDescent="0.2">
      <c r="A36" s="7" t="s">
        <v>434</v>
      </c>
      <c r="B36" s="65">
        <v>0</v>
      </c>
      <c r="C36" s="34">
        <f>IF(B46=0, "-", B36/B46)</f>
        <v>0</v>
      </c>
      <c r="D36" s="65">
        <v>3</v>
      </c>
      <c r="E36" s="9">
        <f>IF(D46=0, "-", D36/D46)</f>
        <v>0.27272727272727271</v>
      </c>
      <c r="F36" s="81">
        <v>0</v>
      </c>
      <c r="G36" s="34">
        <f>IF(F46=0, "-", F36/F46)</f>
        <v>0</v>
      </c>
      <c r="H36" s="65">
        <v>4</v>
      </c>
      <c r="I36" s="9">
        <f>IF(H46=0, "-", H36/H46)</f>
        <v>0.1</v>
      </c>
      <c r="J36" s="8">
        <f t="shared" si="4"/>
        <v>-1</v>
      </c>
      <c r="K36" s="9">
        <f t="shared" si="5"/>
        <v>-1</v>
      </c>
    </row>
    <row r="37" spans="1:11" x14ac:dyDescent="0.2">
      <c r="A37" s="7" t="s">
        <v>435</v>
      </c>
      <c r="B37" s="65">
        <v>2</v>
      </c>
      <c r="C37" s="34">
        <f>IF(B46=0, "-", B37/B46)</f>
        <v>0.13333333333333333</v>
      </c>
      <c r="D37" s="65">
        <v>0</v>
      </c>
      <c r="E37" s="9">
        <f>IF(D46=0, "-", D37/D46)</f>
        <v>0</v>
      </c>
      <c r="F37" s="81">
        <v>3</v>
      </c>
      <c r="G37" s="34">
        <f>IF(F46=0, "-", F37/F46)</f>
        <v>7.1428571428571425E-2</v>
      </c>
      <c r="H37" s="65">
        <v>0</v>
      </c>
      <c r="I37" s="9">
        <f>IF(H46=0, "-", H37/H46)</f>
        <v>0</v>
      </c>
      <c r="J37" s="8" t="str">
        <f t="shared" si="4"/>
        <v>-</v>
      </c>
      <c r="K37" s="9" t="str">
        <f t="shared" si="5"/>
        <v>-</v>
      </c>
    </row>
    <row r="38" spans="1:11" x14ac:dyDescent="0.2">
      <c r="A38" s="7" t="s">
        <v>54</v>
      </c>
      <c r="B38" s="65">
        <v>3</v>
      </c>
      <c r="C38" s="34">
        <f>IF(B46=0, "-", B38/B46)</f>
        <v>0.2</v>
      </c>
      <c r="D38" s="65">
        <v>2</v>
      </c>
      <c r="E38" s="9">
        <f>IF(D46=0, "-", D38/D46)</f>
        <v>0.18181818181818182</v>
      </c>
      <c r="F38" s="81">
        <v>10</v>
      </c>
      <c r="G38" s="34">
        <f>IF(F46=0, "-", F38/F46)</f>
        <v>0.23809523809523808</v>
      </c>
      <c r="H38" s="65">
        <v>7</v>
      </c>
      <c r="I38" s="9">
        <f>IF(H46=0, "-", H38/H46)</f>
        <v>0.17499999999999999</v>
      </c>
      <c r="J38" s="8">
        <f t="shared" si="4"/>
        <v>0.5</v>
      </c>
      <c r="K38" s="9">
        <f t="shared" si="5"/>
        <v>0.42857142857142855</v>
      </c>
    </row>
    <row r="39" spans="1:11" x14ac:dyDescent="0.2">
      <c r="A39" s="7" t="s">
        <v>436</v>
      </c>
      <c r="B39" s="65">
        <v>1</v>
      </c>
      <c r="C39" s="34">
        <f>IF(B46=0, "-", B39/B46)</f>
        <v>6.6666666666666666E-2</v>
      </c>
      <c r="D39" s="65">
        <v>4</v>
      </c>
      <c r="E39" s="9">
        <f>IF(D46=0, "-", D39/D46)</f>
        <v>0.36363636363636365</v>
      </c>
      <c r="F39" s="81">
        <v>3</v>
      </c>
      <c r="G39" s="34">
        <f>IF(F46=0, "-", F39/F46)</f>
        <v>7.1428571428571425E-2</v>
      </c>
      <c r="H39" s="65">
        <v>5</v>
      </c>
      <c r="I39" s="9">
        <f>IF(H46=0, "-", H39/H46)</f>
        <v>0.125</v>
      </c>
      <c r="J39" s="8">
        <f t="shared" si="4"/>
        <v>-0.75</v>
      </c>
      <c r="K39" s="9">
        <f t="shared" si="5"/>
        <v>-0.4</v>
      </c>
    </row>
    <row r="40" spans="1:11" x14ac:dyDescent="0.2">
      <c r="A40" s="7" t="s">
        <v>437</v>
      </c>
      <c r="B40" s="65">
        <v>0</v>
      </c>
      <c r="C40" s="34">
        <f>IF(B46=0, "-", B40/B46)</f>
        <v>0</v>
      </c>
      <c r="D40" s="65">
        <v>0</v>
      </c>
      <c r="E40" s="9">
        <f>IF(D46=0, "-", D40/D46)</f>
        <v>0</v>
      </c>
      <c r="F40" s="81">
        <v>1</v>
      </c>
      <c r="G40" s="34">
        <f>IF(F46=0, "-", F40/F46)</f>
        <v>2.3809523809523808E-2</v>
      </c>
      <c r="H40" s="65">
        <v>0</v>
      </c>
      <c r="I40" s="9">
        <f>IF(H46=0, "-", H40/H46)</f>
        <v>0</v>
      </c>
      <c r="J40" s="8" t="str">
        <f t="shared" si="4"/>
        <v>-</v>
      </c>
      <c r="K40" s="9" t="str">
        <f t="shared" si="5"/>
        <v>-</v>
      </c>
    </row>
    <row r="41" spans="1:11" x14ac:dyDescent="0.2">
      <c r="A41" s="7" t="s">
        <v>438</v>
      </c>
      <c r="B41" s="65">
        <v>0</v>
      </c>
      <c r="C41" s="34">
        <f>IF(B46=0, "-", B41/B46)</f>
        <v>0</v>
      </c>
      <c r="D41" s="65">
        <v>1</v>
      </c>
      <c r="E41" s="9">
        <f>IF(D46=0, "-", D41/D46)</f>
        <v>9.0909090909090912E-2</v>
      </c>
      <c r="F41" s="81">
        <v>0</v>
      </c>
      <c r="G41" s="34">
        <f>IF(F46=0, "-", F41/F46)</f>
        <v>0</v>
      </c>
      <c r="H41" s="65">
        <v>1</v>
      </c>
      <c r="I41" s="9">
        <f>IF(H46=0, "-", H41/H46)</f>
        <v>2.5000000000000001E-2</v>
      </c>
      <c r="J41" s="8">
        <f t="shared" si="4"/>
        <v>-1</v>
      </c>
      <c r="K41" s="9">
        <f t="shared" si="5"/>
        <v>-1</v>
      </c>
    </row>
    <row r="42" spans="1:11" x14ac:dyDescent="0.2">
      <c r="A42" s="7" t="s">
        <v>439</v>
      </c>
      <c r="B42" s="65">
        <v>0</v>
      </c>
      <c r="C42" s="34">
        <f>IF(B46=0, "-", B42/B46)</f>
        <v>0</v>
      </c>
      <c r="D42" s="65">
        <v>0</v>
      </c>
      <c r="E42" s="9">
        <f>IF(D46=0, "-", D42/D46)</f>
        <v>0</v>
      </c>
      <c r="F42" s="81">
        <v>1</v>
      </c>
      <c r="G42" s="34">
        <f>IF(F46=0, "-", F42/F46)</f>
        <v>2.3809523809523808E-2</v>
      </c>
      <c r="H42" s="65">
        <v>1</v>
      </c>
      <c r="I42" s="9">
        <f>IF(H46=0, "-", H42/H46)</f>
        <v>2.5000000000000001E-2</v>
      </c>
      <c r="J42" s="8" t="str">
        <f t="shared" si="4"/>
        <v>-</v>
      </c>
      <c r="K42" s="9">
        <f t="shared" si="5"/>
        <v>0</v>
      </c>
    </row>
    <row r="43" spans="1:11" x14ac:dyDescent="0.2">
      <c r="A43" s="7" t="s">
        <v>440</v>
      </c>
      <c r="B43" s="65">
        <v>4</v>
      </c>
      <c r="C43" s="34">
        <f>IF(B46=0, "-", B43/B46)</f>
        <v>0.26666666666666666</v>
      </c>
      <c r="D43" s="65">
        <v>0</v>
      </c>
      <c r="E43" s="9">
        <f>IF(D46=0, "-", D43/D46)</f>
        <v>0</v>
      </c>
      <c r="F43" s="81">
        <v>17</v>
      </c>
      <c r="G43" s="34">
        <f>IF(F46=0, "-", F43/F46)</f>
        <v>0.40476190476190477</v>
      </c>
      <c r="H43" s="65">
        <v>15</v>
      </c>
      <c r="I43" s="9">
        <f>IF(H46=0, "-", H43/H46)</f>
        <v>0.375</v>
      </c>
      <c r="J43" s="8" t="str">
        <f t="shared" si="4"/>
        <v>-</v>
      </c>
      <c r="K43" s="9">
        <f t="shared" si="5"/>
        <v>0.13333333333333333</v>
      </c>
    </row>
    <row r="44" spans="1:11" x14ac:dyDescent="0.2">
      <c r="A44" s="7" t="s">
        <v>441</v>
      </c>
      <c r="B44" s="65">
        <v>1</v>
      </c>
      <c r="C44" s="34">
        <f>IF(B46=0, "-", B44/B46)</f>
        <v>6.6666666666666666E-2</v>
      </c>
      <c r="D44" s="65">
        <v>0</v>
      </c>
      <c r="E44" s="9">
        <f>IF(D46=0, "-", D44/D46)</f>
        <v>0</v>
      </c>
      <c r="F44" s="81">
        <v>2</v>
      </c>
      <c r="G44" s="34">
        <f>IF(F46=0, "-", F44/F46)</f>
        <v>4.7619047619047616E-2</v>
      </c>
      <c r="H44" s="65">
        <v>1</v>
      </c>
      <c r="I44" s="9">
        <f>IF(H46=0, "-", H44/H46)</f>
        <v>2.5000000000000001E-2</v>
      </c>
      <c r="J44" s="8" t="str">
        <f t="shared" si="4"/>
        <v>-</v>
      </c>
      <c r="K44" s="9">
        <f t="shared" si="5"/>
        <v>1</v>
      </c>
    </row>
    <row r="45" spans="1:11" x14ac:dyDescent="0.2">
      <c r="A45" s="2"/>
      <c r="B45" s="68"/>
      <c r="C45" s="33"/>
      <c r="D45" s="68"/>
      <c r="E45" s="6"/>
      <c r="F45" s="82"/>
      <c r="G45" s="33"/>
      <c r="H45" s="68"/>
      <c r="I45" s="6"/>
      <c r="J45" s="5"/>
      <c r="K45" s="6"/>
    </row>
    <row r="46" spans="1:11" s="43" customFormat="1" x14ac:dyDescent="0.2">
      <c r="A46" s="162" t="s">
        <v>492</v>
      </c>
      <c r="B46" s="71">
        <f>SUM(B32:B45)</f>
        <v>15</v>
      </c>
      <c r="C46" s="40">
        <f>B46/1634</f>
        <v>9.1799265605875154E-3</v>
      </c>
      <c r="D46" s="71">
        <f>SUM(D32:D45)</f>
        <v>11</v>
      </c>
      <c r="E46" s="41">
        <f>D46/1257</f>
        <v>8.7509944311853615E-3</v>
      </c>
      <c r="F46" s="77">
        <f>SUM(F32:F45)</f>
        <v>42</v>
      </c>
      <c r="G46" s="42">
        <f>F46/4245</f>
        <v>9.893992932862191E-3</v>
      </c>
      <c r="H46" s="71">
        <f>SUM(H32:H45)</f>
        <v>40</v>
      </c>
      <c r="I46" s="41">
        <f>H46/3843</f>
        <v>1.0408534998698933E-2</v>
      </c>
      <c r="J46" s="37">
        <f>IF(D46=0, "-", IF((B46-D46)/D46&lt;10, (B46-D46)/D46, "&gt;999%"))</f>
        <v>0.36363636363636365</v>
      </c>
      <c r="K46" s="38">
        <f>IF(H46=0, "-", IF((F46-H46)/H46&lt;10, (F46-H46)/H46, "&gt;999%"))</f>
        <v>0.05</v>
      </c>
    </row>
    <row r="47" spans="1:11" x14ac:dyDescent="0.2">
      <c r="B47" s="83"/>
      <c r="D47" s="83"/>
      <c r="F47" s="83"/>
      <c r="H47" s="83"/>
    </row>
    <row r="48" spans="1:11" x14ac:dyDescent="0.2">
      <c r="A48" s="27" t="s">
        <v>491</v>
      </c>
      <c r="B48" s="71">
        <v>76</v>
      </c>
      <c r="C48" s="40">
        <f>B48/1634</f>
        <v>4.6511627906976744E-2</v>
      </c>
      <c r="D48" s="71">
        <v>45</v>
      </c>
      <c r="E48" s="41">
        <f>D48/1257</f>
        <v>3.5799522673031027E-2</v>
      </c>
      <c r="F48" s="77">
        <v>156</v>
      </c>
      <c r="G48" s="42">
        <f>F48/4245</f>
        <v>3.674911660777385E-2</v>
      </c>
      <c r="H48" s="71">
        <v>138</v>
      </c>
      <c r="I48" s="41">
        <f>H48/3843</f>
        <v>3.5909445745511318E-2</v>
      </c>
      <c r="J48" s="37">
        <f>IF(D48=0, "-", IF((B48-D48)/D48&lt;10, (B48-D48)/D48, "&gt;999%"))</f>
        <v>0.68888888888888888</v>
      </c>
      <c r="K48" s="38">
        <f>IF(H48=0, "-", IF((F48-H48)/H48&lt;10, (F48-H48)/H48, "&gt;999%"))</f>
        <v>0.13043478260869565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8"/>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498</v>
      </c>
      <c r="C1" s="198"/>
      <c r="D1" s="198"/>
      <c r="E1" s="199"/>
      <c r="F1" s="199"/>
      <c r="G1" s="199"/>
      <c r="H1" s="199"/>
      <c r="I1" s="199"/>
      <c r="J1" s="199"/>
      <c r="K1" s="199"/>
    </row>
    <row r="2" spans="1:11" s="52" customFormat="1" ht="20.25" x14ac:dyDescent="0.3">
      <c r="A2" s="4" t="s">
        <v>96</v>
      </c>
      <c r="B2" s="202" t="s">
        <v>86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2</v>
      </c>
      <c r="C7" s="39">
        <f>IF(B28=0, "-", B7/B28)</f>
        <v>2.6315789473684209E-2</v>
      </c>
      <c r="D7" s="65">
        <v>0</v>
      </c>
      <c r="E7" s="21">
        <f>IF(D28=0, "-", D7/D28)</f>
        <v>0</v>
      </c>
      <c r="F7" s="81">
        <v>3</v>
      </c>
      <c r="G7" s="39">
        <f>IF(F28=0, "-", F7/F28)</f>
        <v>1.9230769230769232E-2</v>
      </c>
      <c r="H7" s="65">
        <v>4</v>
      </c>
      <c r="I7" s="21">
        <f>IF(H28=0, "-", H7/H28)</f>
        <v>2.8985507246376812E-2</v>
      </c>
      <c r="J7" s="20" t="str">
        <f t="shared" ref="J7:J26" si="0">IF(D7=0, "-", IF((B7-D7)/D7&lt;10, (B7-D7)/D7, "&gt;999%"))</f>
        <v>-</v>
      </c>
      <c r="K7" s="21">
        <f t="shared" ref="K7:K26" si="1">IF(H7=0, "-", IF((F7-H7)/H7&lt;10, (F7-H7)/H7, "&gt;999%"))</f>
        <v>-0.25</v>
      </c>
    </row>
    <row r="8" spans="1:11" x14ac:dyDescent="0.2">
      <c r="A8" s="7" t="s">
        <v>39</v>
      </c>
      <c r="B8" s="65">
        <v>5</v>
      </c>
      <c r="C8" s="39">
        <f>IF(B28=0, "-", B8/B28)</f>
        <v>6.5789473684210523E-2</v>
      </c>
      <c r="D8" s="65">
        <v>2</v>
      </c>
      <c r="E8" s="21">
        <f>IF(D28=0, "-", D8/D28)</f>
        <v>4.4444444444444446E-2</v>
      </c>
      <c r="F8" s="81">
        <v>8</v>
      </c>
      <c r="G8" s="39">
        <f>IF(F28=0, "-", F8/F28)</f>
        <v>5.128205128205128E-2</v>
      </c>
      <c r="H8" s="65">
        <v>13</v>
      </c>
      <c r="I8" s="21">
        <f>IF(H28=0, "-", H8/H28)</f>
        <v>9.420289855072464E-2</v>
      </c>
      <c r="J8" s="20">
        <f t="shared" si="0"/>
        <v>1.5</v>
      </c>
      <c r="K8" s="21">
        <f t="shared" si="1"/>
        <v>-0.38461538461538464</v>
      </c>
    </row>
    <row r="9" spans="1:11" x14ac:dyDescent="0.2">
      <c r="A9" s="7" t="s">
        <v>40</v>
      </c>
      <c r="B9" s="65">
        <v>8</v>
      </c>
      <c r="C9" s="39">
        <f>IF(B28=0, "-", B9/B28)</f>
        <v>0.10526315789473684</v>
      </c>
      <c r="D9" s="65">
        <v>3</v>
      </c>
      <c r="E9" s="21">
        <f>IF(D28=0, "-", D9/D28)</f>
        <v>6.6666666666666666E-2</v>
      </c>
      <c r="F9" s="81">
        <v>11</v>
      </c>
      <c r="G9" s="39">
        <f>IF(F28=0, "-", F9/F28)</f>
        <v>7.0512820512820512E-2</v>
      </c>
      <c r="H9" s="65">
        <v>5</v>
      </c>
      <c r="I9" s="21">
        <f>IF(H28=0, "-", H9/H28)</f>
        <v>3.6231884057971016E-2</v>
      </c>
      <c r="J9" s="20">
        <f t="shared" si="0"/>
        <v>1.6666666666666667</v>
      </c>
      <c r="K9" s="21">
        <f t="shared" si="1"/>
        <v>1.2</v>
      </c>
    </row>
    <row r="10" spans="1:11" x14ac:dyDescent="0.2">
      <c r="A10" s="7" t="s">
        <v>41</v>
      </c>
      <c r="B10" s="65">
        <v>0</v>
      </c>
      <c r="C10" s="39">
        <f>IF(B28=0, "-", B10/B28)</f>
        <v>0</v>
      </c>
      <c r="D10" s="65">
        <v>0</v>
      </c>
      <c r="E10" s="21">
        <f>IF(D28=0, "-", D10/D28)</f>
        <v>0</v>
      </c>
      <c r="F10" s="81">
        <v>0</v>
      </c>
      <c r="G10" s="39">
        <f>IF(F28=0, "-", F10/F28)</f>
        <v>0</v>
      </c>
      <c r="H10" s="65">
        <v>1</v>
      </c>
      <c r="I10" s="21">
        <f>IF(H28=0, "-", H10/H28)</f>
        <v>7.246376811594203E-3</v>
      </c>
      <c r="J10" s="20" t="str">
        <f t="shared" si="0"/>
        <v>-</v>
      </c>
      <c r="K10" s="21">
        <f t="shared" si="1"/>
        <v>-1</v>
      </c>
    </row>
    <row r="11" spans="1:11" x14ac:dyDescent="0.2">
      <c r="A11" s="7" t="s">
        <v>42</v>
      </c>
      <c r="B11" s="65">
        <v>5</v>
      </c>
      <c r="C11" s="39">
        <f>IF(B28=0, "-", B11/B28)</f>
        <v>6.5789473684210523E-2</v>
      </c>
      <c r="D11" s="65">
        <v>1</v>
      </c>
      <c r="E11" s="21">
        <f>IF(D28=0, "-", D11/D28)</f>
        <v>2.2222222222222223E-2</v>
      </c>
      <c r="F11" s="81">
        <v>14</v>
      </c>
      <c r="G11" s="39">
        <f>IF(F28=0, "-", F11/F28)</f>
        <v>8.9743589743589744E-2</v>
      </c>
      <c r="H11" s="65">
        <v>9</v>
      </c>
      <c r="I11" s="21">
        <f>IF(H28=0, "-", H11/H28)</f>
        <v>6.5217391304347824E-2</v>
      </c>
      <c r="J11" s="20">
        <f t="shared" si="0"/>
        <v>4</v>
      </c>
      <c r="K11" s="21">
        <f t="shared" si="1"/>
        <v>0.55555555555555558</v>
      </c>
    </row>
    <row r="12" spans="1:11" x14ac:dyDescent="0.2">
      <c r="A12" s="7" t="s">
        <v>44</v>
      </c>
      <c r="B12" s="65">
        <v>9</v>
      </c>
      <c r="C12" s="39">
        <f>IF(B28=0, "-", B12/B28)</f>
        <v>0.11842105263157894</v>
      </c>
      <c r="D12" s="65">
        <v>9</v>
      </c>
      <c r="E12" s="21">
        <f>IF(D28=0, "-", D12/D28)</f>
        <v>0.2</v>
      </c>
      <c r="F12" s="81">
        <v>26</v>
      </c>
      <c r="G12" s="39">
        <f>IF(F28=0, "-", F12/F28)</f>
        <v>0.16666666666666666</v>
      </c>
      <c r="H12" s="65">
        <v>20</v>
      </c>
      <c r="I12" s="21">
        <f>IF(H28=0, "-", H12/H28)</f>
        <v>0.14492753623188406</v>
      </c>
      <c r="J12" s="20">
        <f t="shared" si="0"/>
        <v>0</v>
      </c>
      <c r="K12" s="21">
        <f t="shared" si="1"/>
        <v>0.3</v>
      </c>
    </row>
    <row r="13" spans="1:11" x14ac:dyDescent="0.2">
      <c r="A13" s="7" t="s">
        <v>48</v>
      </c>
      <c r="B13" s="65">
        <v>0</v>
      </c>
      <c r="C13" s="39">
        <f>IF(B28=0, "-", B13/B28)</f>
        <v>0</v>
      </c>
      <c r="D13" s="65">
        <v>0</v>
      </c>
      <c r="E13" s="21">
        <f>IF(D28=0, "-", D13/D28)</f>
        <v>0</v>
      </c>
      <c r="F13" s="81">
        <v>2</v>
      </c>
      <c r="G13" s="39">
        <f>IF(F28=0, "-", F13/F28)</f>
        <v>1.282051282051282E-2</v>
      </c>
      <c r="H13" s="65">
        <v>0</v>
      </c>
      <c r="I13" s="21">
        <f>IF(H28=0, "-", H13/H28)</f>
        <v>0</v>
      </c>
      <c r="J13" s="20" t="str">
        <f t="shared" si="0"/>
        <v>-</v>
      </c>
      <c r="K13" s="21" t="str">
        <f t="shared" si="1"/>
        <v>-</v>
      </c>
    </row>
    <row r="14" spans="1:11" x14ac:dyDescent="0.2">
      <c r="A14" s="7" t="s">
        <v>49</v>
      </c>
      <c r="B14" s="65">
        <v>16</v>
      </c>
      <c r="C14" s="39">
        <f>IF(B28=0, "-", B14/B28)</f>
        <v>0.21052631578947367</v>
      </c>
      <c r="D14" s="65">
        <v>19</v>
      </c>
      <c r="E14" s="21">
        <f>IF(D28=0, "-", D14/D28)</f>
        <v>0.42222222222222222</v>
      </c>
      <c r="F14" s="81">
        <v>29</v>
      </c>
      <c r="G14" s="39">
        <f>IF(F28=0, "-", F14/F28)</f>
        <v>0.1858974358974359</v>
      </c>
      <c r="H14" s="65">
        <v>39</v>
      </c>
      <c r="I14" s="21">
        <f>IF(H28=0, "-", H14/H28)</f>
        <v>0.28260869565217389</v>
      </c>
      <c r="J14" s="20">
        <f t="shared" si="0"/>
        <v>-0.15789473684210525</v>
      </c>
      <c r="K14" s="21">
        <f t="shared" si="1"/>
        <v>-0.25641025641025639</v>
      </c>
    </row>
    <row r="15" spans="1:11" x14ac:dyDescent="0.2">
      <c r="A15" s="7" t="s">
        <v>51</v>
      </c>
      <c r="B15" s="65">
        <v>7</v>
      </c>
      <c r="C15" s="39">
        <f>IF(B28=0, "-", B15/B28)</f>
        <v>9.2105263157894732E-2</v>
      </c>
      <c r="D15" s="65">
        <v>0</v>
      </c>
      <c r="E15" s="21">
        <f>IF(D28=0, "-", D15/D28)</f>
        <v>0</v>
      </c>
      <c r="F15" s="81">
        <v>9</v>
      </c>
      <c r="G15" s="39">
        <f>IF(F28=0, "-", F15/F28)</f>
        <v>5.7692307692307696E-2</v>
      </c>
      <c r="H15" s="65">
        <v>0</v>
      </c>
      <c r="I15" s="21">
        <f>IF(H28=0, "-", H15/H28)</f>
        <v>0</v>
      </c>
      <c r="J15" s="20" t="str">
        <f t="shared" si="0"/>
        <v>-</v>
      </c>
      <c r="K15" s="21" t="str">
        <f t="shared" si="1"/>
        <v>-</v>
      </c>
    </row>
    <row r="16" spans="1:11" x14ac:dyDescent="0.2">
      <c r="A16" s="7" t="s">
        <v>54</v>
      </c>
      <c r="B16" s="65">
        <v>3</v>
      </c>
      <c r="C16" s="39">
        <f>IF(B28=0, "-", B16/B28)</f>
        <v>3.9473684210526314E-2</v>
      </c>
      <c r="D16" s="65">
        <v>2</v>
      </c>
      <c r="E16" s="21">
        <f>IF(D28=0, "-", D16/D28)</f>
        <v>4.4444444444444446E-2</v>
      </c>
      <c r="F16" s="81">
        <v>10</v>
      </c>
      <c r="G16" s="39">
        <f>IF(F28=0, "-", F16/F28)</f>
        <v>6.4102564102564097E-2</v>
      </c>
      <c r="H16" s="65">
        <v>7</v>
      </c>
      <c r="I16" s="21">
        <f>IF(H28=0, "-", H16/H28)</f>
        <v>5.0724637681159424E-2</v>
      </c>
      <c r="J16" s="20">
        <f t="shared" si="0"/>
        <v>0.5</v>
      </c>
      <c r="K16" s="21">
        <f t="shared" si="1"/>
        <v>0.42857142857142855</v>
      </c>
    </row>
    <row r="17" spans="1:11" x14ac:dyDescent="0.2">
      <c r="A17" s="7" t="s">
        <v>57</v>
      </c>
      <c r="B17" s="65">
        <v>6</v>
      </c>
      <c r="C17" s="39">
        <f>IF(B28=0, "-", B17/B28)</f>
        <v>7.8947368421052627E-2</v>
      </c>
      <c r="D17" s="65">
        <v>0</v>
      </c>
      <c r="E17" s="21">
        <f>IF(D28=0, "-", D17/D28)</f>
        <v>0</v>
      </c>
      <c r="F17" s="81">
        <v>8</v>
      </c>
      <c r="G17" s="39">
        <f>IF(F28=0, "-", F17/F28)</f>
        <v>5.128205128205128E-2</v>
      </c>
      <c r="H17" s="65">
        <v>0</v>
      </c>
      <c r="I17" s="21">
        <f>IF(H28=0, "-", H17/H28)</f>
        <v>0</v>
      </c>
      <c r="J17" s="20" t="str">
        <f t="shared" si="0"/>
        <v>-</v>
      </c>
      <c r="K17" s="21" t="str">
        <f t="shared" si="1"/>
        <v>-</v>
      </c>
    </row>
    <row r="18" spans="1:11" x14ac:dyDescent="0.2">
      <c r="A18" s="7" t="s">
        <v>59</v>
      </c>
      <c r="B18" s="65">
        <v>1</v>
      </c>
      <c r="C18" s="39">
        <f>IF(B28=0, "-", B18/B28)</f>
        <v>1.3157894736842105E-2</v>
      </c>
      <c r="D18" s="65">
        <v>4</v>
      </c>
      <c r="E18" s="21">
        <f>IF(D28=0, "-", D18/D28)</f>
        <v>8.8888888888888892E-2</v>
      </c>
      <c r="F18" s="81">
        <v>3</v>
      </c>
      <c r="G18" s="39">
        <f>IF(F28=0, "-", F18/F28)</f>
        <v>1.9230769230769232E-2</v>
      </c>
      <c r="H18" s="65">
        <v>5</v>
      </c>
      <c r="I18" s="21">
        <f>IF(H28=0, "-", H18/H28)</f>
        <v>3.6231884057971016E-2</v>
      </c>
      <c r="J18" s="20">
        <f t="shared" si="0"/>
        <v>-0.75</v>
      </c>
      <c r="K18" s="21">
        <f t="shared" si="1"/>
        <v>-0.4</v>
      </c>
    </row>
    <row r="19" spans="1:11" x14ac:dyDescent="0.2">
      <c r="A19" s="7" t="s">
        <v>64</v>
      </c>
      <c r="B19" s="65">
        <v>0</v>
      </c>
      <c r="C19" s="39">
        <f>IF(B28=0, "-", B19/B28)</f>
        <v>0</v>
      </c>
      <c r="D19" s="65">
        <v>1</v>
      </c>
      <c r="E19" s="21">
        <f>IF(D28=0, "-", D19/D28)</f>
        <v>2.2222222222222223E-2</v>
      </c>
      <c r="F19" s="81">
        <v>1</v>
      </c>
      <c r="G19" s="39">
        <f>IF(F28=0, "-", F19/F28)</f>
        <v>6.41025641025641E-3</v>
      </c>
      <c r="H19" s="65">
        <v>1</v>
      </c>
      <c r="I19" s="21">
        <f>IF(H28=0, "-", H19/H28)</f>
        <v>7.246376811594203E-3</v>
      </c>
      <c r="J19" s="20">
        <f t="shared" si="0"/>
        <v>-1</v>
      </c>
      <c r="K19" s="21">
        <f t="shared" si="1"/>
        <v>0</v>
      </c>
    </row>
    <row r="20" spans="1:11" x14ac:dyDescent="0.2">
      <c r="A20" s="7" t="s">
        <v>65</v>
      </c>
      <c r="B20" s="65">
        <v>5</v>
      </c>
      <c r="C20" s="39">
        <f>IF(B28=0, "-", B20/B28)</f>
        <v>6.5789473684210523E-2</v>
      </c>
      <c r="D20" s="65">
        <v>3</v>
      </c>
      <c r="E20" s="21">
        <f>IF(D28=0, "-", D20/D28)</f>
        <v>6.6666666666666666E-2</v>
      </c>
      <c r="F20" s="81">
        <v>6</v>
      </c>
      <c r="G20" s="39">
        <f>IF(F28=0, "-", F20/F28)</f>
        <v>3.8461538461538464E-2</v>
      </c>
      <c r="H20" s="65">
        <v>12</v>
      </c>
      <c r="I20" s="21">
        <f>IF(H28=0, "-", H20/H28)</f>
        <v>8.6956521739130432E-2</v>
      </c>
      <c r="J20" s="20">
        <f t="shared" si="0"/>
        <v>0.66666666666666663</v>
      </c>
      <c r="K20" s="21">
        <f t="shared" si="1"/>
        <v>-0.5</v>
      </c>
    </row>
    <row r="21" spans="1:11" x14ac:dyDescent="0.2">
      <c r="A21" s="7" t="s">
        <v>73</v>
      </c>
      <c r="B21" s="65">
        <v>1</v>
      </c>
      <c r="C21" s="39">
        <f>IF(B28=0, "-", B21/B28)</f>
        <v>1.3157894736842105E-2</v>
      </c>
      <c r="D21" s="65">
        <v>0</v>
      </c>
      <c r="E21" s="21">
        <f>IF(D28=0, "-", D21/D28)</f>
        <v>0</v>
      </c>
      <c r="F21" s="81">
        <v>1</v>
      </c>
      <c r="G21" s="39">
        <f>IF(F28=0, "-", F21/F28)</f>
        <v>6.41025641025641E-3</v>
      </c>
      <c r="H21" s="65">
        <v>1</v>
      </c>
      <c r="I21" s="21">
        <f>IF(H28=0, "-", H21/H28)</f>
        <v>7.246376811594203E-3</v>
      </c>
      <c r="J21" s="20" t="str">
        <f t="shared" si="0"/>
        <v>-</v>
      </c>
      <c r="K21" s="21">
        <f t="shared" si="1"/>
        <v>0</v>
      </c>
    </row>
    <row r="22" spans="1:11" x14ac:dyDescent="0.2">
      <c r="A22" s="7" t="s">
        <v>74</v>
      </c>
      <c r="B22" s="65">
        <v>0</v>
      </c>
      <c r="C22" s="39">
        <f>IF(B28=0, "-", B22/B28)</f>
        <v>0</v>
      </c>
      <c r="D22" s="65">
        <v>1</v>
      </c>
      <c r="E22" s="21">
        <f>IF(D28=0, "-", D22/D28)</f>
        <v>2.2222222222222223E-2</v>
      </c>
      <c r="F22" s="81">
        <v>0</v>
      </c>
      <c r="G22" s="39">
        <f>IF(F28=0, "-", F22/F28)</f>
        <v>0</v>
      </c>
      <c r="H22" s="65">
        <v>1</v>
      </c>
      <c r="I22" s="21">
        <f>IF(H28=0, "-", H22/H28)</f>
        <v>7.246376811594203E-3</v>
      </c>
      <c r="J22" s="20">
        <f t="shared" si="0"/>
        <v>-1</v>
      </c>
      <c r="K22" s="21">
        <f t="shared" si="1"/>
        <v>-1</v>
      </c>
    </row>
    <row r="23" spans="1:11" x14ac:dyDescent="0.2">
      <c r="A23" s="7" t="s">
        <v>80</v>
      </c>
      <c r="B23" s="65">
        <v>0</v>
      </c>
      <c r="C23" s="39">
        <f>IF(B28=0, "-", B23/B28)</f>
        <v>0</v>
      </c>
      <c r="D23" s="65">
        <v>0</v>
      </c>
      <c r="E23" s="21">
        <f>IF(D28=0, "-", D23/D28)</f>
        <v>0</v>
      </c>
      <c r="F23" s="81">
        <v>2</v>
      </c>
      <c r="G23" s="39">
        <f>IF(F28=0, "-", F23/F28)</f>
        <v>1.282051282051282E-2</v>
      </c>
      <c r="H23" s="65">
        <v>1</v>
      </c>
      <c r="I23" s="21">
        <f>IF(H28=0, "-", H23/H28)</f>
        <v>7.246376811594203E-3</v>
      </c>
      <c r="J23" s="20" t="str">
        <f t="shared" si="0"/>
        <v>-</v>
      </c>
      <c r="K23" s="21">
        <f t="shared" si="1"/>
        <v>1</v>
      </c>
    </row>
    <row r="24" spans="1:11" x14ac:dyDescent="0.2">
      <c r="A24" s="7" t="s">
        <v>81</v>
      </c>
      <c r="B24" s="65">
        <v>3</v>
      </c>
      <c r="C24" s="39">
        <f>IF(B28=0, "-", B24/B28)</f>
        <v>3.9473684210526314E-2</v>
      </c>
      <c r="D24" s="65">
        <v>0</v>
      </c>
      <c r="E24" s="21">
        <f>IF(D28=0, "-", D24/D28)</f>
        <v>0</v>
      </c>
      <c r="F24" s="81">
        <v>4</v>
      </c>
      <c r="G24" s="39">
        <f>IF(F28=0, "-", F24/F28)</f>
        <v>2.564102564102564E-2</v>
      </c>
      <c r="H24" s="65">
        <v>3</v>
      </c>
      <c r="I24" s="21">
        <f>IF(H28=0, "-", H24/H28)</f>
        <v>2.1739130434782608E-2</v>
      </c>
      <c r="J24" s="20" t="str">
        <f t="shared" si="0"/>
        <v>-</v>
      </c>
      <c r="K24" s="21">
        <f t="shared" si="1"/>
        <v>0.33333333333333331</v>
      </c>
    </row>
    <row r="25" spans="1:11" x14ac:dyDescent="0.2">
      <c r="A25" s="7" t="s">
        <v>83</v>
      </c>
      <c r="B25" s="65">
        <v>4</v>
      </c>
      <c r="C25" s="39">
        <f>IF(B28=0, "-", B25/B28)</f>
        <v>5.2631578947368418E-2</v>
      </c>
      <c r="D25" s="65">
        <v>0</v>
      </c>
      <c r="E25" s="21">
        <f>IF(D28=0, "-", D25/D28)</f>
        <v>0</v>
      </c>
      <c r="F25" s="81">
        <v>17</v>
      </c>
      <c r="G25" s="39">
        <f>IF(F28=0, "-", F25/F28)</f>
        <v>0.10897435897435898</v>
      </c>
      <c r="H25" s="65">
        <v>15</v>
      </c>
      <c r="I25" s="21">
        <f>IF(H28=0, "-", H25/H28)</f>
        <v>0.10869565217391304</v>
      </c>
      <c r="J25" s="20" t="str">
        <f t="shared" si="0"/>
        <v>-</v>
      </c>
      <c r="K25" s="21">
        <f t="shared" si="1"/>
        <v>0.13333333333333333</v>
      </c>
    </row>
    <row r="26" spans="1:11" x14ac:dyDescent="0.2">
      <c r="A26" s="7" t="s">
        <v>84</v>
      </c>
      <c r="B26" s="65">
        <v>1</v>
      </c>
      <c r="C26" s="39">
        <f>IF(B28=0, "-", B26/B28)</f>
        <v>1.3157894736842105E-2</v>
      </c>
      <c r="D26" s="65">
        <v>0</v>
      </c>
      <c r="E26" s="21">
        <f>IF(D28=0, "-", D26/D28)</f>
        <v>0</v>
      </c>
      <c r="F26" s="81">
        <v>2</v>
      </c>
      <c r="G26" s="39">
        <f>IF(F28=0, "-", F26/F28)</f>
        <v>1.282051282051282E-2</v>
      </c>
      <c r="H26" s="65">
        <v>1</v>
      </c>
      <c r="I26" s="21">
        <f>IF(H28=0, "-", H26/H28)</f>
        <v>7.246376811594203E-3</v>
      </c>
      <c r="J26" s="20" t="str">
        <f t="shared" si="0"/>
        <v>-</v>
      </c>
      <c r="K26" s="21">
        <f t="shared" si="1"/>
        <v>1</v>
      </c>
    </row>
    <row r="27" spans="1:11" x14ac:dyDescent="0.2">
      <c r="A27" s="2"/>
      <c r="B27" s="68"/>
      <c r="C27" s="33"/>
      <c r="D27" s="68"/>
      <c r="E27" s="6"/>
      <c r="F27" s="82"/>
      <c r="G27" s="33"/>
      <c r="H27" s="68"/>
      <c r="I27" s="6"/>
      <c r="J27" s="5"/>
      <c r="K27" s="6"/>
    </row>
    <row r="28" spans="1:11" s="43" customFormat="1" x14ac:dyDescent="0.2">
      <c r="A28" s="162" t="s">
        <v>491</v>
      </c>
      <c r="B28" s="71">
        <f>SUM(B7:B27)</f>
        <v>76</v>
      </c>
      <c r="C28" s="40">
        <v>1</v>
      </c>
      <c r="D28" s="71">
        <f>SUM(D7:D27)</f>
        <v>45</v>
      </c>
      <c r="E28" s="41">
        <v>1</v>
      </c>
      <c r="F28" s="77">
        <f>SUM(F7:F27)</f>
        <v>156</v>
      </c>
      <c r="G28" s="42">
        <v>1</v>
      </c>
      <c r="H28" s="71">
        <f>SUM(H7:H27)</f>
        <v>138</v>
      </c>
      <c r="I28" s="41">
        <v>1</v>
      </c>
      <c r="J28" s="37">
        <f>IF(D28=0, "-", (B28-D28)/D28)</f>
        <v>0.68888888888888888</v>
      </c>
      <c r="K28" s="38">
        <f>IF(H28=0, "-", (F28-H28)/H28)</f>
        <v>0.13043478260869565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29"/>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96</v>
      </c>
      <c r="B2" s="202" t="s">
        <v>86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227</v>
      </c>
      <c r="B8" s="143">
        <v>3</v>
      </c>
      <c r="C8" s="144">
        <v>0</v>
      </c>
      <c r="D8" s="143">
        <v>3</v>
      </c>
      <c r="E8" s="144">
        <v>0</v>
      </c>
      <c r="F8" s="145"/>
      <c r="G8" s="143">
        <f>B8-C8</f>
        <v>3</v>
      </c>
      <c r="H8" s="144">
        <f>D8-E8</f>
        <v>3</v>
      </c>
      <c r="I8" s="151" t="str">
        <f>IF(C8=0, "-", IF(G8/C8&lt;10, G8/C8, "&gt;999%"))</f>
        <v>-</v>
      </c>
      <c r="J8" s="152" t="str">
        <f>IF(E8=0, "-", IF(H8/E8&lt;10, H8/E8, "&gt;999%"))</f>
        <v>-</v>
      </c>
    </row>
    <row r="9" spans="1:10" x14ac:dyDescent="0.2">
      <c r="A9" s="158" t="s">
        <v>198</v>
      </c>
      <c r="B9" s="65">
        <v>1</v>
      </c>
      <c r="C9" s="66">
        <v>1</v>
      </c>
      <c r="D9" s="65">
        <v>2</v>
      </c>
      <c r="E9" s="66">
        <v>1</v>
      </c>
      <c r="F9" s="67"/>
      <c r="G9" s="65">
        <f>B9-C9</f>
        <v>0</v>
      </c>
      <c r="H9" s="66">
        <f>D9-E9</f>
        <v>1</v>
      </c>
      <c r="I9" s="20">
        <f>IF(C9=0, "-", IF(G9/C9&lt;10, G9/C9, "&gt;999%"))</f>
        <v>0</v>
      </c>
      <c r="J9" s="21">
        <f>IF(E9=0, "-", IF(H9/E9&lt;10, H9/E9, "&gt;999%"))</f>
        <v>1</v>
      </c>
    </row>
    <row r="10" spans="1:10" s="160" customFormat="1" x14ac:dyDescent="0.2">
      <c r="A10" s="178" t="s">
        <v>499</v>
      </c>
      <c r="B10" s="71">
        <v>4</v>
      </c>
      <c r="C10" s="72">
        <v>1</v>
      </c>
      <c r="D10" s="71">
        <v>5</v>
      </c>
      <c r="E10" s="72">
        <v>1</v>
      </c>
      <c r="F10" s="73"/>
      <c r="G10" s="71">
        <f>B10-C10</f>
        <v>3</v>
      </c>
      <c r="H10" s="72">
        <f>D10-E10</f>
        <v>4</v>
      </c>
      <c r="I10" s="37">
        <f>IF(C10=0, "-", IF(G10/C10&lt;10, G10/C10, "&gt;999%"))</f>
        <v>3</v>
      </c>
      <c r="J10" s="38">
        <f>IF(E10=0, "-", IF(H10/E10&lt;10, H10/E10, "&gt;999%"))</f>
        <v>4</v>
      </c>
    </row>
    <row r="11" spans="1:10" x14ac:dyDescent="0.2">
      <c r="A11" s="177"/>
      <c r="B11" s="143"/>
      <c r="C11" s="144"/>
      <c r="D11" s="143"/>
      <c r="E11" s="144"/>
      <c r="F11" s="145"/>
      <c r="G11" s="143"/>
      <c r="H11" s="144"/>
      <c r="I11" s="151"/>
      <c r="J11" s="152"/>
    </row>
    <row r="12" spans="1:10" s="139" customFormat="1" x14ac:dyDescent="0.2">
      <c r="A12" s="159" t="s">
        <v>32</v>
      </c>
      <c r="B12" s="65"/>
      <c r="C12" s="66"/>
      <c r="D12" s="65"/>
      <c r="E12" s="66"/>
      <c r="F12" s="67"/>
      <c r="G12" s="65"/>
      <c r="H12" s="66"/>
      <c r="I12" s="20"/>
      <c r="J12" s="21"/>
    </row>
    <row r="13" spans="1:10" x14ac:dyDescent="0.2">
      <c r="A13" s="158" t="s">
        <v>196</v>
      </c>
      <c r="B13" s="65">
        <v>1</v>
      </c>
      <c r="C13" s="66">
        <v>1</v>
      </c>
      <c r="D13" s="65">
        <v>1</v>
      </c>
      <c r="E13" s="66">
        <v>2</v>
      </c>
      <c r="F13" s="67"/>
      <c r="G13" s="65">
        <f t="shared" ref="G13:G24" si="0">B13-C13</f>
        <v>0</v>
      </c>
      <c r="H13" s="66">
        <f t="shared" ref="H13:H24" si="1">D13-E13</f>
        <v>-1</v>
      </c>
      <c r="I13" s="20">
        <f t="shared" ref="I13:I24" si="2">IF(C13=0, "-", IF(G13/C13&lt;10, G13/C13, "&gt;999%"))</f>
        <v>0</v>
      </c>
      <c r="J13" s="21">
        <f t="shared" ref="J13:J24" si="3">IF(E13=0, "-", IF(H13/E13&lt;10, H13/E13, "&gt;999%"))</f>
        <v>-0.5</v>
      </c>
    </row>
    <row r="14" spans="1:10" x14ac:dyDescent="0.2">
      <c r="A14" s="158" t="s">
        <v>214</v>
      </c>
      <c r="B14" s="65">
        <v>2</v>
      </c>
      <c r="C14" s="66">
        <v>1</v>
      </c>
      <c r="D14" s="65">
        <v>6</v>
      </c>
      <c r="E14" s="66">
        <v>2</v>
      </c>
      <c r="F14" s="67"/>
      <c r="G14" s="65">
        <f t="shared" si="0"/>
        <v>1</v>
      </c>
      <c r="H14" s="66">
        <f t="shared" si="1"/>
        <v>4</v>
      </c>
      <c r="I14" s="20">
        <f t="shared" si="2"/>
        <v>1</v>
      </c>
      <c r="J14" s="21">
        <f t="shared" si="3"/>
        <v>2</v>
      </c>
    </row>
    <row r="15" spans="1:10" x14ac:dyDescent="0.2">
      <c r="A15" s="158" t="s">
        <v>249</v>
      </c>
      <c r="B15" s="65">
        <v>0</v>
      </c>
      <c r="C15" s="66">
        <v>0</v>
      </c>
      <c r="D15" s="65">
        <v>1</v>
      </c>
      <c r="E15" s="66">
        <v>0</v>
      </c>
      <c r="F15" s="67"/>
      <c r="G15" s="65">
        <f t="shared" si="0"/>
        <v>0</v>
      </c>
      <c r="H15" s="66">
        <f t="shared" si="1"/>
        <v>1</v>
      </c>
      <c r="I15" s="20" t="str">
        <f t="shared" si="2"/>
        <v>-</v>
      </c>
      <c r="J15" s="21" t="str">
        <f t="shared" si="3"/>
        <v>-</v>
      </c>
    </row>
    <row r="16" spans="1:10" x14ac:dyDescent="0.2">
      <c r="A16" s="158" t="s">
        <v>228</v>
      </c>
      <c r="B16" s="65">
        <v>1</v>
      </c>
      <c r="C16" s="66">
        <v>0</v>
      </c>
      <c r="D16" s="65">
        <v>3</v>
      </c>
      <c r="E16" s="66">
        <v>1</v>
      </c>
      <c r="F16" s="67"/>
      <c r="G16" s="65">
        <f t="shared" si="0"/>
        <v>1</v>
      </c>
      <c r="H16" s="66">
        <f t="shared" si="1"/>
        <v>2</v>
      </c>
      <c r="I16" s="20" t="str">
        <f t="shared" si="2"/>
        <v>-</v>
      </c>
      <c r="J16" s="21">
        <f t="shared" si="3"/>
        <v>2</v>
      </c>
    </row>
    <row r="17" spans="1:10" x14ac:dyDescent="0.2">
      <c r="A17" s="158" t="s">
        <v>255</v>
      </c>
      <c r="B17" s="65">
        <v>1</v>
      </c>
      <c r="C17" s="66">
        <v>0</v>
      </c>
      <c r="D17" s="65">
        <v>1</v>
      </c>
      <c r="E17" s="66">
        <v>0</v>
      </c>
      <c r="F17" s="67"/>
      <c r="G17" s="65">
        <f t="shared" si="0"/>
        <v>1</v>
      </c>
      <c r="H17" s="66">
        <f t="shared" si="1"/>
        <v>1</v>
      </c>
      <c r="I17" s="20" t="str">
        <f t="shared" si="2"/>
        <v>-</v>
      </c>
      <c r="J17" s="21" t="str">
        <f t="shared" si="3"/>
        <v>-</v>
      </c>
    </row>
    <row r="18" spans="1:10" x14ac:dyDescent="0.2">
      <c r="A18" s="158" t="s">
        <v>349</v>
      </c>
      <c r="B18" s="65">
        <v>1</v>
      </c>
      <c r="C18" s="66">
        <v>0</v>
      </c>
      <c r="D18" s="65">
        <v>1</v>
      </c>
      <c r="E18" s="66">
        <v>0</v>
      </c>
      <c r="F18" s="67"/>
      <c r="G18" s="65">
        <f t="shared" si="0"/>
        <v>1</v>
      </c>
      <c r="H18" s="66">
        <f t="shared" si="1"/>
        <v>1</v>
      </c>
      <c r="I18" s="20" t="str">
        <f t="shared" si="2"/>
        <v>-</v>
      </c>
      <c r="J18" s="21" t="str">
        <f t="shared" si="3"/>
        <v>-</v>
      </c>
    </row>
    <row r="19" spans="1:10" x14ac:dyDescent="0.2">
      <c r="A19" s="158" t="s">
        <v>292</v>
      </c>
      <c r="B19" s="65">
        <v>1</v>
      </c>
      <c r="C19" s="66">
        <v>2</v>
      </c>
      <c r="D19" s="65">
        <v>2</v>
      </c>
      <c r="E19" s="66">
        <v>4</v>
      </c>
      <c r="F19" s="67"/>
      <c r="G19" s="65">
        <f t="shared" si="0"/>
        <v>-1</v>
      </c>
      <c r="H19" s="66">
        <f t="shared" si="1"/>
        <v>-2</v>
      </c>
      <c r="I19" s="20">
        <f t="shared" si="2"/>
        <v>-0.5</v>
      </c>
      <c r="J19" s="21">
        <f t="shared" si="3"/>
        <v>-0.5</v>
      </c>
    </row>
    <row r="20" spans="1:10" x14ac:dyDescent="0.2">
      <c r="A20" s="158" t="s">
        <v>293</v>
      </c>
      <c r="B20" s="65">
        <v>14</v>
      </c>
      <c r="C20" s="66">
        <v>2</v>
      </c>
      <c r="D20" s="65">
        <v>22</v>
      </c>
      <c r="E20" s="66">
        <v>9</v>
      </c>
      <c r="F20" s="67"/>
      <c r="G20" s="65">
        <f t="shared" si="0"/>
        <v>12</v>
      </c>
      <c r="H20" s="66">
        <f t="shared" si="1"/>
        <v>13</v>
      </c>
      <c r="I20" s="20">
        <f t="shared" si="2"/>
        <v>6</v>
      </c>
      <c r="J20" s="21">
        <f t="shared" si="3"/>
        <v>1.4444444444444444</v>
      </c>
    </row>
    <row r="21" spans="1:10" x14ac:dyDescent="0.2">
      <c r="A21" s="158" t="s">
        <v>317</v>
      </c>
      <c r="B21" s="65">
        <v>3</v>
      </c>
      <c r="C21" s="66">
        <v>1</v>
      </c>
      <c r="D21" s="65">
        <v>11</v>
      </c>
      <c r="E21" s="66">
        <v>9</v>
      </c>
      <c r="F21" s="67"/>
      <c r="G21" s="65">
        <f t="shared" si="0"/>
        <v>2</v>
      </c>
      <c r="H21" s="66">
        <f t="shared" si="1"/>
        <v>2</v>
      </c>
      <c r="I21" s="20">
        <f t="shared" si="2"/>
        <v>2</v>
      </c>
      <c r="J21" s="21">
        <f t="shared" si="3"/>
        <v>0.22222222222222221</v>
      </c>
    </row>
    <row r="22" spans="1:10" x14ac:dyDescent="0.2">
      <c r="A22" s="158" t="s">
        <v>350</v>
      </c>
      <c r="B22" s="65">
        <v>2</v>
      </c>
      <c r="C22" s="66">
        <v>2</v>
      </c>
      <c r="D22" s="65">
        <v>4</v>
      </c>
      <c r="E22" s="66">
        <v>6</v>
      </c>
      <c r="F22" s="67"/>
      <c r="G22" s="65">
        <f t="shared" si="0"/>
        <v>0</v>
      </c>
      <c r="H22" s="66">
        <f t="shared" si="1"/>
        <v>-2</v>
      </c>
      <c r="I22" s="20">
        <f t="shared" si="2"/>
        <v>0</v>
      </c>
      <c r="J22" s="21">
        <f t="shared" si="3"/>
        <v>-0.33333333333333331</v>
      </c>
    </row>
    <row r="23" spans="1:10" x14ac:dyDescent="0.2">
      <c r="A23" s="158" t="s">
        <v>367</v>
      </c>
      <c r="B23" s="65">
        <v>0</v>
      </c>
      <c r="C23" s="66">
        <v>0</v>
      </c>
      <c r="D23" s="65">
        <v>0</v>
      </c>
      <c r="E23" s="66">
        <v>1</v>
      </c>
      <c r="F23" s="67"/>
      <c r="G23" s="65">
        <f t="shared" si="0"/>
        <v>0</v>
      </c>
      <c r="H23" s="66">
        <f t="shared" si="1"/>
        <v>-1</v>
      </c>
      <c r="I23" s="20" t="str">
        <f t="shared" si="2"/>
        <v>-</v>
      </c>
      <c r="J23" s="21">
        <f t="shared" si="3"/>
        <v>-1</v>
      </c>
    </row>
    <row r="24" spans="1:10" s="160" customFormat="1" x14ac:dyDescent="0.2">
      <c r="A24" s="178" t="s">
        <v>500</v>
      </c>
      <c r="B24" s="71">
        <v>26</v>
      </c>
      <c r="C24" s="72">
        <v>9</v>
      </c>
      <c r="D24" s="71">
        <v>52</v>
      </c>
      <c r="E24" s="72">
        <v>34</v>
      </c>
      <c r="F24" s="73"/>
      <c r="G24" s="71">
        <f t="shared" si="0"/>
        <v>17</v>
      </c>
      <c r="H24" s="72">
        <f t="shared" si="1"/>
        <v>18</v>
      </c>
      <c r="I24" s="37">
        <f t="shared" si="2"/>
        <v>1.8888888888888888</v>
      </c>
      <c r="J24" s="38">
        <f t="shared" si="3"/>
        <v>0.52941176470588236</v>
      </c>
    </row>
    <row r="25" spans="1:10" x14ac:dyDescent="0.2">
      <c r="A25" s="177"/>
      <c r="B25" s="143"/>
      <c r="C25" s="144"/>
      <c r="D25" s="143"/>
      <c r="E25" s="144"/>
      <c r="F25" s="145"/>
      <c r="G25" s="143"/>
      <c r="H25" s="144"/>
      <c r="I25" s="151"/>
      <c r="J25" s="152"/>
    </row>
    <row r="26" spans="1:10" s="139" customFormat="1" x14ac:dyDescent="0.2">
      <c r="A26" s="159" t="s">
        <v>33</v>
      </c>
      <c r="B26" s="65"/>
      <c r="C26" s="66"/>
      <c r="D26" s="65"/>
      <c r="E26" s="66"/>
      <c r="F26" s="67"/>
      <c r="G26" s="65"/>
      <c r="H26" s="66"/>
      <c r="I26" s="20"/>
      <c r="J26" s="21"/>
    </row>
    <row r="27" spans="1:10" x14ac:dyDescent="0.2">
      <c r="A27" s="158" t="s">
        <v>215</v>
      </c>
      <c r="B27" s="65">
        <v>2</v>
      </c>
      <c r="C27" s="66">
        <v>0</v>
      </c>
      <c r="D27" s="65">
        <v>4</v>
      </c>
      <c r="E27" s="66">
        <v>4</v>
      </c>
      <c r="F27" s="67"/>
      <c r="G27" s="65">
        <f t="shared" ref="G27:G37" si="4">B27-C27</f>
        <v>2</v>
      </c>
      <c r="H27" s="66">
        <f t="shared" ref="H27:H37" si="5">D27-E27</f>
        <v>0</v>
      </c>
      <c r="I27" s="20" t="str">
        <f t="shared" ref="I27:I37" si="6">IF(C27=0, "-", IF(G27/C27&lt;10, G27/C27, "&gt;999%"))</f>
        <v>-</v>
      </c>
      <c r="J27" s="21">
        <f t="shared" ref="J27:J37" si="7">IF(E27=0, "-", IF(H27/E27&lt;10, H27/E27, "&gt;999%"))</f>
        <v>0</v>
      </c>
    </row>
    <row r="28" spans="1:10" x14ac:dyDescent="0.2">
      <c r="A28" s="158" t="s">
        <v>250</v>
      </c>
      <c r="B28" s="65">
        <v>1</v>
      </c>
      <c r="C28" s="66">
        <v>0</v>
      </c>
      <c r="D28" s="65">
        <v>2</v>
      </c>
      <c r="E28" s="66">
        <v>1</v>
      </c>
      <c r="F28" s="67"/>
      <c r="G28" s="65">
        <f t="shared" si="4"/>
        <v>1</v>
      </c>
      <c r="H28" s="66">
        <f t="shared" si="5"/>
        <v>1</v>
      </c>
      <c r="I28" s="20" t="str">
        <f t="shared" si="6"/>
        <v>-</v>
      </c>
      <c r="J28" s="21">
        <f t="shared" si="7"/>
        <v>1</v>
      </c>
    </row>
    <row r="29" spans="1:10" x14ac:dyDescent="0.2">
      <c r="A29" s="158" t="s">
        <v>229</v>
      </c>
      <c r="B29" s="65">
        <v>3</v>
      </c>
      <c r="C29" s="66">
        <v>0</v>
      </c>
      <c r="D29" s="65">
        <v>3</v>
      </c>
      <c r="E29" s="66">
        <v>2</v>
      </c>
      <c r="F29" s="67"/>
      <c r="G29" s="65">
        <f t="shared" si="4"/>
        <v>3</v>
      </c>
      <c r="H29" s="66">
        <f t="shared" si="5"/>
        <v>1</v>
      </c>
      <c r="I29" s="20" t="str">
        <f t="shared" si="6"/>
        <v>-</v>
      </c>
      <c r="J29" s="21">
        <f t="shared" si="7"/>
        <v>0.5</v>
      </c>
    </row>
    <row r="30" spans="1:10" x14ac:dyDescent="0.2">
      <c r="A30" s="158" t="s">
        <v>256</v>
      </c>
      <c r="B30" s="65">
        <v>3</v>
      </c>
      <c r="C30" s="66">
        <v>0</v>
      </c>
      <c r="D30" s="65">
        <v>4</v>
      </c>
      <c r="E30" s="66">
        <v>0</v>
      </c>
      <c r="F30" s="67"/>
      <c r="G30" s="65">
        <f t="shared" si="4"/>
        <v>3</v>
      </c>
      <c r="H30" s="66">
        <f t="shared" si="5"/>
        <v>4</v>
      </c>
      <c r="I30" s="20" t="str">
        <f t="shared" si="6"/>
        <v>-</v>
      </c>
      <c r="J30" s="21" t="str">
        <f t="shared" si="7"/>
        <v>-</v>
      </c>
    </row>
    <row r="31" spans="1:10" x14ac:dyDescent="0.2">
      <c r="A31" s="158" t="s">
        <v>294</v>
      </c>
      <c r="B31" s="65">
        <v>3</v>
      </c>
      <c r="C31" s="66">
        <v>0</v>
      </c>
      <c r="D31" s="65">
        <v>8</v>
      </c>
      <c r="E31" s="66">
        <v>2</v>
      </c>
      <c r="F31" s="67"/>
      <c r="G31" s="65">
        <f t="shared" si="4"/>
        <v>3</v>
      </c>
      <c r="H31" s="66">
        <f t="shared" si="5"/>
        <v>6</v>
      </c>
      <c r="I31" s="20" t="str">
        <f t="shared" si="6"/>
        <v>-</v>
      </c>
      <c r="J31" s="21">
        <f t="shared" si="7"/>
        <v>3</v>
      </c>
    </row>
    <row r="32" spans="1:10" x14ac:dyDescent="0.2">
      <c r="A32" s="158" t="s">
        <v>295</v>
      </c>
      <c r="B32" s="65">
        <v>1</v>
      </c>
      <c r="C32" s="66">
        <v>0</v>
      </c>
      <c r="D32" s="65">
        <v>2</v>
      </c>
      <c r="E32" s="66">
        <v>1</v>
      </c>
      <c r="F32" s="67"/>
      <c r="G32" s="65">
        <f t="shared" si="4"/>
        <v>1</v>
      </c>
      <c r="H32" s="66">
        <f t="shared" si="5"/>
        <v>1</v>
      </c>
      <c r="I32" s="20" t="str">
        <f t="shared" si="6"/>
        <v>-</v>
      </c>
      <c r="J32" s="21">
        <f t="shared" si="7"/>
        <v>1</v>
      </c>
    </row>
    <row r="33" spans="1:10" x14ac:dyDescent="0.2">
      <c r="A33" s="158" t="s">
        <v>318</v>
      </c>
      <c r="B33" s="65">
        <v>4</v>
      </c>
      <c r="C33" s="66">
        <v>2</v>
      </c>
      <c r="D33" s="65">
        <v>7</v>
      </c>
      <c r="E33" s="66">
        <v>3</v>
      </c>
      <c r="F33" s="67"/>
      <c r="G33" s="65">
        <f t="shared" si="4"/>
        <v>2</v>
      </c>
      <c r="H33" s="66">
        <f t="shared" si="5"/>
        <v>4</v>
      </c>
      <c r="I33" s="20">
        <f t="shared" si="6"/>
        <v>1</v>
      </c>
      <c r="J33" s="21">
        <f t="shared" si="7"/>
        <v>1.3333333333333333</v>
      </c>
    </row>
    <row r="34" spans="1:10" x14ac:dyDescent="0.2">
      <c r="A34" s="158" t="s">
        <v>351</v>
      </c>
      <c r="B34" s="65">
        <v>6</v>
      </c>
      <c r="C34" s="66">
        <v>2</v>
      </c>
      <c r="D34" s="65">
        <v>7</v>
      </c>
      <c r="E34" s="66">
        <v>4</v>
      </c>
      <c r="F34" s="67"/>
      <c r="G34" s="65">
        <f t="shared" si="4"/>
        <v>4</v>
      </c>
      <c r="H34" s="66">
        <f t="shared" si="5"/>
        <v>3</v>
      </c>
      <c r="I34" s="20">
        <f t="shared" si="6"/>
        <v>2</v>
      </c>
      <c r="J34" s="21">
        <f t="shared" si="7"/>
        <v>0.75</v>
      </c>
    </row>
    <row r="35" spans="1:10" x14ac:dyDescent="0.2">
      <c r="A35" s="158" t="s">
        <v>352</v>
      </c>
      <c r="B35" s="65">
        <v>1</v>
      </c>
      <c r="C35" s="66">
        <v>1</v>
      </c>
      <c r="D35" s="65">
        <v>2</v>
      </c>
      <c r="E35" s="66">
        <v>3</v>
      </c>
      <c r="F35" s="67"/>
      <c r="G35" s="65">
        <f t="shared" si="4"/>
        <v>0</v>
      </c>
      <c r="H35" s="66">
        <f t="shared" si="5"/>
        <v>-1</v>
      </c>
      <c r="I35" s="20">
        <f t="shared" si="6"/>
        <v>0</v>
      </c>
      <c r="J35" s="21">
        <f t="shared" si="7"/>
        <v>-0.33333333333333331</v>
      </c>
    </row>
    <row r="36" spans="1:10" x14ac:dyDescent="0.2">
      <c r="A36" s="158" t="s">
        <v>368</v>
      </c>
      <c r="B36" s="65">
        <v>0</v>
      </c>
      <c r="C36" s="66">
        <v>1</v>
      </c>
      <c r="D36" s="65">
        <v>0</v>
      </c>
      <c r="E36" s="66">
        <v>2</v>
      </c>
      <c r="F36" s="67"/>
      <c r="G36" s="65">
        <f t="shared" si="4"/>
        <v>-1</v>
      </c>
      <c r="H36" s="66">
        <f t="shared" si="5"/>
        <v>-2</v>
      </c>
      <c r="I36" s="20">
        <f t="shared" si="6"/>
        <v>-1</v>
      </c>
      <c r="J36" s="21">
        <f t="shared" si="7"/>
        <v>-1</v>
      </c>
    </row>
    <row r="37" spans="1:10" s="160" customFormat="1" x14ac:dyDescent="0.2">
      <c r="A37" s="178" t="s">
        <v>501</v>
      </c>
      <c r="B37" s="71">
        <v>24</v>
      </c>
      <c r="C37" s="72">
        <v>6</v>
      </c>
      <c r="D37" s="71">
        <v>39</v>
      </c>
      <c r="E37" s="72">
        <v>22</v>
      </c>
      <c r="F37" s="73"/>
      <c r="G37" s="71">
        <f t="shared" si="4"/>
        <v>18</v>
      </c>
      <c r="H37" s="72">
        <f t="shared" si="5"/>
        <v>17</v>
      </c>
      <c r="I37" s="37">
        <f t="shared" si="6"/>
        <v>3</v>
      </c>
      <c r="J37" s="38">
        <f t="shared" si="7"/>
        <v>0.77272727272727271</v>
      </c>
    </row>
    <row r="38" spans="1:10" x14ac:dyDescent="0.2">
      <c r="A38" s="177"/>
      <c r="B38" s="143"/>
      <c r="C38" s="144"/>
      <c r="D38" s="143"/>
      <c r="E38" s="144"/>
      <c r="F38" s="145"/>
      <c r="G38" s="143"/>
      <c r="H38" s="144"/>
      <c r="I38" s="151"/>
      <c r="J38" s="152"/>
    </row>
    <row r="39" spans="1:10" s="139" customFormat="1" x14ac:dyDescent="0.2">
      <c r="A39" s="159" t="s">
        <v>34</v>
      </c>
      <c r="B39" s="65"/>
      <c r="C39" s="66"/>
      <c r="D39" s="65"/>
      <c r="E39" s="66"/>
      <c r="F39" s="67"/>
      <c r="G39" s="65"/>
      <c r="H39" s="66"/>
      <c r="I39" s="20"/>
      <c r="J39" s="21"/>
    </row>
    <row r="40" spans="1:10" x14ac:dyDescent="0.2">
      <c r="A40" s="158" t="s">
        <v>396</v>
      </c>
      <c r="B40" s="65">
        <v>1</v>
      </c>
      <c r="C40" s="66">
        <v>0</v>
      </c>
      <c r="D40" s="65">
        <v>4</v>
      </c>
      <c r="E40" s="66">
        <v>0</v>
      </c>
      <c r="F40" s="67"/>
      <c r="G40" s="65">
        <f>B40-C40</f>
        <v>1</v>
      </c>
      <c r="H40" s="66">
        <f>D40-E40</f>
        <v>4</v>
      </c>
      <c r="I40" s="20" t="str">
        <f>IF(C40=0, "-", IF(G40/C40&lt;10, G40/C40, "&gt;999%"))</f>
        <v>-</v>
      </c>
      <c r="J40" s="21" t="str">
        <f>IF(E40=0, "-", IF(H40/E40&lt;10, H40/E40, "&gt;999%"))</f>
        <v>-</v>
      </c>
    </row>
    <row r="41" spans="1:10" s="160" customFormat="1" x14ac:dyDescent="0.2">
      <c r="A41" s="178" t="s">
        <v>502</v>
      </c>
      <c r="B41" s="71">
        <v>1</v>
      </c>
      <c r="C41" s="72">
        <v>0</v>
      </c>
      <c r="D41" s="71">
        <v>4</v>
      </c>
      <c r="E41" s="72">
        <v>0</v>
      </c>
      <c r="F41" s="73"/>
      <c r="G41" s="71">
        <f>B41-C41</f>
        <v>1</v>
      </c>
      <c r="H41" s="72">
        <f>D41-E41</f>
        <v>4</v>
      </c>
      <c r="I41" s="37" t="str">
        <f>IF(C41=0, "-", IF(G41/C41&lt;10, G41/C41, "&gt;999%"))</f>
        <v>-</v>
      </c>
      <c r="J41" s="38" t="str">
        <f>IF(E41=0, "-", IF(H41/E41&lt;10, H41/E41, "&gt;999%"))</f>
        <v>-</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239</v>
      </c>
      <c r="B44" s="65">
        <v>0</v>
      </c>
      <c r="C44" s="66">
        <v>0</v>
      </c>
      <c r="D44" s="65">
        <v>0</v>
      </c>
      <c r="E44" s="66">
        <v>2</v>
      </c>
      <c r="F44" s="67"/>
      <c r="G44" s="65">
        <f>B44-C44</f>
        <v>0</v>
      </c>
      <c r="H44" s="66">
        <f>D44-E44</f>
        <v>-2</v>
      </c>
      <c r="I44" s="20" t="str">
        <f>IF(C44=0, "-", IF(G44/C44&lt;10, G44/C44, "&gt;999%"))</f>
        <v>-</v>
      </c>
      <c r="J44" s="21">
        <f>IF(E44=0, "-", IF(H44/E44&lt;10, H44/E44, "&gt;999%"))</f>
        <v>-1</v>
      </c>
    </row>
    <row r="45" spans="1:10" s="160" customFormat="1" x14ac:dyDescent="0.2">
      <c r="A45" s="178" t="s">
        <v>503</v>
      </c>
      <c r="B45" s="71">
        <v>0</v>
      </c>
      <c r="C45" s="72">
        <v>0</v>
      </c>
      <c r="D45" s="71">
        <v>0</v>
      </c>
      <c r="E45" s="72">
        <v>2</v>
      </c>
      <c r="F45" s="73"/>
      <c r="G45" s="71">
        <f>B45-C45</f>
        <v>0</v>
      </c>
      <c r="H45" s="72">
        <f>D45-E45</f>
        <v>-2</v>
      </c>
      <c r="I45" s="37" t="str">
        <f>IF(C45=0, "-", IF(G45/C45&lt;10, G45/C45, "&gt;999%"))</f>
        <v>-</v>
      </c>
      <c r="J45" s="38">
        <f>IF(E45=0, "-", IF(H45/E45&lt;10, H45/E45, "&gt;999%"))</f>
        <v>-1</v>
      </c>
    </row>
    <row r="46" spans="1:10" x14ac:dyDescent="0.2">
      <c r="A46" s="177"/>
      <c r="B46" s="143"/>
      <c r="C46" s="144"/>
      <c r="D46" s="143"/>
      <c r="E46" s="144"/>
      <c r="F46" s="145"/>
      <c r="G46" s="143"/>
      <c r="H46" s="144"/>
      <c r="I46" s="151"/>
      <c r="J46" s="152"/>
    </row>
    <row r="47" spans="1:10" s="139" customFormat="1" x14ac:dyDescent="0.2">
      <c r="A47" s="159" t="s">
        <v>36</v>
      </c>
      <c r="B47" s="65"/>
      <c r="C47" s="66"/>
      <c r="D47" s="65"/>
      <c r="E47" s="66"/>
      <c r="F47" s="67"/>
      <c r="G47" s="65"/>
      <c r="H47" s="66"/>
      <c r="I47" s="20"/>
      <c r="J47" s="21"/>
    </row>
    <row r="48" spans="1:10" x14ac:dyDescent="0.2">
      <c r="A48" s="158" t="s">
        <v>430</v>
      </c>
      <c r="B48" s="65">
        <v>2</v>
      </c>
      <c r="C48" s="66">
        <v>0</v>
      </c>
      <c r="D48" s="65">
        <v>3</v>
      </c>
      <c r="E48" s="66">
        <v>4</v>
      </c>
      <c r="F48" s="67"/>
      <c r="G48" s="65">
        <f>B48-C48</f>
        <v>2</v>
      </c>
      <c r="H48" s="66">
        <f>D48-E48</f>
        <v>-1</v>
      </c>
      <c r="I48" s="20" t="str">
        <f>IF(C48=0, "-", IF(G48/C48&lt;10, G48/C48, "&gt;999%"))</f>
        <v>-</v>
      </c>
      <c r="J48" s="21">
        <f>IF(E48=0, "-", IF(H48/E48&lt;10, H48/E48, "&gt;999%"))</f>
        <v>-0.25</v>
      </c>
    </row>
    <row r="49" spans="1:10" s="160" customFormat="1" x14ac:dyDescent="0.2">
      <c r="A49" s="178" t="s">
        <v>504</v>
      </c>
      <c r="B49" s="71">
        <v>2</v>
      </c>
      <c r="C49" s="72">
        <v>0</v>
      </c>
      <c r="D49" s="71">
        <v>3</v>
      </c>
      <c r="E49" s="72">
        <v>4</v>
      </c>
      <c r="F49" s="73"/>
      <c r="G49" s="71">
        <f>B49-C49</f>
        <v>2</v>
      </c>
      <c r="H49" s="72">
        <f>D49-E49</f>
        <v>-1</v>
      </c>
      <c r="I49" s="37" t="str">
        <f>IF(C49=0, "-", IF(G49/C49&lt;10, G49/C49, "&gt;999%"))</f>
        <v>-</v>
      </c>
      <c r="J49" s="38">
        <f>IF(E49=0, "-", IF(H49/E49&lt;10, H49/E49, "&gt;999%"))</f>
        <v>-0.25</v>
      </c>
    </row>
    <row r="50" spans="1:10" x14ac:dyDescent="0.2">
      <c r="A50" s="177"/>
      <c r="B50" s="143"/>
      <c r="C50" s="144"/>
      <c r="D50" s="143"/>
      <c r="E50" s="144"/>
      <c r="F50" s="145"/>
      <c r="G50" s="143"/>
      <c r="H50" s="144"/>
      <c r="I50" s="151"/>
      <c r="J50" s="152"/>
    </row>
    <row r="51" spans="1:10" s="139" customFormat="1" x14ac:dyDescent="0.2">
      <c r="A51" s="159" t="s">
        <v>37</v>
      </c>
      <c r="B51" s="65"/>
      <c r="C51" s="66"/>
      <c r="D51" s="65"/>
      <c r="E51" s="66"/>
      <c r="F51" s="67"/>
      <c r="G51" s="65"/>
      <c r="H51" s="66"/>
      <c r="I51" s="20"/>
      <c r="J51" s="21"/>
    </row>
    <row r="52" spans="1:10" x14ac:dyDescent="0.2">
      <c r="A52" s="158" t="s">
        <v>260</v>
      </c>
      <c r="B52" s="65">
        <v>0</v>
      </c>
      <c r="C52" s="66">
        <v>0</v>
      </c>
      <c r="D52" s="65">
        <v>1</v>
      </c>
      <c r="E52" s="66">
        <v>0</v>
      </c>
      <c r="F52" s="67"/>
      <c r="G52" s="65">
        <f>B52-C52</f>
        <v>0</v>
      </c>
      <c r="H52" s="66">
        <f>D52-E52</f>
        <v>1</v>
      </c>
      <c r="I52" s="20" t="str">
        <f>IF(C52=0, "-", IF(G52/C52&lt;10, G52/C52, "&gt;999%"))</f>
        <v>-</v>
      </c>
      <c r="J52" s="21" t="str">
        <f>IF(E52=0, "-", IF(H52/E52&lt;10, H52/E52, "&gt;999%"))</f>
        <v>-</v>
      </c>
    </row>
    <row r="53" spans="1:10" s="160" customFormat="1" x14ac:dyDescent="0.2">
      <c r="A53" s="178" t="s">
        <v>505</v>
      </c>
      <c r="B53" s="71">
        <v>0</v>
      </c>
      <c r="C53" s="72">
        <v>0</v>
      </c>
      <c r="D53" s="71">
        <v>1</v>
      </c>
      <c r="E53" s="72">
        <v>0</v>
      </c>
      <c r="F53" s="73"/>
      <c r="G53" s="71">
        <f>B53-C53</f>
        <v>0</v>
      </c>
      <c r="H53" s="72">
        <f>D53-E53</f>
        <v>1</v>
      </c>
      <c r="I53" s="37" t="str">
        <f>IF(C53=0, "-", IF(G53/C53&lt;10, G53/C53, "&gt;999%"))</f>
        <v>-</v>
      </c>
      <c r="J53" s="38" t="str">
        <f>IF(E53=0, "-", IF(H53/E53&lt;10, H53/E53, "&gt;999%"))</f>
        <v>-</v>
      </c>
    </row>
    <row r="54" spans="1:10" x14ac:dyDescent="0.2">
      <c r="A54" s="177"/>
      <c r="B54" s="143"/>
      <c r="C54" s="144"/>
      <c r="D54" s="143"/>
      <c r="E54" s="144"/>
      <c r="F54" s="145"/>
      <c r="G54" s="143"/>
      <c r="H54" s="144"/>
      <c r="I54" s="151"/>
      <c r="J54" s="152"/>
    </row>
    <row r="55" spans="1:10" s="139" customFormat="1" x14ac:dyDescent="0.2">
      <c r="A55" s="159" t="s">
        <v>38</v>
      </c>
      <c r="B55" s="65"/>
      <c r="C55" s="66"/>
      <c r="D55" s="65"/>
      <c r="E55" s="66"/>
      <c r="F55" s="67"/>
      <c r="G55" s="65"/>
      <c r="H55" s="66"/>
      <c r="I55" s="20"/>
      <c r="J55" s="21"/>
    </row>
    <row r="56" spans="1:10" x14ac:dyDescent="0.2">
      <c r="A56" s="158" t="s">
        <v>183</v>
      </c>
      <c r="B56" s="65">
        <v>0</v>
      </c>
      <c r="C56" s="66">
        <v>0</v>
      </c>
      <c r="D56" s="65">
        <v>1</v>
      </c>
      <c r="E56" s="66">
        <v>0</v>
      </c>
      <c r="F56" s="67"/>
      <c r="G56" s="65">
        <f>B56-C56</f>
        <v>0</v>
      </c>
      <c r="H56" s="66">
        <f>D56-E56</f>
        <v>1</v>
      </c>
      <c r="I56" s="20" t="str">
        <f>IF(C56=0, "-", IF(G56/C56&lt;10, G56/C56, "&gt;999%"))</f>
        <v>-</v>
      </c>
      <c r="J56" s="21" t="str">
        <f>IF(E56=0, "-", IF(H56/E56&lt;10, H56/E56, "&gt;999%"))</f>
        <v>-</v>
      </c>
    </row>
    <row r="57" spans="1:10" s="160" customFormat="1" x14ac:dyDescent="0.2">
      <c r="A57" s="178" t="s">
        <v>506</v>
      </c>
      <c r="B57" s="71">
        <v>0</v>
      </c>
      <c r="C57" s="72">
        <v>0</v>
      </c>
      <c r="D57" s="71">
        <v>1</v>
      </c>
      <c r="E57" s="72">
        <v>0</v>
      </c>
      <c r="F57" s="73"/>
      <c r="G57" s="71">
        <f>B57-C57</f>
        <v>0</v>
      </c>
      <c r="H57" s="72">
        <f>D57-E57</f>
        <v>1</v>
      </c>
      <c r="I57" s="37" t="str">
        <f>IF(C57=0, "-", IF(G57/C57&lt;10, G57/C57, "&gt;999%"))</f>
        <v>-</v>
      </c>
      <c r="J57" s="38" t="str">
        <f>IF(E57=0, "-", IF(H57/E57&lt;10, H57/E57, "&gt;999%"))</f>
        <v>-</v>
      </c>
    </row>
    <row r="58" spans="1:10" x14ac:dyDescent="0.2">
      <c r="A58" s="177"/>
      <c r="B58" s="143"/>
      <c r="C58" s="144"/>
      <c r="D58" s="143"/>
      <c r="E58" s="144"/>
      <c r="F58" s="145"/>
      <c r="G58" s="143"/>
      <c r="H58" s="144"/>
      <c r="I58" s="151"/>
      <c r="J58" s="152"/>
    </row>
    <row r="59" spans="1:10" s="139" customFormat="1" x14ac:dyDescent="0.2">
      <c r="A59" s="159" t="s">
        <v>39</v>
      </c>
      <c r="B59" s="65"/>
      <c r="C59" s="66"/>
      <c r="D59" s="65"/>
      <c r="E59" s="66"/>
      <c r="F59" s="67"/>
      <c r="G59" s="65"/>
      <c r="H59" s="66"/>
      <c r="I59" s="20"/>
      <c r="J59" s="21"/>
    </row>
    <row r="60" spans="1:10" x14ac:dyDescent="0.2">
      <c r="A60" s="158" t="s">
        <v>413</v>
      </c>
      <c r="B60" s="65">
        <v>5</v>
      </c>
      <c r="C60" s="66">
        <v>2</v>
      </c>
      <c r="D60" s="65">
        <v>8</v>
      </c>
      <c r="E60" s="66">
        <v>13</v>
      </c>
      <c r="F60" s="67"/>
      <c r="G60" s="65">
        <f>B60-C60</f>
        <v>3</v>
      </c>
      <c r="H60" s="66">
        <f>D60-E60</f>
        <v>-5</v>
      </c>
      <c r="I60" s="20">
        <f>IF(C60=0, "-", IF(G60/C60&lt;10, G60/C60, "&gt;999%"))</f>
        <v>1.5</v>
      </c>
      <c r="J60" s="21">
        <f>IF(E60=0, "-", IF(H60/E60&lt;10, H60/E60, "&gt;999%"))</f>
        <v>-0.38461538461538464</v>
      </c>
    </row>
    <row r="61" spans="1:10" s="160" customFormat="1" x14ac:dyDescent="0.2">
      <c r="A61" s="178" t="s">
        <v>507</v>
      </c>
      <c r="B61" s="71">
        <v>5</v>
      </c>
      <c r="C61" s="72">
        <v>2</v>
      </c>
      <c r="D61" s="71">
        <v>8</v>
      </c>
      <c r="E61" s="72">
        <v>13</v>
      </c>
      <c r="F61" s="73"/>
      <c r="G61" s="71">
        <f>B61-C61</f>
        <v>3</v>
      </c>
      <c r="H61" s="72">
        <f>D61-E61</f>
        <v>-5</v>
      </c>
      <c r="I61" s="37">
        <f>IF(C61=0, "-", IF(G61/C61&lt;10, G61/C61, "&gt;999%"))</f>
        <v>1.5</v>
      </c>
      <c r="J61" s="38">
        <f>IF(E61=0, "-", IF(H61/E61&lt;10, H61/E61, "&gt;999%"))</f>
        <v>-0.38461538461538464</v>
      </c>
    </row>
    <row r="62" spans="1:10" x14ac:dyDescent="0.2">
      <c r="A62" s="177"/>
      <c r="B62" s="143"/>
      <c r="C62" s="144"/>
      <c r="D62" s="143"/>
      <c r="E62" s="144"/>
      <c r="F62" s="145"/>
      <c r="G62" s="143"/>
      <c r="H62" s="144"/>
      <c r="I62" s="151"/>
      <c r="J62" s="152"/>
    </row>
    <row r="63" spans="1:10" s="139" customFormat="1" x14ac:dyDescent="0.2">
      <c r="A63" s="159" t="s">
        <v>40</v>
      </c>
      <c r="B63" s="65"/>
      <c r="C63" s="66"/>
      <c r="D63" s="65"/>
      <c r="E63" s="66"/>
      <c r="F63" s="67"/>
      <c r="G63" s="65"/>
      <c r="H63" s="66"/>
      <c r="I63" s="20"/>
      <c r="J63" s="21"/>
    </row>
    <row r="64" spans="1:10" x14ac:dyDescent="0.2">
      <c r="A64" s="158" t="s">
        <v>326</v>
      </c>
      <c r="B64" s="65">
        <v>2</v>
      </c>
      <c r="C64" s="66">
        <v>5</v>
      </c>
      <c r="D64" s="65">
        <v>4</v>
      </c>
      <c r="E64" s="66">
        <v>12</v>
      </c>
      <c r="F64" s="67"/>
      <c r="G64" s="65">
        <f t="shared" ref="G64:G74" si="8">B64-C64</f>
        <v>-3</v>
      </c>
      <c r="H64" s="66">
        <f t="shared" ref="H64:H74" si="9">D64-E64</f>
        <v>-8</v>
      </c>
      <c r="I64" s="20">
        <f t="shared" ref="I64:I74" si="10">IF(C64=0, "-", IF(G64/C64&lt;10, G64/C64, "&gt;999%"))</f>
        <v>-0.6</v>
      </c>
      <c r="J64" s="21">
        <f t="shared" ref="J64:J74" si="11">IF(E64=0, "-", IF(H64/E64&lt;10, H64/E64, "&gt;999%"))</f>
        <v>-0.66666666666666663</v>
      </c>
    </row>
    <row r="65" spans="1:10" x14ac:dyDescent="0.2">
      <c r="A65" s="158" t="s">
        <v>300</v>
      </c>
      <c r="B65" s="65">
        <v>4</v>
      </c>
      <c r="C65" s="66">
        <v>3</v>
      </c>
      <c r="D65" s="65">
        <v>18</v>
      </c>
      <c r="E65" s="66">
        <v>11</v>
      </c>
      <c r="F65" s="67"/>
      <c r="G65" s="65">
        <f t="shared" si="8"/>
        <v>1</v>
      </c>
      <c r="H65" s="66">
        <f t="shared" si="9"/>
        <v>7</v>
      </c>
      <c r="I65" s="20">
        <f t="shared" si="10"/>
        <v>0.33333333333333331</v>
      </c>
      <c r="J65" s="21">
        <f t="shared" si="11"/>
        <v>0.63636363636363635</v>
      </c>
    </row>
    <row r="66" spans="1:10" x14ac:dyDescent="0.2">
      <c r="A66" s="158" t="s">
        <v>327</v>
      </c>
      <c r="B66" s="65">
        <v>8</v>
      </c>
      <c r="C66" s="66">
        <v>6</v>
      </c>
      <c r="D66" s="65">
        <v>27</v>
      </c>
      <c r="E66" s="66">
        <v>19</v>
      </c>
      <c r="F66" s="67"/>
      <c r="G66" s="65">
        <f t="shared" si="8"/>
        <v>2</v>
      </c>
      <c r="H66" s="66">
        <f t="shared" si="9"/>
        <v>8</v>
      </c>
      <c r="I66" s="20">
        <f t="shared" si="10"/>
        <v>0.33333333333333331</v>
      </c>
      <c r="J66" s="21">
        <f t="shared" si="11"/>
        <v>0.42105263157894735</v>
      </c>
    </row>
    <row r="67" spans="1:10" x14ac:dyDescent="0.2">
      <c r="A67" s="158" t="s">
        <v>199</v>
      </c>
      <c r="B67" s="65">
        <v>1</v>
      </c>
      <c r="C67" s="66">
        <v>4</v>
      </c>
      <c r="D67" s="65">
        <v>5</v>
      </c>
      <c r="E67" s="66">
        <v>9</v>
      </c>
      <c r="F67" s="67"/>
      <c r="G67" s="65">
        <f t="shared" si="8"/>
        <v>-3</v>
      </c>
      <c r="H67" s="66">
        <f t="shared" si="9"/>
        <v>-4</v>
      </c>
      <c r="I67" s="20">
        <f t="shared" si="10"/>
        <v>-0.75</v>
      </c>
      <c r="J67" s="21">
        <f t="shared" si="11"/>
        <v>-0.44444444444444442</v>
      </c>
    </row>
    <row r="68" spans="1:10" x14ac:dyDescent="0.2">
      <c r="A68" s="158" t="s">
        <v>251</v>
      </c>
      <c r="B68" s="65">
        <v>0</v>
      </c>
      <c r="C68" s="66">
        <v>6</v>
      </c>
      <c r="D68" s="65">
        <v>3</v>
      </c>
      <c r="E68" s="66">
        <v>10</v>
      </c>
      <c r="F68" s="67"/>
      <c r="G68" s="65">
        <f t="shared" si="8"/>
        <v>-6</v>
      </c>
      <c r="H68" s="66">
        <f t="shared" si="9"/>
        <v>-7</v>
      </c>
      <c r="I68" s="20">
        <f t="shared" si="10"/>
        <v>-1</v>
      </c>
      <c r="J68" s="21">
        <f t="shared" si="11"/>
        <v>-0.7</v>
      </c>
    </row>
    <row r="69" spans="1:10" x14ac:dyDescent="0.2">
      <c r="A69" s="158" t="s">
        <v>263</v>
      </c>
      <c r="B69" s="65">
        <v>4</v>
      </c>
      <c r="C69" s="66">
        <v>0</v>
      </c>
      <c r="D69" s="65">
        <v>10</v>
      </c>
      <c r="E69" s="66">
        <v>0</v>
      </c>
      <c r="F69" s="67"/>
      <c r="G69" s="65">
        <f t="shared" si="8"/>
        <v>4</v>
      </c>
      <c r="H69" s="66">
        <f t="shared" si="9"/>
        <v>10</v>
      </c>
      <c r="I69" s="20" t="str">
        <f t="shared" si="10"/>
        <v>-</v>
      </c>
      <c r="J69" s="21" t="str">
        <f t="shared" si="11"/>
        <v>-</v>
      </c>
    </row>
    <row r="70" spans="1:10" x14ac:dyDescent="0.2">
      <c r="A70" s="158" t="s">
        <v>387</v>
      </c>
      <c r="B70" s="65">
        <v>4</v>
      </c>
      <c r="C70" s="66">
        <v>2</v>
      </c>
      <c r="D70" s="65">
        <v>16</v>
      </c>
      <c r="E70" s="66">
        <v>9</v>
      </c>
      <c r="F70" s="67"/>
      <c r="G70" s="65">
        <f t="shared" si="8"/>
        <v>2</v>
      </c>
      <c r="H70" s="66">
        <f t="shared" si="9"/>
        <v>7</v>
      </c>
      <c r="I70" s="20">
        <f t="shared" si="10"/>
        <v>1</v>
      </c>
      <c r="J70" s="21">
        <f t="shared" si="11"/>
        <v>0.77777777777777779</v>
      </c>
    </row>
    <row r="71" spans="1:10" x14ac:dyDescent="0.2">
      <c r="A71" s="158" t="s">
        <v>397</v>
      </c>
      <c r="B71" s="65">
        <v>80</v>
      </c>
      <c r="C71" s="66">
        <v>90</v>
      </c>
      <c r="D71" s="65">
        <v>211</v>
      </c>
      <c r="E71" s="66">
        <v>217</v>
      </c>
      <c r="F71" s="67"/>
      <c r="G71" s="65">
        <f t="shared" si="8"/>
        <v>-10</v>
      </c>
      <c r="H71" s="66">
        <f t="shared" si="9"/>
        <v>-6</v>
      </c>
      <c r="I71" s="20">
        <f t="shared" si="10"/>
        <v>-0.1111111111111111</v>
      </c>
      <c r="J71" s="21">
        <f t="shared" si="11"/>
        <v>-2.7649769585253458E-2</v>
      </c>
    </row>
    <row r="72" spans="1:10" x14ac:dyDescent="0.2">
      <c r="A72" s="158" t="s">
        <v>377</v>
      </c>
      <c r="B72" s="65">
        <v>6</v>
      </c>
      <c r="C72" s="66">
        <v>5</v>
      </c>
      <c r="D72" s="65">
        <v>14</v>
      </c>
      <c r="E72" s="66">
        <v>14</v>
      </c>
      <c r="F72" s="67"/>
      <c r="G72" s="65">
        <f t="shared" si="8"/>
        <v>1</v>
      </c>
      <c r="H72" s="66">
        <f t="shared" si="9"/>
        <v>0</v>
      </c>
      <c r="I72" s="20">
        <f t="shared" si="10"/>
        <v>0.2</v>
      </c>
      <c r="J72" s="21">
        <f t="shared" si="11"/>
        <v>0</v>
      </c>
    </row>
    <row r="73" spans="1:10" x14ac:dyDescent="0.2">
      <c r="A73" s="158" t="s">
        <v>414</v>
      </c>
      <c r="B73" s="65">
        <v>8</v>
      </c>
      <c r="C73" s="66">
        <v>3</v>
      </c>
      <c r="D73" s="65">
        <v>11</v>
      </c>
      <c r="E73" s="66">
        <v>5</v>
      </c>
      <c r="F73" s="67"/>
      <c r="G73" s="65">
        <f t="shared" si="8"/>
        <v>5</v>
      </c>
      <c r="H73" s="66">
        <f t="shared" si="9"/>
        <v>6</v>
      </c>
      <c r="I73" s="20">
        <f t="shared" si="10"/>
        <v>1.6666666666666667</v>
      </c>
      <c r="J73" s="21">
        <f t="shared" si="11"/>
        <v>1.2</v>
      </c>
    </row>
    <row r="74" spans="1:10" s="160" customFormat="1" x14ac:dyDescent="0.2">
      <c r="A74" s="178" t="s">
        <v>508</v>
      </c>
      <c r="B74" s="71">
        <v>117</v>
      </c>
      <c r="C74" s="72">
        <v>124</v>
      </c>
      <c r="D74" s="71">
        <v>319</v>
      </c>
      <c r="E74" s="72">
        <v>306</v>
      </c>
      <c r="F74" s="73"/>
      <c r="G74" s="71">
        <f t="shared" si="8"/>
        <v>-7</v>
      </c>
      <c r="H74" s="72">
        <f t="shared" si="9"/>
        <v>13</v>
      </c>
      <c r="I74" s="37">
        <f t="shared" si="10"/>
        <v>-5.6451612903225805E-2</v>
      </c>
      <c r="J74" s="38">
        <f t="shared" si="11"/>
        <v>4.2483660130718956E-2</v>
      </c>
    </row>
    <row r="75" spans="1:10" x14ac:dyDescent="0.2">
      <c r="A75" s="177"/>
      <c r="B75" s="143"/>
      <c r="C75" s="144"/>
      <c r="D75" s="143"/>
      <c r="E75" s="144"/>
      <c r="F75" s="145"/>
      <c r="G75" s="143"/>
      <c r="H75" s="144"/>
      <c r="I75" s="151"/>
      <c r="J75" s="152"/>
    </row>
    <row r="76" spans="1:10" s="139" customFormat="1" x14ac:dyDescent="0.2">
      <c r="A76" s="159" t="s">
        <v>41</v>
      </c>
      <c r="B76" s="65"/>
      <c r="C76" s="66"/>
      <c r="D76" s="65"/>
      <c r="E76" s="66"/>
      <c r="F76" s="67"/>
      <c r="G76" s="65"/>
      <c r="H76" s="66"/>
      <c r="I76" s="20"/>
      <c r="J76" s="21"/>
    </row>
    <row r="77" spans="1:10" x14ac:dyDescent="0.2">
      <c r="A77" s="158" t="s">
        <v>431</v>
      </c>
      <c r="B77" s="65">
        <v>0</v>
      </c>
      <c r="C77" s="66">
        <v>0</v>
      </c>
      <c r="D77" s="65">
        <v>0</v>
      </c>
      <c r="E77" s="66">
        <v>1</v>
      </c>
      <c r="F77" s="67"/>
      <c r="G77" s="65">
        <f>B77-C77</f>
        <v>0</v>
      </c>
      <c r="H77" s="66">
        <f>D77-E77</f>
        <v>-1</v>
      </c>
      <c r="I77" s="20" t="str">
        <f>IF(C77=0, "-", IF(G77/C77&lt;10, G77/C77, "&gt;999%"))</f>
        <v>-</v>
      </c>
      <c r="J77" s="21">
        <f>IF(E77=0, "-", IF(H77/E77&lt;10, H77/E77, "&gt;999%"))</f>
        <v>-1</v>
      </c>
    </row>
    <row r="78" spans="1:10" s="160" customFormat="1" x14ac:dyDescent="0.2">
      <c r="A78" s="178" t="s">
        <v>509</v>
      </c>
      <c r="B78" s="71">
        <v>0</v>
      </c>
      <c r="C78" s="72">
        <v>0</v>
      </c>
      <c r="D78" s="71">
        <v>0</v>
      </c>
      <c r="E78" s="72">
        <v>1</v>
      </c>
      <c r="F78" s="73"/>
      <c r="G78" s="71">
        <f>B78-C78</f>
        <v>0</v>
      </c>
      <c r="H78" s="72">
        <f>D78-E78</f>
        <v>-1</v>
      </c>
      <c r="I78" s="37" t="str">
        <f>IF(C78=0, "-", IF(G78/C78&lt;10, G78/C78, "&gt;999%"))</f>
        <v>-</v>
      </c>
      <c r="J78" s="38">
        <f>IF(E78=0, "-", IF(H78/E78&lt;10, H78/E78, "&gt;999%"))</f>
        <v>-1</v>
      </c>
    </row>
    <row r="79" spans="1:10" x14ac:dyDescent="0.2">
      <c r="A79" s="177"/>
      <c r="B79" s="143"/>
      <c r="C79" s="144"/>
      <c r="D79" s="143"/>
      <c r="E79" s="144"/>
      <c r="F79" s="145"/>
      <c r="G79" s="143"/>
      <c r="H79" s="144"/>
      <c r="I79" s="151"/>
      <c r="J79" s="152"/>
    </row>
    <row r="80" spans="1:10" s="139" customFormat="1" x14ac:dyDescent="0.2">
      <c r="A80" s="159" t="s">
        <v>42</v>
      </c>
      <c r="B80" s="65"/>
      <c r="C80" s="66"/>
      <c r="D80" s="65"/>
      <c r="E80" s="66"/>
      <c r="F80" s="67"/>
      <c r="G80" s="65"/>
      <c r="H80" s="66"/>
      <c r="I80" s="20"/>
      <c r="J80" s="21"/>
    </row>
    <row r="81" spans="1:10" x14ac:dyDescent="0.2">
      <c r="A81" s="158" t="s">
        <v>415</v>
      </c>
      <c r="B81" s="65">
        <v>1</v>
      </c>
      <c r="C81" s="66">
        <v>1</v>
      </c>
      <c r="D81" s="65">
        <v>5</v>
      </c>
      <c r="E81" s="66">
        <v>3</v>
      </c>
      <c r="F81" s="67"/>
      <c r="G81" s="65">
        <f>B81-C81</f>
        <v>0</v>
      </c>
      <c r="H81" s="66">
        <f>D81-E81</f>
        <v>2</v>
      </c>
      <c r="I81" s="20">
        <f>IF(C81=0, "-", IF(G81/C81&lt;10, G81/C81, "&gt;999%"))</f>
        <v>0</v>
      </c>
      <c r="J81" s="21">
        <f>IF(E81=0, "-", IF(H81/E81&lt;10, H81/E81, "&gt;999%"))</f>
        <v>0.66666666666666663</v>
      </c>
    </row>
    <row r="82" spans="1:10" x14ac:dyDescent="0.2">
      <c r="A82" s="158" t="s">
        <v>424</v>
      </c>
      <c r="B82" s="65">
        <v>3</v>
      </c>
      <c r="C82" s="66">
        <v>0</v>
      </c>
      <c r="D82" s="65">
        <v>8</v>
      </c>
      <c r="E82" s="66">
        <v>6</v>
      </c>
      <c r="F82" s="67"/>
      <c r="G82" s="65">
        <f>B82-C82</f>
        <v>3</v>
      </c>
      <c r="H82" s="66">
        <f>D82-E82</f>
        <v>2</v>
      </c>
      <c r="I82" s="20" t="str">
        <f>IF(C82=0, "-", IF(G82/C82&lt;10, G82/C82, "&gt;999%"))</f>
        <v>-</v>
      </c>
      <c r="J82" s="21">
        <f>IF(E82=0, "-", IF(H82/E82&lt;10, H82/E82, "&gt;999%"))</f>
        <v>0.33333333333333331</v>
      </c>
    </row>
    <row r="83" spans="1:10" x14ac:dyDescent="0.2">
      <c r="A83" s="158" t="s">
        <v>432</v>
      </c>
      <c r="B83" s="65">
        <v>1</v>
      </c>
      <c r="C83" s="66">
        <v>0</v>
      </c>
      <c r="D83" s="65">
        <v>1</v>
      </c>
      <c r="E83" s="66">
        <v>0</v>
      </c>
      <c r="F83" s="67"/>
      <c r="G83" s="65">
        <f>B83-C83</f>
        <v>1</v>
      </c>
      <c r="H83" s="66">
        <f>D83-E83</f>
        <v>1</v>
      </c>
      <c r="I83" s="20" t="str">
        <f>IF(C83=0, "-", IF(G83/C83&lt;10, G83/C83, "&gt;999%"))</f>
        <v>-</v>
      </c>
      <c r="J83" s="21" t="str">
        <f>IF(E83=0, "-", IF(H83/E83&lt;10, H83/E83, "&gt;999%"))</f>
        <v>-</v>
      </c>
    </row>
    <row r="84" spans="1:10" s="160" customFormat="1" x14ac:dyDescent="0.2">
      <c r="A84" s="178" t="s">
        <v>510</v>
      </c>
      <c r="B84" s="71">
        <v>5</v>
      </c>
      <c r="C84" s="72">
        <v>1</v>
      </c>
      <c r="D84" s="71">
        <v>14</v>
      </c>
      <c r="E84" s="72">
        <v>9</v>
      </c>
      <c r="F84" s="73"/>
      <c r="G84" s="71">
        <f>B84-C84</f>
        <v>4</v>
      </c>
      <c r="H84" s="72">
        <f>D84-E84</f>
        <v>5</v>
      </c>
      <c r="I84" s="37">
        <f>IF(C84=0, "-", IF(G84/C84&lt;10, G84/C84, "&gt;999%"))</f>
        <v>4</v>
      </c>
      <c r="J84" s="38">
        <f>IF(E84=0, "-", IF(H84/E84&lt;10, H84/E84, "&gt;999%"))</f>
        <v>0.55555555555555558</v>
      </c>
    </row>
    <row r="85" spans="1:10" x14ac:dyDescent="0.2">
      <c r="A85" s="177"/>
      <c r="B85" s="143"/>
      <c r="C85" s="144"/>
      <c r="D85" s="143"/>
      <c r="E85" s="144"/>
      <c r="F85" s="145"/>
      <c r="G85" s="143"/>
      <c r="H85" s="144"/>
      <c r="I85" s="151"/>
      <c r="J85" s="152"/>
    </row>
    <row r="86" spans="1:10" s="139" customFormat="1" x14ac:dyDescent="0.2">
      <c r="A86" s="159" t="s">
        <v>43</v>
      </c>
      <c r="B86" s="65"/>
      <c r="C86" s="66"/>
      <c r="D86" s="65"/>
      <c r="E86" s="66"/>
      <c r="F86" s="67"/>
      <c r="G86" s="65"/>
      <c r="H86" s="66"/>
      <c r="I86" s="20"/>
      <c r="J86" s="21"/>
    </row>
    <row r="87" spans="1:10" x14ac:dyDescent="0.2">
      <c r="A87" s="158" t="s">
        <v>274</v>
      </c>
      <c r="B87" s="65">
        <v>1</v>
      </c>
      <c r="C87" s="66">
        <v>0</v>
      </c>
      <c r="D87" s="65">
        <v>1</v>
      </c>
      <c r="E87" s="66">
        <v>0</v>
      </c>
      <c r="F87" s="67"/>
      <c r="G87" s="65">
        <f>B87-C87</f>
        <v>1</v>
      </c>
      <c r="H87" s="66">
        <f>D87-E87</f>
        <v>1</v>
      </c>
      <c r="I87" s="20" t="str">
        <f>IF(C87=0, "-", IF(G87/C87&lt;10, G87/C87, "&gt;999%"))</f>
        <v>-</v>
      </c>
      <c r="J87" s="21" t="str">
        <f>IF(E87=0, "-", IF(H87/E87&lt;10, H87/E87, "&gt;999%"))</f>
        <v>-</v>
      </c>
    </row>
    <row r="88" spans="1:10" x14ac:dyDescent="0.2">
      <c r="A88" s="158" t="s">
        <v>388</v>
      </c>
      <c r="B88" s="65">
        <v>1</v>
      </c>
      <c r="C88" s="66">
        <v>2</v>
      </c>
      <c r="D88" s="65">
        <v>3</v>
      </c>
      <c r="E88" s="66">
        <v>5</v>
      </c>
      <c r="F88" s="67"/>
      <c r="G88" s="65">
        <f>B88-C88</f>
        <v>-1</v>
      </c>
      <c r="H88" s="66">
        <f>D88-E88</f>
        <v>-2</v>
      </c>
      <c r="I88" s="20">
        <f>IF(C88=0, "-", IF(G88/C88&lt;10, G88/C88, "&gt;999%"))</f>
        <v>-0.5</v>
      </c>
      <c r="J88" s="21">
        <f>IF(E88=0, "-", IF(H88/E88&lt;10, H88/E88, "&gt;999%"))</f>
        <v>-0.4</v>
      </c>
    </row>
    <row r="89" spans="1:10" x14ac:dyDescent="0.2">
      <c r="A89" s="158" t="s">
        <v>398</v>
      </c>
      <c r="B89" s="65">
        <v>7</v>
      </c>
      <c r="C89" s="66">
        <v>2</v>
      </c>
      <c r="D89" s="65">
        <v>9</v>
      </c>
      <c r="E89" s="66">
        <v>6</v>
      </c>
      <c r="F89" s="67"/>
      <c r="G89" s="65">
        <f>B89-C89</f>
        <v>5</v>
      </c>
      <c r="H89" s="66">
        <f>D89-E89</f>
        <v>3</v>
      </c>
      <c r="I89" s="20">
        <f>IF(C89=0, "-", IF(G89/C89&lt;10, G89/C89, "&gt;999%"))</f>
        <v>2.5</v>
      </c>
      <c r="J89" s="21">
        <f>IF(E89=0, "-", IF(H89/E89&lt;10, H89/E89, "&gt;999%"))</f>
        <v>0.5</v>
      </c>
    </row>
    <row r="90" spans="1:10" x14ac:dyDescent="0.2">
      <c r="A90" s="158" t="s">
        <v>399</v>
      </c>
      <c r="B90" s="65">
        <v>1</v>
      </c>
      <c r="C90" s="66">
        <v>0</v>
      </c>
      <c r="D90" s="65">
        <v>9</v>
      </c>
      <c r="E90" s="66">
        <v>0</v>
      </c>
      <c r="F90" s="67"/>
      <c r="G90" s="65">
        <f>B90-C90</f>
        <v>1</v>
      </c>
      <c r="H90" s="66">
        <f>D90-E90</f>
        <v>9</v>
      </c>
      <c r="I90" s="20" t="str">
        <f>IF(C90=0, "-", IF(G90/C90&lt;10, G90/C90, "&gt;999%"))</f>
        <v>-</v>
      </c>
      <c r="J90" s="21" t="str">
        <f>IF(E90=0, "-", IF(H90/E90&lt;10, H90/E90, "&gt;999%"))</f>
        <v>-</v>
      </c>
    </row>
    <row r="91" spans="1:10" s="160" customFormat="1" x14ac:dyDescent="0.2">
      <c r="A91" s="178" t="s">
        <v>511</v>
      </c>
      <c r="B91" s="71">
        <v>10</v>
      </c>
      <c r="C91" s="72">
        <v>4</v>
      </c>
      <c r="D91" s="71">
        <v>22</v>
      </c>
      <c r="E91" s="72">
        <v>11</v>
      </c>
      <c r="F91" s="73"/>
      <c r="G91" s="71">
        <f>B91-C91</f>
        <v>6</v>
      </c>
      <c r="H91" s="72">
        <f>D91-E91</f>
        <v>11</v>
      </c>
      <c r="I91" s="37">
        <f>IF(C91=0, "-", IF(G91/C91&lt;10, G91/C91, "&gt;999%"))</f>
        <v>1.5</v>
      </c>
      <c r="J91" s="38">
        <f>IF(E91=0, "-", IF(H91/E91&lt;10, H91/E91, "&gt;999%"))</f>
        <v>1</v>
      </c>
    </row>
    <row r="92" spans="1:10" x14ac:dyDescent="0.2">
      <c r="A92" s="177"/>
      <c r="B92" s="143"/>
      <c r="C92" s="144"/>
      <c r="D92" s="143"/>
      <c r="E92" s="144"/>
      <c r="F92" s="145"/>
      <c r="G92" s="143"/>
      <c r="H92" s="144"/>
      <c r="I92" s="151"/>
      <c r="J92" s="152"/>
    </row>
    <row r="93" spans="1:10" s="139" customFormat="1" x14ac:dyDescent="0.2">
      <c r="A93" s="159" t="s">
        <v>44</v>
      </c>
      <c r="B93" s="65"/>
      <c r="C93" s="66"/>
      <c r="D93" s="65"/>
      <c r="E93" s="66"/>
      <c r="F93" s="67"/>
      <c r="G93" s="65"/>
      <c r="H93" s="66"/>
      <c r="I93" s="20"/>
      <c r="J93" s="21"/>
    </row>
    <row r="94" spans="1:10" x14ac:dyDescent="0.2">
      <c r="A94" s="158" t="s">
        <v>433</v>
      </c>
      <c r="B94" s="65">
        <v>1</v>
      </c>
      <c r="C94" s="66">
        <v>1</v>
      </c>
      <c r="D94" s="65">
        <v>1</v>
      </c>
      <c r="E94" s="66">
        <v>1</v>
      </c>
      <c r="F94" s="67"/>
      <c r="G94" s="65">
        <f>B94-C94</f>
        <v>0</v>
      </c>
      <c r="H94" s="66">
        <f>D94-E94</f>
        <v>0</v>
      </c>
      <c r="I94" s="20">
        <f>IF(C94=0, "-", IF(G94/C94&lt;10, G94/C94, "&gt;999%"))</f>
        <v>0</v>
      </c>
      <c r="J94" s="21">
        <f>IF(E94=0, "-", IF(H94/E94&lt;10, H94/E94, "&gt;999%"))</f>
        <v>0</v>
      </c>
    </row>
    <row r="95" spans="1:10" x14ac:dyDescent="0.2">
      <c r="A95" s="158" t="s">
        <v>416</v>
      </c>
      <c r="B95" s="65">
        <v>6</v>
      </c>
      <c r="C95" s="66">
        <v>2</v>
      </c>
      <c r="D95" s="65">
        <v>12</v>
      </c>
      <c r="E95" s="66">
        <v>7</v>
      </c>
      <c r="F95" s="67"/>
      <c r="G95" s="65">
        <f>B95-C95</f>
        <v>4</v>
      </c>
      <c r="H95" s="66">
        <f>D95-E95</f>
        <v>5</v>
      </c>
      <c r="I95" s="20">
        <f>IF(C95=0, "-", IF(G95/C95&lt;10, G95/C95, "&gt;999%"))</f>
        <v>2</v>
      </c>
      <c r="J95" s="21">
        <f>IF(E95=0, "-", IF(H95/E95&lt;10, H95/E95, "&gt;999%"))</f>
        <v>0.7142857142857143</v>
      </c>
    </row>
    <row r="96" spans="1:10" x14ac:dyDescent="0.2">
      <c r="A96" s="158" t="s">
        <v>425</v>
      </c>
      <c r="B96" s="65">
        <v>2</v>
      </c>
      <c r="C96" s="66">
        <v>6</v>
      </c>
      <c r="D96" s="65">
        <v>13</v>
      </c>
      <c r="E96" s="66">
        <v>12</v>
      </c>
      <c r="F96" s="67"/>
      <c r="G96" s="65">
        <f>B96-C96</f>
        <v>-4</v>
      </c>
      <c r="H96" s="66">
        <f>D96-E96</f>
        <v>1</v>
      </c>
      <c r="I96" s="20">
        <f>IF(C96=0, "-", IF(G96/C96&lt;10, G96/C96, "&gt;999%"))</f>
        <v>-0.66666666666666663</v>
      </c>
      <c r="J96" s="21">
        <f>IF(E96=0, "-", IF(H96/E96&lt;10, H96/E96, "&gt;999%"))</f>
        <v>8.3333333333333329E-2</v>
      </c>
    </row>
    <row r="97" spans="1:10" s="160" customFormat="1" x14ac:dyDescent="0.2">
      <c r="A97" s="178" t="s">
        <v>512</v>
      </c>
      <c r="B97" s="71">
        <v>9</v>
      </c>
      <c r="C97" s="72">
        <v>9</v>
      </c>
      <c r="D97" s="71">
        <v>26</v>
      </c>
      <c r="E97" s="72">
        <v>20</v>
      </c>
      <c r="F97" s="73"/>
      <c r="G97" s="71">
        <f>B97-C97</f>
        <v>0</v>
      </c>
      <c r="H97" s="72">
        <f>D97-E97</f>
        <v>6</v>
      </c>
      <c r="I97" s="37">
        <f>IF(C97=0, "-", IF(G97/C97&lt;10, G97/C97, "&gt;999%"))</f>
        <v>0</v>
      </c>
      <c r="J97" s="38">
        <f>IF(E97=0, "-", IF(H97/E97&lt;10, H97/E97, "&gt;999%"))</f>
        <v>0.3</v>
      </c>
    </row>
    <row r="98" spans="1:10" x14ac:dyDescent="0.2">
      <c r="A98" s="177"/>
      <c r="B98" s="143"/>
      <c r="C98" s="144"/>
      <c r="D98" s="143"/>
      <c r="E98" s="144"/>
      <c r="F98" s="145"/>
      <c r="G98" s="143"/>
      <c r="H98" s="144"/>
      <c r="I98" s="151"/>
      <c r="J98" s="152"/>
    </row>
    <row r="99" spans="1:10" s="139" customFormat="1" x14ac:dyDescent="0.2">
      <c r="A99" s="159" t="s">
        <v>45</v>
      </c>
      <c r="B99" s="65"/>
      <c r="C99" s="66"/>
      <c r="D99" s="65"/>
      <c r="E99" s="66"/>
      <c r="F99" s="67"/>
      <c r="G99" s="65"/>
      <c r="H99" s="66"/>
      <c r="I99" s="20"/>
      <c r="J99" s="21"/>
    </row>
    <row r="100" spans="1:10" x14ac:dyDescent="0.2">
      <c r="A100" s="158" t="s">
        <v>328</v>
      </c>
      <c r="B100" s="65">
        <v>0</v>
      </c>
      <c r="C100" s="66">
        <v>1</v>
      </c>
      <c r="D100" s="65">
        <v>0</v>
      </c>
      <c r="E100" s="66">
        <v>4</v>
      </c>
      <c r="F100" s="67"/>
      <c r="G100" s="65">
        <f t="shared" ref="G100:G108" si="12">B100-C100</f>
        <v>-1</v>
      </c>
      <c r="H100" s="66">
        <f t="shared" ref="H100:H108" si="13">D100-E100</f>
        <v>-4</v>
      </c>
      <c r="I100" s="20">
        <f t="shared" ref="I100:I108" si="14">IF(C100=0, "-", IF(G100/C100&lt;10, G100/C100, "&gt;999%"))</f>
        <v>-1</v>
      </c>
      <c r="J100" s="21">
        <f t="shared" ref="J100:J108" si="15">IF(E100=0, "-", IF(H100/E100&lt;10, H100/E100, "&gt;999%"))</f>
        <v>-1</v>
      </c>
    </row>
    <row r="101" spans="1:10" x14ac:dyDescent="0.2">
      <c r="A101" s="158" t="s">
        <v>200</v>
      </c>
      <c r="B101" s="65">
        <v>0</v>
      </c>
      <c r="C101" s="66">
        <v>8</v>
      </c>
      <c r="D101" s="65">
        <v>0</v>
      </c>
      <c r="E101" s="66">
        <v>12</v>
      </c>
      <c r="F101" s="67"/>
      <c r="G101" s="65">
        <f t="shared" si="12"/>
        <v>-8</v>
      </c>
      <c r="H101" s="66">
        <f t="shared" si="13"/>
        <v>-12</v>
      </c>
      <c r="I101" s="20">
        <f t="shared" si="14"/>
        <v>-1</v>
      </c>
      <c r="J101" s="21">
        <f t="shared" si="15"/>
        <v>-1</v>
      </c>
    </row>
    <row r="102" spans="1:10" x14ac:dyDescent="0.2">
      <c r="A102" s="158" t="s">
        <v>389</v>
      </c>
      <c r="B102" s="65">
        <v>0</v>
      </c>
      <c r="C102" s="66">
        <v>1</v>
      </c>
      <c r="D102" s="65">
        <v>0</v>
      </c>
      <c r="E102" s="66">
        <v>2</v>
      </c>
      <c r="F102" s="67"/>
      <c r="G102" s="65">
        <f t="shared" si="12"/>
        <v>-1</v>
      </c>
      <c r="H102" s="66">
        <f t="shared" si="13"/>
        <v>-2</v>
      </c>
      <c r="I102" s="20">
        <f t="shared" si="14"/>
        <v>-1</v>
      </c>
      <c r="J102" s="21">
        <f t="shared" si="15"/>
        <v>-1</v>
      </c>
    </row>
    <row r="103" spans="1:10" x14ac:dyDescent="0.2">
      <c r="A103" s="158" t="s">
        <v>400</v>
      </c>
      <c r="B103" s="65">
        <v>0</v>
      </c>
      <c r="C103" s="66">
        <v>57</v>
      </c>
      <c r="D103" s="65">
        <v>0</v>
      </c>
      <c r="E103" s="66">
        <v>92</v>
      </c>
      <c r="F103" s="67"/>
      <c r="G103" s="65">
        <f t="shared" si="12"/>
        <v>-57</v>
      </c>
      <c r="H103" s="66">
        <f t="shared" si="13"/>
        <v>-92</v>
      </c>
      <c r="I103" s="20">
        <f t="shared" si="14"/>
        <v>-1</v>
      </c>
      <c r="J103" s="21">
        <f t="shared" si="15"/>
        <v>-1</v>
      </c>
    </row>
    <row r="104" spans="1:10" x14ac:dyDescent="0.2">
      <c r="A104" s="158" t="s">
        <v>233</v>
      </c>
      <c r="B104" s="65">
        <v>0</v>
      </c>
      <c r="C104" s="66">
        <v>0</v>
      </c>
      <c r="D104" s="65">
        <v>0</v>
      </c>
      <c r="E104" s="66">
        <v>3</v>
      </c>
      <c r="F104" s="67"/>
      <c r="G104" s="65">
        <f t="shared" si="12"/>
        <v>0</v>
      </c>
      <c r="H104" s="66">
        <f t="shared" si="13"/>
        <v>-3</v>
      </c>
      <c r="I104" s="20" t="str">
        <f t="shared" si="14"/>
        <v>-</v>
      </c>
      <c r="J104" s="21">
        <f t="shared" si="15"/>
        <v>-1</v>
      </c>
    </row>
    <row r="105" spans="1:10" x14ac:dyDescent="0.2">
      <c r="A105" s="158" t="s">
        <v>301</v>
      </c>
      <c r="B105" s="65">
        <v>0</v>
      </c>
      <c r="C105" s="66">
        <v>5</v>
      </c>
      <c r="D105" s="65">
        <v>0</v>
      </c>
      <c r="E105" s="66">
        <v>7</v>
      </c>
      <c r="F105" s="67"/>
      <c r="G105" s="65">
        <f t="shared" si="12"/>
        <v>-5</v>
      </c>
      <c r="H105" s="66">
        <f t="shared" si="13"/>
        <v>-7</v>
      </c>
      <c r="I105" s="20">
        <f t="shared" si="14"/>
        <v>-1</v>
      </c>
      <c r="J105" s="21">
        <f t="shared" si="15"/>
        <v>-1</v>
      </c>
    </row>
    <row r="106" spans="1:10" x14ac:dyDescent="0.2">
      <c r="A106" s="158" t="s">
        <v>329</v>
      </c>
      <c r="B106" s="65">
        <v>0</v>
      </c>
      <c r="C106" s="66">
        <v>7</v>
      </c>
      <c r="D106" s="65">
        <v>0</v>
      </c>
      <c r="E106" s="66">
        <v>15</v>
      </c>
      <c r="F106" s="67"/>
      <c r="G106" s="65">
        <f t="shared" si="12"/>
        <v>-7</v>
      </c>
      <c r="H106" s="66">
        <f t="shared" si="13"/>
        <v>-15</v>
      </c>
      <c r="I106" s="20">
        <f t="shared" si="14"/>
        <v>-1</v>
      </c>
      <c r="J106" s="21">
        <f t="shared" si="15"/>
        <v>-1</v>
      </c>
    </row>
    <row r="107" spans="1:10" x14ac:dyDescent="0.2">
      <c r="A107" s="158" t="s">
        <v>264</v>
      </c>
      <c r="B107" s="65">
        <v>0</v>
      </c>
      <c r="C107" s="66">
        <v>13</v>
      </c>
      <c r="D107" s="65">
        <v>0</v>
      </c>
      <c r="E107" s="66">
        <v>31</v>
      </c>
      <c r="F107" s="67"/>
      <c r="G107" s="65">
        <f t="shared" si="12"/>
        <v>-13</v>
      </c>
      <c r="H107" s="66">
        <f t="shared" si="13"/>
        <v>-31</v>
      </c>
      <c r="I107" s="20">
        <f t="shared" si="14"/>
        <v>-1</v>
      </c>
      <c r="J107" s="21">
        <f t="shared" si="15"/>
        <v>-1</v>
      </c>
    </row>
    <row r="108" spans="1:10" s="160" customFormat="1" x14ac:dyDescent="0.2">
      <c r="A108" s="178" t="s">
        <v>513</v>
      </c>
      <c r="B108" s="71">
        <v>0</v>
      </c>
      <c r="C108" s="72">
        <v>92</v>
      </c>
      <c r="D108" s="71">
        <v>0</v>
      </c>
      <c r="E108" s="72">
        <v>166</v>
      </c>
      <c r="F108" s="73"/>
      <c r="G108" s="71">
        <f t="shared" si="12"/>
        <v>-92</v>
      </c>
      <c r="H108" s="72">
        <f t="shared" si="13"/>
        <v>-166</v>
      </c>
      <c r="I108" s="37">
        <f t="shared" si="14"/>
        <v>-1</v>
      </c>
      <c r="J108" s="38">
        <f t="shared" si="15"/>
        <v>-1</v>
      </c>
    </row>
    <row r="109" spans="1:10" x14ac:dyDescent="0.2">
      <c r="A109" s="177"/>
      <c r="B109" s="143"/>
      <c r="C109" s="144"/>
      <c r="D109" s="143"/>
      <c r="E109" s="144"/>
      <c r="F109" s="145"/>
      <c r="G109" s="143"/>
      <c r="H109" s="144"/>
      <c r="I109" s="151"/>
      <c r="J109" s="152"/>
    </row>
    <row r="110" spans="1:10" s="139" customFormat="1" x14ac:dyDescent="0.2">
      <c r="A110" s="159" t="s">
        <v>46</v>
      </c>
      <c r="B110" s="65"/>
      <c r="C110" s="66"/>
      <c r="D110" s="65"/>
      <c r="E110" s="66"/>
      <c r="F110" s="67"/>
      <c r="G110" s="65"/>
      <c r="H110" s="66"/>
      <c r="I110" s="20"/>
      <c r="J110" s="21"/>
    </row>
    <row r="111" spans="1:10" x14ac:dyDescent="0.2">
      <c r="A111" s="158" t="s">
        <v>219</v>
      </c>
      <c r="B111" s="65">
        <v>0</v>
      </c>
      <c r="C111" s="66">
        <v>0</v>
      </c>
      <c r="D111" s="65">
        <v>1</v>
      </c>
      <c r="E111" s="66">
        <v>0</v>
      </c>
      <c r="F111" s="67"/>
      <c r="G111" s="65">
        <f t="shared" ref="G111:G117" si="16">B111-C111</f>
        <v>0</v>
      </c>
      <c r="H111" s="66">
        <f t="shared" ref="H111:H117" si="17">D111-E111</f>
        <v>1</v>
      </c>
      <c r="I111" s="20" t="str">
        <f t="shared" ref="I111:I117" si="18">IF(C111=0, "-", IF(G111/C111&lt;10, G111/C111, "&gt;999%"))</f>
        <v>-</v>
      </c>
      <c r="J111" s="21" t="str">
        <f t="shared" ref="J111:J117" si="19">IF(E111=0, "-", IF(H111/E111&lt;10, H111/E111, "&gt;999%"))</f>
        <v>-</v>
      </c>
    </row>
    <row r="112" spans="1:10" x14ac:dyDescent="0.2">
      <c r="A112" s="158" t="s">
        <v>201</v>
      </c>
      <c r="B112" s="65">
        <v>4</v>
      </c>
      <c r="C112" s="66">
        <v>10</v>
      </c>
      <c r="D112" s="65">
        <v>15</v>
      </c>
      <c r="E112" s="66">
        <v>30</v>
      </c>
      <c r="F112" s="67"/>
      <c r="G112" s="65">
        <f t="shared" si="16"/>
        <v>-6</v>
      </c>
      <c r="H112" s="66">
        <f t="shared" si="17"/>
        <v>-15</v>
      </c>
      <c r="I112" s="20">
        <f t="shared" si="18"/>
        <v>-0.6</v>
      </c>
      <c r="J112" s="21">
        <f t="shared" si="19"/>
        <v>-0.5</v>
      </c>
    </row>
    <row r="113" spans="1:10" x14ac:dyDescent="0.2">
      <c r="A113" s="158" t="s">
        <v>302</v>
      </c>
      <c r="B113" s="65">
        <v>22</v>
      </c>
      <c r="C113" s="66">
        <v>16</v>
      </c>
      <c r="D113" s="65">
        <v>45</v>
      </c>
      <c r="E113" s="66">
        <v>46</v>
      </c>
      <c r="F113" s="67"/>
      <c r="G113" s="65">
        <f t="shared" si="16"/>
        <v>6</v>
      </c>
      <c r="H113" s="66">
        <f t="shared" si="17"/>
        <v>-1</v>
      </c>
      <c r="I113" s="20">
        <f t="shared" si="18"/>
        <v>0.375</v>
      </c>
      <c r="J113" s="21">
        <f t="shared" si="19"/>
        <v>-2.1739130434782608E-2</v>
      </c>
    </row>
    <row r="114" spans="1:10" x14ac:dyDescent="0.2">
      <c r="A114" s="158" t="s">
        <v>275</v>
      </c>
      <c r="B114" s="65">
        <v>14</v>
      </c>
      <c r="C114" s="66">
        <v>23</v>
      </c>
      <c r="D114" s="65">
        <v>53</v>
      </c>
      <c r="E114" s="66">
        <v>60</v>
      </c>
      <c r="F114" s="67"/>
      <c r="G114" s="65">
        <f t="shared" si="16"/>
        <v>-9</v>
      </c>
      <c r="H114" s="66">
        <f t="shared" si="17"/>
        <v>-7</v>
      </c>
      <c r="I114" s="20">
        <f t="shared" si="18"/>
        <v>-0.39130434782608697</v>
      </c>
      <c r="J114" s="21">
        <f t="shared" si="19"/>
        <v>-0.11666666666666667</v>
      </c>
    </row>
    <row r="115" spans="1:10" x14ac:dyDescent="0.2">
      <c r="A115" s="158" t="s">
        <v>186</v>
      </c>
      <c r="B115" s="65">
        <v>1</v>
      </c>
      <c r="C115" s="66">
        <v>8</v>
      </c>
      <c r="D115" s="65">
        <v>13</v>
      </c>
      <c r="E115" s="66">
        <v>19</v>
      </c>
      <c r="F115" s="67"/>
      <c r="G115" s="65">
        <f t="shared" si="16"/>
        <v>-7</v>
      </c>
      <c r="H115" s="66">
        <f t="shared" si="17"/>
        <v>-6</v>
      </c>
      <c r="I115" s="20">
        <f t="shared" si="18"/>
        <v>-0.875</v>
      </c>
      <c r="J115" s="21">
        <f t="shared" si="19"/>
        <v>-0.31578947368421051</v>
      </c>
    </row>
    <row r="116" spans="1:10" x14ac:dyDescent="0.2">
      <c r="A116" s="158" t="s">
        <v>241</v>
      </c>
      <c r="B116" s="65">
        <v>2</v>
      </c>
      <c r="C116" s="66">
        <v>2</v>
      </c>
      <c r="D116" s="65">
        <v>3</v>
      </c>
      <c r="E116" s="66">
        <v>4</v>
      </c>
      <c r="F116" s="67"/>
      <c r="G116" s="65">
        <f t="shared" si="16"/>
        <v>0</v>
      </c>
      <c r="H116" s="66">
        <f t="shared" si="17"/>
        <v>-1</v>
      </c>
      <c r="I116" s="20">
        <f t="shared" si="18"/>
        <v>0</v>
      </c>
      <c r="J116" s="21">
        <f t="shared" si="19"/>
        <v>-0.25</v>
      </c>
    </row>
    <row r="117" spans="1:10" s="160" customFormat="1" x14ac:dyDescent="0.2">
      <c r="A117" s="178" t="s">
        <v>514</v>
      </c>
      <c r="B117" s="71">
        <v>43</v>
      </c>
      <c r="C117" s="72">
        <v>59</v>
      </c>
      <c r="D117" s="71">
        <v>130</v>
      </c>
      <c r="E117" s="72">
        <v>159</v>
      </c>
      <c r="F117" s="73"/>
      <c r="G117" s="71">
        <f t="shared" si="16"/>
        <v>-16</v>
      </c>
      <c r="H117" s="72">
        <f t="shared" si="17"/>
        <v>-29</v>
      </c>
      <c r="I117" s="37">
        <f t="shared" si="18"/>
        <v>-0.2711864406779661</v>
      </c>
      <c r="J117" s="38">
        <f t="shared" si="19"/>
        <v>-0.18238993710691823</v>
      </c>
    </row>
    <row r="118" spans="1:10" x14ac:dyDescent="0.2">
      <c r="A118" s="177"/>
      <c r="B118" s="143"/>
      <c r="C118" s="144"/>
      <c r="D118" s="143"/>
      <c r="E118" s="144"/>
      <c r="F118" s="145"/>
      <c r="G118" s="143"/>
      <c r="H118" s="144"/>
      <c r="I118" s="151"/>
      <c r="J118" s="152"/>
    </row>
    <row r="119" spans="1:10" s="139" customFormat="1" x14ac:dyDescent="0.2">
      <c r="A119" s="159" t="s">
        <v>47</v>
      </c>
      <c r="B119" s="65"/>
      <c r="C119" s="66"/>
      <c r="D119" s="65"/>
      <c r="E119" s="66"/>
      <c r="F119" s="67"/>
      <c r="G119" s="65"/>
      <c r="H119" s="66"/>
      <c r="I119" s="20"/>
      <c r="J119" s="21"/>
    </row>
    <row r="120" spans="1:10" x14ac:dyDescent="0.2">
      <c r="A120" s="158" t="s">
        <v>202</v>
      </c>
      <c r="B120" s="65">
        <v>2</v>
      </c>
      <c r="C120" s="66">
        <v>3</v>
      </c>
      <c r="D120" s="65">
        <v>3</v>
      </c>
      <c r="E120" s="66">
        <v>9</v>
      </c>
      <c r="F120" s="67"/>
      <c r="G120" s="65">
        <f t="shared" ref="G120:G130" si="20">B120-C120</f>
        <v>-1</v>
      </c>
      <c r="H120" s="66">
        <f t="shared" ref="H120:H130" si="21">D120-E120</f>
        <v>-6</v>
      </c>
      <c r="I120" s="20">
        <f t="shared" ref="I120:I130" si="22">IF(C120=0, "-", IF(G120/C120&lt;10, G120/C120, "&gt;999%"))</f>
        <v>-0.33333333333333331</v>
      </c>
      <c r="J120" s="21">
        <f t="shared" ref="J120:J130" si="23">IF(E120=0, "-", IF(H120/E120&lt;10, H120/E120, "&gt;999%"))</f>
        <v>-0.66666666666666663</v>
      </c>
    </row>
    <row r="121" spans="1:10" x14ac:dyDescent="0.2">
      <c r="A121" s="158" t="s">
        <v>203</v>
      </c>
      <c r="B121" s="65">
        <v>36</v>
      </c>
      <c r="C121" s="66">
        <v>15</v>
      </c>
      <c r="D121" s="65">
        <v>78</v>
      </c>
      <c r="E121" s="66">
        <v>66</v>
      </c>
      <c r="F121" s="67"/>
      <c r="G121" s="65">
        <f t="shared" si="20"/>
        <v>21</v>
      </c>
      <c r="H121" s="66">
        <f t="shared" si="21"/>
        <v>12</v>
      </c>
      <c r="I121" s="20">
        <f t="shared" si="22"/>
        <v>1.4</v>
      </c>
      <c r="J121" s="21">
        <f t="shared" si="23"/>
        <v>0.18181818181818182</v>
      </c>
    </row>
    <row r="122" spans="1:10" x14ac:dyDescent="0.2">
      <c r="A122" s="158" t="s">
        <v>378</v>
      </c>
      <c r="B122" s="65">
        <v>2</v>
      </c>
      <c r="C122" s="66">
        <v>3</v>
      </c>
      <c r="D122" s="65">
        <v>9</v>
      </c>
      <c r="E122" s="66">
        <v>11</v>
      </c>
      <c r="F122" s="67"/>
      <c r="G122" s="65">
        <f t="shared" si="20"/>
        <v>-1</v>
      </c>
      <c r="H122" s="66">
        <f t="shared" si="21"/>
        <v>-2</v>
      </c>
      <c r="I122" s="20">
        <f t="shared" si="22"/>
        <v>-0.33333333333333331</v>
      </c>
      <c r="J122" s="21">
        <f t="shared" si="23"/>
        <v>-0.18181818181818182</v>
      </c>
    </row>
    <row r="123" spans="1:10" x14ac:dyDescent="0.2">
      <c r="A123" s="158" t="s">
        <v>242</v>
      </c>
      <c r="B123" s="65">
        <v>3</v>
      </c>
      <c r="C123" s="66">
        <v>0</v>
      </c>
      <c r="D123" s="65">
        <v>6</v>
      </c>
      <c r="E123" s="66">
        <v>6</v>
      </c>
      <c r="F123" s="67"/>
      <c r="G123" s="65">
        <f t="shared" si="20"/>
        <v>3</v>
      </c>
      <c r="H123" s="66">
        <f t="shared" si="21"/>
        <v>0</v>
      </c>
      <c r="I123" s="20" t="str">
        <f t="shared" si="22"/>
        <v>-</v>
      </c>
      <c r="J123" s="21">
        <f t="shared" si="23"/>
        <v>0</v>
      </c>
    </row>
    <row r="124" spans="1:10" x14ac:dyDescent="0.2">
      <c r="A124" s="158" t="s">
        <v>204</v>
      </c>
      <c r="B124" s="65">
        <v>1</v>
      </c>
      <c r="C124" s="66">
        <v>3</v>
      </c>
      <c r="D124" s="65">
        <v>2</v>
      </c>
      <c r="E124" s="66">
        <v>8</v>
      </c>
      <c r="F124" s="67"/>
      <c r="G124" s="65">
        <f t="shared" si="20"/>
        <v>-2</v>
      </c>
      <c r="H124" s="66">
        <f t="shared" si="21"/>
        <v>-6</v>
      </c>
      <c r="I124" s="20">
        <f t="shared" si="22"/>
        <v>-0.66666666666666663</v>
      </c>
      <c r="J124" s="21">
        <f t="shared" si="23"/>
        <v>-0.75</v>
      </c>
    </row>
    <row r="125" spans="1:10" x14ac:dyDescent="0.2">
      <c r="A125" s="158" t="s">
        <v>276</v>
      </c>
      <c r="B125" s="65">
        <v>36</v>
      </c>
      <c r="C125" s="66">
        <v>19</v>
      </c>
      <c r="D125" s="65">
        <v>84</v>
      </c>
      <c r="E125" s="66">
        <v>70</v>
      </c>
      <c r="F125" s="67"/>
      <c r="G125" s="65">
        <f t="shared" si="20"/>
        <v>17</v>
      </c>
      <c r="H125" s="66">
        <f t="shared" si="21"/>
        <v>14</v>
      </c>
      <c r="I125" s="20">
        <f t="shared" si="22"/>
        <v>0.89473684210526316</v>
      </c>
      <c r="J125" s="21">
        <f t="shared" si="23"/>
        <v>0.2</v>
      </c>
    </row>
    <row r="126" spans="1:10" x14ac:dyDescent="0.2">
      <c r="A126" s="158" t="s">
        <v>330</v>
      </c>
      <c r="B126" s="65">
        <v>5</v>
      </c>
      <c r="C126" s="66">
        <v>0</v>
      </c>
      <c r="D126" s="65">
        <v>8</v>
      </c>
      <c r="E126" s="66">
        <v>0</v>
      </c>
      <c r="F126" s="67"/>
      <c r="G126" s="65">
        <f t="shared" si="20"/>
        <v>5</v>
      </c>
      <c r="H126" s="66">
        <f t="shared" si="21"/>
        <v>8</v>
      </c>
      <c r="I126" s="20" t="str">
        <f t="shared" si="22"/>
        <v>-</v>
      </c>
      <c r="J126" s="21" t="str">
        <f t="shared" si="23"/>
        <v>-</v>
      </c>
    </row>
    <row r="127" spans="1:10" x14ac:dyDescent="0.2">
      <c r="A127" s="158" t="s">
        <v>331</v>
      </c>
      <c r="B127" s="65">
        <v>41</v>
      </c>
      <c r="C127" s="66">
        <v>6</v>
      </c>
      <c r="D127" s="65">
        <v>51</v>
      </c>
      <c r="E127" s="66">
        <v>22</v>
      </c>
      <c r="F127" s="67"/>
      <c r="G127" s="65">
        <f t="shared" si="20"/>
        <v>35</v>
      </c>
      <c r="H127" s="66">
        <f t="shared" si="21"/>
        <v>29</v>
      </c>
      <c r="I127" s="20">
        <f t="shared" si="22"/>
        <v>5.833333333333333</v>
      </c>
      <c r="J127" s="21">
        <f t="shared" si="23"/>
        <v>1.3181818181818181</v>
      </c>
    </row>
    <row r="128" spans="1:10" x14ac:dyDescent="0.2">
      <c r="A128" s="158" t="s">
        <v>303</v>
      </c>
      <c r="B128" s="65">
        <v>24</v>
      </c>
      <c r="C128" s="66">
        <v>14</v>
      </c>
      <c r="D128" s="65">
        <v>54</v>
      </c>
      <c r="E128" s="66">
        <v>45</v>
      </c>
      <c r="F128" s="67"/>
      <c r="G128" s="65">
        <f t="shared" si="20"/>
        <v>10</v>
      </c>
      <c r="H128" s="66">
        <f t="shared" si="21"/>
        <v>9</v>
      </c>
      <c r="I128" s="20">
        <f t="shared" si="22"/>
        <v>0.7142857142857143</v>
      </c>
      <c r="J128" s="21">
        <f t="shared" si="23"/>
        <v>0.2</v>
      </c>
    </row>
    <row r="129" spans="1:10" x14ac:dyDescent="0.2">
      <c r="A129" s="158" t="s">
        <v>265</v>
      </c>
      <c r="B129" s="65">
        <v>9</v>
      </c>
      <c r="C129" s="66">
        <v>9</v>
      </c>
      <c r="D129" s="65">
        <v>20</v>
      </c>
      <c r="E129" s="66">
        <v>25</v>
      </c>
      <c r="F129" s="67"/>
      <c r="G129" s="65">
        <f t="shared" si="20"/>
        <v>0</v>
      </c>
      <c r="H129" s="66">
        <f t="shared" si="21"/>
        <v>-5</v>
      </c>
      <c r="I129" s="20">
        <f t="shared" si="22"/>
        <v>0</v>
      </c>
      <c r="J129" s="21">
        <f t="shared" si="23"/>
        <v>-0.2</v>
      </c>
    </row>
    <row r="130" spans="1:10" s="160" customFormat="1" x14ac:dyDescent="0.2">
      <c r="A130" s="178" t="s">
        <v>515</v>
      </c>
      <c r="B130" s="71">
        <v>159</v>
      </c>
      <c r="C130" s="72">
        <v>72</v>
      </c>
      <c r="D130" s="71">
        <v>315</v>
      </c>
      <c r="E130" s="72">
        <v>262</v>
      </c>
      <c r="F130" s="73"/>
      <c r="G130" s="71">
        <f t="shared" si="20"/>
        <v>87</v>
      </c>
      <c r="H130" s="72">
        <f t="shared" si="21"/>
        <v>53</v>
      </c>
      <c r="I130" s="37">
        <f t="shared" si="22"/>
        <v>1.2083333333333333</v>
      </c>
      <c r="J130" s="38">
        <f t="shared" si="23"/>
        <v>0.20229007633587787</v>
      </c>
    </row>
    <row r="131" spans="1:10" x14ac:dyDescent="0.2">
      <c r="A131" s="177"/>
      <c r="B131" s="143"/>
      <c r="C131" s="144"/>
      <c r="D131" s="143"/>
      <c r="E131" s="144"/>
      <c r="F131" s="145"/>
      <c r="G131" s="143"/>
      <c r="H131" s="144"/>
      <c r="I131" s="151"/>
      <c r="J131" s="152"/>
    </row>
    <row r="132" spans="1:10" s="139" customFormat="1" x14ac:dyDescent="0.2">
      <c r="A132" s="159" t="s">
        <v>48</v>
      </c>
      <c r="B132" s="65"/>
      <c r="C132" s="66"/>
      <c r="D132" s="65"/>
      <c r="E132" s="66"/>
      <c r="F132" s="67"/>
      <c r="G132" s="65"/>
      <c r="H132" s="66"/>
      <c r="I132" s="20"/>
      <c r="J132" s="21"/>
    </row>
    <row r="133" spans="1:10" x14ac:dyDescent="0.2">
      <c r="A133" s="158" t="s">
        <v>417</v>
      </c>
      <c r="B133" s="65">
        <v>0</v>
      </c>
      <c r="C133" s="66">
        <v>0</v>
      </c>
      <c r="D133" s="65">
        <v>2</v>
      </c>
      <c r="E133" s="66">
        <v>0</v>
      </c>
      <c r="F133" s="67"/>
      <c r="G133" s="65">
        <f>B133-C133</f>
        <v>0</v>
      </c>
      <c r="H133" s="66">
        <f>D133-E133</f>
        <v>2</v>
      </c>
      <c r="I133" s="20" t="str">
        <f>IF(C133=0, "-", IF(G133/C133&lt;10, G133/C133, "&gt;999%"))</f>
        <v>-</v>
      </c>
      <c r="J133" s="21" t="str">
        <f>IF(E133=0, "-", IF(H133/E133&lt;10, H133/E133, "&gt;999%"))</f>
        <v>-</v>
      </c>
    </row>
    <row r="134" spans="1:10" s="160" customFormat="1" x14ac:dyDescent="0.2">
      <c r="A134" s="178" t="s">
        <v>516</v>
      </c>
      <c r="B134" s="71">
        <v>0</v>
      </c>
      <c r="C134" s="72">
        <v>0</v>
      </c>
      <c r="D134" s="71">
        <v>2</v>
      </c>
      <c r="E134" s="72">
        <v>0</v>
      </c>
      <c r="F134" s="73"/>
      <c r="G134" s="71">
        <f>B134-C134</f>
        <v>0</v>
      </c>
      <c r="H134" s="72">
        <f>D134-E134</f>
        <v>2</v>
      </c>
      <c r="I134" s="37" t="str">
        <f>IF(C134=0, "-", IF(G134/C134&lt;10, G134/C134, "&gt;999%"))</f>
        <v>-</v>
      </c>
      <c r="J134" s="38" t="str">
        <f>IF(E134=0, "-", IF(H134/E134&lt;10, H134/E134, "&gt;999%"))</f>
        <v>-</v>
      </c>
    </row>
    <row r="135" spans="1:10" x14ac:dyDescent="0.2">
      <c r="A135" s="177"/>
      <c r="B135" s="143"/>
      <c r="C135" s="144"/>
      <c r="D135" s="143"/>
      <c r="E135" s="144"/>
      <c r="F135" s="145"/>
      <c r="G135" s="143"/>
      <c r="H135" s="144"/>
      <c r="I135" s="151"/>
      <c r="J135" s="152"/>
    </row>
    <row r="136" spans="1:10" s="139" customFormat="1" x14ac:dyDescent="0.2">
      <c r="A136" s="159" t="s">
        <v>49</v>
      </c>
      <c r="B136" s="65"/>
      <c r="C136" s="66"/>
      <c r="D136" s="65"/>
      <c r="E136" s="66"/>
      <c r="F136" s="67"/>
      <c r="G136" s="65"/>
      <c r="H136" s="66"/>
      <c r="I136" s="20"/>
      <c r="J136" s="21"/>
    </row>
    <row r="137" spans="1:10" x14ac:dyDescent="0.2">
      <c r="A137" s="158" t="s">
        <v>434</v>
      </c>
      <c r="B137" s="65">
        <v>0</v>
      </c>
      <c r="C137" s="66">
        <v>3</v>
      </c>
      <c r="D137" s="65">
        <v>0</v>
      </c>
      <c r="E137" s="66">
        <v>4</v>
      </c>
      <c r="F137" s="67"/>
      <c r="G137" s="65">
        <f>B137-C137</f>
        <v>-3</v>
      </c>
      <c r="H137" s="66">
        <f>D137-E137</f>
        <v>-4</v>
      </c>
      <c r="I137" s="20">
        <f>IF(C137=0, "-", IF(G137/C137&lt;10, G137/C137, "&gt;999%"))</f>
        <v>-1</v>
      </c>
      <c r="J137" s="21">
        <f>IF(E137=0, "-", IF(H137/E137&lt;10, H137/E137, "&gt;999%"))</f>
        <v>-1</v>
      </c>
    </row>
    <row r="138" spans="1:10" x14ac:dyDescent="0.2">
      <c r="A138" s="158" t="s">
        <v>418</v>
      </c>
      <c r="B138" s="65">
        <v>9</v>
      </c>
      <c r="C138" s="66">
        <v>10</v>
      </c>
      <c r="D138" s="65">
        <v>20</v>
      </c>
      <c r="E138" s="66">
        <v>20</v>
      </c>
      <c r="F138" s="67"/>
      <c r="G138" s="65">
        <f>B138-C138</f>
        <v>-1</v>
      </c>
      <c r="H138" s="66">
        <f>D138-E138</f>
        <v>0</v>
      </c>
      <c r="I138" s="20">
        <f>IF(C138=0, "-", IF(G138/C138&lt;10, G138/C138, "&gt;999%"))</f>
        <v>-0.1</v>
      </c>
      <c r="J138" s="21">
        <f>IF(E138=0, "-", IF(H138/E138&lt;10, H138/E138, "&gt;999%"))</f>
        <v>0</v>
      </c>
    </row>
    <row r="139" spans="1:10" x14ac:dyDescent="0.2">
      <c r="A139" s="158" t="s">
        <v>426</v>
      </c>
      <c r="B139" s="65">
        <v>7</v>
      </c>
      <c r="C139" s="66">
        <v>6</v>
      </c>
      <c r="D139" s="65">
        <v>9</v>
      </c>
      <c r="E139" s="66">
        <v>15</v>
      </c>
      <c r="F139" s="67"/>
      <c r="G139" s="65">
        <f>B139-C139</f>
        <v>1</v>
      </c>
      <c r="H139" s="66">
        <f>D139-E139</f>
        <v>-6</v>
      </c>
      <c r="I139" s="20">
        <f>IF(C139=0, "-", IF(G139/C139&lt;10, G139/C139, "&gt;999%"))</f>
        <v>0.16666666666666666</v>
      </c>
      <c r="J139" s="21">
        <f>IF(E139=0, "-", IF(H139/E139&lt;10, H139/E139, "&gt;999%"))</f>
        <v>-0.4</v>
      </c>
    </row>
    <row r="140" spans="1:10" s="160" customFormat="1" x14ac:dyDescent="0.2">
      <c r="A140" s="178" t="s">
        <v>517</v>
      </c>
      <c r="B140" s="71">
        <v>16</v>
      </c>
      <c r="C140" s="72">
        <v>19</v>
      </c>
      <c r="D140" s="71">
        <v>29</v>
      </c>
      <c r="E140" s="72">
        <v>39</v>
      </c>
      <c r="F140" s="73"/>
      <c r="G140" s="71">
        <f>B140-C140</f>
        <v>-3</v>
      </c>
      <c r="H140" s="72">
        <f>D140-E140</f>
        <v>-10</v>
      </c>
      <c r="I140" s="37">
        <f>IF(C140=0, "-", IF(G140/C140&lt;10, G140/C140, "&gt;999%"))</f>
        <v>-0.15789473684210525</v>
      </c>
      <c r="J140" s="38">
        <f>IF(E140=0, "-", IF(H140/E140&lt;10, H140/E140, "&gt;999%"))</f>
        <v>-0.25641025641025639</v>
      </c>
    </row>
    <row r="141" spans="1:10" x14ac:dyDescent="0.2">
      <c r="A141" s="177"/>
      <c r="B141" s="143"/>
      <c r="C141" s="144"/>
      <c r="D141" s="143"/>
      <c r="E141" s="144"/>
      <c r="F141" s="145"/>
      <c r="G141" s="143"/>
      <c r="H141" s="144"/>
      <c r="I141" s="151"/>
      <c r="J141" s="152"/>
    </row>
    <row r="142" spans="1:10" s="139" customFormat="1" x14ac:dyDescent="0.2">
      <c r="A142" s="159" t="s">
        <v>50</v>
      </c>
      <c r="B142" s="65"/>
      <c r="C142" s="66"/>
      <c r="D142" s="65"/>
      <c r="E142" s="66"/>
      <c r="F142" s="67"/>
      <c r="G142" s="65"/>
      <c r="H142" s="66"/>
      <c r="I142" s="20"/>
      <c r="J142" s="21"/>
    </row>
    <row r="143" spans="1:10" x14ac:dyDescent="0.2">
      <c r="A143" s="158" t="s">
        <v>390</v>
      </c>
      <c r="B143" s="65">
        <v>12</v>
      </c>
      <c r="C143" s="66">
        <v>9</v>
      </c>
      <c r="D143" s="65">
        <v>25</v>
      </c>
      <c r="E143" s="66">
        <v>15</v>
      </c>
      <c r="F143" s="67"/>
      <c r="G143" s="65">
        <f>B143-C143</f>
        <v>3</v>
      </c>
      <c r="H143" s="66">
        <f>D143-E143</f>
        <v>10</v>
      </c>
      <c r="I143" s="20">
        <f>IF(C143=0, "-", IF(G143/C143&lt;10, G143/C143, "&gt;999%"))</f>
        <v>0.33333333333333331</v>
      </c>
      <c r="J143" s="21">
        <f>IF(E143=0, "-", IF(H143/E143&lt;10, H143/E143, "&gt;999%"))</f>
        <v>0.66666666666666663</v>
      </c>
    </row>
    <row r="144" spans="1:10" x14ac:dyDescent="0.2">
      <c r="A144" s="158" t="s">
        <v>401</v>
      </c>
      <c r="B144" s="65">
        <v>33</v>
      </c>
      <c r="C144" s="66">
        <v>25</v>
      </c>
      <c r="D144" s="65">
        <v>90</v>
      </c>
      <c r="E144" s="66">
        <v>69</v>
      </c>
      <c r="F144" s="67"/>
      <c r="G144" s="65">
        <f>B144-C144</f>
        <v>8</v>
      </c>
      <c r="H144" s="66">
        <f>D144-E144</f>
        <v>21</v>
      </c>
      <c r="I144" s="20">
        <f>IF(C144=0, "-", IF(G144/C144&lt;10, G144/C144, "&gt;999%"))</f>
        <v>0.32</v>
      </c>
      <c r="J144" s="21">
        <f>IF(E144=0, "-", IF(H144/E144&lt;10, H144/E144, "&gt;999%"))</f>
        <v>0.30434782608695654</v>
      </c>
    </row>
    <row r="145" spans="1:10" x14ac:dyDescent="0.2">
      <c r="A145" s="158" t="s">
        <v>332</v>
      </c>
      <c r="B145" s="65">
        <v>15</v>
      </c>
      <c r="C145" s="66">
        <v>7</v>
      </c>
      <c r="D145" s="65">
        <v>34</v>
      </c>
      <c r="E145" s="66">
        <v>18</v>
      </c>
      <c r="F145" s="67"/>
      <c r="G145" s="65">
        <f>B145-C145</f>
        <v>8</v>
      </c>
      <c r="H145" s="66">
        <f>D145-E145</f>
        <v>16</v>
      </c>
      <c r="I145" s="20">
        <f>IF(C145=0, "-", IF(G145/C145&lt;10, G145/C145, "&gt;999%"))</f>
        <v>1.1428571428571428</v>
      </c>
      <c r="J145" s="21">
        <f>IF(E145=0, "-", IF(H145/E145&lt;10, H145/E145, "&gt;999%"))</f>
        <v>0.88888888888888884</v>
      </c>
    </row>
    <row r="146" spans="1:10" s="160" customFormat="1" x14ac:dyDescent="0.2">
      <c r="A146" s="178" t="s">
        <v>518</v>
      </c>
      <c r="B146" s="71">
        <v>60</v>
      </c>
      <c r="C146" s="72">
        <v>41</v>
      </c>
      <c r="D146" s="71">
        <v>149</v>
      </c>
      <c r="E146" s="72">
        <v>102</v>
      </c>
      <c r="F146" s="73"/>
      <c r="G146" s="71">
        <f>B146-C146</f>
        <v>19</v>
      </c>
      <c r="H146" s="72">
        <f>D146-E146</f>
        <v>47</v>
      </c>
      <c r="I146" s="37">
        <f>IF(C146=0, "-", IF(G146/C146&lt;10, G146/C146, "&gt;999%"))</f>
        <v>0.46341463414634149</v>
      </c>
      <c r="J146" s="38">
        <f>IF(E146=0, "-", IF(H146/E146&lt;10, H146/E146, "&gt;999%"))</f>
        <v>0.46078431372549017</v>
      </c>
    </row>
    <row r="147" spans="1:10" x14ac:dyDescent="0.2">
      <c r="A147" s="177"/>
      <c r="B147" s="143"/>
      <c r="C147" s="144"/>
      <c r="D147" s="143"/>
      <c r="E147" s="144"/>
      <c r="F147" s="145"/>
      <c r="G147" s="143"/>
      <c r="H147" s="144"/>
      <c r="I147" s="151"/>
      <c r="J147" s="152"/>
    </row>
    <row r="148" spans="1:10" s="139" customFormat="1" x14ac:dyDescent="0.2">
      <c r="A148" s="159" t="s">
        <v>51</v>
      </c>
      <c r="B148" s="65"/>
      <c r="C148" s="66"/>
      <c r="D148" s="65"/>
      <c r="E148" s="66"/>
      <c r="F148" s="67"/>
      <c r="G148" s="65"/>
      <c r="H148" s="66"/>
      <c r="I148" s="20"/>
      <c r="J148" s="21"/>
    </row>
    <row r="149" spans="1:10" x14ac:dyDescent="0.2">
      <c r="A149" s="158" t="s">
        <v>435</v>
      </c>
      <c r="B149" s="65">
        <v>2</v>
      </c>
      <c r="C149" s="66">
        <v>0</v>
      </c>
      <c r="D149" s="65">
        <v>3</v>
      </c>
      <c r="E149" s="66">
        <v>0</v>
      </c>
      <c r="F149" s="67"/>
      <c r="G149" s="65">
        <f>B149-C149</f>
        <v>2</v>
      </c>
      <c r="H149" s="66">
        <f>D149-E149</f>
        <v>3</v>
      </c>
      <c r="I149" s="20" t="str">
        <f>IF(C149=0, "-", IF(G149/C149&lt;10, G149/C149, "&gt;999%"))</f>
        <v>-</v>
      </c>
      <c r="J149" s="21" t="str">
        <f>IF(E149=0, "-", IF(H149/E149&lt;10, H149/E149, "&gt;999%"))</f>
        <v>-</v>
      </c>
    </row>
    <row r="150" spans="1:10" x14ac:dyDescent="0.2">
      <c r="A150" s="158" t="s">
        <v>427</v>
      </c>
      <c r="B150" s="65">
        <v>1</v>
      </c>
      <c r="C150" s="66">
        <v>0</v>
      </c>
      <c r="D150" s="65">
        <v>1</v>
      </c>
      <c r="E150" s="66">
        <v>0</v>
      </c>
      <c r="F150" s="67"/>
      <c r="G150" s="65">
        <f>B150-C150</f>
        <v>1</v>
      </c>
      <c r="H150" s="66">
        <f>D150-E150</f>
        <v>1</v>
      </c>
      <c r="I150" s="20" t="str">
        <f>IF(C150=0, "-", IF(G150/C150&lt;10, G150/C150, "&gt;999%"))</f>
        <v>-</v>
      </c>
      <c r="J150" s="21" t="str">
        <f>IF(E150=0, "-", IF(H150/E150&lt;10, H150/E150, "&gt;999%"))</f>
        <v>-</v>
      </c>
    </row>
    <row r="151" spans="1:10" x14ac:dyDescent="0.2">
      <c r="A151" s="158" t="s">
        <v>419</v>
      </c>
      <c r="B151" s="65">
        <v>4</v>
      </c>
      <c r="C151" s="66">
        <v>0</v>
      </c>
      <c r="D151" s="65">
        <v>5</v>
      </c>
      <c r="E151" s="66">
        <v>0</v>
      </c>
      <c r="F151" s="67"/>
      <c r="G151" s="65">
        <f>B151-C151</f>
        <v>4</v>
      </c>
      <c r="H151" s="66">
        <f>D151-E151</f>
        <v>5</v>
      </c>
      <c r="I151" s="20" t="str">
        <f>IF(C151=0, "-", IF(G151/C151&lt;10, G151/C151, "&gt;999%"))</f>
        <v>-</v>
      </c>
      <c r="J151" s="21" t="str">
        <f>IF(E151=0, "-", IF(H151/E151&lt;10, H151/E151, "&gt;999%"))</f>
        <v>-</v>
      </c>
    </row>
    <row r="152" spans="1:10" s="160" customFormat="1" x14ac:dyDescent="0.2">
      <c r="A152" s="178" t="s">
        <v>519</v>
      </c>
      <c r="B152" s="71">
        <v>7</v>
      </c>
      <c r="C152" s="72">
        <v>0</v>
      </c>
      <c r="D152" s="71">
        <v>9</v>
      </c>
      <c r="E152" s="72">
        <v>0</v>
      </c>
      <c r="F152" s="73"/>
      <c r="G152" s="71">
        <f>B152-C152</f>
        <v>7</v>
      </c>
      <c r="H152" s="72">
        <f>D152-E152</f>
        <v>9</v>
      </c>
      <c r="I152" s="37" t="str">
        <f>IF(C152=0, "-", IF(G152/C152&lt;10, G152/C152, "&gt;999%"))</f>
        <v>-</v>
      </c>
      <c r="J152" s="38" t="str">
        <f>IF(E152=0, "-", IF(H152/E152&lt;10, H152/E152, "&gt;999%"))</f>
        <v>-</v>
      </c>
    </row>
    <row r="153" spans="1:10" x14ac:dyDescent="0.2">
      <c r="A153" s="177"/>
      <c r="B153" s="143"/>
      <c r="C153" s="144"/>
      <c r="D153" s="143"/>
      <c r="E153" s="144"/>
      <c r="F153" s="145"/>
      <c r="G153" s="143"/>
      <c r="H153" s="144"/>
      <c r="I153" s="151"/>
      <c r="J153" s="152"/>
    </row>
    <row r="154" spans="1:10" s="139" customFormat="1" x14ac:dyDescent="0.2">
      <c r="A154" s="159" t="s">
        <v>52</v>
      </c>
      <c r="B154" s="65"/>
      <c r="C154" s="66"/>
      <c r="D154" s="65"/>
      <c r="E154" s="66"/>
      <c r="F154" s="67"/>
      <c r="G154" s="65"/>
      <c r="H154" s="66"/>
      <c r="I154" s="20"/>
      <c r="J154" s="21"/>
    </row>
    <row r="155" spans="1:10" x14ac:dyDescent="0.2">
      <c r="A155" s="158" t="s">
        <v>296</v>
      </c>
      <c r="B155" s="65">
        <v>3</v>
      </c>
      <c r="C155" s="66">
        <v>2</v>
      </c>
      <c r="D155" s="65">
        <v>5</v>
      </c>
      <c r="E155" s="66">
        <v>2</v>
      </c>
      <c r="F155" s="67"/>
      <c r="G155" s="65">
        <f>B155-C155</f>
        <v>1</v>
      </c>
      <c r="H155" s="66">
        <f>D155-E155</f>
        <v>3</v>
      </c>
      <c r="I155" s="20">
        <f>IF(C155=0, "-", IF(G155/C155&lt;10, G155/C155, "&gt;999%"))</f>
        <v>0.5</v>
      </c>
      <c r="J155" s="21">
        <f>IF(E155=0, "-", IF(H155/E155&lt;10, H155/E155, "&gt;999%"))</f>
        <v>1.5</v>
      </c>
    </row>
    <row r="156" spans="1:10" x14ac:dyDescent="0.2">
      <c r="A156" s="158" t="s">
        <v>353</v>
      </c>
      <c r="B156" s="65">
        <v>0</v>
      </c>
      <c r="C156" s="66">
        <v>0</v>
      </c>
      <c r="D156" s="65">
        <v>0</v>
      </c>
      <c r="E156" s="66">
        <v>3</v>
      </c>
      <c r="F156" s="67"/>
      <c r="G156" s="65">
        <f>B156-C156</f>
        <v>0</v>
      </c>
      <c r="H156" s="66">
        <f>D156-E156</f>
        <v>-3</v>
      </c>
      <c r="I156" s="20" t="str">
        <f>IF(C156=0, "-", IF(G156/C156&lt;10, G156/C156, "&gt;999%"))</f>
        <v>-</v>
      </c>
      <c r="J156" s="21">
        <f>IF(E156=0, "-", IF(H156/E156&lt;10, H156/E156, "&gt;999%"))</f>
        <v>-1</v>
      </c>
    </row>
    <row r="157" spans="1:10" x14ac:dyDescent="0.2">
      <c r="A157" s="158" t="s">
        <v>230</v>
      </c>
      <c r="B157" s="65">
        <v>0</v>
      </c>
      <c r="C157" s="66">
        <v>0</v>
      </c>
      <c r="D157" s="65">
        <v>0</v>
      </c>
      <c r="E157" s="66">
        <v>1</v>
      </c>
      <c r="F157" s="67"/>
      <c r="G157" s="65">
        <f>B157-C157</f>
        <v>0</v>
      </c>
      <c r="H157" s="66">
        <f>D157-E157</f>
        <v>-1</v>
      </c>
      <c r="I157" s="20" t="str">
        <f>IF(C157=0, "-", IF(G157/C157&lt;10, G157/C157, "&gt;999%"))</f>
        <v>-</v>
      </c>
      <c r="J157" s="21">
        <f>IF(E157=0, "-", IF(H157/E157&lt;10, H157/E157, "&gt;999%"))</f>
        <v>-1</v>
      </c>
    </row>
    <row r="158" spans="1:10" s="160" customFormat="1" x14ac:dyDescent="0.2">
      <c r="A158" s="178" t="s">
        <v>520</v>
      </c>
      <c r="B158" s="71">
        <v>3</v>
      </c>
      <c r="C158" s="72">
        <v>2</v>
      </c>
      <c r="D158" s="71">
        <v>5</v>
      </c>
      <c r="E158" s="72">
        <v>6</v>
      </c>
      <c r="F158" s="73"/>
      <c r="G158" s="71">
        <f>B158-C158</f>
        <v>1</v>
      </c>
      <c r="H158" s="72">
        <f>D158-E158</f>
        <v>-1</v>
      </c>
      <c r="I158" s="37">
        <f>IF(C158=0, "-", IF(G158/C158&lt;10, G158/C158, "&gt;999%"))</f>
        <v>0.5</v>
      </c>
      <c r="J158" s="38">
        <f>IF(E158=0, "-", IF(H158/E158&lt;10, H158/E158, "&gt;999%"))</f>
        <v>-0.16666666666666666</v>
      </c>
    </row>
    <row r="159" spans="1:10" x14ac:dyDescent="0.2">
      <c r="A159" s="177"/>
      <c r="B159" s="143"/>
      <c r="C159" s="144"/>
      <c r="D159" s="143"/>
      <c r="E159" s="144"/>
      <c r="F159" s="145"/>
      <c r="G159" s="143"/>
      <c r="H159" s="144"/>
      <c r="I159" s="151"/>
      <c r="J159" s="152"/>
    </row>
    <row r="160" spans="1:10" s="139" customFormat="1" x14ac:dyDescent="0.2">
      <c r="A160" s="159" t="s">
        <v>53</v>
      </c>
      <c r="B160" s="65"/>
      <c r="C160" s="66"/>
      <c r="D160" s="65"/>
      <c r="E160" s="66"/>
      <c r="F160" s="67"/>
      <c r="G160" s="65"/>
      <c r="H160" s="66"/>
      <c r="I160" s="20"/>
      <c r="J160" s="21"/>
    </row>
    <row r="161" spans="1:10" x14ac:dyDescent="0.2">
      <c r="A161" s="158" t="s">
        <v>304</v>
      </c>
      <c r="B161" s="65">
        <v>1</v>
      </c>
      <c r="C161" s="66">
        <v>1</v>
      </c>
      <c r="D161" s="65">
        <v>4</v>
      </c>
      <c r="E161" s="66">
        <v>2</v>
      </c>
      <c r="F161" s="67"/>
      <c r="G161" s="65">
        <f t="shared" ref="G161:G166" si="24">B161-C161</f>
        <v>0</v>
      </c>
      <c r="H161" s="66">
        <f t="shared" ref="H161:H166" si="25">D161-E161</f>
        <v>2</v>
      </c>
      <c r="I161" s="20">
        <f t="shared" ref="I161:I166" si="26">IF(C161=0, "-", IF(G161/C161&lt;10, G161/C161, "&gt;999%"))</f>
        <v>0</v>
      </c>
      <c r="J161" s="21">
        <f t="shared" ref="J161:J166" si="27">IF(E161=0, "-", IF(H161/E161&lt;10, H161/E161, "&gt;999%"))</f>
        <v>1</v>
      </c>
    </row>
    <row r="162" spans="1:10" x14ac:dyDescent="0.2">
      <c r="A162" s="158" t="s">
        <v>277</v>
      </c>
      <c r="B162" s="65">
        <v>2</v>
      </c>
      <c r="C162" s="66">
        <v>1</v>
      </c>
      <c r="D162" s="65">
        <v>4</v>
      </c>
      <c r="E162" s="66">
        <v>4</v>
      </c>
      <c r="F162" s="67"/>
      <c r="G162" s="65">
        <f t="shared" si="24"/>
        <v>1</v>
      </c>
      <c r="H162" s="66">
        <f t="shared" si="25"/>
        <v>0</v>
      </c>
      <c r="I162" s="20">
        <f t="shared" si="26"/>
        <v>1</v>
      </c>
      <c r="J162" s="21">
        <f t="shared" si="27"/>
        <v>0</v>
      </c>
    </row>
    <row r="163" spans="1:10" x14ac:dyDescent="0.2">
      <c r="A163" s="158" t="s">
        <v>402</v>
      </c>
      <c r="B163" s="65">
        <v>5</v>
      </c>
      <c r="C163" s="66">
        <v>0</v>
      </c>
      <c r="D163" s="65">
        <v>7</v>
      </c>
      <c r="E163" s="66">
        <v>0</v>
      </c>
      <c r="F163" s="67"/>
      <c r="G163" s="65">
        <f t="shared" si="24"/>
        <v>5</v>
      </c>
      <c r="H163" s="66">
        <f t="shared" si="25"/>
        <v>7</v>
      </c>
      <c r="I163" s="20" t="str">
        <f t="shared" si="26"/>
        <v>-</v>
      </c>
      <c r="J163" s="21" t="str">
        <f t="shared" si="27"/>
        <v>-</v>
      </c>
    </row>
    <row r="164" spans="1:10" x14ac:dyDescent="0.2">
      <c r="A164" s="158" t="s">
        <v>333</v>
      </c>
      <c r="B164" s="65">
        <v>7</v>
      </c>
      <c r="C164" s="66">
        <v>5</v>
      </c>
      <c r="D164" s="65">
        <v>13</v>
      </c>
      <c r="E164" s="66">
        <v>10</v>
      </c>
      <c r="F164" s="67"/>
      <c r="G164" s="65">
        <f t="shared" si="24"/>
        <v>2</v>
      </c>
      <c r="H164" s="66">
        <f t="shared" si="25"/>
        <v>3</v>
      </c>
      <c r="I164" s="20">
        <f t="shared" si="26"/>
        <v>0.4</v>
      </c>
      <c r="J164" s="21">
        <f t="shared" si="27"/>
        <v>0.3</v>
      </c>
    </row>
    <row r="165" spans="1:10" x14ac:dyDescent="0.2">
      <c r="A165" s="158" t="s">
        <v>334</v>
      </c>
      <c r="B165" s="65">
        <v>1</v>
      </c>
      <c r="C165" s="66">
        <v>4</v>
      </c>
      <c r="D165" s="65">
        <v>2</v>
      </c>
      <c r="E165" s="66">
        <v>5</v>
      </c>
      <c r="F165" s="67"/>
      <c r="G165" s="65">
        <f t="shared" si="24"/>
        <v>-3</v>
      </c>
      <c r="H165" s="66">
        <f t="shared" si="25"/>
        <v>-3</v>
      </c>
      <c r="I165" s="20">
        <f t="shared" si="26"/>
        <v>-0.75</v>
      </c>
      <c r="J165" s="21">
        <f t="shared" si="27"/>
        <v>-0.6</v>
      </c>
    </row>
    <row r="166" spans="1:10" s="160" customFormat="1" x14ac:dyDescent="0.2">
      <c r="A166" s="178" t="s">
        <v>521</v>
      </c>
      <c r="B166" s="71">
        <v>16</v>
      </c>
      <c r="C166" s="72">
        <v>11</v>
      </c>
      <c r="D166" s="71">
        <v>30</v>
      </c>
      <c r="E166" s="72">
        <v>21</v>
      </c>
      <c r="F166" s="73"/>
      <c r="G166" s="71">
        <f t="shared" si="24"/>
        <v>5</v>
      </c>
      <c r="H166" s="72">
        <f t="shared" si="25"/>
        <v>9</v>
      </c>
      <c r="I166" s="37">
        <f t="shared" si="26"/>
        <v>0.45454545454545453</v>
      </c>
      <c r="J166" s="38">
        <f t="shared" si="27"/>
        <v>0.42857142857142855</v>
      </c>
    </row>
    <row r="167" spans="1:10" x14ac:dyDescent="0.2">
      <c r="A167" s="177"/>
      <c r="B167" s="143"/>
      <c r="C167" s="144"/>
      <c r="D167" s="143"/>
      <c r="E167" s="144"/>
      <c r="F167" s="145"/>
      <c r="G167" s="143"/>
      <c r="H167" s="144"/>
      <c r="I167" s="151"/>
      <c r="J167" s="152"/>
    </row>
    <row r="168" spans="1:10" s="139" customFormat="1" x14ac:dyDescent="0.2">
      <c r="A168" s="159" t="s">
        <v>54</v>
      </c>
      <c r="B168" s="65"/>
      <c r="C168" s="66"/>
      <c r="D168" s="65"/>
      <c r="E168" s="66"/>
      <c r="F168" s="67"/>
      <c r="G168" s="65"/>
      <c r="H168" s="66"/>
      <c r="I168" s="20"/>
      <c r="J168" s="21"/>
    </row>
    <row r="169" spans="1:10" x14ac:dyDescent="0.2">
      <c r="A169" s="158" t="s">
        <v>54</v>
      </c>
      <c r="B169" s="65">
        <v>3</v>
      </c>
      <c r="C169" s="66">
        <v>2</v>
      </c>
      <c r="D169" s="65">
        <v>10</v>
      </c>
      <c r="E169" s="66">
        <v>7</v>
      </c>
      <c r="F169" s="67"/>
      <c r="G169" s="65">
        <f>B169-C169</f>
        <v>1</v>
      </c>
      <c r="H169" s="66">
        <f>D169-E169</f>
        <v>3</v>
      </c>
      <c r="I169" s="20">
        <f>IF(C169=0, "-", IF(G169/C169&lt;10, G169/C169, "&gt;999%"))</f>
        <v>0.5</v>
      </c>
      <c r="J169" s="21">
        <f>IF(E169=0, "-", IF(H169/E169&lt;10, H169/E169, "&gt;999%"))</f>
        <v>0.42857142857142855</v>
      </c>
    </row>
    <row r="170" spans="1:10" s="160" customFormat="1" x14ac:dyDescent="0.2">
      <c r="A170" s="178" t="s">
        <v>522</v>
      </c>
      <c r="B170" s="71">
        <v>3</v>
      </c>
      <c r="C170" s="72">
        <v>2</v>
      </c>
      <c r="D170" s="71">
        <v>10</v>
      </c>
      <c r="E170" s="72">
        <v>7</v>
      </c>
      <c r="F170" s="73"/>
      <c r="G170" s="71">
        <f>B170-C170</f>
        <v>1</v>
      </c>
      <c r="H170" s="72">
        <f>D170-E170</f>
        <v>3</v>
      </c>
      <c r="I170" s="37">
        <f>IF(C170=0, "-", IF(G170/C170&lt;10, G170/C170, "&gt;999%"))</f>
        <v>0.5</v>
      </c>
      <c r="J170" s="38">
        <f>IF(E170=0, "-", IF(H170/E170&lt;10, H170/E170, "&gt;999%"))</f>
        <v>0.42857142857142855</v>
      </c>
    </row>
    <row r="171" spans="1:10" x14ac:dyDescent="0.2">
      <c r="A171" s="177"/>
      <c r="B171" s="143"/>
      <c r="C171" s="144"/>
      <c r="D171" s="143"/>
      <c r="E171" s="144"/>
      <c r="F171" s="145"/>
      <c r="G171" s="143"/>
      <c r="H171" s="144"/>
      <c r="I171" s="151"/>
      <c r="J171" s="152"/>
    </row>
    <row r="172" spans="1:10" s="139" customFormat="1" x14ac:dyDescent="0.2">
      <c r="A172" s="159" t="s">
        <v>55</v>
      </c>
      <c r="B172" s="65"/>
      <c r="C172" s="66"/>
      <c r="D172" s="65"/>
      <c r="E172" s="66"/>
      <c r="F172" s="67"/>
      <c r="G172" s="65"/>
      <c r="H172" s="66"/>
      <c r="I172" s="20"/>
      <c r="J172" s="21"/>
    </row>
    <row r="173" spans="1:10" x14ac:dyDescent="0.2">
      <c r="A173" s="158" t="s">
        <v>243</v>
      </c>
      <c r="B173" s="65">
        <v>2</v>
      </c>
      <c r="C173" s="66">
        <v>6</v>
      </c>
      <c r="D173" s="65">
        <v>8</v>
      </c>
      <c r="E173" s="66">
        <v>12</v>
      </c>
      <c r="F173" s="67"/>
      <c r="G173" s="65">
        <f t="shared" ref="G173:G182" si="28">B173-C173</f>
        <v>-4</v>
      </c>
      <c r="H173" s="66">
        <f t="shared" ref="H173:H182" si="29">D173-E173</f>
        <v>-4</v>
      </c>
      <c r="I173" s="20">
        <f t="shared" ref="I173:I182" si="30">IF(C173=0, "-", IF(G173/C173&lt;10, G173/C173, "&gt;999%"))</f>
        <v>-0.66666666666666663</v>
      </c>
      <c r="J173" s="21">
        <f t="shared" ref="J173:J182" si="31">IF(E173=0, "-", IF(H173/E173&lt;10, H173/E173, "&gt;999%"))</f>
        <v>-0.33333333333333331</v>
      </c>
    </row>
    <row r="174" spans="1:10" x14ac:dyDescent="0.2">
      <c r="A174" s="158" t="s">
        <v>205</v>
      </c>
      <c r="B174" s="65">
        <v>12</v>
      </c>
      <c r="C174" s="66">
        <v>8</v>
      </c>
      <c r="D174" s="65">
        <v>30</v>
      </c>
      <c r="E174" s="66">
        <v>21</v>
      </c>
      <c r="F174" s="67"/>
      <c r="G174" s="65">
        <f t="shared" si="28"/>
        <v>4</v>
      </c>
      <c r="H174" s="66">
        <f t="shared" si="29"/>
        <v>9</v>
      </c>
      <c r="I174" s="20">
        <f t="shared" si="30"/>
        <v>0.5</v>
      </c>
      <c r="J174" s="21">
        <f t="shared" si="31"/>
        <v>0.42857142857142855</v>
      </c>
    </row>
    <row r="175" spans="1:10" x14ac:dyDescent="0.2">
      <c r="A175" s="158" t="s">
        <v>184</v>
      </c>
      <c r="B175" s="65">
        <v>7</v>
      </c>
      <c r="C175" s="66">
        <v>3</v>
      </c>
      <c r="D175" s="65">
        <v>21</v>
      </c>
      <c r="E175" s="66">
        <v>8</v>
      </c>
      <c r="F175" s="67"/>
      <c r="G175" s="65">
        <f t="shared" si="28"/>
        <v>4</v>
      </c>
      <c r="H175" s="66">
        <f t="shared" si="29"/>
        <v>13</v>
      </c>
      <c r="I175" s="20">
        <f t="shared" si="30"/>
        <v>1.3333333333333333</v>
      </c>
      <c r="J175" s="21">
        <f t="shared" si="31"/>
        <v>1.625</v>
      </c>
    </row>
    <row r="176" spans="1:10" x14ac:dyDescent="0.2">
      <c r="A176" s="158" t="s">
        <v>187</v>
      </c>
      <c r="B176" s="65">
        <v>5</v>
      </c>
      <c r="C176" s="66">
        <v>10</v>
      </c>
      <c r="D176" s="65">
        <v>25</v>
      </c>
      <c r="E176" s="66">
        <v>25</v>
      </c>
      <c r="F176" s="67"/>
      <c r="G176" s="65">
        <f t="shared" si="28"/>
        <v>-5</v>
      </c>
      <c r="H176" s="66">
        <f t="shared" si="29"/>
        <v>0</v>
      </c>
      <c r="I176" s="20">
        <f t="shared" si="30"/>
        <v>-0.5</v>
      </c>
      <c r="J176" s="21">
        <f t="shared" si="31"/>
        <v>0</v>
      </c>
    </row>
    <row r="177" spans="1:10" x14ac:dyDescent="0.2">
      <c r="A177" s="158" t="s">
        <v>278</v>
      </c>
      <c r="B177" s="65">
        <v>12</v>
      </c>
      <c r="C177" s="66">
        <v>10</v>
      </c>
      <c r="D177" s="65">
        <v>53</v>
      </c>
      <c r="E177" s="66">
        <v>40</v>
      </c>
      <c r="F177" s="67"/>
      <c r="G177" s="65">
        <f t="shared" si="28"/>
        <v>2</v>
      </c>
      <c r="H177" s="66">
        <f t="shared" si="29"/>
        <v>13</v>
      </c>
      <c r="I177" s="20">
        <f t="shared" si="30"/>
        <v>0.2</v>
      </c>
      <c r="J177" s="21">
        <f t="shared" si="31"/>
        <v>0.32500000000000001</v>
      </c>
    </row>
    <row r="178" spans="1:10" x14ac:dyDescent="0.2">
      <c r="A178" s="158" t="s">
        <v>335</v>
      </c>
      <c r="B178" s="65">
        <v>5</v>
      </c>
      <c r="C178" s="66">
        <v>1</v>
      </c>
      <c r="D178" s="65">
        <v>22</v>
      </c>
      <c r="E178" s="66">
        <v>5</v>
      </c>
      <c r="F178" s="67"/>
      <c r="G178" s="65">
        <f t="shared" si="28"/>
        <v>4</v>
      </c>
      <c r="H178" s="66">
        <f t="shared" si="29"/>
        <v>17</v>
      </c>
      <c r="I178" s="20">
        <f t="shared" si="30"/>
        <v>4</v>
      </c>
      <c r="J178" s="21">
        <f t="shared" si="31"/>
        <v>3.4</v>
      </c>
    </row>
    <row r="179" spans="1:10" x14ac:dyDescent="0.2">
      <c r="A179" s="158" t="s">
        <v>305</v>
      </c>
      <c r="B179" s="65">
        <v>5</v>
      </c>
      <c r="C179" s="66">
        <v>7</v>
      </c>
      <c r="D179" s="65">
        <v>73</v>
      </c>
      <c r="E179" s="66">
        <v>22</v>
      </c>
      <c r="F179" s="67"/>
      <c r="G179" s="65">
        <f t="shared" si="28"/>
        <v>-2</v>
      </c>
      <c r="H179" s="66">
        <f t="shared" si="29"/>
        <v>51</v>
      </c>
      <c r="I179" s="20">
        <f t="shared" si="30"/>
        <v>-0.2857142857142857</v>
      </c>
      <c r="J179" s="21">
        <f t="shared" si="31"/>
        <v>2.3181818181818183</v>
      </c>
    </row>
    <row r="180" spans="1:10" x14ac:dyDescent="0.2">
      <c r="A180" s="158" t="s">
        <v>234</v>
      </c>
      <c r="B180" s="65">
        <v>3</v>
      </c>
      <c r="C180" s="66">
        <v>1</v>
      </c>
      <c r="D180" s="65">
        <v>5</v>
      </c>
      <c r="E180" s="66">
        <v>2</v>
      </c>
      <c r="F180" s="67"/>
      <c r="G180" s="65">
        <f t="shared" si="28"/>
        <v>2</v>
      </c>
      <c r="H180" s="66">
        <f t="shared" si="29"/>
        <v>3</v>
      </c>
      <c r="I180" s="20">
        <f t="shared" si="30"/>
        <v>2</v>
      </c>
      <c r="J180" s="21">
        <f t="shared" si="31"/>
        <v>1.5</v>
      </c>
    </row>
    <row r="181" spans="1:10" x14ac:dyDescent="0.2">
      <c r="A181" s="158" t="s">
        <v>266</v>
      </c>
      <c r="B181" s="65">
        <v>1</v>
      </c>
      <c r="C181" s="66">
        <v>0</v>
      </c>
      <c r="D181" s="65">
        <v>7</v>
      </c>
      <c r="E181" s="66">
        <v>0</v>
      </c>
      <c r="F181" s="67"/>
      <c r="G181" s="65">
        <f t="shared" si="28"/>
        <v>1</v>
      </c>
      <c r="H181" s="66">
        <f t="shared" si="29"/>
        <v>7</v>
      </c>
      <c r="I181" s="20" t="str">
        <f t="shared" si="30"/>
        <v>-</v>
      </c>
      <c r="J181" s="21" t="str">
        <f t="shared" si="31"/>
        <v>-</v>
      </c>
    </row>
    <row r="182" spans="1:10" s="160" customFormat="1" x14ac:dyDescent="0.2">
      <c r="A182" s="178" t="s">
        <v>523</v>
      </c>
      <c r="B182" s="71">
        <v>52</v>
      </c>
      <c r="C182" s="72">
        <v>46</v>
      </c>
      <c r="D182" s="71">
        <v>244</v>
      </c>
      <c r="E182" s="72">
        <v>135</v>
      </c>
      <c r="F182" s="73"/>
      <c r="G182" s="71">
        <f t="shared" si="28"/>
        <v>6</v>
      </c>
      <c r="H182" s="72">
        <f t="shared" si="29"/>
        <v>109</v>
      </c>
      <c r="I182" s="37">
        <f t="shared" si="30"/>
        <v>0.13043478260869565</v>
      </c>
      <c r="J182" s="38">
        <f t="shared" si="31"/>
        <v>0.80740740740740746</v>
      </c>
    </row>
    <row r="183" spans="1:10" x14ac:dyDescent="0.2">
      <c r="A183" s="177"/>
      <c r="B183" s="143"/>
      <c r="C183" s="144"/>
      <c r="D183" s="143"/>
      <c r="E183" s="144"/>
      <c r="F183" s="145"/>
      <c r="G183" s="143"/>
      <c r="H183" s="144"/>
      <c r="I183" s="151"/>
      <c r="J183" s="152"/>
    </row>
    <row r="184" spans="1:10" s="139" customFormat="1" x14ac:dyDescent="0.2">
      <c r="A184" s="159" t="s">
        <v>56</v>
      </c>
      <c r="B184" s="65"/>
      <c r="C184" s="66"/>
      <c r="D184" s="65"/>
      <c r="E184" s="66"/>
      <c r="F184" s="67"/>
      <c r="G184" s="65"/>
      <c r="H184" s="66"/>
      <c r="I184" s="20"/>
      <c r="J184" s="21"/>
    </row>
    <row r="185" spans="1:10" x14ac:dyDescent="0.2">
      <c r="A185" s="158" t="s">
        <v>354</v>
      </c>
      <c r="B185" s="65">
        <v>2</v>
      </c>
      <c r="C185" s="66">
        <v>0</v>
      </c>
      <c r="D185" s="65">
        <v>7</v>
      </c>
      <c r="E185" s="66">
        <v>0</v>
      </c>
      <c r="F185" s="67"/>
      <c r="G185" s="65">
        <f t="shared" ref="G185:G191" si="32">B185-C185</f>
        <v>2</v>
      </c>
      <c r="H185" s="66">
        <f t="shared" ref="H185:H191" si="33">D185-E185</f>
        <v>7</v>
      </c>
      <c r="I185" s="20" t="str">
        <f t="shared" ref="I185:I191" si="34">IF(C185=0, "-", IF(G185/C185&lt;10, G185/C185, "&gt;999%"))</f>
        <v>-</v>
      </c>
      <c r="J185" s="21" t="str">
        <f t="shared" ref="J185:J191" si="35">IF(E185=0, "-", IF(H185/E185&lt;10, H185/E185, "&gt;999%"))</f>
        <v>-</v>
      </c>
    </row>
    <row r="186" spans="1:10" x14ac:dyDescent="0.2">
      <c r="A186" s="158" t="s">
        <v>369</v>
      </c>
      <c r="B186" s="65">
        <v>0</v>
      </c>
      <c r="C186" s="66">
        <v>2</v>
      </c>
      <c r="D186" s="65">
        <v>1</v>
      </c>
      <c r="E186" s="66">
        <v>3</v>
      </c>
      <c r="F186" s="67"/>
      <c r="G186" s="65">
        <f t="shared" si="32"/>
        <v>-2</v>
      </c>
      <c r="H186" s="66">
        <f t="shared" si="33"/>
        <v>-2</v>
      </c>
      <c r="I186" s="20">
        <f t="shared" si="34"/>
        <v>-1</v>
      </c>
      <c r="J186" s="21">
        <f t="shared" si="35"/>
        <v>-0.66666666666666663</v>
      </c>
    </row>
    <row r="187" spans="1:10" x14ac:dyDescent="0.2">
      <c r="A187" s="158" t="s">
        <v>319</v>
      </c>
      <c r="B187" s="65">
        <v>2</v>
      </c>
      <c r="C187" s="66">
        <v>0</v>
      </c>
      <c r="D187" s="65">
        <v>4</v>
      </c>
      <c r="E187" s="66">
        <v>3</v>
      </c>
      <c r="F187" s="67"/>
      <c r="G187" s="65">
        <f t="shared" si="32"/>
        <v>2</v>
      </c>
      <c r="H187" s="66">
        <f t="shared" si="33"/>
        <v>1</v>
      </c>
      <c r="I187" s="20" t="str">
        <f t="shared" si="34"/>
        <v>-</v>
      </c>
      <c r="J187" s="21">
        <f t="shared" si="35"/>
        <v>0.33333333333333331</v>
      </c>
    </row>
    <row r="188" spans="1:10" x14ac:dyDescent="0.2">
      <c r="A188" s="158" t="s">
        <v>320</v>
      </c>
      <c r="B188" s="65">
        <v>1</v>
      </c>
      <c r="C188" s="66">
        <v>0</v>
      </c>
      <c r="D188" s="65">
        <v>7</v>
      </c>
      <c r="E188" s="66">
        <v>3</v>
      </c>
      <c r="F188" s="67"/>
      <c r="G188" s="65">
        <f t="shared" si="32"/>
        <v>1</v>
      </c>
      <c r="H188" s="66">
        <f t="shared" si="33"/>
        <v>4</v>
      </c>
      <c r="I188" s="20" t="str">
        <f t="shared" si="34"/>
        <v>-</v>
      </c>
      <c r="J188" s="21">
        <f t="shared" si="35"/>
        <v>1.3333333333333333</v>
      </c>
    </row>
    <row r="189" spans="1:10" x14ac:dyDescent="0.2">
      <c r="A189" s="158" t="s">
        <v>355</v>
      </c>
      <c r="B189" s="65">
        <v>4</v>
      </c>
      <c r="C189" s="66">
        <v>4</v>
      </c>
      <c r="D189" s="65">
        <v>6</v>
      </c>
      <c r="E189" s="66">
        <v>8</v>
      </c>
      <c r="F189" s="67"/>
      <c r="G189" s="65">
        <f t="shared" si="32"/>
        <v>0</v>
      </c>
      <c r="H189" s="66">
        <f t="shared" si="33"/>
        <v>-2</v>
      </c>
      <c r="I189" s="20">
        <f t="shared" si="34"/>
        <v>0</v>
      </c>
      <c r="J189" s="21">
        <f t="shared" si="35"/>
        <v>-0.25</v>
      </c>
    </row>
    <row r="190" spans="1:10" x14ac:dyDescent="0.2">
      <c r="A190" s="158" t="s">
        <v>356</v>
      </c>
      <c r="B190" s="65">
        <v>1</v>
      </c>
      <c r="C190" s="66">
        <v>0</v>
      </c>
      <c r="D190" s="65">
        <v>1</v>
      </c>
      <c r="E190" s="66">
        <v>1</v>
      </c>
      <c r="F190" s="67"/>
      <c r="G190" s="65">
        <f t="shared" si="32"/>
        <v>1</v>
      </c>
      <c r="H190" s="66">
        <f t="shared" si="33"/>
        <v>0</v>
      </c>
      <c r="I190" s="20" t="str">
        <f t="shared" si="34"/>
        <v>-</v>
      </c>
      <c r="J190" s="21">
        <f t="shared" si="35"/>
        <v>0</v>
      </c>
    </row>
    <row r="191" spans="1:10" s="160" customFormat="1" x14ac:dyDescent="0.2">
      <c r="A191" s="178" t="s">
        <v>524</v>
      </c>
      <c r="B191" s="71">
        <v>10</v>
      </c>
      <c r="C191" s="72">
        <v>6</v>
      </c>
      <c r="D191" s="71">
        <v>26</v>
      </c>
      <c r="E191" s="72">
        <v>18</v>
      </c>
      <c r="F191" s="73"/>
      <c r="G191" s="71">
        <f t="shared" si="32"/>
        <v>4</v>
      </c>
      <c r="H191" s="72">
        <f t="shared" si="33"/>
        <v>8</v>
      </c>
      <c r="I191" s="37">
        <f t="shared" si="34"/>
        <v>0.66666666666666663</v>
      </c>
      <c r="J191" s="38">
        <f t="shared" si="35"/>
        <v>0.44444444444444442</v>
      </c>
    </row>
    <row r="192" spans="1:10" x14ac:dyDescent="0.2">
      <c r="A192" s="177"/>
      <c r="B192" s="143"/>
      <c r="C192" s="144"/>
      <c r="D192" s="143"/>
      <c r="E192" s="144"/>
      <c r="F192" s="145"/>
      <c r="G192" s="143"/>
      <c r="H192" s="144"/>
      <c r="I192" s="151"/>
      <c r="J192" s="152"/>
    </row>
    <row r="193" spans="1:10" s="139" customFormat="1" x14ac:dyDescent="0.2">
      <c r="A193" s="159" t="s">
        <v>57</v>
      </c>
      <c r="B193" s="65"/>
      <c r="C193" s="66"/>
      <c r="D193" s="65"/>
      <c r="E193" s="66"/>
      <c r="F193" s="67"/>
      <c r="G193" s="65"/>
      <c r="H193" s="66"/>
      <c r="I193" s="20"/>
      <c r="J193" s="21"/>
    </row>
    <row r="194" spans="1:10" x14ac:dyDescent="0.2">
      <c r="A194" s="158" t="s">
        <v>336</v>
      </c>
      <c r="B194" s="65">
        <v>0</v>
      </c>
      <c r="C194" s="66">
        <v>0</v>
      </c>
      <c r="D194" s="65">
        <v>0</v>
      </c>
      <c r="E194" s="66">
        <v>2</v>
      </c>
      <c r="F194" s="67"/>
      <c r="G194" s="65">
        <f t="shared" ref="G194:G200" si="36">B194-C194</f>
        <v>0</v>
      </c>
      <c r="H194" s="66">
        <f t="shared" ref="H194:H200" si="37">D194-E194</f>
        <v>-2</v>
      </c>
      <c r="I194" s="20" t="str">
        <f t="shared" ref="I194:I200" si="38">IF(C194=0, "-", IF(G194/C194&lt;10, G194/C194, "&gt;999%"))</f>
        <v>-</v>
      </c>
      <c r="J194" s="21">
        <f t="shared" ref="J194:J200" si="39">IF(E194=0, "-", IF(H194/E194&lt;10, H194/E194, "&gt;999%"))</f>
        <v>-1</v>
      </c>
    </row>
    <row r="195" spans="1:10" x14ac:dyDescent="0.2">
      <c r="A195" s="158" t="s">
        <v>420</v>
      </c>
      <c r="B195" s="65">
        <v>6</v>
      </c>
      <c r="C195" s="66">
        <v>0</v>
      </c>
      <c r="D195" s="65">
        <v>8</v>
      </c>
      <c r="E195" s="66">
        <v>0</v>
      </c>
      <c r="F195" s="67"/>
      <c r="G195" s="65">
        <f t="shared" si="36"/>
        <v>6</v>
      </c>
      <c r="H195" s="66">
        <f t="shared" si="37"/>
        <v>8</v>
      </c>
      <c r="I195" s="20" t="str">
        <f t="shared" si="38"/>
        <v>-</v>
      </c>
      <c r="J195" s="21" t="str">
        <f t="shared" si="39"/>
        <v>-</v>
      </c>
    </row>
    <row r="196" spans="1:10" x14ac:dyDescent="0.2">
      <c r="A196" s="158" t="s">
        <v>379</v>
      </c>
      <c r="B196" s="65">
        <v>3</v>
      </c>
      <c r="C196" s="66">
        <v>0</v>
      </c>
      <c r="D196" s="65">
        <v>7</v>
      </c>
      <c r="E196" s="66">
        <v>6</v>
      </c>
      <c r="F196" s="67"/>
      <c r="G196" s="65">
        <f t="shared" si="36"/>
        <v>3</v>
      </c>
      <c r="H196" s="66">
        <f t="shared" si="37"/>
        <v>1</v>
      </c>
      <c r="I196" s="20" t="str">
        <f t="shared" si="38"/>
        <v>-</v>
      </c>
      <c r="J196" s="21">
        <f t="shared" si="39"/>
        <v>0.16666666666666666</v>
      </c>
    </row>
    <row r="197" spans="1:10" x14ac:dyDescent="0.2">
      <c r="A197" s="158" t="s">
        <v>244</v>
      </c>
      <c r="B197" s="65">
        <v>2</v>
      </c>
      <c r="C197" s="66">
        <v>0</v>
      </c>
      <c r="D197" s="65">
        <v>3</v>
      </c>
      <c r="E197" s="66">
        <v>1</v>
      </c>
      <c r="F197" s="67"/>
      <c r="G197" s="65">
        <f t="shared" si="36"/>
        <v>2</v>
      </c>
      <c r="H197" s="66">
        <f t="shared" si="37"/>
        <v>2</v>
      </c>
      <c r="I197" s="20" t="str">
        <f t="shared" si="38"/>
        <v>-</v>
      </c>
      <c r="J197" s="21">
        <f t="shared" si="39"/>
        <v>2</v>
      </c>
    </row>
    <row r="198" spans="1:10" x14ac:dyDescent="0.2">
      <c r="A198" s="158" t="s">
        <v>403</v>
      </c>
      <c r="B198" s="65">
        <v>24</v>
      </c>
      <c r="C198" s="66">
        <v>4</v>
      </c>
      <c r="D198" s="65">
        <v>33</v>
      </c>
      <c r="E198" s="66">
        <v>17</v>
      </c>
      <c r="F198" s="67"/>
      <c r="G198" s="65">
        <f t="shared" si="36"/>
        <v>20</v>
      </c>
      <c r="H198" s="66">
        <f t="shared" si="37"/>
        <v>16</v>
      </c>
      <c r="I198" s="20">
        <f t="shared" si="38"/>
        <v>5</v>
      </c>
      <c r="J198" s="21">
        <f t="shared" si="39"/>
        <v>0.94117647058823528</v>
      </c>
    </row>
    <row r="199" spans="1:10" x14ac:dyDescent="0.2">
      <c r="A199" s="158" t="s">
        <v>380</v>
      </c>
      <c r="B199" s="65">
        <v>1</v>
      </c>
      <c r="C199" s="66">
        <v>1</v>
      </c>
      <c r="D199" s="65">
        <v>1</v>
      </c>
      <c r="E199" s="66">
        <v>1</v>
      </c>
      <c r="F199" s="67"/>
      <c r="G199" s="65">
        <f t="shared" si="36"/>
        <v>0</v>
      </c>
      <c r="H199" s="66">
        <f t="shared" si="37"/>
        <v>0</v>
      </c>
      <c r="I199" s="20">
        <f t="shared" si="38"/>
        <v>0</v>
      </c>
      <c r="J199" s="21">
        <f t="shared" si="39"/>
        <v>0</v>
      </c>
    </row>
    <row r="200" spans="1:10" s="160" customFormat="1" x14ac:dyDescent="0.2">
      <c r="A200" s="178" t="s">
        <v>525</v>
      </c>
      <c r="B200" s="71">
        <v>36</v>
      </c>
      <c r="C200" s="72">
        <v>5</v>
      </c>
      <c r="D200" s="71">
        <v>52</v>
      </c>
      <c r="E200" s="72">
        <v>27</v>
      </c>
      <c r="F200" s="73"/>
      <c r="G200" s="71">
        <f t="shared" si="36"/>
        <v>31</v>
      </c>
      <c r="H200" s="72">
        <f t="shared" si="37"/>
        <v>25</v>
      </c>
      <c r="I200" s="37">
        <f t="shared" si="38"/>
        <v>6.2</v>
      </c>
      <c r="J200" s="38">
        <f t="shared" si="39"/>
        <v>0.92592592592592593</v>
      </c>
    </row>
    <row r="201" spans="1:10" x14ac:dyDescent="0.2">
      <c r="A201" s="177"/>
      <c r="B201" s="143"/>
      <c r="C201" s="144"/>
      <c r="D201" s="143"/>
      <c r="E201" s="144"/>
      <c r="F201" s="145"/>
      <c r="G201" s="143"/>
      <c r="H201" s="144"/>
      <c r="I201" s="151"/>
      <c r="J201" s="152"/>
    </row>
    <row r="202" spans="1:10" s="139" customFormat="1" x14ac:dyDescent="0.2">
      <c r="A202" s="159" t="s">
        <v>58</v>
      </c>
      <c r="B202" s="65"/>
      <c r="C202" s="66"/>
      <c r="D202" s="65"/>
      <c r="E202" s="66"/>
      <c r="F202" s="67"/>
      <c r="G202" s="65"/>
      <c r="H202" s="66"/>
      <c r="I202" s="20"/>
      <c r="J202" s="21"/>
    </row>
    <row r="203" spans="1:10" x14ac:dyDescent="0.2">
      <c r="A203" s="158" t="s">
        <v>357</v>
      </c>
      <c r="B203" s="65">
        <v>0</v>
      </c>
      <c r="C203" s="66">
        <v>1</v>
      </c>
      <c r="D203" s="65">
        <v>0</v>
      </c>
      <c r="E203" s="66">
        <v>1</v>
      </c>
      <c r="F203" s="67"/>
      <c r="G203" s="65">
        <f>B203-C203</f>
        <v>-1</v>
      </c>
      <c r="H203" s="66">
        <f>D203-E203</f>
        <v>-1</v>
      </c>
      <c r="I203" s="20">
        <f>IF(C203=0, "-", IF(G203/C203&lt;10, G203/C203, "&gt;999%"))</f>
        <v>-1</v>
      </c>
      <c r="J203" s="21">
        <f>IF(E203=0, "-", IF(H203/E203&lt;10, H203/E203, "&gt;999%"))</f>
        <v>-1</v>
      </c>
    </row>
    <row r="204" spans="1:10" s="160" customFormat="1" x14ac:dyDescent="0.2">
      <c r="A204" s="178" t="s">
        <v>526</v>
      </c>
      <c r="B204" s="71">
        <v>0</v>
      </c>
      <c r="C204" s="72">
        <v>1</v>
      </c>
      <c r="D204" s="71">
        <v>0</v>
      </c>
      <c r="E204" s="72">
        <v>1</v>
      </c>
      <c r="F204" s="73"/>
      <c r="G204" s="71">
        <f>B204-C204</f>
        <v>-1</v>
      </c>
      <c r="H204" s="72">
        <f>D204-E204</f>
        <v>-1</v>
      </c>
      <c r="I204" s="37">
        <f>IF(C204=0, "-", IF(G204/C204&lt;10, G204/C204, "&gt;999%"))</f>
        <v>-1</v>
      </c>
      <c r="J204" s="38">
        <f>IF(E204=0, "-", IF(H204/E204&lt;10, H204/E204, "&gt;999%"))</f>
        <v>-1</v>
      </c>
    </row>
    <row r="205" spans="1:10" x14ac:dyDescent="0.2">
      <c r="A205" s="177"/>
      <c r="B205" s="143"/>
      <c r="C205" s="144"/>
      <c r="D205" s="143"/>
      <c r="E205" s="144"/>
      <c r="F205" s="145"/>
      <c r="G205" s="143"/>
      <c r="H205" s="144"/>
      <c r="I205" s="151"/>
      <c r="J205" s="152"/>
    </row>
    <row r="206" spans="1:10" s="139" customFormat="1" x14ac:dyDescent="0.2">
      <c r="A206" s="159" t="s">
        <v>59</v>
      </c>
      <c r="B206" s="65"/>
      <c r="C206" s="66"/>
      <c r="D206" s="65"/>
      <c r="E206" s="66"/>
      <c r="F206" s="67"/>
      <c r="G206" s="65"/>
      <c r="H206" s="66"/>
      <c r="I206" s="20"/>
      <c r="J206" s="21"/>
    </row>
    <row r="207" spans="1:10" x14ac:dyDescent="0.2">
      <c r="A207" s="158" t="s">
        <v>436</v>
      </c>
      <c r="B207" s="65">
        <v>1</v>
      </c>
      <c r="C207" s="66">
        <v>4</v>
      </c>
      <c r="D207" s="65">
        <v>3</v>
      </c>
      <c r="E207" s="66">
        <v>5</v>
      </c>
      <c r="F207" s="67"/>
      <c r="G207" s="65">
        <f>B207-C207</f>
        <v>-3</v>
      </c>
      <c r="H207" s="66">
        <f>D207-E207</f>
        <v>-2</v>
      </c>
      <c r="I207" s="20">
        <f>IF(C207=0, "-", IF(G207/C207&lt;10, G207/C207, "&gt;999%"))</f>
        <v>-0.75</v>
      </c>
      <c r="J207" s="21">
        <f>IF(E207=0, "-", IF(H207/E207&lt;10, H207/E207, "&gt;999%"))</f>
        <v>-0.4</v>
      </c>
    </row>
    <row r="208" spans="1:10" s="160" customFormat="1" x14ac:dyDescent="0.2">
      <c r="A208" s="178" t="s">
        <v>527</v>
      </c>
      <c r="B208" s="71">
        <v>1</v>
      </c>
      <c r="C208" s="72">
        <v>4</v>
      </c>
      <c r="D208" s="71">
        <v>3</v>
      </c>
      <c r="E208" s="72">
        <v>5</v>
      </c>
      <c r="F208" s="73"/>
      <c r="G208" s="71">
        <f>B208-C208</f>
        <v>-3</v>
      </c>
      <c r="H208" s="72">
        <f>D208-E208</f>
        <v>-2</v>
      </c>
      <c r="I208" s="37">
        <f>IF(C208=0, "-", IF(G208/C208&lt;10, G208/C208, "&gt;999%"))</f>
        <v>-0.75</v>
      </c>
      <c r="J208" s="38">
        <f>IF(E208=0, "-", IF(H208/E208&lt;10, H208/E208, "&gt;999%"))</f>
        <v>-0.4</v>
      </c>
    </row>
    <row r="209" spans="1:10" x14ac:dyDescent="0.2">
      <c r="A209" s="177"/>
      <c r="B209" s="143"/>
      <c r="C209" s="144"/>
      <c r="D209" s="143"/>
      <c r="E209" s="144"/>
      <c r="F209" s="145"/>
      <c r="G209" s="143"/>
      <c r="H209" s="144"/>
      <c r="I209" s="151"/>
      <c r="J209" s="152"/>
    </row>
    <row r="210" spans="1:10" s="139" customFormat="1" x14ac:dyDescent="0.2">
      <c r="A210" s="159" t="s">
        <v>60</v>
      </c>
      <c r="B210" s="65"/>
      <c r="C210" s="66"/>
      <c r="D210" s="65"/>
      <c r="E210" s="66"/>
      <c r="F210" s="67"/>
      <c r="G210" s="65"/>
      <c r="H210" s="66"/>
      <c r="I210" s="20"/>
      <c r="J210" s="21"/>
    </row>
    <row r="211" spans="1:10" x14ac:dyDescent="0.2">
      <c r="A211" s="158" t="s">
        <v>236</v>
      </c>
      <c r="B211" s="65">
        <v>0</v>
      </c>
      <c r="C211" s="66">
        <v>0</v>
      </c>
      <c r="D211" s="65">
        <v>0</v>
      </c>
      <c r="E211" s="66">
        <v>1</v>
      </c>
      <c r="F211" s="67"/>
      <c r="G211" s="65">
        <f>B211-C211</f>
        <v>0</v>
      </c>
      <c r="H211" s="66">
        <f>D211-E211</f>
        <v>-1</v>
      </c>
      <c r="I211" s="20" t="str">
        <f>IF(C211=0, "-", IF(G211/C211&lt;10, G211/C211, "&gt;999%"))</f>
        <v>-</v>
      </c>
      <c r="J211" s="21">
        <f>IF(E211=0, "-", IF(H211/E211&lt;10, H211/E211, "&gt;999%"))</f>
        <v>-1</v>
      </c>
    </row>
    <row r="212" spans="1:10" x14ac:dyDescent="0.2">
      <c r="A212" s="158" t="s">
        <v>358</v>
      </c>
      <c r="B212" s="65">
        <v>1</v>
      </c>
      <c r="C212" s="66">
        <v>0</v>
      </c>
      <c r="D212" s="65">
        <v>1</v>
      </c>
      <c r="E212" s="66">
        <v>0</v>
      </c>
      <c r="F212" s="67"/>
      <c r="G212" s="65">
        <f>B212-C212</f>
        <v>1</v>
      </c>
      <c r="H212" s="66">
        <f>D212-E212</f>
        <v>1</v>
      </c>
      <c r="I212" s="20" t="str">
        <f>IF(C212=0, "-", IF(G212/C212&lt;10, G212/C212, "&gt;999%"))</f>
        <v>-</v>
      </c>
      <c r="J212" s="21" t="str">
        <f>IF(E212=0, "-", IF(H212/E212&lt;10, H212/E212, "&gt;999%"))</f>
        <v>-</v>
      </c>
    </row>
    <row r="213" spans="1:10" x14ac:dyDescent="0.2">
      <c r="A213" s="158" t="s">
        <v>240</v>
      </c>
      <c r="B213" s="65">
        <v>1</v>
      </c>
      <c r="C213" s="66">
        <v>0</v>
      </c>
      <c r="D213" s="65">
        <v>1</v>
      </c>
      <c r="E213" s="66">
        <v>0</v>
      </c>
      <c r="F213" s="67"/>
      <c r="G213" s="65">
        <f>B213-C213</f>
        <v>1</v>
      </c>
      <c r="H213" s="66">
        <f>D213-E213</f>
        <v>1</v>
      </c>
      <c r="I213" s="20" t="str">
        <f>IF(C213=0, "-", IF(G213/C213&lt;10, G213/C213, "&gt;999%"))</f>
        <v>-</v>
      </c>
      <c r="J213" s="21" t="str">
        <f>IF(E213=0, "-", IF(H213/E213&lt;10, H213/E213, "&gt;999%"))</f>
        <v>-</v>
      </c>
    </row>
    <row r="214" spans="1:10" s="160" customFormat="1" x14ac:dyDescent="0.2">
      <c r="A214" s="178" t="s">
        <v>528</v>
      </c>
      <c r="B214" s="71">
        <v>2</v>
      </c>
      <c r="C214" s="72">
        <v>0</v>
      </c>
      <c r="D214" s="71">
        <v>2</v>
      </c>
      <c r="E214" s="72">
        <v>1</v>
      </c>
      <c r="F214" s="73"/>
      <c r="G214" s="71">
        <f>B214-C214</f>
        <v>2</v>
      </c>
      <c r="H214" s="72">
        <f>D214-E214</f>
        <v>1</v>
      </c>
      <c r="I214" s="37" t="str">
        <f>IF(C214=0, "-", IF(G214/C214&lt;10, G214/C214, "&gt;999%"))</f>
        <v>-</v>
      </c>
      <c r="J214" s="38">
        <f>IF(E214=0, "-", IF(H214/E214&lt;10, H214/E214, "&gt;999%"))</f>
        <v>1</v>
      </c>
    </row>
    <row r="215" spans="1:10" x14ac:dyDescent="0.2">
      <c r="A215" s="177"/>
      <c r="B215" s="143"/>
      <c r="C215" s="144"/>
      <c r="D215" s="143"/>
      <c r="E215" s="144"/>
      <c r="F215" s="145"/>
      <c r="G215" s="143"/>
      <c r="H215" s="144"/>
      <c r="I215" s="151"/>
      <c r="J215" s="152"/>
    </row>
    <row r="216" spans="1:10" s="139" customFormat="1" x14ac:dyDescent="0.2">
      <c r="A216" s="159" t="s">
        <v>61</v>
      </c>
      <c r="B216" s="65"/>
      <c r="C216" s="66"/>
      <c r="D216" s="65"/>
      <c r="E216" s="66"/>
      <c r="F216" s="67"/>
      <c r="G216" s="65"/>
      <c r="H216" s="66"/>
      <c r="I216" s="20"/>
      <c r="J216" s="21"/>
    </row>
    <row r="217" spans="1:10" x14ac:dyDescent="0.2">
      <c r="A217" s="158" t="s">
        <v>391</v>
      </c>
      <c r="B217" s="65">
        <v>0</v>
      </c>
      <c r="C217" s="66">
        <v>2</v>
      </c>
      <c r="D217" s="65">
        <v>6</v>
      </c>
      <c r="E217" s="66">
        <v>7</v>
      </c>
      <c r="F217" s="67"/>
      <c r="G217" s="65">
        <f t="shared" ref="G217:G228" si="40">B217-C217</f>
        <v>-2</v>
      </c>
      <c r="H217" s="66">
        <f t="shared" ref="H217:H228" si="41">D217-E217</f>
        <v>-1</v>
      </c>
      <c r="I217" s="20">
        <f t="shared" ref="I217:I228" si="42">IF(C217=0, "-", IF(G217/C217&lt;10, G217/C217, "&gt;999%"))</f>
        <v>-1</v>
      </c>
      <c r="J217" s="21">
        <f t="shared" ref="J217:J228" si="43">IF(E217=0, "-", IF(H217/E217&lt;10, H217/E217, "&gt;999%"))</f>
        <v>-0.14285714285714285</v>
      </c>
    </row>
    <row r="218" spans="1:10" x14ac:dyDescent="0.2">
      <c r="A218" s="158" t="s">
        <v>404</v>
      </c>
      <c r="B218" s="65">
        <v>41</v>
      </c>
      <c r="C218" s="66">
        <v>23</v>
      </c>
      <c r="D218" s="65">
        <v>88</v>
      </c>
      <c r="E218" s="66">
        <v>65</v>
      </c>
      <c r="F218" s="67"/>
      <c r="G218" s="65">
        <f t="shared" si="40"/>
        <v>18</v>
      </c>
      <c r="H218" s="66">
        <f t="shared" si="41"/>
        <v>23</v>
      </c>
      <c r="I218" s="20">
        <f t="shared" si="42"/>
        <v>0.78260869565217395</v>
      </c>
      <c r="J218" s="21">
        <f t="shared" si="43"/>
        <v>0.35384615384615387</v>
      </c>
    </row>
    <row r="219" spans="1:10" x14ac:dyDescent="0.2">
      <c r="A219" s="158" t="s">
        <v>267</v>
      </c>
      <c r="B219" s="65">
        <v>16</v>
      </c>
      <c r="C219" s="66">
        <v>20</v>
      </c>
      <c r="D219" s="65">
        <v>53</v>
      </c>
      <c r="E219" s="66">
        <v>66</v>
      </c>
      <c r="F219" s="67"/>
      <c r="G219" s="65">
        <f t="shared" si="40"/>
        <v>-4</v>
      </c>
      <c r="H219" s="66">
        <f t="shared" si="41"/>
        <v>-13</v>
      </c>
      <c r="I219" s="20">
        <f t="shared" si="42"/>
        <v>-0.2</v>
      </c>
      <c r="J219" s="21">
        <f t="shared" si="43"/>
        <v>-0.19696969696969696</v>
      </c>
    </row>
    <row r="220" spans="1:10" x14ac:dyDescent="0.2">
      <c r="A220" s="158" t="s">
        <v>279</v>
      </c>
      <c r="B220" s="65">
        <v>18</v>
      </c>
      <c r="C220" s="66">
        <v>12</v>
      </c>
      <c r="D220" s="65">
        <v>30</v>
      </c>
      <c r="E220" s="66">
        <v>18</v>
      </c>
      <c r="F220" s="67"/>
      <c r="G220" s="65">
        <f t="shared" si="40"/>
        <v>6</v>
      </c>
      <c r="H220" s="66">
        <f t="shared" si="41"/>
        <v>12</v>
      </c>
      <c r="I220" s="20">
        <f t="shared" si="42"/>
        <v>0.5</v>
      </c>
      <c r="J220" s="21">
        <f t="shared" si="43"/>
        <v>0.66666666666666663</v>
      </c>
    </row>
    <row r="221" spans="1:10" x14ac:dyDescent="0.2">
      <c r="A221" s="158" t="s">
        <v>306</v>
      </c>
      <c r="B221" s="65">
        <v>30</v>
      </c>
      <c r="C221" s="66">
        <v>13</v>
      </c>
      <c r="D221" s="65">
        <v>59</v>
      </c>
      <c r="E221" s="66">
        <v>46</v>
      </c>
      <c r="F221" s="67"/>
      <c r="G221" s="65">
        <f t="shared" si="40"/>
        <v>17</v>
      </c>
      <c r="H221" s="66">
        <f t="shared" si="41"/>
        <v>13</v>
      </c>
      <c r="I221" s="20">
        <f t="shared" si="42"/>
        <v>1.3076923076923077</v>
      </c>
      <c r="J221" s="21">
        <f t="shared" si="43"/>
        <v>0.28260869565217389</v>
      </c>
    </row>
    <row r="222" spans="1:10" x14ac:dyDescent="0.2">
      <c r="A222" s="158" t="s">
        <v>337</v>
      </c>
      <c r="B222" s="65">
        <v>1</v>
      </c>
      <c r="C222" s="66">
        <v>0</v>
      </c>
      <c r="D222" s="65">
        <v>4</v>
      </c>
      <c r="E222" s="66">
        <v>4</v>
      </c>
      <c r="F222" s="67"/>
      <c r="G222" s="65">
        <f t="shared" si="40"/>
        <v>1</v>
      </c>
      <c r="H222" s="66">
        <f t="shared" si="41"/>
        <v>0</v>
      </c>
      <c r="I222" s="20" t="str">
        <f t="shared" si="42"/>
        <v>-</v>
      </c>
      <c r="J222" s="21">
        <f t="shared" si="43"/>
        <v>0</v>
      </c>
    </row>
    <row r="223" spans="1:10" x14ac:dyDescent="0.2">
      <c r="A223" s="158" t="s">
        <v>338</v>
      </c>
      <c r="B223" s="65">
        <v>3</v>
      </c>
      <c r="C223" s="66">
        <v>4</v>
      </c>
      <c r="D223" s="65">
        <v>11</v>
      </c>
      <c r="E223" s="66">
        <v>11</v>
      </c>
      <c r="F223" s="67"/>
      <c r="G223" s="65">
        <f t="shared" si="40"/>
        <v>-1</v>
      </c>
      <c r="H223" s="66">
        <f t="shared" si="41"/>
        <v>0</v>
      </c>
      <c r="I223" s="20">
        <f t="shared" si="42"/>
        <v>-0.25</v>
      </c>
      <c r="J223" s="21">
        <f t="shared" si="43"/>
        <v>0</v>
      </c>
    </row>
    <row r="224" spans="1:10" x14ac:dyDescent="0.2">
      <c r="A224" s="158" t="s">
        <v>252</v>
      </c>
      <c r="B224" s="65">
        <v>1</v>
      </c>
      <c r="C224" s="66">
        <v>0</v>
      </c>
      <c r="D224" s="65">
        <v>1</v>
      </c>
      <c r="E224" s="66">
        <v>2</v>
      </c>
      <c r="F224" s="67"/>
      <c r="G224" s="65">
        <f t="shared" si="40"/>
        <v>1</v>
      </c>
      <c r="H224" s="66">
        <f t="shared" si="41"/>
        <v>-1</v>
      </c>
      <c r="I224" s="20" t="str">
        <f t="shared" si="42"/>
        <v>-</v>
      </c>
      <c r="J224" s="21">
        <f t="shared" si="43"/>
        <v>-0.5</v>
      </c>
    </row>
    <row r="225" spans="1:10" x14ac:dyDescent="0.2">
      <c r="A225" s="158" t="s">
        <v>188</v>
      </c>
      <c r="B225" s="65">
        <v>6</v>
      </c>
      <c r="C225" s="66">
        <v>4</v>
      </c>
      <c r="D225" s="65">
        <v>11</v>
      </c>
      <c r="E225" s="66">
        <v>11</v>
      </c>
      <c r="F225" s="67"/>
      <c r="G225" s="65">
        <f t="shared" si="40"/>
        <v>2</v>
      </c>
      <c r="H225" s="66">
        <f t="shared" si="41"/>
        <v>0</v>
      </c>
      <c r="I225" s="20">
        <f t="shared" si="42"/>
        <v>0.5</v>
      </c>
      <c r="J225" s="21">
        <f t="shared" si="43"/>
        <v>0</v>
      </c>
    </row>
    <row r="226" spans="1:10" x14ac:dyDescent="0.2">
      <c r="A226" s="158" t="s">
        <v>206</v>
      </c>
      <c r="B226" s="65">
        <v>4</v>
      </c>
      <c r="C226" s="66">
        <v>6</v>
      </c>
      <c r="D226" s="65">
        <v>25</v>
      </c>
      <c r="E226" s="66">
        <v>27</v>
      </c>
      <c r="F226" s="67"/>
      <c r="G226" s="65">
        <f t="shared" si="40"/>
        <v>-2</v>
      </c>
      <c r="H226" s="66">
        <f t="shared" si="41"/>
        <v>-2</v>
      </c>
      <c r="I226" s="20">
        <f t="shared" si="42"/>
        <v>-0.33333333333333331</v>
      </c>
      <c r="J226" s="21">
        <f t="shared" si="43"/>
        <v>-7.407407407407407E-2</v>
      </c>
    </row>
    <row r="227" spans="1:10" x14ac:dyDescent="0.2">
      <c r="A227" s="158" t="s">
        <v>220</v>
      </c>
      <c r="B227" s="65">
        <v>0</v>
      </c>
      <c r="C227" s="66">
        <v>2</v>
      </c>
      <c r="D227" s="65">
        <v>1</v>
      </c>
      <c r="E227" s="66">
        <v>5</v>
      </c>
      <c r="F227" s="67"/>
      <c r="G227" s="65">
        <f t="shared" si="40"/>
        <v>-2</v>
      </c>
      <c r="H227" s="66">
        <f t="shared" si="41"/>
        <v>-4</v>
      </c>
      <c r="I227" s="20">
        <f t="shared" si="42"/>
        <v>-1</v>
      </c>
      <c r="J227" s="21">
        <f t="shared" si="43"/>
        <v>-0.8</v>
      </c>
    </row>
    <row r="228" spans="1:10" s="160" customFormat="1" x14ac:dyDescent="0.2">
      <c r="A228" s="178" t="s">
        <v>529</v>
      </c>
      <c r="B228" s="71">
        <v>120</v>
      </c>
      <c r="C228" s="72">
        <v>86</v>
      </c>
      <c r="D228" s="71">
        <v>289</v>
      </c>
      <c r="E228" s="72">
        <v>262</v>
      </c>
      <c r="F228" s="73"/>
      <c r="G228" s="71">
        <f t="shared" si="40"/>
        <v>34</v>
      </c>
      <c r="H228" s="72">
        <f t="shared" si="41"/>
        <v>27</v>
      </c>
      <c r="I228" s="37">
        <f t="shared" si="42"/>
        <v>0.39534883720930231</v>
      </c>
      <c r="J228" s="38">
        <f t="shared" si="43"/>
        <v>0.10305343511450382</v>
      </c>
    </row>
    <row r="229" spans="1:10" x14ac:dyDescent="0.2">
      <c r="A229" s="177"/>
      <c r="B229" s="143"/>
      <c r="C229" s="144"/>
      <c r="D229" s="143"/>
      <c r="E229" s="144"/>
      <c r="F229" s="145"/>
      <c r="G229" s="143"/>
      <c r="H229" s="144"/>
      <c r="I229" s="151"/>
      <c r="J229" s="152"/>
    </row>
    <row r="230" spans="1:10" s="139" customFormat="1" x14ac:dyDescent="0.2">
      <c r="A230" s="159" t="s">
        <v>62</v>
      </c>
      <c r="B230" s="65"/>
      <c r="C230" s="66"/>
      <c r="D230" s="65"/>
      <c r="E230" s="66"/>
      <c r="F230" s="67"/>
      <c r="G230" s="65"/>
      <c r="H230" s="66"/>
      <c r="I230" s="20"/>
      <c r="J230" s="21"/>
    </row>
    <row r="231" spans="1:10" x14ac:dyDescent="0.2">
      <c r="A231" s="158" t="s">
        <v>261</v>
      </c>
      <c r="B231" s="65">
        <v>0</v>
      </c>
      <c r="C231" s="66">
        <v>0</v>
      </c>
      <c r="D231" s="65">
        <v>1</v>
      </c>
      <c r="E231" s="66">
        <v>0</v>
      </c>
      <c r="F231" s="67"/>
      <c r="G231" s="65">
        <f>B231-C231</f>
        <v>0</v>
      </c>
      <c r="H231" s="66">
        <f>D231-E231</f>
        <v>1</v>
      </c>
      <c r="I231" s="20" t="str">
        <f>IF(C231=0, "-", IF(G231/C231&lt;10, G231/C231, "&gt;999%"))</f>
        <v>-</v>
      </c>
      <c r="J231" s="21" t="str">
        <f>IF(E231=0, "-", IF(H231/E231&lt;10, H231/E231, "&gt;999%"))</f>
        <v>-</v>
      </c>
    </row>
    <row r="232" spans="1:10" s="160" customFormat="1" x14ac:dyDescent="0.2">
      <c r="A232" s="178" t="s">
        <v>530</v>
      </c>
      <c r="B232" s="71">
        <v>0</v>
      </c>
      <c r="C232" s="72">
        <v>0</v>
      </c>
      <c r="D232" s="71">
        <v>1</v>
      </c>
      <c r="E232" s="72">
        <v>0</v>
      </c>
      <c r="F232" s="73"/>
      <c r="G232" s="71">
        <f>B232-C232</f>
        <v>0</v>
      </c>
      <c r="H232" s="72">
        <f>D232-E232</f>
        <v>1</v>
      </c>
      <c r="I232" s="37" t="str">
        <f>IF(C232=0, "-", IF(G232/C232&lt;10, G232/C232, "&gt;999%"))</f>
        <v>-</v>
      </c>
      <c r="J232" s="38" t="str">
        <f>IF(E232=0, "-", IF(H232/E232&lt;10, H232/E232, "&gt;999%"))</f>
        <v>-</v>
      </c>
    </row>
    <row r="233" spans="1:10" x14ac:dyDescent="0.2">
      <c r="A233" s="177"/>
      <c r="B233" s="143"/>
      <c r="C233" s="144"/>
      <c r="D233" s="143"/>
      <c r="E233" s="144"/>
      <c r="F233" s="145"/>
      <c r="G233" s="143"/>
      <c r="H233" s="144"/>
      <c r="I233" s="151"/>
      <c r="J233" s="152"/>
    </row>
    <row r="234" spans="1:10" s="139" customFormat="1" x14ac:dyDescent="0.2">
      <c r="A234" s="159" t="s">
        <v>63</v>
      </c>
      <c r="B234" s="65"/>
      <c r="C234" s="66"/>
      <c r="D234" s="65"/>
      <c r="E234" s="66"/>
      <c r="F234" s="67"/>
      <c r="G234" s="65"/>
      <c r="H234" s="66"/>
      <c r="I234" s="20"/>
      <c r="J234" s="21"/>
    </row>
    <row r="235" spans="1:10" x14ac:dyDescent="0.2">
      <c r="A235" s="158" t="s">
        <v>216</v>
      </c>
      <c r="B235" s="65">
        <v>2</v>
      </c>
      <c r="C235" s="66">
        <v>3</v>
      </c>
      <c r="D235" s="65">
        <v>4</v>
      </c>
      <c r="E235" s="66">
        <v>8</v>
      </c>
      <c r="F235" s="67"/>
      <c r="G235" s="65">
        <f t="shared" ref="G235:G248" si="44">B235-C235</f>
        <v>-1</v>
      </c>
      <c r="H235" s="66">
        <f t="shared" ref="H235:H248" si="45">D235-E235</f>
        <v>-4</v>
      </c>
      <c r="I235" s="20">
        <f t="shared" ref="I235:I248" si="46">IF(C235=0, "-", IF(G235/C235&lt;10, G235/C235, "&gt;999%"))</f>
        <v>-0.33333333333333331</v>
      </c>
      <c r="J235" s="21">
        <f t="shared" ref="J235:J248" si="47">IF(E235=0, "-", IF(H235/E235&lt;10, H235/E235, "&gt;999%"))</f>
        <v>-0.5</v>
      </c>
    </row>
    <row r="236" spans="1:10" x14ac:dyDescent="0.2">
      <c r="A236" s="158" t="s">
        <v>217</v>
      </c>
      <c r="B236" s="65">
        <v>0</v>
      </c>
      <c r="C236" s="66">
        <v>0</v>
      </c>
      <c r="D236" s="65">
        <v>1</v>
      </c>
      <c r="E236" s="66">
        <v>0</v>
      </c>
      <c r="F236" s="67"/>
      <c r="G236" s="65">
        <f t="shared" si="44"/>
        <v>0</v>
      </c>
      <c r="H236" s="66">
        <f t="shared" si="45"/>
        <v>1</v>
      </c>
      <c r="I236" s="20" t="str">
        <f t="shared" si="46"/>
        <v>-</v>
      </c>
      <c r="J236" s="21" t="str">
        <f t="shared" si="47"/>
        <v>-</v>
      </c>
    </row>
    <row r="237" spans="1:10" x14ac:dyDescent="0.2">
      <c r="A237" s="158" t="s">
        <v>231</v>
      </c>
      <c r="B237" s="65">
        <v>1</v>
      </c>
      <c r="C237" s="66">
        <v>2</v>
      </c>
      <c r="D237" s="65">
        <v>3</v>
      </c>
      <c r="E237" s="66">
        <v>5</v>
      </c>
      <c r="F237" s="67"/>
      <c r="G237" s="65">
        <f t="shared" si="44"/>
        <v>-1</v>
      </c>
      <c r="H237" s="66">
        <f t="shared" si="45"/>
        <v>-2</v>
      </c>
      <c r="I237" s="20">
        <f t="shared" si="46"/>
        <v>-0.5</v>
      </c>
      <c r="J237" s="21">
        <f t="shared" si="47"/>
        <v>-0.4</v>
      </c>
    </row>
    <row r="238" spans="1:10" x14ac:dyDescent="0.2">
      <c r="A238" s="158" t="s">
        <v>257</v>
      </c>
      <c r="B238" s="65">
        <v>0</v>
      </c>
      <c r="C238" s="66">
        <v>0</v>
      </c>
      <c r="D238" s="65">
        <v>1</v>
      </c>
      <c r="E238" s="66">
        <v>1</v>
      </c>
      <c r="F238" s="67"/>
      <c r="G238" s="65">
        <f t="shared" si="44"/>
        <v>0</v>
      </c>
      <c r="H238" s="66">
        <f t="shared" si="45"/>
        <v>0</v>
      </c>
      <c r="I238" s="20" t="str">
        <f t="shared" si="46"/>
        <v>-</v>
      </c>
      <c r="J238" s="21">
        <f t="shared" si="47"/>
        <v>0</v>
      </c>
    </row>
    <row r="239" spans="1:10" x14ac:dyDescent="0.2">
      <c r="A239" s="158" t="s">
        <v>237</v>
      </c>
      <c r="B239" s="65">
        <v>3</v>
      </c>
      <c r="C239" s="66">
        <v>0</v>
      </c>
      <c r="D239" s="65">
        <v>3</v>
      </c>
      <c r="E239" s="66">
        <v>1</v>
      </c>
      <c r="F239" s="67"/>
      <c r="G239" s="65">
        <f t="shared" si="44"/>
        <v>3</v>
      </c>
      <c r="H239" s="66">
        <f t="shared" si="45"/>
        <v>2</v>
      </c>
      <c r="I239" s="20" t="str">
        <f t="shared" si="46"/>
        <v>-</v>
      </c>
      <c r="J239" s="21">
        <f t="shared" si="47"/>
        <v>2</v>
      </c>
    </row>
    <row r="240" spans="1:10" x14ac:dyDescent="0.2">
      <c r="A240" s="158" t="s">
        <v>370</v>
      </c>
      <c r="B240" s="65">
        <v>0</v>
      </c>
      <c r="C240" s="66">
        <v>0</v>
      </c>
      <c r="D240" s="65">
        <v>1</v>
      </c>
      <c r="E240" s="66">
        <v>0</v>
      </c>
      <c r="F240" s="67"/>
      <c r="G240" s="65">
        <f t="shared" si="44"/>
        <v>0</v>
      </c>
      <c r="H240" s="66">
        <f t="shared" si="45"/>
        <v>1</v>
      </c>
      <c r="I240" s="20" t="str">
        <f t="shared" si="46"/>
        <v>-</v>
      </c>
      <c r="J240" s="21" t="str">
        <f t="shared" si="47"/>
        <v>-</v>
      </c>
    </row>
    <row r="241" spans="1:10" x14ac:dyDescent="0.2">
      <c r="A241" s="158" t="s">
        <v>297</v>
      </c>
      <c r="B241" s="65">
        <v>6</v>
      </c>
      <c r="C241" s="66">
        <v>6</v>
      </c>
      <c r="D241" s="65">
        <v>15</v>
      </c>
      <c r="E241" s="66">
        <v>6</v>
      </c>
      <c r="F241" s="67"/>
      <c r="G241" s="65">
        <f t="shared" si="44"/>
        <v>0</v>
      </c>
      <c r="H241" s="66">
        <f t="shared" si="45"/>
        <v>9</v>
      </c>
      <c r="I241" s="20">
        <f t="shared" si="46"/>
        <v>0</v>
      </c>
      <c r="J241" s="21">
        <f t="shared" si="47"/>
        <v>1.5</v>
      </c>
    </row>
    <row r="242" spans="1:10" x14ac:dyDescent="0.2">
      <c r="A242" s="158" t="s">
        <v>321</v>
      </c>
      <c r="B242" s="65">
        <v>1</v>
      </c>
      <c r="C242" s="66">
        <v>0</v>
      </c>
      <c r="D242" s="65">
        <v>6</v>
      </c>
      <c r="E242" s="66">
        <v>0</v>
      </c>
      <c r="F242" s="67"/>
      <c r="G242" s="65">
        <f t="shared" si="44"/>
        <v>1</v>
      </c>
      <c r="H242" s="66">
        <f t="shared" si="45"/>
        <v>6</v>
      </c>
      <c r="I242" s="20" t="str">
        <f t="shared" si="46"/>
        <v>-</v>
      </c>
      <c r="J242" s="21" t="str">
        <f t="shared" si="47"/>
        <v>-</v>
      </c>
    </row>
    <row r="243" spans="1:10" x14ac:dyDescent="0.2">
      <c r="A243" s="158" t="s">
        <v>322</v>
      </c>
      <c r="B243" s="65">
        <v>2</v>
      </c>
      <c r="C243" s="66">
        <v>1</v>
      </c>
      <c r="D243" s="65">
        <v>2</v>
      </c>
      <c r="E243" s="66">
        <v>3</v>
      </c>
      <c r="F243" s="67"/>
      <c r="G243" s="65">
        <f t="shared" si="44"/>
        <v>1</v>
      </c>
      <c r="H243" s="66">
        <f t="shared" si="45"/>
        <v>-1</v>
      </c>
      <c r="I243" s="20">
        <f t="shared" si="46"/>
        <v>1</v>
      </c>
      <c r="J243" s="21">
        <f t="shared" si="47"/>
        <v>-0.33333333333333331</v>
      </c>
    </row>
    <row r="244" spans="1:10" x14ac:dyDescent="0.2">
      <c r="A244" s="158" t="s">
        <v>323</v>
      </c>
      <c r="B244" s="65">
        <v>7</v>
      </c>
      <c r="C244" s="66">
        <v>3</v>
      </c>
      <c r="D244" s="65">
        <v>8</v>
      </c>
      <c r="E244" s="66">
        <v>4</v>
      </c>
      <c r="F244" s="67"/>
      <c r="G244" s="65">
        <f t="shared" si="44"/>
        <v>4</v>
      </c>
      <c r="H244" s="66">
        <f t="shared" si="45"/>
        <v>4</v>
      </c>
      <c r="I244" s="20">
        <f t="shared" si="46"/>
        <v>1.3333333333333333</v>
      </c>
      <c r="J244" s="21">
        <f t="shared" si="47"/>
        <v>1</v>
      </c>
    </row>
    <row r="245" spans="1:10" x14ac:dyDescent="0.2">
      <c r="A245" s="158" t="s">
        <v>359</v>
      </c>
      <c r="B245" s="65">
        <v>0</v>
      </c>
      <c r="C245" s="66">
        <v>0</v>
      </c>
      <c r="D245" s="65">
        <v>1</v>
      </c>
      <c r="E245" s="66">
        <v>0</v>
      </c>
      <c r="F245" s="67"/>
      <c r="G245" s="65">
        <f t="shared" si="44"/>
        <v>0</v>
      </c>
      <c r="H245" s="66">
        <f t="shared" si="45"/>
        <v>1</v>
      </c>
      <c r="I245" s="20" t="str">
        <f t="shared" si="46"/>
        <v>-</v>
      </c>
      <c r="J245" s="21" t="str">
        <f t="shared" si="47"/>
        <v>-</v>
      </c>
    </row>
    <row r="246" spans="1:10" x14ac:dyDescent="0.2">
      <c r="A246" s="158" t="s">
        <v>360</v>
      </c>
      <c r="B246" s="65">
        <v>3</v>
      </c>
      <c r="C246" s="66">
        <v>1</v>
      </c>
      <c r="D246" s="65">
        <v>4</v>
      </c>
      <c r="E246" s="66">
        <v>5</v>
      </c>
      <c r="F246" s="67"/>
      <c r="G246" s="65">
        <f t="shared" si="44"/>
        <v>2</v>
      </c>
      <c r="H246" s="66">
        <f t="shared" si="45"/>
        <v>-1</v>
      </c>
      <c r="I246" s="20">
        <f t="shared" si="46"/>
        <v>2</v>
      </c>
      <c r="J246" s="21">
        <f t="shared" si="47"/>
        <v>-0.2</v>
      </c>
    </row>
    <row r="247" spans="1:10" x14ac:dyDescent="0.2">
      <c r="A247" s="158" t="s">
        <v>371</v>
      </c>
      <c r="B247" s="65">
        <v>1</v>
      </c>
      <c r="C247" s="66">
        <v>1</v>
      </c>
      <c r="D247" s="65">
        <v>1</v>
      </c>
      <c r="E247" s="66">
        <v>1</v>
      </c>
      <c r="F247" s="67"/>
      <c r="G247" s="65">
        <f t="shared" si="44"/>
        <v>0</v>
      </c>
      <c r="H247" s="66">
        <f t="shared" si="45"/>
        <v>0</v>
      </c>
      <c r="I247" s="20">
        <f t="shared" si="46"/>
        <v>0</v>
      </c>
      <c r="J247" s="21">
        <f t="shared" si="47"/>
        <v>0</v>
      </c>
    </row>
    <row r="248" spans="1:10" s="160" customFormat="1" x14ac:dyDescent="0.2">
      <c r="A248" s="178" t="s">
        <v>531</v>
      </c>
      <c r="B248" s="71">
        <v>26</v>
      </c>
      <c r="C248" s="72">
        <v>17</v>
      </c>
      <c r="D248" s="71">
        <v>50</v>
      </c>
      <c r="E248" s="72">
        <v>34</v>
      </c>
      <c r="F248" s="73"/>
      <c r="G248" s="71">
        <f t="shared" si="44"/>
        <v>9</v>
      </c>
      <c r="H248" s="72">
        <f t="shared" si="45"/>
        <v>16</v>
      </c>
      <c r="I248" s="37">
        <f t="shared" si="46"/>
        <v>0.52941176470588236</v>
      </c>
      <c r="J248" s="38">
        <f t="shared" si="47"/>
        <v>0.47058823529411764</v>
      </c>
    </row>
    <row r="249" spans="1:10" x14ac:dyDescent="0.2">
      <c r="A249" s="177"/>
      <c r="B249" s="143"/>
      <c r="C249" s="144"/>
      <c r="D249" s="143"/>
      <c r="E249" s="144"/>
      <c r="F249" s="145"/>
      <c r="G249" s="143"/>
      <c r="H249" s="144"/>
      <c r="I249" s="151"/>
      <c r="J249" s="152"/>
    </row>
    <row r="250" spans="1:10" s="139" customFormat="1" x14ac:dyDescent="0.2">
      <c r="A250" s="159" t="s">
        <v>64</v>
      </c>
      <c r="B250" s="65"/>
      <c r="C250" s="66"/>
      <c r="D250" s="65"/>
      <c r="E250" s="66"/>
      <c r="F250" s="67"/>
      <c r="G250" s="65"/>
      <c r="H250" s="66"/>
      <c r="I250" s="20"/>
      <c r="J250" s="21"/>
    </row>
    <row r="251" spans="1:10" x14ac:dyDescent="0.2">
      <c r="A251" s="158" t="s">
        <v>437</v>
      </c>
      <c r="B251" s="65">
        <v>0</v>
      </c>
      <c r="C251" s="66">
        <v>0</v>
      </c>
      <c r="D251" s="65">
        <v>1</v>
      </c>
      <c r="E251" s="66">
        <v>0</v>
      </c>
      <c r="F251" s="67"/>
      <c r="G251" s="65">
        <f>B251-C251</f>
        <v>0</v>
      </c>
      <c r="H251" s="66">
        <f>D251-E251</f>
        <v>1</v>
      </c>
      <c r="I251" s="20" t="str">
        <f>IF(C251=0, "-", IF(G251/C251&lt;10, G251/C251, "&gt;999%"))</f>
        <v>-</v>
      </c>
      <c r="J251" s="21" t="str">
        <f>IF(E251=0, "-", IF(H251/E251&lt;10, H251/E251, "&gt;999%"))</f>
        <v>-</v>
      </c>
    </row>
    <row r="252" spans="1:10" x14ac:dyDescent="0.2">
      <c r="A252" s="158" t="s">
        <v>428</v>
      </c>
      <c r="B252" s="65">
        <v>0</v>
      </c>
      <c r="C252" s="66">
        <v>1</v>
      </c>
      <c r="D252" s="65">
        <v>0</v>
      </c>
      <c r="E252" s="66">
        <v>1</v>
      </c>
      <c r="F252" s="67"/>
      <c r="G252" s="65">
        <f>B252-C252</f>
        <v>-1</v>
      </c>
      <c r="H252" s="66">
        <f>D252-E252</f>
        <v>-1</v>
      </c>
      <c r="I252" s="20">
        <f>IF(C252=0, "-", IF(G252/C252&lt;10, G252/C252, "&gt;999%"))</f>
        <v>-1</v>
      </c>
      <c r="J252" s="21">
        <f>IF(E252=0, "-", IF(H252/E252&lt;10, H252/E252, "&gt;999%"))</f>
        <v>-1</v>
      </c>
    </row>
    <row r="253" spans="1:10" s="160" customFormat="1" x14ac:dyDescent="0.2">
      <c r="A253" s="178" t="s">
        <v>532</v>
      </c>
      <c r="B253" s="71">
        <v>0</v>
      </c>
      <c r="C253" s="72">
        <v>1</v>
      </c>
      <c r="D253" s="71">
        <v>1</v>
      </c>
      <c r="E253" s="72">
        <v>1</v>
      </c>
      <c r="F253" s="73"/>
      <c r="G253" s="71">
        <f>B253-C253</f>
        <v>-1</v>
      </c>
      <c r="H253" s="72">
        <f>D253-E253</f>
        <v>0</v>
      </c>
      <c r="I253" s="37">
        <f>IF(C253=0, "-", IF(G253/C253&lt;10, G253/C253, "&gt;999%"))</f>
        <v>-1</v>
      </c>
      <c r="J253" s="38">
        <f>IF(E253=0, "-", IF(H253/E253&lt;10, H253/E253, "&gt;999%"))</f>
        <v>0</v>
      </c>
    </row>
    <row r="254" spans="1:10" x14ac:dyDescent="0.2">
      <c r="A254" s="177"/>
      <c r="B254" s="143"/>
      <c r="C254" s="144"/>
      <c r="D254" s="143"/>
      <c r="E254" s="144"/>
      <c r="F254" s="145"/>
      <c r="G254" s="143"/>
      <c r="H254" s="144"/>
      <c r="I254" s="151"/>
      <c r="J254" s="152"/>
    </row>
    <row r="255" spans="1:10" s="139" customFormat="1" x14ac:dyDescent="0.2">
      <c r="A255" s="159" t="s">
        <v>65</v>
      </c>
      <c r="B255" s="65"/>
      <c r="C255" s="66"/>
      <c r="D255" s="65"/>
      <c r="E255" s="66"/>
      <c r="F255" s="67"/>
      <c r="G255" s="65"/>
      <c r="H255" s="66"/>
      <c r="I255" s="20"/>
      <c r="J255" s="21"/>
    </row>
    <row r="256" spans="1:10" x14ac:dyDescent="0.2">
      <c r="A256" s="158" t="s">
        <v>421</v>
      </c>
      <c r="B256" s="65">
        <v>5</v>
      </c>
      <c r="C256" s="66">
        <v>3</v>
      </c>
      <c r="D256" s="65">
        <v>6</v>
      </c>
      <c r="E256" s="66">
        <v>12</v>
      </c>
      <c r="F256" s="67"/>
      <c r="G256" s="65">
        <f t="shared" ref="G256:G262" si="48">B256-C256</f>
        <v>2</v>
      </c>
      <c r="H256" s="66">
        <f t="shared" ref="H256:H262" si="49">D256-E256</f>
        <v>-6</v>
      </c>
      <c r="I256" s="20">
        <f t="shared" ref="I256:I262" si="50">IF(C256=0, "-", IF(G256/C256&lt;10, G256/C256, "&gt;999%"))</f>
        <v>0.66666666666666663</v>
      </c>
      <c r="J256" s="21">
        <f t="shared" ref="J256:J262" si="51">IF(E256=0, "-", IF(H256/E256&lt;10, H256/E256, "&gt;999%"))</f>
        <v>-0.5</v>
      </c>
    </row>
    <row r="257" spans="1:10" x14ac:dyDescent="0.2">
      <c r="A257" s="158" t="s">
        <v>247</v>
      </c>
      <c r="B257" s="65">
        <v>1</v>
      </c>
      <c r="C257" s="66">
        <v>1</v>
      </c>
      <c r="D257" s="65">
        <v>2</v>
      </c>
      <c r="E257" s="66">
        <v>2</v>
      </c>
      <c r="F257" s="67"/>
      <c r="G257" s="65">
        <f t="shared" si="48"/>
        <v>0</v>
      </c>
      <c r="H257" s="66">
        <f t="shared" si="49"/>
        <v>0</v>
      </c>
      <c r="I257" s="20">
        <f t="shared" si="50"/>
        <v>0</v>
      </c>
      <c r="J257" s="21">
        <f t="shared" si="51"/>
        <v>0</v>
      </c>
    </row>
    <row r="258" spans="1:10" x14ac:dyDescent="0.2">
      <c r="A258" s="158" t="s">
        <v>248</v>
      </c>
      <c r="B258" s="65">
        <v>2</v>
      </c>
      <c r="C258" s="66">
        <v>0</v>
      </c>
      <c r="D258" s="65">
        <v>2</v>
      </c>
      <c r="E258" s="66">
        <v>0</v>
      </c>
      <c r="F258" s="67"/>
      <c r="G258" s="65">
        <f t="shared" si="48"/>
        <v>2</v>
      </c>
      <c r="H258" s="66">
        <f t="shared" si="49"/>
        <v>2</v>
      </c>
      <c r="I258" s="20" t="str">
        <f t="shared" si="50"/>
        <v>-</v>
      </c>
      <c r="J258" s="21" t="str">
        <f t="shared" si="51"/>
        <v>-</v>
      </c>
    </row>
    <row r="259" spans="1:10" x14ac:dyDescent="0.2">
      <c r="A259" s="158" t="s">
        <v>381</v>
      </c>
      <c r="B259" s="65">
        <v>2</v>
      </c>
      <c r="C259" s="66">
        <v>0</v>
      </c>
      <c r="D259" s="65">
        <v>2</v>
      </c>
      <c r="E259" s="66">
        <v>1</v>
      </c>
      <c r="F259" s="67"/>
      <c r="G259" s="65">
        <f t="shared" si="48"/>
        <v>2</v>
      </c>
      <c r="H259" s="66">
        <f t="shared" si="49"/>
        <v>1</v>
      </c>
      <c r="I259" s="20" t="str">
        <f t="shared" si="50"/>
        <v>-</v>
      </c>
      <c r="J259" s="21">
        <f t="shared" si="51"/>
        <v>1</v>
      </c>
    </row>
    <row r="260" spans="1:10" x14ac:dyDescent="0.2">
      <c r="A260" s="158" t="s">
        <v>392</v>
      </c>
      <c r="B260" s="65">
        <v>0</v>
      </c>
      <c r="C260" s="66">
        <v>3</v>
      </c>
      <c r="D260" s="65">
        <v>0</v>
      </c>
      <c r="E260" s="66">
        <v>3</v>
      </c>
      <c r="F260" s="67"/>
      <c r="G260" s="65">
        <f t="shared" si="48"/>
        <v>-3</v>
      </c>
      <c r="H260" s="66">
        <f t="shared" si="49"/>
        <v>-3</v>
      </c>
      <c r="I260" s="20">
        <f t="shared" si="50"/>
        <v>-1</v>
      </c>
      <c r="J260" s="21">
        <f t="shared" si="51"/>
        <v>-1</v>
      </c>
    </row>
    <row r="261" spans="1:10" x14ac:dyDescent="0.2">
      <c r="A261" s="158" t="s">
        <v>405</v>
      </c>
      <c r="B261" s="65">
        <v>0</v>
      </c>
      <c r="C261" s="66">
        <v>4</v>
      </c>
      <c r="D261" s="65">
        <v>1</v>
      </c>
      <c r="E261" s="66">
        <v>16</v>
      </c>
      <c r="F261" s="67"/>
      <c r="G261" s="65">
        <f t="shared" si="48"/>
        <v>-4</v>
      </c>
      <c r="H261" s="66">
        <f t="shared" si="49"/>
        <v>-15</v>
      </c>
      <c r="I261" s="20">
        <f t="shared" si="50"/>
        <v>-1</v>
      </c>
      <c r="J261" s="21">
        <f t="shared" si="51"/>
        <v>-0.9375</v>
      </c>
    </row>
    <row r="262" spans="1:10" s="160" customFormat="1" x14ac:dyDescent="0.2">
      <c r="A262" s="178" t="s">
        <v>533</v>
      </c>
      <c r="B262" s="71">
        <v>10</v>
      </c>
      <c r="C262" s="72">
        <v>11</v>
      </c>
      <c r="D262" s="71">
        <v>13</v>
      </c>
      <c r="E262" s="72">
        <v>34</v>
      </c>
      <c r="F262" s="73"/>
      <c r="G262" s="71">
        <f t="shared" si="48"/>
        <v>-1</v>
      </c>
      <c r="H262" s="72">
        <f t="shared" si="49"/>
        <v>-21</v>
      </c>
      <c r="I262" s="37">
        <f t="shared" si="50"/>
        <v>-9.0909090909090912E-2</v>
      </c>
      <c r="J262" s="38">
        <f t="shared" si="51"/>
        <v>-0.61764705882352944</v>
      </c>
    </row>
    <row r="263" spans="1:10" x14ac:dyDescent="0.2">
      <c r="A263" s="177"/>
      <c r="B263" s="143"/>
      <c r="C263" s="144"/>
      <c r="D263" s="143"/>
      <c r="E263" s="144"/>
      <c r="F263" s="145"/>
      <c r="G263" s="143"/>
      <c r="H263" s="144"/>
      <c r="I263" s="151"/>
      <c r="J263" s="152"/>
    </row>
    <row r="264" spans="1:10" s="139" customFormat="1" x14ac:dyDescent="0.2">
      <c r="A264" s="159" t="s">
        <v>66</v>
      </c>
      <c r="B264" s="65"/>
      <c r="C264" s="66"/>
      <c r="D264" s="65"/>
      <c r="E264" s="66"/>
      <c r="F264" s="67"/>
      <c r="G264" s="65"/>
      <c r="H264" s="66"/>
      <c r="I264" s="20"/>
      <c r="J264" s="21"/>
    </row>
    <row r="265" spans="1:10" x14ac:dyDescent="0.2">
      <c r="A265" s="158" t="s">
        <v>307</v>
      </c>
      <c r="B265" s="65">
        <v>3</v>
      </c>
      <c r="C265" s="66">
        <v>8</v>
      </c>
      <c r="D265" s="65">
        <v>49</v>
      </c>
      <c r="E265" s="66">
        <v>11</v>
      </c>
      <c r="F265" s="67"/>
      <c r="G265" s="65">
        <f>B265-C265</f>
        <v>-5</v>
      </c>
      <c r="H265" s="66">
        <f>D265-E265</f>
        <v>38</v>
      </c>
      <c r="I265" s="20">
        <f>IF(C265=0, "-", IF(G265/C265&lt;10, G265/C265, "&gt;999%"))</f>
        <v>-0.625</v>
      </c>
      <c r="J265" s="21">
        <f>IF(E265=0, "-", IF(H265/E265&lt;10, H265/E265, "&gt;999%"))</f>
        <v>3.4545454545454546</v>
      </c>
    </row>
    <row r="266" spans="1:10" x14ac:dyDescent="0.2">
      <c r="A266" s="158" t="s">
        <v>189</v>
      </c>
      <c r="B266" s="65">
        <v>14</v>
      </c>
      <c r="C266" s="66">
        <v>12</v>
      </c>
      <c r="D266" s="65">
        <v>37</v>
      </c>
      <c r="E266" s="66">
        <v>43</v>
      </c>
      <c r="F266" s="67"/>
      <c r="G266" s="65">
        <f>B266-C266</f>
        <v>2</v>
      </c>
      <c r="H266" s="66">
        <f>D266-E266</f>
        <v>-6</v>
      </c>
      <c r="I266" s="20">
        <f>IF(C266=0, "-", IF(G266/C266&lt;10, G266/C266, "&gt;999%"))</f>
        <v>0.16666666666666666</v>
      </c>
      <c r="J266" s="21">
        <f>IF(E266=0, "-", IF(H266/E266&lt;10, H266/E266, "&gt;999%"))</f>
        <v>-0.13953488372093023</v>
      </c>
    </row>
    <row r="267" spans="1:10" x14ac:dyDescent="0.2">
      <c r="A267" s="158" t="s">
        <v>280</v>
      </c>
      <c r="B267" s="65">
        <v>16</v>
      </c>
      <c r="C267" s="66">
        <v>5</v>
      </c>
      <c r="D267" s="65">
        <v>64</v>
      </c>
      <c r="E267" s="66">
        <v>19</v>
      </c>
      <c r="F267" s="67"/>
      <c r="G267" s="65">
        <f>B267-C267</f>
        <v>11</v>
      </c>
      <c r="H267" s="66">
        <f>D267-E267</f>
        <v>45</v>
      </c>
      <c r="I267" s="20">
        <f>IF(C267=0, "-", IF(G267/C267&lt;10, G267/C267, "&gt;999%"))</f>
        <v>2.2000000000000002</v>
      </c>
      <c r="J267" s="21">
        <f>IF(E267=0, "-", IF(H267/E267&lt;10, H267/E267, "&gt;999%"))</f>
        <v>2.3684210526315788</v>
      </c>
    </row>
    <row r="268" spans="1:10" s="160" customFormat="1" x14ac:dyDescent="0.2">
      <c r="A268" s="178" t="s">
        <v>534</v>
      </c>
      <c r="B268" s="71">
        <v>33</v>
      </c>
      <c r="C268" s="72">
        <v>25</v>
      </c>
      <c r="D268" s="71">
        <v>150</v>
      </c>
      <c r="E268" s="72">
        <v>73</v>
      </c>
      <c r="F268" s="73"/>
      <c r="G268" s="71">
        <f>B268-C268</f>
        <v>8</v>
      </c>
      <c r="H268" s="72">
        <f>D268-E268</f>
        <v>77</v>
      </c>
      <c r="I268" s="37">
        <f>IF(C268=0, "-", IF(G268/C268&lt;10, G268/C268, "&gt;999%"))</f>
        <v>0.32</v>
      </c>
      <c r="J268" s="38">
        <f>IF(E268=0, "-", IF(H268/E268&lt;10, H268/E268, "&gt;999%"))</f>
        <v>1.0547945205479452</v>
      </c>
    </row>
    <row r="269" spans="1:10" x14ac:dyDescent="0.2">
      <c r="A269" s="177"/>
      <c r="B269" s="143"/>
      <c r="C269" s="144"/>
      <c r="D269" s="143"/>
      <c r="E269" s="144"/>
      <c r="F269" s="145"/>
      <c r="G269" s="143"/>
      <c r="H269" s="144"/>
      <c r="I269" s="151"/>
      <c r="J269" s="152"/>
    </row>
    <row r="270" spans="1:10" s="139" customFormat="1" x14ac:dyDescent="0.2">
      <c r="A270" s="159" t="s">
        <v>67</v>
      </c>
      <c r="B270" s="65"/>
      <c r="C270" s="66"/>
      <c r="D270" s="65"/>
      <c r="E270" s="66"/>
      <c r="F270" s="67"/>
      <c r="G270" s="65"/>
      <c r="H270" s="66"/>
      <c r="I270" s="20"/>
      <c r="J270" s="21"/>
    </row>
    <row r="271" spans="1:10" x14ac:dyDescent="0.2">
      <c r="A271" s="158" t="s">
        <v>253</v>
      </c>
      <c r="B271" s="65">
        <v>2</v>
      </c>
      <c r="C271" s="66">
        <v>0</v>
      </c>
      <c r="D271" s="65">
        <v>2</v>
      </c>
      <c r="E271" s="66">
        <v>0</v>
      </c>
      <c r="F271" s="67"/>
      <c r="G271" s="65">
        <f>B271-C271</f>
        <v>2</v>
      </c>
      <c r="H271" s="66">
        <f>D271-E271</f>
        <v>2</v>
      </c>
      <c r="I271" s="20" t="str">
        <f>IF(C271=0, "-", IF(G271/C271&lt;10, G271/C271, "&gt;999%"))</f>
        <v>-</v>
      </c>
      <c r="J271" s="21" t="str">
        <f>IF(E271=0, "-", IF(H271/E271&lt;10, H271/E271, "&gt;999%"))</f>
        <v>-</v>
      </c>
    </row>
    <row r="272" spans="1:10" x14ac:dyDescent="0.2">
      <c r="A272" s="158" t="s">
        <v>298</v>
      </c>
      <c r="B272" s="65">
        <v>2</v>
      </c>
      <c r="C272" s="66">
        <v>0</v>
      </c>
      <c r="D272" s="65">
        <v>5</v>
      </c>
      <c r="E272" s="66">
        <v>2</v>
      </c>
      <c r="F272" s="67"/>
      <c r="G272" s="65">
        <f>B272-C272</f>
        <v>2</v>
      </c>
      <c r="H272" s="66">
        <f>D272-E272</f>
        <v>3</v>
      </c>
      <c r="I272" s="20" t="str">
        <f>IF(C272=0, "-", IF(G272/C272&lt;10, G272/C272, "&gt;999%"))</f>
        <v>-</v>
      </c>
      <c r="J272" s="21">
        <f>IF(E272=0, "-", IF(H272/E272&lt;10, H272/E272, "&gt;999%"))</f>
        <v>1.5</v>
      </c>
    </row>
    <row r="273" spans="1:10" x14ac:dyDescent="0.2">
      <c r="A273" s="158" t="s">
        <v>197</v>
      </c>
      <c r="B273" s="65">
        <v>0</v>
      </c>
      <c r="C273" s="66">
        <v>1</v>
      </c>
      <c r="D273" s="65">
        <v>2</v>
      </c>
      <c r="E273" s="66">
        <v>2</v>
      </c>
      <c r="F273" s="67"/>
      <c r="G273" s="65">
        <f>B273-C273</f>
        <v>-1</v>
      </c>
      <c r="H273" s="66">
        <f>D273-E273</f>
        <v>0</v>
      </c>
      <c r="I273" s="20">
        <f>IF(C273=0, "-", IF(G273/C273&lt;10, G273/C273, "&gt;999%"))</f>
        <v>-1</v>
      </c>
      <c r="J273" s="21">
        <f>IF(E273=0, "-", IF(H273/E273&lt;10, H273/E273, "&gt;999%"))</f>
        <v>0</v>
      </c>
    </row>
    <row r="274" spans="1:10" s="160" customFormat="1" x14ac:dyDescent="0.2">
      <c r="A274" s="178" t="s">
        <v>535</v>
      </c>
      <c r="B274" s="71">
        <v>4</v>
      </c>
      <c r="C274" s="72">
        <v>1</v>
      </c>
      <c r="D274" s="71">
        <v>9</v>
      </c>
      <c r="E274" s="72">
        <v>4</v>
      </c>
      <c r="F274" s="73"/>
      <c r="G274" s="71">
        <f>B274-C274</f>
        <v>3</v>
      </c>
      <c r="H274" s="72">
        <f>D274-E274</f>
        <v>5</v>
      </c>
      <c r="I274" s="37">
        <f>IF(C274=0, "-", IF(G274/C274&lt;10, G274/C274, "&gt;999%"))</f>
        <v>3</v>
      </c>
      <c r="J274" s="38">
        <f>IF(E274=0, "-", IF(H274/E274&lt;10, H274/E274, "&gt;999%"))</f>
        <v>1.25</v>
      </c>
    </row>
    <row r="275" spans="1:10" x14ac:dyDescent="0.2">
      <c r="A275" s="177"/>
      <c r="B275" s="143"/>
      <c r="C275" s="144"/>
      <c r="D275" s="143"/>
      <c r="E275" s="144"/>
      <c r="F275" s="145"/>
      <c r="G275" s="143"/>
      <c r="H275" s="144"/>
      <c r="I275" s="151"/>
      <c r="J275" s="152"/>
    </row>
    <row r="276" spans="1:10" s="139" customFormat="1" x14ac:dyDescent="0.2">
      <c r="A276" s="159" t="s">
        <v>68</v>
      </c>
      <c r="B276" s="65"/>
      <c r="C276" s="66"/>
      <c r="D276" s="65"/>
      <c r="E276" s="66"/>
      <c r="F276" s="67"/>
      <c r="G276" s="65"/>
      <c r="H276" s="66"/>
      <c r="I276" s="20"/>
      <c r="J276" s="21"/>
    </row>
    <row r="277" spans="1:10" x14ac:dyDescent="0.2">
      <c r="A277" s="158" t="s">
        <v>281</v>
      </c>
      <c r="B277" s="65">
        <v>7</v>
      </c>
      <c r="C277" s="66">
        <v>24</v>
      </c>
      <c r="D277" s="65">
        <v>78</v>
      </c>
      <c r="E277" s="66">
        <v>94</v>
      </c>
      <c r="F277" s="67"/>
      <c r="G277" s="65">
        <f t="shared" ref="G277:G286" si="52">B277-C277</f>
        <v>-17</v>
      </c>
      <c r="H277" s="66">
        <f t="shared" ref="H277:H286" si="53">D277-E277</f>
        <v>-16</v>
      </c>
      <c r="I277" s="20">
        <f t="shared" ref="I277:I286" si="54">IF(C277=0, "-", IF(G277/C277&lt;10, G277/C277, "&gt;999%"))</f>
        <v>-0.70833333333333337</v>
      </c>
      <c r="J277" s="21">
        <f t="shared" ref="J277:J286" si="55">IF(E277=0, "-", IF(H277/E277&lt;10, H277/E277, "&gt;999%"))</f>
        <v>-0.1702127659574468</v>
      </c>
    </row>
    <row r="278" spans="1:10" x14ac:dyDescent="0.2">
      <c r="A278" s="158" t="s">
        <v>282</v>
      </c>
      <c r="B278" s="65">
        <v>18</v>
      </c>
      <c r="C278" s="66">
        <v>9</v>
      </c>
      <c r="D278" s="65">
        <v>49</v>
      </c>
      <c r="E278" s="66">
        <v>40</v>
      </c>
      <c r="F278" s="67"/>
      <c r="G278" s="65">
        <f t="shared" si="52"/>
        <v>9</v>
      </c>
      <c r="H278" s="66">
        <f t="shared" si="53"/>
        <v>9</v>
      </c>
      <c r="I278" s="20">
        <f t="shared" si="54"/>
        <v>1</v>
      </c>
      <c r="J278" s="21">
        <f t="shared" si="55"/>
        <v>0.22500000000000001</v>
      </c>
    </row>
    <row r="279" spans="1:10" x14ac:dyDescent="0.2">
      <c r="A279" s="158" t="s">
        <v>382</v>
      </c>
      <c r="B279" s="65">
        <v>3</v>
      </c>
      <c r="C279" s="66">
        <v>0</v>
      </c>
      <c r="D279" s="65">
        <v>7</v>
      </c>
      <c r="E279" s="66">
        <v>0</v>
      </c>
      <c r="F279" s="67"/>
      <c r="G279" s="65">
        <f t="shared" si="52"/>
        <v>3</v>
      </c>
      <c r="H279" s="66">
        <f t="shared" si="53"/>
        <v>7</v>
      </c>
      <c r="I279" s="20" t="str">
        <f t="shared" si="54"/>
        <v>-</v>
      </c>
      <c r="J279" s="21" t="str">
        <f t="shared" si="55"/>
        <v>-</v>
      </c>
    </row>
    <row r="280" spans="1:10" x14ac:dyDescent="0.2">
      <c r="A280" s="158" t="s">
        <v>185</v>
      </c>
      <c r="B280" s="65">
        <v>0</v>
      </c>
      <c r="C280" s="66">
        <v>1</v>
      </c>
      <c r="D280" s="65">
        <v>1</v>
      </c>
      <c r="E280" s="66">
        <v>3</v>
      </c>
      <c r="F280" s="67"/>
      <c r="G280" s="65">
        <f t="shared" si="52"/>
        <v>-1</v>
      </c>
      <c r="H280" s="66">
        <f t="shared" si="53"/>
        <v>-2</v>
      </c>
      <c r="I280" s="20">
        <f t="shared" si="54"/>
        <v>-1</v>
      </c>
      <c r="J280" s="21">
        <f t="shared" si="55"/>
        <v>-0.66666666666666663</v>
      </c>
    </row>
    <row r="281" spans="1:10" x14ac:dyDescent="0.2">
      <c r="A281" s="158" t="s">
        <v>308</v>
      </c>
      <c r="B281" s="65">
        <v>9</v>
      </c>
      <c r="C281" s="66">
        <v>9</v>
      </c>
      <c r="D281" s="65">
        <v>37</v>
      </c>
      <c r="E281" s="66">
        <v>55</v>
      </c>
      <c r="F281" s="67"/>
      <c r="G281" s="65">
        <f t="shared" si="52"/>
        <v>0</v>
      </c>
      <c r="H281" s="66">
        <f t="shared" si="53"/>
        <v>-18</v>
      </c>
      <c r="I281" s="20">
        <f t="shared" si="54"/>
        <v>0</v>
      </c>
      <c r="J281" s="21">
        <f t="shared" si="55"/>
        <v>-0.32727272727272727</v>
      </c>
    </row>
    <row r="282" spans="1:10" x14ac:dyDescent="0.2">
      <c r="A282" s="158" t="s">
        <v>339</v>
      </c>
      <c r="B282" s="65">
        <v>4</v>
      </c>
      <c r="C282" s="66">
        <v>2</v>
      </c>
      <c r="D282" s="65">
        <v>11</v>
      </c>
      <c r="E282" s="66">
        <v>6</v>
      </c>
      <c r="F282" s="67"/>
      <c r="G282" s="65">
        <f t="shared" si="52"/>
        <v>2</v>
      </c>
      <c r="H282" s="66">
        <f t="shared" si="53"/>
        <v>5</v>
      </c>
      <c r="I282" s="20">
        <f t="shared" si="54"/>
        <v>1</v>
      </c>
      <c r="J282" s="21">
        <f t="shared" si="55"/>
        <v>0.83333333333333337</v>
      </c>
    </row>
    <row r="283" spans="1:10" x14ac:dyDescent="0.2">
      <c r="A283" s="158" t="s">
        <v>340</v>
      </c>
      <c r="B283" s="65">
        <v>13</v>
      </c>
      <c r="C283" s="66">
        <v>7</v>
      </c>
      <c r="D283" s="65">
        <v>20</v>
      </c>
      <c r="E283" s="66">
        <v>114</v>
      </c>
      <c r="F283" s="67"/>
      <c r="G283" s="65">
        <f t="shared" si="52"/>
        <v>6</v>
      </c>
      <c r="H283" s="66">
        <f t="shared" si="53"/>
        <v>-94</v>
      </c>
      <c r="I283" s="20">
        <f t="shared" si="54"/>
        <v>0.8571428571428571</v>
      </c>
      <c r="J283" s="21">
        <f t="shared" si="55"/>
        <v>-0.82456140350877194</v>
      </c>
    </row>
    <row r="284" spans="1:10" x14ac:dyDescent="0.2">
      <c r="A284" s="158" t="s">
        <v>393</v>
      </c>
      <c r="B284" s="65">
        <v>3</v>
      </c>
      <c r="C284" s="66">
        <v>0</v>
      </c>
      <c r="D284" s="65">
        <v>9</v>
      </c>
      <c r="E284" s="66">
        <v>3</v>
      </c>
      <c r="F284" s="67"/>
      <c r="G284" s="65">
        <f t="shared" si="52"/>
        <v>3</v>
      </c>
      <c r="H284" s="66">
        <f t="shared" si="53"/>
        <v>6</v>
      </c>
      <c r="I284" s="20" t="str">
        <f t="shared" si="54"/>
        <v>-</v>
      </c>
      <c r="J284" s="21">
        <f t="shared" si="55"/>
        <v>2</v>
      </c>
    </row>
    <row r="285" spans="1:10" x14ac:dyDescent="0.2">
      <c r="A285" s="158" t="s">
        <v>406</v>
      </c>
      <c r="B285" s="65">
        <v>72</v>
      </c>
      <c r="C285" s="66">
        <v>40</v>
      </c>
      <c r="D285" s="65">
        <v>165</v>
      </c>
      <c r="E285" s="66">
        <v>116</v>
      </c>
      <c r="F285" s="67"/>
      <c r="G285" s="65">
        <f t="shared" si="52"/>
        <v>32</v>
      </c>
      <c r="H285" s="66">
        <f t="shared" si="53"/>
        <v>49</v>
      </c>
      <c r="I285" s="20">
        <f t="shared" si="54"/>
        <v>0.8</v>
      </c>
      <c r="J285" s="21">
        <f t="shared" si="55"/>
        <v>0.42241379310344829</v>
      </c>
    </row>
    <row r="286" spans="1:10" s="160" customFormat="1" x14ac:dyDescent="0.2">
      <c r="A286" s="178" t="s">
        <v>536</v>
      </c>
      <c r="B286" s="71">
        <v>129</v>
      </c>
      <c r="C286" s="72">
        <v>92</v>
      </c>
      <c r="D286" s="71">
        <v>377</v>
      </c>
      <c r="E286" s="72">
        <v>431</v>
      </c>
      <c r="F286" s="73"/>
      <c r="G286" s="71">
        <f t="shared" si="52"/>
        <v>37</v>
      </c>
      <c r="H286" s="72">
        <f t="shared" si="53"/>
        <v>-54</v>
      </c>
      <c r="I286" s="37">
        <f t="shared" si="54"/>
        <v>0.40217391304347827</v>
      </c>
      <c r="J286" s="38">
        <f t="shared" si="55"/>
        <v>-0.12529002320185614</v>
      </c>
    </row>
    <row r="287" spans="1:10" x14ac:dyDescent="0.2">
      <c r="A287" s="177"/>
      <c r="B287" s="143"/>
      <c r="C287" s="144"/>
      <c r="D287" s="143"/>
      <c r="E287" s="144"/>
      <c r="F287" s="145"/>
      <c r="G287" s="143"/>
      <c r="H287" s="144"/>
      <c r="I287" s="151"/>
      <c r="J287" s="152"/>
    </row>
    <row r="288" spans="1:10" s="139" customFormat="1" x14ac:dyDescent="0.2">
      <c r="A288" s="159" t="s">
        <v>69</v>
      </c>
      <c r="B288" s="65"/>
      <c r="C288" s="66"/>
      <c r="D288" s="65"/>
      <c r="E288" s="66"/>
      <c r="F288" s="67"/>
      <c r="G288" s="65"/>
      <c r="H288" s="66"/>
      <c r="I288" s="20"/>
      <c r="J288" s="21"/>
    </row>
    <row r="289" spans="1:10" x14ac:dyDescent="0.2">
      <c r="A289" s="158" t="s">
        <v>254</v>
      </c>
      <c r="B289" s="65">
        <v>0</v>
      </c>
      <c r="C289" s="66">
        <v>0</v>
      </c>
      <c r="D289" s="65">
        <v>0</v>
      </c>
      <c r="E289" s="66">
        <v>1</v>
      </c>
      <c r="F289" s="67"/>
      <c r="G289" s="65">
        <f t="shared" ref="G289:G298" si="56">B289-C289</f>
        <v>0</v>
      </c>
      <c r="H289" s="66">
        <f t="shared" ref="H289:H298" si="57">D289-E289</f>
        <v>-1</v>
      </c>
      <c r="I289" s="20" t="str">
        <f t="shared" ref="I289:I298" si="58">IF(C289=0, "-", IF(G289/C289&lt;10, G289/C289, "&gt;999%"))</f>
        <v>-</v>
      </c>
      <c r="J289" s="21">
        <f t="shared" ref="J289:J298" si="59">IF(E289=0, "-", IF(H289/E289&lt;10, H289/E289, "&gt;999%"))</f>
        <v>-1</v>
      </c>
    </row>
    <row r="290" spans="1:10" x14ac:dyDescent="0.2">
      <c r="A290" s="158" t="s">
        <v>268</v>
      </c>
      <c r="B290" s="65">
        <v>0</v>
      </c>
      <c r="C290" s="66">
        <v>0</v>
      </c>
      <c r="D290" s="65">
        <v>5</v>
      </c>
      <c r="E290" s="66">
        <v>1</v>
      </c>
      <c r="F290" s="67"/>
      <c r="G290" s="65">
        <f t="shared" si="56"/>
        <v>0</v>
      </c>
      <c r="H290" s="66">
        <f t="shared" si="57"/>
        <v>4</v>
      </c>
      <c r="I290" s="20" t="str">
        <f t="shared" si="58"/>
        <v>-</v>
      </c>
      <c r="J290" s="21">
        <f t="shared" si="59"/>
        <v>4</v>
      </c>
    </row>
    <row r="291" spans="1:10" x14ac:dyDescent="0.2">
      <c r="A291" s="158" t="s">
        <v>218</v>
      </c>
      <c r="B291" s="65">
        <v>1</v>
      </c>
      <c r="C291" s="66">
        <v>1</v>
      </c>
      <c r="D291" s="65">
        <v>4</v>
      </c>
      <c r="E291" s="66">
        <v>2</v>
      </c>
      <c r="F291" s="67"/>
      <c r="G291" s="65">
        <f t="shared" si="56"/>
        <v>0</v>
      </c>
      <c r="H291" s="66">
        <f t="shared" si="57"/>
        <v>2</v>
      </c>
      <c r="I291" s="20">
        <f t="shared" si="58"/>
        <v>0</v>
      </c>
      <c r="J291" s="21">
        <f t="shared" si="59"/>
        <v>1</v>
      </c>
    </row>
    <row r="292" spans="1:10" x14ac:dyDescent="0.2">
      <c r="A292" s="158" t="s">
        <v>394</v>
      </c>
      <c r="B292" s="65">
        <v>0</v>
      </c>
      <c r="C292" s="66">
        <v>1</v>
      </c>
      <c r="D292" s="65">
        <v>5</v>
      </c>
      <c r="E292" s="66">
        <v>5</v>
      </c>
      <c r="F292" s="67"/>
      <c r="G292" s="65">
        <f t="shared" si="56"/>
        <v>-1</v>
      </c>
      <c r="H292" s="66">
        <f t="shared" si="57"/>
        <v>0</v>
      </c>
      <c r="I292" s="20">
        <f t="shared" si="58"/>
        <v>-1</v>
      </c>
      <c r="J292" s="21">
        <f t="shared" si="59"/>
        <v>0</v>
      </c>
    </row>
    <row r="293" spans="1:10" x14ac:dyDescent="0.2">
      <c r="A293" s="158" t="s">
        <v>407</v>
      </c>
      <c r="B293" s="65">
        <v>26</v>
      </c>
      <c r="C293" s="66">
        <v>14</v>
      </c>
      <c r="D293" s="65">
        <v>60</v>
      </c>
      <c r="E293" s="66">
        <v>48</v>
      </c>
      <c r="F293" s="67"/>
      <c r="G293" s="65">
        <f t="shared" si="56"/>
        <v>12</v>
      </c>
      <c r="H293" s="66">
        <f t="shared" si="57"/>
        <v>12</v>
      </c>
      <c r="I293" s="20">
        <f t="shared" si="58"/>
        <v>0.8571428571428571</v>
      </c>
      <c r="J293" s="21">
        <f t="shared" si="59"/>
        <v>0.25</v>
      </c>
    </row>
    <row r="294" spans="1:10" x14ac:dyDescent="0.2">
      <c r="A294" s="158" t="s">
        <v>341</v>
      </c>
      <c r="B294" s="65">
        <v>0</v>
      </c>
      <c r="C294" s="66">
        <v>0</v>
      </c>
      <c r="D294" s="65">
        <v>4</v>
      </c>
      <c r="E294" s="66">
        <v>2</v>
      </c>
      <c r="F294" s="67"/>
      <c r="G294" s="65">
        <f t="shared" si="56"/>
        <v>0</v>
      </c>
      <c r="H294" s="66">
        <f t="shared" si="57"/>
        <v>2</v>
      </c>
      <c r="I294" s="20" t="str">
        <f t="shared" si="58"/>
        <v>-</v>
      </c>
      <c r="J294" s="21">
        <f t="shared" si="59"/>
        <v>1</v>
      </c>
    </row>
    <row r="295" spans="1:10" x14ac:dyDescent="0.2">
      <c r="A295" s="158" t="s">
        <v>365</v>
      </c>
      <c r="B295" s="65">
        <v>5</v>
      </c>
      <c r="C295" s="66">
        <v>2</v>
      </c>
      <c r="D295" s="65">
        <v>8</v>
      </c>
      <c r="E295" s="66">
        <v>4</v>
      </c>
      <c r="F295" s="67"/>
      <c r="G295" s="65">
        <f t="shared" si="56"/>
        <v>3</v>
      </c>
      <c r="H295" s="66">
        <f t="shared" si="57"/>
        <v>4</v>
      </c>
      <c r="I295" s="20">
        <f t="shared" si="58"/>
        <v>1.5</v>
      </c>
      <c r="J295" s="21">
        <f t="shared" si="59"/>
        <v>1</v>
      </c>
    </row>
    <row r="296" spans="1:10" x14ac:dyDescent="0.2">
      <c r="A296" s="158" t="s">
        <v>283</v>
      </c>
      <c r="B296" s="65">
        <v>18</v>
      </c>
      <c r="C296" s="66">
        <v>10</v>
      </c>
      <c r="D296" s="65">
        <v>56</v>
      </c>
      <c r="E296" s="66">
        <v>36</v>
      </c>
      <c r="F296" s="67"/>
      <c r="G296" s="65">
        <f t="shared" si="56"/>
        <v>8</v>
      </c>
      <c r="H296" s="66">
        <f t="shared" si="57"/>
        <v>20</v>
      </c>
      <c r="I296" s="20">
        <f t="shared" si="58"/>
        <v>0.8</v>
      </c>
      <c r="J296" s="21">
        <f t="shared" si="59"/>
        <v>0.55555555555555558</v>
      </c>
    </row>
    <row r="297" spans="1:10" x14ac:dyDescent="0.2">
      <c r="A297" s="158" t="s">
        <v>309</v>
      </c>
      <c r="B297" s="65">
        <v>24</v>
      </c>
      <c r="C297" s="66">
        <v>28</v>
      </c>
      <c r="D297" s="65">
        <v>55</v>
      </c>
      <c r="E297" s="66">
        <v>60</v>
      </c>
      <c r="F297" s="67"/>
      <c r="G297" s="65">
        <f t="shared" si="56"/>
        <v>-4</v>
      </c>
      <c r="H297" s="66">
        <f t="shared" si="57"/>
        <v>-5</v>
      </c>
      <c r="I297" s="20">
        <f t="shared" si="58"/>
        <v>-0.14285714285714285</v>
      </c>
      <c r="J297" s="21">
        <f t="shared" si="59"/>
        <v>-8.3333333333333329E-2</v>
      </c>
    </row>
    <row r="298" spans="1:10" s="160" customFormat="1" x14ac:dyDescent="0.2">
      <c r="A298" s="178" t="s">
        <v>537</v>
      </c>
      <c r="B298" s="71">
        <v>74</v>
      </c>
      <c r="C298" s="72">
        <v>56</v>
      </c>
      <c r="D298" s="71">
        <v>197</v>
      </c>
      <c r="E298" s="72">
        <v>159</v>
      </c>
      <c r="F298" s="73"/>
      <c r="G298" s="71">
        <f t="shared" si="56"/>
        <v>18</v>
      </c>
      <c r="H298" s="72">
        <f t="shared" si="57"/>
        <v>38</v>
      </c>
      <c r="I298" s="37">
        <f t="shared" si="58"/>
        <v>0.32142857142857145</v>
      </c>
      <c r="J298" s="38">
        <f t="shared" si="59"/>
        <v>0.2389937106918239</v>
      </c>
    </row>
    <row r="299" spans="1:10" x14ac:dyDescent="0.2">
      <c r="A299" s="177"/>
      <c r="B299" s="143"/>
      <c r="C299" s="144"/>
      <c r="D299" s="143"/>
      <c r="E299" s="144"/>
      <c r="F299" s="145"/>
      <c r="G299" s="143"/>
      <c r="H299" s="144"/>
      <c r="I299" s="151"/>
      <c r="J299" s="152"/>
    </row>
    <row r="300" spans="1:10" s="139" customFormat="1" x14ac:dyDescent="0.2">
      <c r="A300" s="159" t="s">
        <v>70</v>
      </c>
      <c r="B300" s="65"/>
      <c r="C300" s="66"/>
      <c r="D300" s="65"/>
      <c r="E300" s="66"/>
      <c r="F300" s="67"/>
      <c r="G300" s="65"/>
      <c r="H300" s="66"/>
      <c r="I300" s="20"/>
      <c r="J300" s="21"/>
    </row>
    <row r="301" spans="1:10" x14ac:dyDescent="0.2">
      <c r="A301" s="158" t="s">
        <v>284</v>
      </c>
      <c r="B301" s="65">
        <v>1</v>
      </c>
      <c r="C301" s="66">
        <v>0</v>
      </c>
      <c r="D301" s="65">
        <v>2</v>
      </c>
      <c r="E301" s="66">
        <v>0</v>
      </c>
      <c r="F301" s="67"/>
      <c r="G301" s="65">
        <f t="shared" ref="G301:G306" si="60">B301-C301</f>
        <v>1</v>
      </c>
      <c r="H301" s="66">
        <f t="shared" ref="H301:H306" si="61">D301-E301</f>
        <v>2</v>
      </c>
      <c r="I301" s="20" t="str">
        <f t="shared" ref="I301:I306" si="62">IF(C301=0, "-", IF(G301/C301&lt;10, G301/C301, "&gt;999%"))</f>
        <v>-</v>
      </c>
      <c r="J301" s="21" t="str">
        <f t="shared" ref="J301:J306" si="63">IF(E301=0, "-", IF(H301/E301&lt;10, H301/E301, "&gt;999%"))</f>
        <v>-</v>
      </c>
    </row>
    <row r="302" spans="1:10" x14ac:dyDescent="0.2">
      <c r="A302" s="158" t="s">
        <v>310</v>
      </c>
      <c r="B302" s="65">
        <v>0</v>
      </c>
      <c r="C302" s="66">
        <v>0</v>
      </c>
      <c r="D302" s="65">
        <v>1</v>
      </c>
      <c r="E302" s="66">
        <v>0</v>
      </c>
      <c r="F302" s="67"/>
      <c r="G302" s="65">
        <f t="shared" si="60"/>
        <v>0</v>
      </c>
      <c r="H302" s="66">
        <f t="shared" si="61"/>
        <v>1</v>
      </c>
      <c r="I302" s="20" t="str">
        <f t="shared" si="62"/>
        <v>-</v>
      </c>
      <c r="J302" s="21" t="str">
        <f t="shared" si="63"/>
        <v>-</v>
      </c>
    </row>
    <row r="303" spans="1:10" x14ac:dyDescent="0.2">
      <c r="A303" s="158" t="s">
        <v>207</v>
      </c>
      <c r="B303" s="65">
        <v>0</v>
      </c>
      <c r="C303" s="66">
        <v>0</v>
      </c>
      <c r="D303" s="65">
        <v>1</v>
      </c>
      <c r="E303" s="66">
        <v>0</v>
      </c>
      <c r="F303" s="67"/>
      <c r="G303" s="65">
        <f t="shared" si="60"/>
        <v>0</v>
      </c>
      <c r="H303" s="66">
        <f t="shared" si="61"/>
        <v>1</v>
      </c>
      <c r="I303" s="20" t="str">
        <f t="shared" si="62"/>
        <v>-</v>
      </c>
      <c r="J303" s="21" t="str">
        <f t="shared" si="63"/>
        <v>-</v>
      </c>
    </row>
    <row r="304" spans="1:10" x14ac:dyDescent="0.2">
      <c r="A304" s="158" t="s">
        <v>221</v>
      </c>
      <c r="B304" s="65">
        <v>0</v>
      </c>
      <c r="C304" s="66">
        <v>0</v>
      </c>
      <c r="D304" s="65">
        <v>0</v>
      </c>
      <c r="E304" s="66">
        <v>1</v>
      </c>
      <c r="F304" s="67"/>
      <c r="G304" s="65">
        <f t="shared" si="60"/>
        <v>0</v>
      </c>
      <c r="H304" s="66">
        <f t="shared" si="61"/>
        <v>-1</v>
      </c>
      <c r="I304" s="20" t="str">
        <f t="shared" si="62"/>
        <v>-</v>
      </c>
      <c r="J304" s="21">
        <f t="shared" si="63"/>
        <v>-1</v>
      </c>
    </row>
    <row r="305" spans="1:10" x14ac:dyDescent="0.2">
      <c r="A305" s="158" t="s">
        <v>383</v>
      </c>
      <c r="B305" s="65">
        <v>0</v>
      </c>
      <c r="C305" s="66">
        <v>0</v>
      </c>
      <c r="D305" s="65">
        <v>1</v>
      </c>
      <c r="E305" s="66">
        <v>0</v>
      </c>
      <c r="F305" s="67"/>
      <c r="G305" s="65">
        <f t="shared" si="60"/>
        <v>0</v>
      </c>
      <c r="H305" s="66">
        <f t="shared" si="61"/>
        <v>1</v>
      </c>
      <c r="I305" s="20" t="str">
        <f t="shared" si="62"/>
        <v>-</v>
      </c>
      <c r="J305" s="21" t="str">
        <f t="shared" si="63"/>
        <v>-</v>
      </c>
    </row>
    <row r="306" spans="1:10" s="160" customFormat="1" x14ac:dyDescent="0.2">
      <c r="A306" s="178" t="s">
        <v>538</v>
      </c>
      <c r="B306" s="71">
        <v>1</v>
      </c>
      <c r="C306" s="72">
        <v>0</v>
      </c>
      <c r="D306" s="71">
        <v>5</v>
      </c>
      <c r="E306" s="72">
        <v>1</v>
      </c>
      <c r="F306" s="73"/>
      <c r="G306" s="71">
        <f t="shared" si="60"/>
        <v>1</v>
      </c>
      <c r="H306" s="72">
        <f t="shared" si="61"/>
        <v>4</v>
      </c>
      <c r="I306" s="37" t="str">
        <f t="shared" si="62"/>
        <v>-</v>
      </c>
      <c r="J306" s="38">
        <f t="shared" si="63"/>
        <v>4</v>
      </c>
    </row>
    <row r="307" spans="1:10" x14ac:dyDescent="0.2">
      <c r="A307" s="177"/>
      <c r="B307" s="143"/>
      <c r="C307" s="144"/>
      <c r="D307" s="143"/>
      <c r="E307" s="144"/>
      <c r="F307" s="145"/>
      <c r="G307" s="143"/>
      <c r="H307" s="144"/>
      <c r="I307" s="151"/>
      <c r="J307" s="152"/>
    </row>
    <row r="308" spans="1:10" s="139" customFormat="1" x14ac:dyDescent="0.2">
      <c r="A308" s="159" t="s">
        <v>71</v>
      </c>
      <c r="B308" s="65"/>
      <c r="C308" s="66"/>
      <c r="D308" s="65"/>
      <c r="E308" s="66"/>
      <c r="F308" s="67"/>
      <c r="G308" s="65"/>
      <c r="H308" s="66"/>
      <c r="I308" s="20"/>
      <c r="J308" s="21"/>
    </row>
    <row r="309" spans="1:10" x14ac:dyDescent="0.2">
      <c r="A309" s="158" t="s">
        <v>262</v>
      </c>
      <c r="B309" s="65">
        <v>0</v>
      </c>
      <c r="C309" s="66">
        <v>1</v>
      </c>
      <c r="D309" s="65">
        <v>0</v>
      </c>
      <c r="E309" s="66">
        <v>2</v>
      </c>
      <c r="F309" s="67"/>
      <c r="G309" s="65">
        <f t="shared" ref="G309:G315" si="64">B309-C309</f>
        <v>-1</v>
      </c>
      <c r="H309" s="66">
        <f t="shared" ref="H309:H315" si="65">D309-E309</f>
        <v>-2</v>
      </c>
      <c r="I309" s="20">
        <f t="shared" ref="I309:I315" si="66">IF(C309=0, "-", IF(G309/C309&lt;10, G309/C309, "&gt;999%"))</f>
        <v>-1</v>
      </c>
      <c r="J309" s="21">
        <f t="shared" ref="J309:J315" si="67">IF(E309=0, "-", IF(H309/E309&lt;10, H309/E309, "&gt;999%"))</f>
        <v>-1</v>
      </c>
    </row>
    <row r="310" spans="1:10" x14ac:dyDescent="0.2">
      <c r="A310" s="158" t="s">
        <v>361</v>
      </c>
      <c r="B310" s="65">
        <v>0</v>
      </c>
      <c r="C310" s="66">
        <v>1</v>
      </c>
      <c r="D310" s="65">
        <v>1</v>
      </c>
      <c r="E310" s="66">
        <v>3</v>
      </c>
      <c r="F310" s="67"/>
      <c r="G310" s="65">
        <f t="shared" si="64"/>
        <v>-1</v>
      </c>
      <c r="H310" s="66">
        <f t="shared" si="65"/>
        <v>-2</v>
      </c>
      <c r="I310" s="20">
        <f t="shared" si="66"/>
        <v>-1</v>
      </c>
      <c r="J310" s="21">
        <f t="shared" si="67"/>
        <v>-0.66666666666666663</v>
      </c>
    </row>
    <row r="311" spans="1:10" x14ac:dyDescent="0.2">
      <c r="A311" s="158" t="s">
        <v>362</v>
      </c>
      <c r="B311" s="65">
        <v>0</v>
      </c>
      <c r="C311" s="66">
        <v>0</v>
      </c>
      <c r="D311" s="65">
        <v>1</v>
      </c>
      <c r="E311" s="66">
        <v>2</v>
      </c>
      <c r="F311" s="67"/>
      <c r="G311" s="65">
        <f t="shared" si="64"/>
        <v>0</v>
      </c>
      <c r="H311" s="66">
        <f t="shared" si="65"/>
        <v>-1</v>
      </c>
      <c r="I311" s="20" t="str">
        <f t="shared" si="66"/>
        <v>-</v>
      </c>
      <c r="J311" s="21">
        <f t="shared" si="67"/>
        <v>-0.5</v>
      </c>
    </row>
    <row r="312" spans="1:10" x14ac:dyDescent="0.2">
      <c r="A312" s="158" t="s">
        <v>258</v>
      </c>
      <c r="B312" s="65">
        <v>0</v>
      </c>
      <c r="C312" s="66">
        <v>1</v>
      </c>
      <c r="D312" s="65">
        <v>0</v>
      </c>
      <c r="E312" s="66">
        <v>1</v>
      </c>
      <c r="F312" s="67"/>
      <c r="G312" s="65">
        <f t="shared" si="64"/>
        <v>-1</v>
      </c>
      <c r="H312" s="66">
        <f t="shared" si="65"/>
        <v>-1</v>
      </c>
      <c r="I312" s="20">
        <f t="shared" si="66"/>
        <v>-1</v>
      </c>
      <c r="J312" s="21">
        <f t="shared" si="67"/>
        <v>-1</v>
      </c>
    </row>
    <row r="313" spans="1:10" x14ac:dyDescent="0.2">
      <c r="A313" s="158" t="s">
        <v>324</v>
      </c>
      <c r="B313" s="65">
        <v>2</v>
      </c>
      <c r="C313" s="66">
        <v>0</v>
      </c>
      <c r="D313" s="65">
        <v>5</v>
      </c>
      <c r="E313" s="66">
        <v>5</v>
      </c>
      <c r="F313" s="67"/>
      <c r="G313" s="65">
        <f t="shared" si="64"/>
        <v>2</v>
      </c>
      <c r="H313" s="66">
        <f t="shared" si="65"/>
        <v>0</v>
      </c>
      <c r="I313" s="20" t="str">
        <f t="shared" si="66"/>
        <v>-</v>
      </c>
      <c r="J313" s="21">
        <f t="shared" si="67"/>
        <v>0</v>
      </c>
    </row>
    <row r="314" spans="1:10" x14ac:dyDescent="0.2">
      <c r="A314" s="158" t="s">
        <v>238</v>
      </c>
      <c r="B314" s="65">
        <v>2</v>
      </c>
      <c r="C314" s="66">
        <v>0</v>
      </c>
      <c r="D314" s="65">
        <v>5</v>
      </c>
      <c r="E314" s="66">
        <v>0</v>
      </c>
      <c r="F314" s="67"/>
      <c r="G314" s="65">
        <f t="shared" si="64"/>
        <v>2</v>
      </c>
      <c r="H314" s="66">
        <f t="shared" si="65"/>
        <v>5</v>
      </c>
      <c r="I314" s="20" t="str">
        <f t="shared" si="66"/>
        <v>-</v>
      </c>
      <c r="J314" s="21" t="str">
        <f t="shared" si="67"/>
        <v>-</v>
      </c>
    </row>
    <row r="315" spans="1:10" s="160" customFormat="1" x14ac:dyDescent="0.2">
      <c r="A315" s="178" t="s">
        <v>539</v>
      </c>
      <c r="B315" s="71">
        <v>4</v>
      </c>
      <c r="C315" s="72">
        <v>3</v>
      </c>
      <c r="D315" s="71">
        <v>12</v>
      </c>
      <c r="E315" s="72">
        <v>13</v>
      </c>
      <c r="F315" s="73"/>
      <c r="G315" s="71">
        <f t="shared" si="64"/>
        <v>1</v>
      </c>
      <c r="H315" s="72">
        <f t="shared" si="65"/>
        <v>-1</v>
      </c>
      <c r="I315" s="37">
        <f t="shared" si="66"/>
        <v>0.33333333333333331</v>
      </c>
      <c r="J315" s="38">
        <f t="shared" si="67"/>
        <v>-7.6923076923076927E-2</v>
      </c>
    </row>
    <row r="316" spans="1:10" x14ac:dyDescent="0.2">
      <c r="A316" s="177"/>
      <c r="B316" s="143"/>
      <c r="C316" s="144"/>
      <c r="D316" s="143"/>
      <c r="E316" s="144"/>
      <c r="F316" s="145"/>
      <c r="G316" s="143"/>
      <c r="H316" s="144"/>
      <c r="I316" s="151"/>
      <c r="J316" s="152"/>
    </row>
    <row r="317" spans="1:10" s="139" customFormat="1" x14ac:dyDescent="0.2">
      <c r="A317" s="159" t="s">
        <v>72</v>
      </c>
      <c r="B317" s="65"/>
      <c r="C317" s="66"/>
      <c r="D317" s="65"/>
      <c r="E317" s="66"/>
      <c r="F317" s="67"/>
      <c r="G317" s="65"/>
      <c r="H317" s="66"/>
      <c r="I317" s="20"/>
      <c r="J317" s="21"/>
    </row>
    <row r="318" spans="1:10" x14ac:dyDescent="0.2">
      <c r="A318" s="158" t="s">
        <v>408</v>
      </c>
      <c r="B318" s="65">
        <v>10</v>
      </c>
      <c r="C318" s="66">
        <v>3</v>
      </c>
      <c r="D318" s="65">
        <v>19</v>
      </c>
      <c r="E318" s="66">
        <v>10</v>
      </c>
      <c r="F318" s="67"/>
      <c r="G318" s="65">
        <f>B318-C318</f>
        <v>7</v>
      </c>
      <c r="H318" s="66">
        <f>D318-E318</f>
        <v>9</v>
      </c>
      <c r="I318" s="20">
        <f>IF(C318=0, "-", IF(G318/C318&lt;10, G318/C318, "&gt;999%"))</f>
        <v>2.3333333333333335</v>
      </c>
      <c r="J318" s="21">
        <f>IF(E318=0, "-", IF(H318/E318&lt;10, H318/E318, "&gt;999%"))</f>
        <v>0.9</v>
      </c>
    </row>
    <row r="319" spans="1:10" s="160" customFormat="1" x14ac:dyDescent="0.2">
      <c r="A319" s="178" t="s">
        <v>540</v>
      </c>
      <c r="B319" s="71">
        <v>10</v>
      </c>
      <c r="C319" s="72">
        <v>3</v>
      </c>
      <c r="D319" s="71">
        <v>19</v>
      </c>
      <c r="E319" s="72">
        <v>10</v>
      </c>
      <c r="F319" s="73"/>
      <c r="G319" s="71">
        <f>B319-C319</f>
        <v>7</v>
      </c>
      <c r="H319" s="72">
        <f>D319-E319</f>
        <v>9</v>
      </c>
      <c r="I319" s="37">
        <f>IF(C319=0, "-", IF(G319/C319&lt;10, G319/C319, "&gt;999%"))</f>
        <v>2.3333333333333335</v>
      </c>
      <c r="J319" s="38">
        <f>IF(E319=0, "-", IF(H319/E319&lt;10, H319/E319, "&gt;999%"))</f>
        <v>0.9</v>
      </c>
    </row>
    <row r="320" spans="1:10" x14ac:dyDescent="0.2">
      <c r="A320" s="177"/>
      <c r="B320" s="143"/>
      <c r="C320" s="144"/>
      <c r="D320" s="143"/>
      <c r="E320" s="144"/>
      <c r="F320" s="145"/>
      <c r="G320" s="143"/>
      <c r="H320" s="144"/>
      <c r="I320" s="151"/>
      <c r="J320" s="152"/>
    </row>
    <row r="321" spans="1:10" s="139" customFormat="1" x14ac:dyDescent="0.2">
      <c r="A321" s="159" t="s">
        <v>73</v>
      </c>
      <c r="B321" s="65"/>
      <c r="C321" s="66"/>
      <c r="D321" s="65"/>
      <c r="E321" s="66"/>
      <c r="F321" s="67"/>
      <c r="G321" s="65"/>
      <c r="H321" s="66"/>
      <c r="I321" s="20"/>
      <c r="J321" s="21"/>
    </row>
    <row r="322" spans="1:10" x14ac:dyDescent="0.2">
      <c r="A322" s="158" t="s">
        <v>285</v>
      </c>
      <c r="B322" s="65">
        <v>0</v>
      </c>
      <c r="C322" s="66">
        <v>1</v>
      </c>
      <c r="D322" s="65">
        <v>0</v>
      </c>
      <c r="E322" s="66">
        <v>3</v>
      </c>
      <c r="F322" s="67"/>
      <c r="G322" s="65">
        <f t="shared" ref="G322:G328" si="68">B322-C322</f>
        <v>-1</v>
      </c>
      <c r="H322" s="66">
        <f t="shared" ref="H322:H328" si="69">D322-E322</f>
        <v>-3</v>
      </c>
      <c r="I322" s="20">
        <f t="shared" ref="I322:I328" si="70">IF(C322=0, "-", IF(G322/C322&lt;10, G322/C322, "&gt;999%"))</f>
        <v>-1</v>
      </c>
      <c r="J322" s="21">
        <f t="shared" ref="J322:J328" si="71">IF(E322=0, "-", IF(H322/E322&lt;10, H322/E322, "&gt;999%"))</f>
        <v>-1</v>
      </c>
    </row>
    <row r="323" spans="1:10" x14ac:dyDescent="0.2">
      <c r="A323" s="158" t="s">
        <v>375</v>
      </c>
      <c r="B323" s="65">
        <v>1</v>
      </c>
      <c r="C323" s="66">
        <v>0</v>
      </c>
      <c r="D323" s="65">
        <v>1</v>
      </c>
      <c r="E323" s="66">
        <v>1</v>
      </c>
      <c r="F323" s="67"/>
      <c r="G323" s="65">
        <f t="shared" si="68"/>
        <v>1</v>
      </c>
      <c r="H323" s="66">
        <f t="shared" si="69"/>
        <v>0</v>
      </c>
      <c r="I323" s="20" t="str">
        <f t="shared" si="70"/>
        <v>-</v>
      </c>
      <c r="J323" s="21">
        <f t="shared" si="71"/>
        <v>0</v>
      </c>
    </row>
    <row r="324" spans="1:10" x14ac:dyDescent="0.2">
      <c r="A324" s="158" t="s">
        <v>311</v>
      </c>
      <c r="B324" s="65">
        <v>5</v>
      </c>
      <c r="C324" s="66">
        <v>1</v>
      </c>
      <c r="D324" s="65">
        <v>6</v>
      </c>
      <c r="E324" s="66">
        <v>3</v>
      </c>
      <c r="F324" s="67"/>
      <c r="G324" s="65">
        <f t="shared" si="68"/>
        <v>4</v>
      </c>
      <c r="H324" s="66">
        <f t="shared" si="69"/>
        <v>3</v>
      </c>
      <c r="I324" s="20">
        <f t="shared" si="70"/>
        <v>4</v>
      </c>
      <c r="J324" s="21">
        <f t="shared" si="71"/>
        <v>1</v>
      </c>
    </row>
    <row r="325" spans="1:10" x14ac:dyDescent="0.2">
      <c r="A325" s="158" t="s">
        <v>422</v>
      </c>
      <c r="B325" s="65">
        <v>1</v>
      </c>
      <c r="C325" s="66">
        <v>0</v>
      </c>
      <c r="D325" s="65">
        <v>1</v>
      </c>
      <c r="E325" s="66">
        <v>1</v>
      </c>
      <c r="F325" s="67"/>
      <c r="G325" s="65">
        <f t="shared" si="68"/>
        <v>1</v>
      </c>
      <c r="H325" s="66">
        <f t="shared" si="69"/>
        <v>0</v>
      </c>
      <c r="I325" s="20" t="str">
        <f t="shared" si="70"/>
        <v>-</v>
      </c>
      <c r="J325" s="21">
        <f t="shared" si="71"/>
        <v>0</v>
      </c>
    </row>
    <row r="326" spans="1:10" x14ac:dyDescent="0.2">
      <c r="A326" s="158" t="s">
        <v>372</v>
      </c>
      <c r="B326" s="65">
        <v>2</v>
      </c>
      <c r="C326" s="66">
        <v>0</v>
      </c>
      <c r="D326" s="65">
        <v>2</v>
      </c>
      <c r="E326" s="66">
        <v>0</v>
      </c>
      <c r="F326" s="67"/>
      <c r="G326" s="65">
        <f t="shared" si="68"/>
        <v>2</v>
      </c>
      <c r="H326" s="66">
        <f t="shared" si="69"/>
        <v>2</v>
      </c>
      <c r="I326" s="20" t="str">
        <f t="shared" si="70"/>
        <v>-</v>
      </c>
      <c r="J326" s="21" t="str">
        <f t="shared" si="71"/>
        <v>-</v>
      </c>
    </row>
    <row r="327" spans="1:10" x14ac:dyDescent="0.2">
      <c r="A327" s="158" t="s">
        <v>384</v>
      </c>
      <c r="B327" s="65">
        <v>5</v>
      </c>
      <c r="C327" s="66">
        <v>2</v>
      </c>
      <c r="D327" s="65">
        <v>14</v>
      </c>
      <c r="E327" s="66">
        <v>5</v>
      </c>
      <c r="F327" s="67"/>
      <c r="G327" s="65">
        <f t="shared" si="68"/>
        <v>3</v>
      </c>
      <c r="H327" s="66">
        <f t="shared" si="69"/>
        <v>9</v>
      </c>
      <c r="I327" s="20">
        <f t="shared" si="70"/>
        <v>1.5</v>
      </c>
      <c r="J327" s="21">
        <f t="shared" si="71"/>
        <v>1.8</v>
      </c>
    </row>
    <row r="328" spans="1:10" s="160" customFormat="1" x14ac:dyDescent="0.2">
      <c r="A328" s="178" t="s">
        <v>541</v>
      </c>
      <c r="B328" s="71">
        <v>14</v>
      </c>
      <c r="C328" s="72">
        <v>4</v>
      </c>
      <c r="D328" s="71">
        <v>24</v>
      </c>
      <c r="E328" s="72">
        <v>13</v>
      </c>
      <c r="F328" s="73"/>
      <c r="G328" s="71">
        <f t="shared" si="68"/>
        <v>10</v>
      </c>
      <c r="H328" s="72">
        <f t="shared" si="69"/>
        <v>11</v>
      </c>
      <c r="I328" s="37">
        <f t="shared" si="70"/>
        <v>2.5</v>
      </c>
      <c r="J328" s="38">
        <f t="shared" si="71"/>
        <v>0.84615384615384615</v>
      </c>
    </row>
    <row r="329" spans="1:10" x14ac:dyDescent="0.2">
      <c r="A329" s="177"/>
      <c r="B329" s="143"/>
      <c r="C329" s="144"/>
      <c r="D329" s="143"/>
      <c r="E329" s="144"/>
      <c r="F329" s="145"/>
      <c r="G329" s="143"/>
      <c r="H329" s="144"/>
      <c r="I329" s="151"/>
      <c r="J329" s="152"/>
    </row>
    <row r="330" spans="1:10" s="139" customFormat="1" x14ac:dyDescent="0.2">
      <c r="A330" s="159" t="s">
        <v>74</v>
      </c>
      <c r="B330" s="65"/>
      <c r="C330" s="66"/>
      <c r="D330" s="65"/>
      <c r="E330" s="66"/>
      <c r="F330" s="67"/>
      <c r="G330" s="65"/>
      <c r="H330" s="66"/>
      <c r="I330" s="20"/>
      <c r="J330" s="21"/>
    </row>
    <row r="331" spans="1:10" x14ac:dyDescent="0.2">
      <c r="A331" s="158" t="s">
        <v>438</v>
      </c>
      <c r="B331" s="65">
        <v>0</v>
      </c>
      <c r="C331" s="66">
        <v>1</v>
      </c>
      <c r="D331" s="65">
        <v>0</v>
      </c>
      <c r="E331" s="66">
        <v>1</v>
      </c>
      <c r="F331" s="67"/>
      <c r="G331" s="65">
        <f>B331-C331</f>
        <v>-1</v>
      </c>
      <c r="H331" s="66">
        <f>D331-E331</f>
        <v>-1</v>
      </c>
      <c r="I331" s="20">
        <f>IF(C331=0, "-", IF(G331/C331&lt;10, G331/C331, "&gt;999%"))</f>
        <v>-1</v>
      </c>
      <c r="J331" s="21">
        <f>IF(E331=0, "-", IF(H331/E331&lt;10, H331/E331, "&gt;999%"))</f>
        <v>-1</v>
      </c>
    </row>
    <row r="332" spans="1:10" s="160" customFormat="1" x14ac:dyDescent="0.2">
      <c r="A332" s="178" t="s">
        <v>542</v>
      </c>
      <c r="B332" s="71">
        <v>0</v>
      </c>
      <c r="C332" s="72">
        <v>1</v>
      </c>
      <c r="D332" s="71">
        <v>0</v>
      </c>
      <c r="E332" s="72">
        <v>1</v>
      </c>
      <c r="F332" s="73"/>
      <c r="G332" s="71">
        <f>B332-C332</f>
        <v>-1</v>
      </c>
      <c r="H332" s="72">
        <f>D332-E332</f>
        <v>-1</v>
      </c>
      <c r="I332" s="37">
        <f>IF(C332=0, "-", IF(G332/C332&lt;10, G332/C332, "&gt;999%"))</f>
        <v>-1</v>
      </c>
      <c r="J332" s="38">
        <f>IF(E332=0, "-", IF(H332/E332&lt;10, H332/E332, "&gt;999%"))</f>
        <v>-1</v>
      </c>
    </row>
    <row r="333" spans="1:10" x14ac:dyDescent="0.2">
      <c r="A333" s="177"/>
      <c r="B333" s="143"/>
      <c r="C333" s="144"/>
      <c r="D333" s="143"/>
      <c r="E333" s="144"/>
      <c r="F333" s="145"/>
      <c r="G333" s="143"/>
      <c r="H333" s="144"/>
      <c r="I333" s="151"/>
      <c r="J333" s="152"/>
    </row>
    <row r="334" spans="1:10" s="139" customFormat="1" x14ac:dyDescent="0.2">
      <c r="A334" s="159" t="s">
        <v>75</v>
      </c>
      <c r="B334" s="65"/>
      <c r="C334" s="66"/>
      <c r="D334" s="65"/>
      <c r="E334" s="66"/>
      <c r="F334" s="67"/>
      <c r="G334" s="65"/>
      <c r="H334" s="66"/>
      <c r="I334" s="20"/>
      <c r="J334" s="21"/>
    </row>
    <row r="335" spans="1:10" x14ac:dyDescent="0.2">
      <c r="A335" s="158" t="s">
        <v>190</v>
      </c>
      <c r="B335" s="65">
        <v>1</v>
      </c>
      <c r="C335" s="66">
        <v>1</v>
      </c>
      <c r="D335" s="65">
        <v>4</v>
      </c>
      <c r="E335" s="66">
        <v>2</v>
      </c>
      <c r="F335" s="67"/>
      <c r="G335" s="65">
        <f t="shared" ref="G335:G343" si="72">B335-C335</f>
        <v>0</v>
      </c>
      <c r="H335" s="66">
        <f t="shared" ref="H335:H343" si="73">D335-E335</f>
        <v>2</v>
      </c>
      <c r="I335" s="20">
        <f t="shared" ref="I335:I343" si="74">IF(C335=0, "-", IF(G335/C335&lt;10, G335/C335, "&gt;999%"))</f>
        <v>0</v>
      </c>
      <c r="J335" s="21">
        <f t="shared" ref="J335:J343" si="75">IF(E335=0, "-", IF(H335/E335&lt;10, H335/E335, "&gt;999%"))</f>
        <v>1</v>
      </c>
    </row>
    <row r="336" spans="1:10" x14ac:dyDescent="0.2">
      <c r="A336" s="158" t="s">
        <v>286</v>
      </c>
      <c r="B336" s="65">
        <v>2</v>
      </c>
      <c r="C336" s="66">
        <v>0</v>
      </c>
      <c r="D336" s="65">
        <v>21</v>
      </c>
      <c r="E336" s="66">
        <v>0</v>
      </c>
      <c r="F336" s="67"/>
      <c r="G336" s="65">
        <f t="shared" si="72"/>
        <v>2</v>
      </c>
      <c r="H336" s="66">
        <f t="shared" si="73"/>
        <v>21</v>
      </c>
      <c r="I336" s="20" t="str">
        <f t="shared" si="74"/>
        <v>-</v>
      </c>
      <c r="J336" s="21" t="str">
        <f t="shared" si="75"/>
        <v>-</v>
      </c>
    </row>
    <row r="337" spans="1:10" x14ac:dyDescent="0.2">
      <c r="A337" s="158" t="s">
        <v>312</v>
      </c>
      <c r="B337" s="65">
        <v>7</v>
      </c>
      <c r="C337" s="66">
        <v>3</v>
      </c>
      <c r="D337" s="65">
        <v>16</v>
      </c>
      <c r="E337" s="66">
        <v>10</v>
      </c>
      <c r="F337" s="67"/>
      <c r="G337" s="65">
        <f t="shared" si="72"/>
        <v>4</v>
      </c>
      <c r="H337" s="66">
        <f t="shared" si="73"/>
        <v>6</v>
      </c>
      <c r="I337" s="20">
        <f t="shared" si="74"/>
        <v>1.3333333333333333</v>
      </c>
      <c r="J337" s="21">
        <f t="shared" si="75"/>
        <v>0.6</v>
      </c>
    </row>
    <row r="338" spans="1:10" x14ac:dyDescent="0.2">
      <c r="A338" s="158" t="s">
        <v>342</v>
      </c>
      <c r="B338" s="65">
        <v>11</v>
      </c>
      <c r="C338" s="66">
        <v>2</v>
      </c>
      <c r="D338" s="65">
        <v>18</v>
      </c>
      <c r="E338" s="66">
        <v>16</v>
      </c>
      <c r="F338" s="67"/>
      <c r="G338" s="65">
        <f t="shared" si="72"/>
        <v>9</v>
      </c>
      <c r="H338" s="66">
        <f t="shared" si="73"/>
        <v>2</v>
      </c>
      <c r="I338" s="20">
        <f t="shared" si="74"/>
        <v>4.5</v>
      </c>
      <c r="J338" s="21">
        <f t="shared" si="75"/>
        <v>0.125</v>
      </c>
    </row>
    <row r="339" spans="1:10" x14ac:dyDescent="0.2">
      <c r="A339" s="158" t="s">
        <v>222</v>
      </c>
      <c r="B339" s="65">
        <v>1</v>
      </c>
      <c r="C339" s="66">
        <v>3</v>
      </c>
      <c r="D339" s="65">
        <v>7</v>
      </c>
      <c r="E339" s="66">
        <v>10</v>
      </c>
      <c r="F339" s="67"/>
      <c r="G339" s="65">
        <f t="shared" si="72"/>
        <v>-2</v>
      </c>
      <c r="H339" s="66">
        <f t="shared" si="73"/>
        <v>-3</v>
      </c>
      <c r="I339" s="20">
        <f t="shared" si="74"/>
        <v>-0.66666666666666663</v>
      </c>
      <c r="J339" s="21">
        <f t="shared" si="75"/>
        <v>-0.3</v>
      </c>
    </row>
    <row r="340" spans="1:10" x14ac:dyDescent="0.2">
      <c r="A340" s="158" t="s">
        <v>208</v>
      </c>
      <c r="B340" s="65">
        <v>0</v>
      </c>
      <c r="C340" s="66">
        <v>0</v>
      </c>
      <c r="D340" s="65">
        <v>0</v>
      </c>
      <c r="E340" s="66">
        <v>2</v>
      </c>
      <c r="F340" s="67"/>
      <c r="G340" s="65">
        <f t="shared" si="72"/>
        <v>0</v>
      </c>
      <c r="H340" s="66">
        <f t="shared" si="73"/>
        <v>-2</v>
      </c>
      <c r="I340" s="20" t="str">
        <f t="shared" si="74"/>
        <v>-</v>
      </c>
      <c r="J340" s="21">
        <f t="shared" si="75"/>
        <v>-1</v>
      </c>
    </row>
    <row r="341" spans="1:10" x14ac:dyDescent="0.2">
      <c r="A341" s="158" t="s">
        <v>209</v>
      </c>
      <c r="B341" s="65">
        <v>6</v>
      </c>
      <c r="C341" s="66">
        <v>0</v>
      </c>
      <c r="D341" s="65">
        <v>8</v>
      </c>
      <c r="E341" s="66">
        <v>0</v>
      </c>
      <c r="F341" s="67"/>
      <c r="G341" s="65">
        <f t="shared" si="72"/>
        <v>6</v>
      </c>
      <c r="H341" s="66">
        <f t="shared" si="73"/>
        <v>8</v>
      </c>
      <c r="I341" s="20" t="str">
        <f t="shared" si="74"/>
        <v>-</v>
      </c>
      <c r="J341" s="21" t="str">
        <f t="shared" si="75"/>
        <v>-</v>
      </c>
    </row>
    <row r="342" spans="1:10" x14ac:dyDescent="0.2">
      <c r="A342" s="158" t="s">
        <v>235</v>
      </c>
      <c r="B342" s="65">
        <v>3</v>
      </c>
      <c r="C342" s="66">
        <v>0</v>
      </c>
      <c r="D342" s="65">
        <v>7</v>
      </c>
      <c r="E342" s="66">
        <v>0</v>
      </c>
      <c r="F342" s="67"/>
      <c r="G342" s="65">
        <f t="shared" si="72"/>
        <v>3</v>
      </c>
      <c r="H342" s="66">
        <f t="shared" si="73"/>
        <v>7</v>
      </c>
      <c r="I342" s="20" t="str">
        <f t="shared" si="74"/>
        <v>-</v>
      </c>
      <c r="J342" s="21" t="str">
        <f t="shared" si="75"/>
        <v>-</v>
      </c>
    </row>
    <row r="343" spans="1:10" s="160" customFormat="1" x14ac:dyDescent="0.2">
      <c r="A343" s="178" t="s">
        <v>543</v>
      </c>
      <c r="B343" s="71">
        <v>31</v>
      </c>
      <c r="C343" s="72">
        <v>9</v>
      </c>
      <c r="D343" s="71">
        <v>81</v>
      </c>
      <c r="E343" s="72">
        <v>40</v>
      </c>
      <c r="F343" s="73"/>
      <c r="G343" s="71">
        <f t="shared" si="72"/>
        <v>22</v>
      </c>
      <c r="H343" s="72">
        <f t="shared" si="73"/>
        <v>41</v>
      </c>
      <c r="I343" s="37">
        <f t="shared" si="74"/>
        <v>2.4444444444444446</v>
      </c>
      <c r="J343" s="38">
        <f t="shared" si="75"/>
        <v>1.0249999999999999</v>
      </c>
    </row>
    <row r="344" spans="1:10" x14ac:dyDescent="0.2">
      <c r="A344" s="177"/>
      <c r="B344" s="143"/>
      <c r="C344" s="144"/>
      <c r="D344" s="143"/>
      <c r="E344" s="144"/>
      <c r="F344" s="145"/>
      <c r="G344" s="143"/>
      <c r="H344" s="144"/>
      <c r="I344" s="151"/>
      <c r="J344" s="152"/>
    </row>
    <row r="345" spans="1:10" s="139" customFormat="1" x14ac:dyDescent="0.2">
      <c r="A345" s="159" t="s">
        <v>76</v>
      </c>
      <c r="B345" s="65"/>
      <c r="C345" s="66"/>
      <c r="D345" s="65"/>
      <c r="E345" s="66"/>
      <c r="F345" s="67"/>
      <c r="G345" s="65"/>
      <c r="H345" s="66"/>
      <c r="I345" s="20"/>
      <c r="J345" s="21"/>
    </row>
    <row r="346" spans="1:10" x14ac:dyDescent="0.2">
      <c r="A346" s="158" t="s">
        <v>409</v>
      </c>
      <c r="B346" s="65">
        <v>4</v>
      </c>
      <c r="C346" s="66">
        <v>1</v>
      </c>
      <c r="D346" s="65">
        <v>17</v>
      </c>
      <c r="E346" s="66">
        <v>7</v>
      </c>
      <c r="F346" s="67"/>
      <c r="G346" s="65">
        <f>B346-C346</f>
        <v>3</v>
      </c>
      <c r="H346" s="66">
        <f>D346-E346</f>
        <v>10</v>
      </c>
      <c r="I346" s="20">
        <f>IF(C346=0, "-", IF(G346/C346&lt;10, G346/C346, "&gt;999%"))</f>
        <v>3</v>
      </c>
      <c r="J346" s="21">
        <f>IF(E346=0, "-", IF(H346/E346&lt;10, H346/E346, "&gt;999%"))</f>
        <v>1.4285714285714286</v>
      </c>
    </row>
    <row r="347" spans="1:10" x14ac:dyDescent="0.2">
      <c r="A347" s="158" t="s">
        <v>343</v>
      </c>
      <c r="B347" s="65">
        <v>1</v>
      </c>
      <c r="C347" s="66">
        <v>0</v>
      </c>
      <c r="D347" s="65">
        <v>1</v>
      </c>
      <c r="E347" s="66">
        <v>1</v>
      </c>
      <c r="F347" s="67"/>
      <c r="G347" s="65">
        <f>B347-C347</f>
        <v>1</v>
      </c>
      <c r="H347" s="66">
        <f>D347-E347</f>
        <v>0</v>
      </c>
      <c r="I347" s="20" t="str">
        <f>IF(C347=0, "-", IF(G347/C347&lt;10, G347/C347, "&gt;999%"))</f>
        <v>-</v>
      </c>
      <c r="J347" s="21">
        <f>IF(E347=0, "-", IF(H347/E347&lt;10, H347/E347, "&gt;999%"))</f>
        <v>0</v>
      </c>
    </row>
    <row r="348" spans="1:10" x14ac:dyDescent="0.2">
      <c r="A348" s="158" t="s">
        <v>269</v>
      </c>
      <c r="B348" s="65">
        <v>0</v>
      </c>
      <c r="C348" s="66">
        <v>0</v>
      </c>
      <c r="D348" s="65">
        <v>0</v>
      </c>
      <c r="E348" s="66">
        <v>1</v>
      </c>
      <c r="F348" s="67"/>
      <c r="G348" s="65">
        <f>B348-C348</f>
        <v>0</v>
      </c>
      <c r="H348" s="66">
        <f>D348-E348</f>
        <v>-1</v>
      </c>
      <c r="I348" s="20" t="str">
        <f>IF(C348=0, "-", IF(G348/C348&lt;10, G348/C348, "&gt;999%"))</f>
        <v>-</v>
      </c>
      <c r="J348" s="21">
        <f>IF(E348=0, "-", IF(H348/E348&lt;10, H348/E348, "&gt;999%"))</f>
        <v>-1</v>
      </c>
    </row>
    <row r="349" spans="1:10" s="160" customFormat="1" x14ac:dyDescent="0.2">
      <c r="A349" s="178" t="s">
        <v>544</v>
      </c>
      <c r="B349" s="71">
        <v>5</v>
      </c>
      <c r="C349" s="72">
        <v>1</v>
      </c>
      <c r="D349" s="71">
        <v>18</v>
      </c>
      <c r="E349" s="72">
        <v>9</v>
      </c>
      <c r="F349" s="73"/>
      <c r="G349" s="71">
        <f>B349-C349</f>
        <v>4</v>
      </c>
      <c r="H349" s="72">
        <f>D349-E349</f>
        <v>9</v>
      </c>
      <c r="I349" s="37">
        <f>IF(C349=0, "-", IF(G349/C349&lt;10, G349/C349, "&gt;999%"))</f>
        <v>4</v>
      </c>
      <c r="J349" s="38">
        <f>IF(E349=0, "-", IF(H349/E349&lt;10, H349/E349, "&gt;999%"))</f>
        <v>1</v>
      </c>
    </row>
    <row r="350" spans="1:10" x14ac:dyDescent="0.2">
      <c r="A350" s="177"/>
      <c r="B350" s="143"/>
      <c r="C350" s="144"/>
      <c r="D350" s="143"/>
      <c r="E350" s="144"/>
      <c r="F350" s="145"/>
      <c r="G350" s="143"/>
      <c r="H350" s="144"/>
      <c r="I350" s="151"/>
      <c r="J350" s="152"/>
    </row>
    <row r="351" spans="1:10" s="139" customFormat="1" x14ac:dyDescent="0.2">
      <c r="A351" s="159" t="s">
        <v>77</v>
      </c>
      <c r="B351" s="65"/>
      <c r="C351" s="66"/>
      <c r="D351" s="65"/>
      <c r="E351" s="66"/>
      <c r="F351" s="67"/>
      <c r="G351" s="65"/>
      <c r="H351" s="66"/>
      <c r="I351" s="20"/>
      <c r="J351" s="21"/>
    </row>
    <row r="352" spans="1:10" x14ac:dyDescent="0.2">
      <c r="A352" s="158" t="s">
        <v>313</v>
      </c>
      <c r="B352" s="65">
        <v>34</v>
      </c>
      <c r="C352" s="66">
        <v>35</v>
      </c>
      <c r="D352" s="65">
        <v>82</v>
      </c>
      <c r="E352" s="66">
        <v>77</v>
      </c>
      <c r="F352" s="67"/>
      <c r="G352" s="65">
        <f t="shared" ref="G352:G359" si="76">B352-C352</f>
        <v>-1</v>
      </c>
      <c r="H352" s="66">
        <f t="shared" ref="H352:H359" si="77">D352-E352</f>
        <v>5</v>
      </c>
      <c r="I352" s="20">
        <f t="shared" ref="I352:I359" si="78">IF(C352=0, "-", IF(G352/C352&lt;10, G352/C352, "&gt;999%"))</f>
        <v>-2.8571428571428571E-2</v>
      </c>
      <c r="J352" s="21">
        <f t="shared" ref="J352:J359" si="79">IF(E352=0, "-", IF(H352/E352&lt;10, H352/E352, "&gt;999%"))</f>
        <v>6.4935064935064929E-2</v>
      </c>
    </row>
    <row r="353" spans="1:10" x14ac:dyDescent="0.2">
      <c r="A353" s="158" t="s">
        <v>210</v>
      </c>
      <c r="B353" s="65">
        <v>9</v>
      </c>
      <c r="C353" s="66">
        <v>3</v>
      </c>
      <c r="D353" s="65">
        <v>19</v>
      </c>
      <c r="E353" s="66">
        <v>11</v>
      </c>
      <c r="F353" s="67"/>
      <c r="G353" s="65">
        <f t="shared" si="76"/>
        <v>6</v>
      </c>
      <c r="H353" s="66">
        <f t="shared" si="77"/>
        <v>8</v>
      </c>
      <c r="I353" s="20">
        <f t="shared" si="78"/>
        <v>2</v>
      </c>
      <c r="J353" s="21">
        <f t="shared" si="79"/>
        <v>0.72727272727272729</v>
      </c>
    </row>
    <row r="354" spans="1:10" x14ac:dyDescent="0.2">
      <c r="A354" s="158" t="s">
        <v>223</v>
      </c>
      <c r="B354" s="65">
        <v>0</v>
      </c>
      <c r="C354" s="66">
        <v>0</v>
      </c>
      <c r="D354" s="65">
        <v>0</v>
      </c>
      <c r="E354" s="66">
        <v>2</v>
      </c>
      <c r="F354" s="67"/>
      <c r="G354" s="65">
        <f t="shared" si="76"/>
        <v>0</v>
      </c>
      <c r="H354" s="66">
        <f t="shared" si="77"/>
        <v>-2</v>
      </c>
      <c r="I354" s="20" t="str">
        <f t="shared" si="78"/>
        <v>-</v>
      </c>
      <c r="J354" s="21">
        <f t="shared" si="79"/>
        <v>-1</v>
      </c>
    </row>
    <row r="355" spans="1:10" x14ac:dyDescent="0.2">
      <c r="A355" s="158" t="s">
        <v>224</v>
      </c>
      <c r="B355" s="65">
        <v>0</v>
      </c>
      <c r="C355" s="66">
        <v>2</v>
      </c>
      <c r="D355" s="65">
        <v>7</v>
      </c>
      <c r="E355" s="66">
        <v>4</v>
      </c>
      <c r="F355" s="67"/>
      <c r="G355" s="65">
        <f t="shared" si="76"/>
        <v>-2</v>
      </c>
      <c r="H355" s="66">
        <f t="shared" si="77"/>
        <v>3</v>
      </c>
      <c r="I355" s="20">
        <f t="shared" si="78"/>
        <v>-1</v>
      </c>
      <c r="J355" s="21">
        <f t="shared" si="79"/>
        <v>0.75</v>
      </c>
    </row>
    <row r="356" spans="1:10" x14ac:dyDescent="0.2">
      <c r="A356" s="158" t="s">
        <v>344</v>
      </c>
      <c r="B356" s="65">
        <v>29</v>
      </c>
      <c r="C356" s="66">
        <v>13</v>
      </c>
      <c r="D356" s="65">
        <v>51</v>
      </c>
      <c r="E356" s="66">
        <v>31</v>
      </c>
      <c r="F356" s="67"/>
      <c r="G356" s="65">
        <f t="shared" si="76"/>
        <v>16</v>
      </c>
      <c r="H356" s="66">
        <f t="shared" si="77"/>
        <v>20</v>
      </c>
      <c r="I356" s="20">
        <f t="shared" si="78"/>
        <v>1.2307692307692308</v>
      </c>
      <c r="J356" s="21">
        <f t="shared" si="79"/>
        <v>0.64516129032258063</v>
      </c>
    </row>
    <row r="357" spans="1:10" x14ac:dyDescent="0.2">
      <c r="A357" s="158" t="s">
        <v>211</v>
      </c>
      <c r="B357" s="65">
        <v>0</v>
      </c>
      <c r="C357" s="66">
        <v>0</v>
      </c>
      <c r="D357" s="65">
        <v>0</v>
      </c>
      <c r="E357" s="66">
        <v>2</v>
      </c>
      <c r="F357" s="67"/>
      <c r="G357" s="65">
        <f t="shared" si="76"/>
        <v>0</v>
      </c>
      <c r="H357" s="66">
        <f t="shared" si="77"/>
        <v>-2</v>
      </c>
      <c r="I357" s="20" t="str">
        <f t="shared" si="78"/>
        <v>-</v>
      </c>
      <c r="J357" s="21">
        <f t="shared" si="79"/>
        <v>-1</v>
      </c>
    </row>
    <row r="358" spans="1:10" x14ac:dyDescent="0.2">
      <c r="A358" s="158" t="s">
        <v>287</v>
      </c>
      <c r="B358" s="65">
        <v>21</v>
      </c>
      <c r="C358" s="66">
        <v>42</v>
      </c>
      <c r="D358" s="65">
        <v>57</v>
      </c>
      <c r="E358" s="66">
        <v>78</v>
      </c>
      <c r="F358" s="67"/>
      <c r="G358" s="65">
        <f t="shared" si="76"/>
        <v>-21</v>
      </c>
      <c r="H358" s="66">
        <f t="shared" si="77"/>
        <v>-21</v>
      </c>
      <c r="I358" s="20">
        <f t="shared" si="78"/>
        <v>-0.5</v>
      </c>
      <c r="J358" s="21">
        <f t="shared" si="79"/>
        <v>-0.26923076923076922</v>
      </c>
    </row>
    <row r="359" spans="1:10" s="160" customFormat="1" x14ac:dyDescent="0.2">
      <c r="A359" s="178" t="s">
        <v>545</v>
      </c>
      <c r="B359" s="71">
        <v>93</v>
      </c>
      <c r="C359" s="72">
        <v>95</v>
      </c>
      <c r="D359" s="71">
        <v>216</v>
      </c>
      <c r="E359" s="72">
        <v>205</v>
      </c>
      <c r="F359" s="73"/>
      <c r="G359" s="71">
        <f t="shared" si="76"/>
        <v>-2</v>
      </c>
      <c r="H359" s="72">
        <f t="shared" si="77"/>
        <v>11</v>
      </c>
      <c r="I359" s="37">
        <f t="shared" si="78"/>
        <v>-2.1052631578947368E-2</v>
      </c>
      <c r="J359" s="38">
        <f t="shared" si="79"/>
        <v>5.3658536585365853E-2</v>
      </c>
    </row>
    <row r="360" spans="1:10" x14ac:dyDescent="0.2">
      <c r="A360" s="177"/>
      <c r="B360" s="143"/>
      <c r="C360" s="144"/>
      <c r="D360" s="143"/>
      <c r="E360" s="144"/>
      <c r="F360" s="145"/>
      <c r="G360" s="143"/>
      <c r="H360" s="144"/>
      <c r="I360" s="151"/>
      <c r="J360" s="152"/>
    </row>
    <row r="361" spans="1:10" s="139" customFormat="1" x14ac:dyDescent="0.2">
      <c r="A361" s="159" t="s">
        <v>78</v>
      </c>
      <c r="B361" s="65"/>
      <c r="C361" s="66"/>
      <c r="D361" s="65"/>
      <c r="E361" s="66"/>
      <c r="F361" s="67"/>
      <c r="G361" s="65"/>
      <c r="H361" s="66"/>
      <c r="I361" s="20"/>
      <c r="J361" s="21"/>
    </row>
    <row r="362" spans="1:10" x14ac:dyDescent="0.2">
      <c r="A362" s="158" t="s">
        <v>191</v>
      </c>
      <c r="B362" s="65">
        <v>9</v>
      </c>
      <c r="C362" s="66">
        <v>6</v>
      </c>
      <c r="D362" s="65">
        <v>26</v>
      </c>
      <c r="E362" s="66">
        <v>50</v>
      </c>
      <c r="F362" s="67"/>
      <c r="G362" s="65">
        <f t="shared" ref="G362:G368" si="80">B362-C362</f>
        <v>3</v>
      </c>
      <c r="H362" s="66">
        <f t="shared" ref="H362:H368" si="81">D362-E362</f>
        <v>-24</v>
      </c>
      <c r="I362" s="20">
        <f t="shared" ref="I362:I368" si="82">IF(C362=0, "-", IF(G362/C362&lt;10, G362/C362, "&gt;999%"))</f>
        <v>0.5</v>
      </c>
      <c r="J362" s="21">
        <f t="shared" ref="J362:J368" si="83">IF(E362=0, "-", IF(H362/E362&lt;10, H362/E362, "&gt;999%"))</f>
        <v>-0.48</v>
      </c>
    </row>
    <row r="363" spans="1:10" x14ac:dyDescent="0.2">
      <c r="A363" s="158" t="s">
        <v>270</v>
      </c>
      <c r="B363" s="65">
        <v>1</v>
      </c>
      <c r="C363" s="66">
        <v>3</v>
      </c>
      <c r="D363" s="65">
        <v>4</v>
      </c>
      <c r="E363" s="66">
        <v>3</v>
      </c>
      <c r="F363" s="67"/>
      <c r="G363" s="65">
        <f t="shared" si="80"/>
        <v>-2</v>
      </c>
      <c r="H363" s="66">
        <f t="shared" si="81"/>
        <v>1</v>
      </c>
      <c r="I363" s="20">
        <f t="shared" si="82"/>
        <v>-0.66666666666666663</v>
      </c>
      <c r="J363" s="21">
        <f t="shared" si="83"/>
        <v>0.33333333333333331</v>
      </c>
    </row>
    <row r="364" spans="1:10" x14ac:dyDescent="0.2">
      <c r="A364" s="158" t="s">
        <v>271</v>
      </c>
      <c r="B364" s="65">
        <v>0</v>
      </c>
      <c r="C364" s="66">
        <v>3</v>
      </c>
      <c r="D364" s="65">
        <v>7</v>
      </c>
      <c r="E364" s="66">
        <v>8</v>
      </c>
      <c r="F364" s="67"/>
      <c r="G364" s="65">
        <f t="shared" si="80"/>
        <v>-3</v>
      </c>
      <c r="H364" s="66">
        <f t="shared" si="81"/>
        <v>-1</v>
      </c>
      <c r="I364" s="20">
        <f t="shared" si="82"/>
        <v>-1</v>
      </c>
      <c r="J364" s="21">
        <f t="shared" si="83"/>
        <v>-0.125</v>
      </c>
    </row>
    <row r="365" spans="1:10" x14ac:dyDescent="0.2">
      <c r="A365" s="158" t="s">
        <v>288</v>
      </c>
      <c r="B365" s="65">
        <v>1</v>
      </c>
      <c r="C365" s="66">
        <v>1</v>
      </c>
      <c r="D365" s="65">
        <v>2</v>
      </c>
      <c r="E365" s="66">
        <v>6</v>
      </c>
      <c r="F365" s="67"/>
      <c r="G365" s="65">
        <f t="shared" si="80"/>
        <v>0</v>
      </c>
      <c r="H365" s="66">
        <f t="shared" si="81"/>
        <v>-4</v>
      </c>
      <c r="I365" s="20">
        <f t="shared" si="82"/>
        <v>0</v>
      </c>
      <c r="J365" s="21">
        <f t="shared" si="83"/>
        <v>-0.66666666666666663</v>
      </c>
    </row>
    <row r="366" spans="1:10" x14ac:dyDescent="0.2">
      <c r="A366" s="158" t="s">
        <v>192</v>
      </c>
      <c r="B366" s="65">
        <v>18</v>
      </c>
      <c r="C366" s="66">
        <v>14</v>
      </c>
      <c r="D366" s="65">
        <v>40</v>
      </c>
      <c r="E366" s="66">
        <v>27</v>
      </c>
      <c r="F366" s="67"/>
      <c r="G366" s="65">
        <f t="shared" si="80"/>
        <v>4</v>
      </c>
      <c r="H366" s="66">
        <f t="shared" si="81"/>
        <v>13</v>
      </c>
      <c r="I366" s="20">
        <f t="shared" si="82"/>
        <v>0.2857142857142857</v>
      </c>
      <c r="J366" s="21">
        <f t="shared" si="83"/>
        <v>0.48148148148148145</v>
      </c>
    </row>
    <row r="367" spans="1:10" x14ac:dyDescent="0.2">
      <c r="A367" s="158" t="s">
        <v>289</v>
      </c>
      <c r="B367" s="65">
        <v>9</v>
      </c>
      <c r="C367" s="66">
        <v>8</v>
      </c>
      <c r="D367" s="65">
        <v>22</v>
      </c>
      <c r="E367" s="66">
        <v>39</v>
      </c>
      <c r="F367" s="67"/>
      <c r="G367" s="65">
        <f t="shared" si="80"/>
        <v>1</v>
      </c>
      <c r="H367" s="66">
        <f t="shared" si="81"/>
        <v>-17</v>
      </c>
      <c r="I367" s="20">
        <f t="shared" si="82"/>
        <v>0.125</v>
      </c>
      <c r="J367" s="21">
        <f t="shared" si="83"/>
        <v>-0.4358974358974359</v>
      </c>
    </row>
    <row r="368" spans="1:10" s="160" customFormat="1" x14ac:dyDescent="0.2">
      <c r="A368" s="178" t="s">
        <v>546</v>
      </c>
      <c r="B368" s="71">
        <v>38</v>
      </c>
      <c r="C368" s="72">
        <v>35</v>
      </c>
      <c r="D368" s="71">
        <v>101</v>
      </c>
      <c r="E368" s="72">
        <v>133</v>
      </c>
      <c r="F368" s="73"/>
      <c r="G368" s="71">
        <f t="shared" si="80"/>
        <v>3</v>
      </c>
      <c r="H368" s="72">
        <f t="shared" si="81"/>
        <v>-32</v>
      </c>
      <c r="I368" s="37">
        <f t="shared" si="82"/>
        <v>8.5714285714285715E-2</v>
      </c>
      <c r="J368" s="38">
        <f t="shared" si="83"/>
        <v>-0.24060150375939848</v>
      </c>
    </row>
    <row r="369" spans="1:10" x14ac:dyDescent="0.2">
      <c r="A369" s="177"/>
      <c r="B369" s="143"/>
      <c r="C369" s="144"/>
      <c r="D369" s="143"/>
      <c r="E369" s="144"/>
      <c r="F369" s="145"/>
      <c r="G369" s="143"/>
      <c r="H369" s="144"/>
      <c r="I369" s="151"/>
      <c r="J369" s="152"/>
    </row>
    <row r="370" spans="1:10" s="139" customFormat="1" x14ac:dyDescent="0.2">
      <c r="A370" s="159" t="s">
        <v>79</v>
      </c>
      <c r="B370" s="65"/>
      <c r="C370" s="66"/>
      <c r="D370" s="65"/>
      <c r="E370" s="66"/>
      <c r="F370" s="67"/>
      <c r="G370" s="65"/>
      <c r="H370" s="66"/>
      <c r="I370" s="20"/>
      <c r="J370" s="21"/>
    </row>
    <row r="371" spans="1:10" x14ac:dyDescent="0.2">
      <c r="A371" s="158" t="s">
        <v>225</v>
      </c>
      <c r="B371" s="65">
        <v>7</v>
      </c>
      <c r="C371" s="66">
        <v>17</v>
      </c>
      <c r="D371" s="65">
        <v>18</v>
      </c>
      <c r="E371" s="66">
        <v>57</v>
      </c>
      <c r="F371" s="67"/>
      <c r="G371" s="65">
        <f t="shared" ref="G371:G390" si="84">B371-C371</f>
        <v>-10</v>
      </c>
      <c r="H371" s="66">
        <f t="shared" ref="H371:H390" si="85">D371-E371</f>
        <v>-39</v>
      </c>
      <c r="I371" s="20">
        <f t="shared" ref="I371:I390" si="86">IF(C371=0, "-", IF(G371/C371&lt;10, G371/C371, "&gt;999%"))</f>
        <v>-0.58823529411764708</v>
      </c>
      <c r="J371" s="21">
        <f t="shared" ref="J371:J390" si="87">IF(E371=0, "-", IF(H371/E371&lt;10, H371/E371, "&gt;999%"))</f>
        <v>-0.68421052631578949</v>
      </c>
    </row>
    <row r="372" spans="1:10" x14ac:dyDescent="0.2">
      <c r="A372" s="158" t="s">
        <v>290</v>
      </c>
      <c r="B372" s="65">
        <v>11</v>
      </c>
      <c r="C372" s="66">
        <v>10</v>
      </c>
      <c r="D372" s="65">
        <v>42</v>
      </c>
      <c r="E372" s="66">
        <v>35</v>
      </c>
      <c r="F372" s="67"/>
      <c r="G372" s="65">
        <f t="shared" si="84"/>
        <v>1</v>
      </c>
      <c r="H372" s="66">
        <f t="shared" si="85"/>
        <v>7</v>
      </c>
      <c r="I372" s="20">
        <f t="shared" si="86"/>
        <v>0.1</v>
      </c>
      <c r="J372" s="21">
        <f t="shared" si="87"/>
        <v>0.2</v>
      </c>
    </row>
    <row r="373" spans="1:10" x14ac:dyDescent="0.2">
      <c r="A373" s="158" t="s">
        <v>374</v>
      </c>
      <c r="B373" s="65">
        <v>0</v>
      </c>
      <c r="C373" s="66">
        <v>1</v>
      </c>
      <c r="D373" s="65">
        <v>0</v>
      </c>
      <c r="E373" s="66">
        <v>3</v>
      </c>
      <c r="F373" s="67"/>
      <c r="G373" s="65">
        <f t="shared" si="84"/>
        <v>-1</v>
      </c>
      <c r="H373" s="66">
        <f t="shared" si="85"/>
        <v>-3</v>
      </c>
      <c r="I373" s="20">
        <f t="shared" si="86"/>
        <v>-1</v>
      </c>
      <c r="J373" s="21">
        <f t="shared" si="87"/>
        <v>-1</v>
      </c>
    </row>
    <row r="374" spans="1:10" x14ac:dyDescent="0.2">
      <c r="A374" s="158" t="s">
        <v>212</v>
      </c>
      <c r="B374" s="65">
        <v>39</v>
      </c>
      <c r="C374" s="66">
        <v>23</v>
      </c>
      <c r="D374" s="65">
        <v>88</v>
      </c>
      <c r="E374" s="66">
        <v>124</v>
      </c>
      <c r="F374" s="67"/>
      <c r="G374" s="65">
        <f t="shared" si="84"/>
        <v>16</v>
      </c>
      <c r="H374" s="66">
        <f t="shared" si="85"/>
        <v>-36</v>
      </c>
      <c r="I374" s="20">
        <f t="shared" si="86"/>
        <v>0.69565217391304346</v>
      </c>
      <c r="J374" s="21">
        <f t="shared" si="87"/>
        <v>-0.29032258064516131</v>
      </c>
    </row>
    <row r="375" spans="1:10" x14ac:dyDescent="0.2">
      <c r="A375" s="158" t="s">
        <v>345</v>
      </c>
      <c r="B375" s="65">
        <v>2</v>
      </c>
      <c r="C375" s="66">
        <v>1</v>
      </c>
      <c r="D375" s="65">
        <v>8</v>
      </c>
      <c r="E375" s="66">
        <v>6</v>
      </c>
      <c r="F375" s="67"/>
      <c r="G375" s="65">
        <f t="shared" si="84"/>
        <v>1</v>
      </c>
      <c r="H375" s="66">
        <f t="shared" si="85"/>
        <v>2</v>
      </c>
      <c r="I375" s="20">
        <f t="shared" si="86"/>
        <v>1</v>
      </c>
      <c r="J375" s="21">
        <f t="shared" si="87"/>
        <v>0.33333333333333331</v>
      </c>
    </row>
    <row r="376" spans="1:10" x14ac:dyDescent="0.2">
      <c r="A376" s="158" t="s">
        <v>373</v>
      </c>
      <c r="B376" s="65">
        <v>5</v>
      </c>
      <c r="C376" s="66">
        <v>4</v>
      </c>
      <c r="D376" s="65">
        <v>5</v>
      </c>
      <c r="E376" s="66">
        <v>10</v>
      </c>
      <c r="F376" s="67"/>
      <c r="G376" s="65">
        <f t="shared" si="84"/>
        <v>1</v>
      </c>
      <c r="H376" s="66">
        <f t="shared" si="85"/>
        <v>-5</v>
      </c>
      <c r="I376" s="20">
        <f t="shared" si="86"/>
        <v>0.25</v>
      </c>
      <c r="J376" s="21">
        <f t="shared" si="87"/>
        <v>-0.5</v>
      </c>
    </row>
    <row r="377" spans="1:10" x14ac:dyDescent="0.2">
      <c r="A377" s="158" t="s">
        <v>385</v>
      </c>
      <c r="B377" s="65">
        <v>11</v>
      </c>
      <c r="C377" s="66">
        <v>20</v>
      </c>
      <c r="D377" s="65">
        <v>32</v>
      </c>
      <c r="E377" s="66">
        <v>31</v>
      </c>
      <c r="F377" s="67"/>
      <c r="G377" s="65">
        <f t="shared" si="84"/>
        <v>-9</v>
      </c>
      <c r="H377" s="66">
        <f t="shared" si="85"/>
        <v>1</v>
      </c>
      <c r="I377" s="20">
        <f t="shared" si="86"/>
        <v>-0.45</v>
      </c>
      <c r="J377" s="21">
        <f t="shared" si="87"/>
        <v>3.2258064516129031E-2</v>
      </c>
    </row>
    <row r="378" spans="1:10" x14ac:dyDescent="0.2">
      <c r="A378" s="158" t="s">
        <v>395</v>
      </c>
      <c r="B378" s="65">
        <v>35</v>
      </c>
      <c r="C378" s="66">
        <v>16</v>
      </c>
      <c r="D378" s="65">
        <v>68</v>
      </c>
      <c r="E378" s="66">
        <v>43</v>
      </c>
      <c r="F378" s="67"/>
      <c r="G378" s="65">
        <f t="shared" si="84"/>
        <v>19</v>
      </c>
      <c r="H378" s="66">
        <f t="shared" si="85"/>
        <v>25</v>
      </c>
      <c r="I378" s="20">
        <f t="shared" si="86"/>
        <v>1.1875</v>
      </c>
      <c r="J378" s="21">
        <f t="shared" si="87"/>
        <v>0.58139534883720934</v>
      </c>
    </row>
    <row r="379" spans="1:10" x14ac:dyDescent="0.2">
      <c r="A379" s="158" t="s">
        <v>410</v>
      </c>
      <c r="B379" s="65">
        <v>76</v>
      </c>
      <c r="C379" s="66">
        <v>42</v>
      </c>
      <c r="D379" s="65">
        <v>220</v>
      </c>
      <c r="E379" s="66">
        <v>148</v>
      </c>
      <c r="F379" s="67"/>
      <c r="G379" s="65">
        <f t="shared" si="84"/>
        <v>34</v>
      </c>
      <c r="H379" s="66">
        <f t="shared" si="85"/>
        <v>72</v>
      </c>
      <c r="I379" s="20">
        <f t="shared" si="86"/>
        <v>0.80952380952380953</v>
      </c>
      <c r="J379" s="21">
        <f t="shared" si="87"/>
        <v>0.48648648648648651</v>
      </c>
    </row>
    <row r="380" spans="1:10" x14ac:dyDescent="0.2">
      <c r="A380" s="158" t="s">
        <v>346</v>
      </c>
      <c r="B380" s="65">
        <v>0</v>
      </c>
      <c r="C380" s="66">
        <v>9</v>
      </c>
      <c r="D380" s="65">
        <v>4</v>
      </c>
      <c r="E380" s="66">
        <v>22</v>
      </c>
      <c r="F380" s="67"/>
      <c r="G380" s="65">
        <f t="shared" si="84"/>
        <v>-9</v>
      </c>
      <c r="H380" s="66">
        <f t="shared" si="85"/>
        <v>-18</v>
      </c>
      <c r="I380" s="20">
        <f t="shared" si="86"/>
        <v>-1</v>
      </c>
      <c r="J380" s="21">
        <f t="shared" si="87"/>
        <v>-0.81818181818181823</v>
      </c>
    </row>
    <row r="381" spans="1:10" x14ac:dyDescent="0.2">
      <c r="A381" s="158" t="s">
        <v>411</v>
      </c>
      <c r="B381" s="65">
        <v>26</v>
      </c>
      <c r="C381" s="66">
        <v>14</v>
      </c>
      <c r="D381" s="65">
        <v>76</v>
      </c>
      <c r="E381" s="66">
        <v>37</v>
      </c>
      <c r="F381" s="67"/>
      <c r="G381" s="65">
        <f t="shared" si="84"/>
        <v>12</v>
      </c>
      <c r="H381" s="66">
        <f t="shared" si="85"/>
        <v>39</v>
      </c>
      <c r="I381" s="20">
        <f t="shared" si="86"/>
        <v>0.8571428571428571</v>
      </c>
      <c r="J381" s="21">
        <f t="shared" si="87"/>
        <v>1.0540540540540539</v>
      </c>
    </row>
    <row r="382" spans="1:10" x14ac:dyDescent="0.2">
      <c r="A382" s="158" t="s">
        <v>366</v>
      </c>
      <c r="B382" s="65">
        <v>33</v>
      </c>
      <c r="C382" s="66">
        <v>23</v>
      </c>
      <c r="D382" s="65">
        <v>76</v>
      </c>
      <c r="E382" s="66">
        <v>50</v>
      </c>
      <c r="F382" s="67"/>
      <c r="G382" s="65">
        <f t="shared" si="84"/>
        <v>10</v>
      </c>
      <c r="H382" s="66">
        <f t="shared" si="85"/>
        <v>26</v>
      </c>
      <c r="I382" s="20">
        <f t="shared" si="86"/>
        <v>0.43478260869565216</v>
      </c>
      <c r="J382" s="21">
        <f t="shared" si="87"/>
        <v>0.52</v>
      </c>
    </row>
    <row r="383" spans="1:10" x14ac:dyDescent="0.2">
      <c r="A383" s="158" t="s">
        <v>347</v>
      </c>
      <c r="B383" s="65">
        <v>12</v>
      </c>
      <c r="C383" s="66">
        <v>12</v>
      </c>
      <c r="D383" s="65">
        <v>48</v>
      </c>
      <c r="E383" s="66">
        <v>54</v>
      </c>
      <c r="F383" s="67"/>
      <c r="G383" s="65">
        <f t="shared" si="84"/>
        <v>0</v>
      </c>
      <c r="H383" s="66">
        <f t="shared" si="85"/>
        <v>-6</v>
      </c>
      <c r="I383" s="20">
        <f t="shared" si="86"/>
        <v>0</v>
      </c>
      <c r="J383" s="21">
        <f t="shared" si="87"/>
        <v>-0.1111111111111111</v>
      </c>
    </row>
    <row r="384" spans="1:10" x14ac:dyDescent="0.2">
      <c r="A384" s="158" t="s">
        <v>193</v>
      </c>
      <c r="B384" s="65">
        <v>0</v>
      </c>
      <c r="C384" s="66">
        <v>1</v>
      </c>
      <c r="D384" s="65">
        <v>0</v>
      </c>
      <c r="E384" s="66">
        <v>1</v>
      </c>
      <c r="F384" s="67"/>
      <c r="G384" s="65">
        <f t="shared" si="84"/>
        <v>-1</v>
      </c>
      <c r="H384" s="66">
        <f t="shared" si="85"/>
        <v>-1</v>
      </c>
      <c r="I384" s="20">
        <f t="shared" si="86"/>
        <v>-1</v>
      </c>
      <c r="J384" s="21">
        <f t="shared" si="87"/>
        <v>-1</v>
      </c>
    </row>
    <row r="385" spans="1:10" x14ac:dyDescent="0.2">
      <c r="A385" s="158" t="s">
        <v>314</v>
      </c>
      <c r="B385" s="65">
        <v>62</v>
      </c>
      <c r="C385" s="66">
        <v>56</v>
      </c>
      <c r="D385" s="65">
        <v>200</v>
      </c>
      <c r="E385" s="66">
        <v>169</v>
      </c>
      <c r="F385" s="67"/>
      <c r="G385" s="65">
        <f t="shared" si="84"/>
        <v>6</v>
      </c>
      <c r="H385" s="66">
        <f t="shared" si="85"/>
        <v>31</v>
      </c>
      <c r="I385" s="20">
        <f t="shared" si="86"/>
        <v>0.10714285714285714</v>
      </c>
      <c r="J385" s="21">
        <f t="shared" si="87"/>
        <v>0.18343195266272189</v>
      </c>
    </row>
    <row r="386" spans="1:10" x14ac:dyDescent="0.2">
      <c r="A386" s="158" t="s">
        <v>259</v>
      </c>
      <c r="B386" s="65">
        <v>1</v>
      </c>
      <c r="C386" s="66">
        <v>0</v>
      </c>
      <c r="D386" s="65">
        <v>1</v>
      </c>
      <c r="E386" s="66">
        <v>0</v>
      </c>
      <c r="F386" s="67"/>
      <c r="G386" s="65">
        <f t="shared" si="84"/>
        <v>1</v>
      </c>
      <c r="H386" s="66">
        <f t="shared" si="85"/>
        <v>1</v>
      </c>
      <c r="I386" s="20" t="str">
        <f t="shared" si="86"/>
        <v>-</v>
      </c>
      <c r="J386" s="21" t="str">
        <f t="shared" si="87"/>
        <v>-</v>
      </c>
    </row>
    <row r="387" spans="1:10" x14ac:dyDescent="0.2">
      <c r="A387" s="158" t="s">
        <v>245</v>
      </c>
      <c r="B387" s="65">
        <v>0</v>
      </c>
      <c r="C387" s="66">
        <v>0</v>
      </c>
      <c r="D387" s="65">
        <v>0</v>
      </c>
      <c r="E387" s="66">
        <v>3</v>
      </c>
      <c r="F387" s="67"/>
      <c r="G387" s="65">
        <f t="shared" si="84"/>
        <v>0</v>
      </c>
      <c r="H387" s="66">
        <f t="shared" si="85"/>
        <v>-3</v>
      </c>
      <c r="I387" s="20" t="str">
        <f t="shared" si="86"/>
        <v>-</v>
      </c>
      <c r="J387" s="21">
        <f t="shared" si="87"/>
        <v>-1</v>
      </c>
    </row>
    <row r="388" spans="1:10" x14ac:dyDescent="0.2">
      <c r="A388" s="158" t="s">
        <v>194</v>
      </c>
      <c r="B388" s="65">
        <v>13</v>
      </c>
      <c r="C388" s="66">
        <v>6</v>
      </c>
      <c r="D388" s="65">
        <v>31</v>
      </c>
      <c r="E388" s="66">
        <v>47</v>
      </c>
      <c r="F388" s="67"/>
      <c r="G388" s="65">
        <f t="shared" si="84"/>
        <v>7</v>
      </c>
      <c r="H388" s="66">
        <f t="shared" si="85"/>
        <v>-16</v>
      </c>
      <c r="I388" s="20">
        <f t="shared" si="86"/>
        <v>1.1666666666666667</v>
      </c>
      <c r="J388" s="21">
        <f t="shared" si="87"/>
        <v>-0.34042553191489361</v>
      </c>
    </row>
    <row r="389" spans="1:10" x14ac:dyDescent="0.2">
      <c r="A389" s="158" t="s">
        <v>272</v>
      </c>
      <c r="B389" s="65">
        <v>13</v>
      </c>
      <c r="C389" s="66">
        <v>0</v>
      </c>
      <c r="D389" s="65">
        <v>31</v>
      </c>
      <c r="E389" s="66">
        <v>0</v>
      </c>
      <c r="F389" s="67"/>
      <c r="G389" s="65">
        <f t="shared" si="84"/>
        <v>13</v>
      </c>
      <c r="H389" s="66">
        <f t="shared" si="85"/>
        <v>31</v>
      </c>
      <c r="I389" s="20" t="str">
        <f t="shared" si="86"/>
        <v>-</v>
      </c>
      <c r="J389" s="21" t="str">
        <f t="shared" si="87"/>
        <v>-</v>
      </c>
    </row>
    <row r="390" spans="1:10" s="160" customFormat="1" x14ac:dyDescent="0.2">
      <c r="A390" s="178" t="s">
        <v>547</v>
      </c>
      <c r="B390" s="71">
        <v>346</v>
      </c>
      <c r="C390" s="72">
        <v>255</v>
      </c>
      <c r="D390" s="71">
        <v>948</v>
      </c>
      <c r="E390" s="72">
        <v>840</v>
      </c>
      <c r="F390" s="73"/>
      <c r="G390" s="71">
        <f t="shared" si="84"/>
        <v>91</v>
      </c>
      <c r="H390" s="72">
        <f t="shared" si="85"/>
        <v>108</v>
      </c>
      <c r="I390" s="37">
        <f t="shared" si="86"/>
        <v>0.35686274509803922</v>
      </c>
      <c r="J390" s="38">
        <f t="shared" si="87"/>
        <v>0.12857142857142856</v>
      </c>
    </row>
    <row r="391" spans="1:10" x14ac:dyDescent="0.2">
      <c r="A391" s="177"/>
      <c r="B391" s="143"/>
      <c r="C391" s="144"/>
      <c r="D391" s="143"/>
      <c r="E391" s="144"/>
      <c r="F391" s="145"/>
      <c r="G391" s="143"/>
      <c r="H391" s="144"/>
      <c r="I391" s="151"/>
      <c r="J391" s="152"/>
    </row>
    <row r="392" spans="1:10" s="139" customFormat="1" x14ac:dyDescent="0.2">
      <c r="A392" s="159" t="s">
        <v>80</v>
      </c>
      <c r="B392" s="65"/>
      <c r="C392" s="66"/>
      <c r="D392" s="65"/>
      <c r="E392" s="66"/>
      <c r="F392" s="67"/>
      <c r="G392" s="65"/>
      <c r="H392" s="66"/>
      <c r="I392" s="20"/>
      <c r="J392" s="21"/>
    </row>
    <row r="393" spans="1:10" x14ac:dyDescent="0.2">
      <c r="A393" s="158" t="s">
        <v>439</v>
      </c>
      <c r="B393" s="65">
        <v>0</v>
      </c>
      <c r="C393" s="66">
        <v>0</v>
      </c>
      <c r="D393" s="65">
        <v>1</v>
      </c>
      <c r="E393" s="66">
        <v>1</v>
      </c>
      <c r="F393" s="67"/>
      <c r="G393" s="65">
        <f>B393-C393</f>
        <v>0</v>
      </c>
      <c r="H393" s="66">
        <f>D393-E393</f>
        <v>0</v>
      </c>
      <c r="I393" s="20" t="str">
        <f>IF(C393=0, "-", IF(G393/C393&lt;10, G393/C393, "&gt;999%"))</f>
        <v>-</v>
      </c>
      <c r="J393" s="21">
        <f>IF(E393=0, "-", IF(H393/E393&lt;10, H393/E393, "&gt;999%"))</f>
        <v>0</v>
      </c>
    </row>
    <row r="394" spans="1:10" x14ac:dyDescent="0.2">
      <c r="A394" s="158" t="s">
        <v>429</v>
      </c>
      <c r="B394" s="65">
        <v>0</v>
      </c>
      <c r="C394" s="66">
        <v>0</v>
      </c>
      <c r="D394" s="65">
        <v>1</v>
      </c>
      <c r="E394" s="66">
        <v>0</v>
      </c>
      <c r="F394" s="67"/>
      <c r="G394" s="65">
        <f>B394-C394</f>
        <v>0</v>
      </c>
      <c r="H394" s="66">
        <f>D394-E394</f>
        <v>1</v>
      </c>
      <c r="I394" s="20" t="str">
        <f>IF(C394=0, "-", IF(G394/C394&lt;10, G394/C394, "&gt;999%"))</f>
        <v>-</v>
      </c>
      <c r="J394" s="21" t="str">
        <f>IF(E394=0, "-", IF(H394/E394&lt;10, H394/E394, "&gt;999%"))</f>
        <v>-</v>
      </c>
    </row>
    <row r="395" spans="1:10" s="160" customFormat="1" x14ac:dyDescent="0.2">
      <c r="A395" s="178" t="s">
        <v>548</v>
      </c>
      <c r="B395" s="71">
        <v>0</v>
      </c>
      <c r="C395" s="72">
        <v>0</v>
      </c>
      <c r="D395" s="71">
        <v>2</v>
      </c>
      <c r="E395" s="72">
        <v>1</v>
      </c>
      <c r="F395" s="73"/>
      <c r="G395" s="71">
        <f>B395-C395</f>
        <v>0</v>
      </c>
      <c r="H395" s="72">
        <f>D395-E395</f>
        <v>1</v>
      </c>
      <c r="I395" s="37" t="str">
        <f>IF(C395=0, "-", IF(G395/C395&lt;10, G395/C395, "&gt;999%"))</f>
        <v>-</v>
      </c>
      <c r="J395" s="38">
        <f>IF(E395=0, "-", IF(H395/E395&lt;10, H395/E395, "&gt;999%"))</f>
        <v>1</v>
      </c>
    </row>
    <row r="396" spans="1:10" x14ac:dyDescent="0.2">
      <c r="A396" s="177"/>
      <c r="B396" s="143"/>
      <c r="C396" s="144"/>
      <c r="D396" s="143"/>
      <c r="E396" s="144"/>
      <c r="F396" s="145"/>
      <c r="G396" s="143"/>
      <c r="H396" s="144"/>
      <c r="I396" s="151"/>
      <c r="J396" s="152"/>
    </row>
    <row r="397" spans="1:10" s="139" customFormat="1" x14ac:dyDescent="0.2">
      <c r="A397" s="159" t="s">
        <v>81</v>
      </c>
      <c r="B397" s="65"/>
      <c r="C397" s="66"/>
      <c r="D397" s="65"/>
      <c r="E397" s="66"/>
      <c r="F397" s="67"/>
      <c r="G397" s="65"/>
      <c r="H397" s="66"/>
      <c r="I397" s="20"/>
      <c r="J397" s="21"/>
    </row>
    <row r="398" spans="1:10" x14ac:dyDescent="0.2">
      <c r="A398" s="158" t="s">
        <v>412</v>
      </c>
      <c r="B398" s="65">
        <v>23</v>
      </c>
      <c r="C398" s="66">
        <v>13</v>
      </c>
      <c r="D398" s="65">
        <v>68</v>
      </c>
      <c r="E398" s="66">
        <v>49</v>
      </c>
      <c r="F398" s="67"/>
      <c r="G398" s="65">
        <f t="shared" ref="G398:G412" si="88">B398-C398</f>
        <v>10</v>
      </c>
      <c r="H398" s="66">
        <f t="shared" ref="H398:H412" si="89">D398-E398</f>
        <v>19</v>
      </c>
      <c r="I398" s="20">
        <f t="shared" ref="I398:I412" si="90">IF(C398=0, "-", IF(G398/C398&lt;10, G398/C398, "&gt;999%"))</f>
        <v>0.76923076923076927</v>
      </c>
      <c r="J398" s="21">
        <f t="shared" ref="J398:J412" si="91">IF(E398=0, "-", IF(H398/E398&lt;10, H398/E398, "&gt;999%"))</f>
        <v>0.38775510204081631</v>
      </c>
    </row>
    <row r="399" spans="1:10" x14ac:dyDescent="0.2">
      <c r="A399" s="158" t="s">
        <v>376</v>
      </c>
      <c r="B399" s="65">
        <v>1</v>
      </c>
      <c r="C399" s="66">
        <v>1</v>
      </c>
      <c r="D399" s="65">
        <v>1</v>
      </c>
      <c r="E399" s="66">
        <v>10</v>
      </c>
      <c r="F399" s="67"/>
      <c r="G399" s="65">
        <f t="shared" si="88"/>
        <v>0</v>
      </c>
      <c r="H399" s="66">
        <f t="shared" si="89"/>
        <v>-9</v>
      </c>
      <c r="I399" s="20">
        <f t="shared" si="90"/>
        <v>0</v>
      </c>
      <c r="J399" s="21">
        <f t="shared" si="91"/>
        <v>-0.9</v>
      </c>
    </row>
    <row r="400" spans="1:10" x14ac:dyDescent="0.2">
      <c r="A400" s="158" t="s">
        <v>423</v>
      </c>
      <c r="B400" s="65">
        <v>3</v>
      </c>
      <c r="C400" s="66">
        <v>0</v>
      </c>
      <c r="D400" s="65">
        <v>4</v>
      </c>
      <c r="E400" s="66">
        <v>3</v>
      </c>
      <c r="F400" s="67"/>
      <c r="G400" s="65">
        <f t="shared" si="88"/>
        <v>3</v>
      </c>
      <c r="H400" s="66">
        <f t="shared" si="89"/>
        <v>1</v>
      </c>
      <c r="I400" s="20" t="str">
        <f t="shared" si="90"/>
        <v>-</v>
      </c>
      <c r="J400" s="21">
        <f t="shared" si="91"/>
        <v>0.33333333333333331</v>
      </c>
    </row>
    <row r="401" spans="1:10" x14ac:dyDescent="0.2">
      <c r="A401" s="158" t="s">
        <v>213</v>
      </c>
      <c r="B401" s="65">
        <v>0</v>
      </c>
      <c r="C401" s="66">
        <v>11</v>
      </c>
      <c r="D401" s="65">
        <v>1</v>
      </c>
      <c r="E401" s="66">
        <v>39</v>
      </c>
      <c r="F401" s="67"/>
      <c r="G401" s="65">
        <f t="shared" si="88"/>
        <v>-11</v>
      </c>
      <c r="H401" s="66">
        <f t="shared" si="89"/>
        <v>-38</v>
      </c>
      <c r="I401" s="20">
        <f t="shared" si="90"/>
        <v>-1</v>
      </c>
      <c r="J401" s="21">
        <f t="shared" si="91"/>
        <v>-0.97435897435897434</v>
      </c>
    </row>
    <row r="402" spans="1:10" x14ac:dyDescent="0.2">
      <c r="A402" s="158" t="s">
        <v>315</v>
      </c>
      <c r="B402" s="65">
        <v>0</v>
      </c>
      <c r="C402" s="66">
        <v>0</v>
      </c>
      <c r="D402" s="65">
        <v>0</v>
      </c>
      <c r="E402" s="66">
        <v>5</v>
      </c>
      <c r="F402" s="67"/>
      <c r="G402" s="65">
        <f t="shared" si="88"/>
        <v>0</v>
      </c>
      <c r="H402" s="66">
        <f t="shared" si="89"/>
        <v>-5</v>
      </c>
      <c r="I402" s="20" t="str">
        <f t="shared" si="90"/>
        <v>-</v>
      </c>
      <c r="J402" s="21">
        <f t="shared" si="91"/>
        <v>-1</v>
      </c>
    </row>
    <row r="403" spans="1:10" x14ac:dyDescent="0.2">
      <c r="A403" s="158" t="s">
        <v>246</v>
      </c>
      <c r="B403" s="65">
        <v>4</v>
      </c>
      <c r="C403" s="66">
        <v>0</v>
      </c>
      <c r="D403" s="65">
        <v>6</v>
      </c>
      <c r="E403" s="66">
        <v>1</v>
      </c>
      <c r="F403" s="67"/>
      <c r="G403" s="65">
        <f t="shared" si="88"/>
        <v>4</v>
      </c>
      <c r="H403" s="66">
        <f t="shared" si="89"/>
        <v>5</v>
      </c>
      <c r="I403" s="20" t="str">
        <f t="shared" si="90"/>
        <v>-</v>
      </c>
      <c r="J403" s="21">
        <f t="shared" si="91"/>
        <v>5</v>
      </c>
    </row>
    <row r="404" spans="1:10" x14ac:dyDescent="0.2">
      <c r="A404" s="158" t="s">
        <v>226</v>
      </c>
      <c r="B404" s="65">
        <v>1</v>
      </c>
      <c r="C404" s="66">
        <v>1</v>
      </c>
      <c r="D404" s="65">
        <v>1</v>
      </c>
      <c r="E404" s="66">
        <v>1</v>
      </c>
      <c r="F404" s="67"/>
      <c r="G404" s="65">
        <f t="shared" si="88"/>
        <v>0</v>
      </c>
      <c r="H404" s="66">
        <f t="shared" si="89"/>
        <v>0</v>
      </c>
      <c r="I404" s="20">
        <f t="shared" si="90"/>
        <v>0</v>
      </c>
      <c r="J404" s="21">
        <f t="shared" si="91"/>
        <v>0</v>
      </c>
    </row>
    <row r="405" spans="1:10" x14ac:dyDescent="0.2">
      <c r="A405" s="158" t="s">
        <v>195</v>
      </c>
      <c r="B405" s="65">
        <v>1</v>
      </c>
      <c r="C405" s="66">
        <v>4</v>
      </c>
      <c r="D405" s="65">
        <v>12</v>
      </c>
      <c r="E405" s="66">
        <v>12</v>
      </c>
      <c r="F405" s="67"/>
      <c r="G405" s="65">
        <f t="shared" si="88"/>
        <v>-3</v>
      </c>
      <c r="H405" s="66">
        <f t="shared" si="89"/>
        <v>0</v>
      </c>
      <c r="I405" s="20">
        <f t="shared" si="90"/>
        <v>-0.75</v>
      </c>
      <c r="J405" s="21">
        <f t="shared" si="91"/>
        <v>0</v>
      </c>
    </row>
    <row r="406" spans="1:10" x14ac:dyDescent="0.2">
      <c r="A406" s="158" t="s">
        <v>273</v>
      </c>
      <c r="B406" s="65">
        <v>10</v>
      </c>
      <c r="C406" s="66">
        <v>0</v>
      </c>
      <c r="D406" s="65">
        <v>28</v>
      </c>
      <c r="E406" s="66">
        <v>0</v>
      </c>
      <c r="F406" s="67"/>
      <c r="G406" s="65">
        <f t="shared" si="88"/>
        <v>10</v>
      </c>
      <c r="H406" s="66">
        <f t="shared" si="89"/>
        <v>28</v>
      </c>
      <c r="I406" s="20" t="str">
        <f t="shared" si="90"/>
        <v>-</v>
      </c>
      <c r="J406" s="21" t="str">
        <f t="shared" si="91"/>
        <v>-</v>
      </c>
    </row>
    <row r="407" spans="1:10" x14ac:dyDescent="0.2">
      <c r="A407" s="158" t="s">
        <v>316</v>
      </c>
      <c r="B407" s="65">
        <v>1</v>
      </c>
      <c r="C407" s="66">
        <v>5</v>
      </c>
      <c r="D407" s="65">
        <v>4</v>
      </c>
      <c r="E407" s="66">
        <v>22</v>
      </c>
      <c r="F407" s="67"/>
      <c r="G407" s="65">
        <f t="shared" si="88"/>
        <v>-4</v>
      </c>
      <c r="H407" s="66">
        <f t="shared" si="89"/>
        <v>-18</v>
      </c>
      <c r="I407" s="20">
        <f t="shared" si="90"/>
        <v>-0.8</v>
      </c>
      <c r="J407" s="21">
        <f t="shared" si="91"/>
        <v>-0.81818181818181823</v>
      </c>
    </row>
    <row r="408" spans="1:10" x14ac:dyDescent="0.2">
      <c r="A408" s="158" t="s">
        <v>348</v>
      </c>
      <c r="B408" s="65">
        <v>7</v>
      </c>
      <c r="C408" s="66">
        <v>5</v>
      </c>
      <c r="D408" s="65">
        <v>16</v>
      </c>
      <c r="E408" s="66">
        <v>15</v>
      </c>
      <c r="F408" s="67"/>
      <c r="G408" s="65">
        <f t="shared" si="88"/>
        <v>2</v>
      </c>
      <c r="H408" s="66">
        <f t="shared" si="89"/>
        <v>1</v>
      </c>
      <c r="I408" s="20">
        <f t="shared" si="90"/>
        <v>0.4</v>
      </c>
      <c r="J408" s="21">
        <f t="shared" si="91"/>
        <v>6.6666666666666666E-2</v>
      </c>
    </row>
    <row r="409" spans="1:10" x14ac:dyDescent="0.2">
      <c r="A409" s="158" t="s">
        <v>363</v>
      </c>
      <c r="B409" s="65">
        <v>3</v>
      </c>
      <c r="C409" s="66">
        <v>2</v>
      </c>
      <c r="D409" s="65">
        <v>8</v>
      </c>
      <c r="E409" s="66">
        <v>7</v>
      </c>
      <c r="F409" s="67"/>
      <c r="G409" s="65">
        <f t="shared" si="88"/>
        <v>1</v>
      </c>
      <c r="H409" s="66">
        <f t="shared" si="89"/>
        <v>1</v>
      </c>
      <c r="I409" s="20">
        <f t="shared" si="90"/>
        <v>0.5</v>
      </c>
      <c r="J409" s="21">
        <f t="shared" si="91"/>
        <v>0.14285714285714285</v>
      </c>
    </row>
    <row r="410" spans="1:10" x14ac:dyDescent="0.2">
      <c r="A410" s="158" t="s">
        <v>386</v>
      </c>
      <c r="B410" s="65">
        <v>4</v>
      </c>
      <c r="C410" s="66">
        <v>1</v>
      </c>
      <c r="D410" s="65">
        <v>7</v>
      </c>
      <c r="E410" s="66">
        <v>2</v>
      </c>
      <c r="F410" s="67"/>
      <c r="G410" s="65">
        <f t="shared" si="88"/>
        <v>3</v>
      </c>
      <c r="H410" s="66">
        <f t="shared" si="89"/>
        <v>5</v>
      </c>
      <c r="I410" s="20">
        <f t="shared" si="90"/>
        <v>3</v>
      </c>
      <c r="J410" s="21">
        <f t="shared" si="91"/>
        <v>2.5</v>
      </c>
    </row>
    <row r="411" spans="1:10" x14ac:dyDescent="0.2">
      <c r="A411" s="158" t="s">
        <v>291</v>
      </c>
      <c r="B411" s="65">
        <v>3</v>
      </c>
      <c r="C411" s="66">
        <v>0</v>
      </c>
      <c r="D411" s="65">
        <v>9</v>
      </c>
      <c r="E411" s="66">
        <v>0</v>
      </c>
      <c r="F411" s="67"/>
      <c r="G411" s="65">
        <f t="shared" si="88"/>
        <v>3</v>
      </c>
      <c r="H411" s="66">
        <f t="shared" si="89"/>
        <v>9</v>
      </c>
      <c r="I411" s="20" t="str">
        <f t="shared" si="90"/>
        <v>-</v>
      </c>
      <c r="J411" s="21" t="str">
        <f t="shared" si="91"/>
        <v>-</v>
      </c>
    </row>
    <row r="412" spans="1:10" s="160" customFormat="1" x14ac:dyDescent="0.2">
      <c r="A412" s="178" t="s">
        <v>549</v>
      </c>
      <c r="B412" s="71">
        <v>61</v>
      </c>
      <c r="C412" s="72">
        <v>43</v>
      </c>
      <c r="D412" s="71">
        <v>165</v>
      </c>
      <c r="E412" s="72">
        <v>166</v>
      </c>
      <c r="F412" s="73"/>
      <c r="G412" s="71">
        <f t="shared" si="88"/>
        <v>18</v>
      </c>
      <c r="H412" s="72">
        <f t="shared" si="89"/>
        <v>-1</v>
      </c>
      <c r="I412" s="37">
        <f t="shared" si="90"/>
        <v>0.41860465116279072</v>
      </c>
      <c r="J412" s="38">
        <f t="shared" si="91"/>
        <v>-6.024096385542169E-3</v>
      </c>
    </row>
    <row r="413" spans="1:10" x14ac:dyDescent="0.2">
      <c r="A413" s="177"/>
      <c r="B413" s="143"/>
      <c r="C413" s="144"/>
      <c r="D413" s="143"/>
      <c r="E413" s="144"/>
      <c r="F413" s="145"/>
      <c r="G413" s="143"/>
      <c r="H413" s="144"/>
      <c r="I413" s="151"/>
      <c r="J413" s="152"/>
    </row>
    <row r="414" spans="1:10" s="139" customFormat="1" x14ac:dyDescent="0.2">
      <c r="A414" s="159" t="s">
        <v>82</v>
      </c>
      <c r="B414" s="65"/>
      <c r="C414" s="66"/>
      <c r="D414" s="65"/>
      <c r="E414" s="66"/>
      <c r="F414" s="67"/>
      <c r="G414" s="65"/>
      <c r="H414" s="66"/>
      <c r="I414" s="20"/>
      <c r="J414" s="21"/>
    </row>
    <row r="415" spans="1:10" x14ac:dyDescent="0.2">
      <c r="A415" s="158" t="s">
        <v>232</v>
      </c>
      <c r="B415" s="65">
        <v>0</v>
      </c>
      <c r="C415" s="66">
        <v>0</v>
      </c>
      <c r="D415" s="65">
        <v>1</v>
      </c>
      <c r="E415" s="66">
        <v>0</v>
      </c>
      <c r="F415" s="67"/>
      <c r="G415" s="65">
        <f>B415-C415</f>
        <v>0</v>
      </c>
      <c r="H415" s="66">
        <f>D415-E415</f>
        <v>1</v>
      </c>
      <c r="I415" s="20" t="str">
        <f>IF(C415=0, "-", IF(G415/C415&lt;10, G415/C415, "&gt;999%"))</f>
        <v>-</v>
      </c>
      <c r="J415" s="21" t="str">
        <f>IF(E415=0, "-", IF(H415/E415&lt;10, H415/E415, "&gt;999%"))</f>
        <v>-</v>
      </c>
    </row>
    <row r="416" spans="1:10" x14ac:dyDescent="0.2">
      <c r="A416" s="158" t="s">
        <v>299</v>
      </c>
      <c r="B416" s="65">
        <v>6</v>
      </c>
      <c r="C416" s="66">
        <v>2</v>
      </c>
      <c r="D416" s="65">
        <v>24</v>
      </c>
      <c r="E416" s="66">
        <v>8</v>
      </c>
      <c r="F416" s="67"/>
      <c r="G416" s="65">
        <f>B416-C416</f>
        <v>4</v>
      </c>
      <c r="H416" s="66">
        <f>D416-E416</f>
        <v>16</v>
      </c>
      <c r="I416" s="20">
        <f>IF(C416=0, "-", IF(G416/C416&lt;10, G416/C416, "&gt;999%"))</f>
        <v>2</v>
      </c>
      <c r="J416" s="21">
        <f>IF(E416=0, "-", IF(H416/E416&lt;10, H416/E416, "&gt;999%"))</f>
        <v>2</v>
      </c>
    </row>
    <row r="417" spans="1:10" x14ac:dyDescent="0.2">
      <c r="A417" s="158" t="s">
        <v>325</v>
      </c>
      <c r="B417" s="65">
        <v>12</v>
      </c>
      <c r="C417" s="66">
        <v>1</v>
      </c>
      <c r="D417" s="65">
        <v>18</v>
      </c>
      <c r="E417" s="66">
        <v>13</v>
      </c>
      <c r="F417" s="67"/>
      <c r="G417" s="65">
        <f>B417-C417</f>
        <v>11</v>
      </c>
      <c r="H417" s="66">
        <f>D417-E417</f>
        <v>5</v>
      </c>
      <c r="I417" s="20" t="str">
        <f>IF(C417=0, "-", IF(G417/C417&lt;10, G417/C417, "&gt;999%"))</f>
        <v>&gt;999%</v>
      </c>
      <c r="J417" s="21">
        <f>IF(E417=0, "-", IF(H417/E417&lt;10, H417/E417, "&gt;999%"))</f>
        <v>0.38461538461538464</v>
      </c>
    </row>
    <row r="418" spans="1:10" x14ac:dyDescent="0.2">
      <c r="A418" s="158" t="s">
        <v>364</v>
      </c>
      <c r="B418" s="65">
        <v>1</v>
      </c>
      <c r="C418" s="66">
        <v>0</v>
      </c>
      <c r="D418" s="65">
        <v>5</v>
      </c>
      <c r="E418" s="66">
        <v>4</v>
      </c>
      <c r="F418" s="67"/>
      <c r="G418" s="65">
        <f>B418-C418</f>
        <v>1</v>
      </c>
      <c r="H418" s="66">
        <f>D418-E418</f>
        <v>1</v>
      </c>
      <c r="I418" s="20" t="str">
        <f>IF(C418=0, "-", IF(G418/C418&lt;10, G418/C418, "&gt;999%"))</f>
        <v>-</v>
      </c>
      <c r="J418" s="21">
        <f>IF(E418=0, "-", IF(H418/E418&lt;10, H418/E418, "&gt;999%"))</f>
        <v>0.25</v>
      </c>
    </row>
    <row r="419" spans="1:10" s="160" customFormat="1" x14ac:dyDescent="0.2">
      <c r="A419" s="178" t="s">
        <v>550</v>
      </c>
      <c r="B419" s="71">
        <v>19</v>
      </c>
      <c r="C419" s="72">
        <v>3</v>
      </c>
      <c r="D419" s="71">
        <v>48</v>
      </c>
      <c r="E419" s="72">
        <v>25</v>
      </c>
      <c r="F419" s="73"/>
      <c r="G419" s="71">
        <f>B419-C419</f>
        <v>16</v>
      </c>
      <c r="H419" s="72">
        <f>D419-E419</f>
        <v>23</v>
      </c>
      <c r="I419" s="37">
        <f>IF(C419=0, "-", IF(G419/C419&lt;10, G419/C419, "&gt;999%"))</f>
        <v>5.333333333333333</v>
      </c>
      <c r="J419" s="38">
        <f>IF(E419=0, "-", IF(H419/E419&lt;10, H419/E419, "&gt;999%"))</f>
        <v>0.92</v>
      </c>
    </row>
    <row r="420" spans="1:10" x14ac:dyDescent="0.2">
      <c r="A420" s="177"/>
      <c r="B420" s="143"/>
      <c r="C420" s="144"/>
      <c r="D420" s="143"/>
      <c r="E420" s="144"/>
      <c r="F420" s="145"/>
      <c r="G420" s="143"/>
      <c r="H420" s="144"/>
      <c r="I420" s="151"/>
      <c r="J420" s="152"/>
    </row>
    <row r="421" spans="1:10" s="139" customFormat="1" x14ac:dyDescent="0.2">
      <c r="A421" s="159" t="s">
        <v>83</v>
      </c>
      <c r="B421" s="65"/>
      <c r="C421" s="66"/>
      <c r="D421" s="65"/>
      <c r="E421" s="66"/>
      <c r="F421" s="67"/>
      <c r="G421" s="65"/>
      <c r="H421" s="66"/>
      <c r="I421" s="20"/>
      <c r="J421" s="21"/>
    </row>
    <row r="422" spans="1:10" x14ac:dyDescent="0.2">
      <c r="A422" s="158" t="s">
        <v>440</v>
      </c>
      <c r="B422" s="65">
        <v>4</v>
      </c>
      <c r="C422" s="66">
        <v>0</v>
      </c>
      <c r="D422" s="65">
        <v>17</v>
      </c>
      <c r="E422" s="66">
        <v>15</v>
      </c>
      <c r="F422" s="67"/>
      <c r="G422" s="65">
        <f>B422-C422</f>
        <v>4</v>
      </c>
      <c r="H422" s="66">
        <f>D422-E422</f>
        <v>2</v>
      </c>
      <c r="I422" s="20" t="str">
        <f>IF(C422=0, "-", IF(G422/C422&lt;10, G422/C422, "&gt;999%"))</f>
        <v>-</v>
      </c>
      <c r="J422" s="21">
        <f>IF(E422=0, "-", IF(H422/E422&lt;10, H422/E422, "&gt;999%"))</f>
        <v>0.13333333333333333</v>
      </c>
    </row>
    <row r="423" spans="1:10" s="160" customFormat="1" x14ac:dyDescent="0.2">
      <c r="A423" s="178" t="s">
        <v>551</v>
      </c>
      <c r="B423" s="71">
        <v>4</v>
      </c>
      <c r="C423" s="72">
        <v>0</v>
      </c>
      <c r="D423" s="71">
        <v>17</v>
      </c>
      <c r="E423" s="72">
        <v>15</v>
      </c>
      <c r="F423" s="73"/>
      <c r="G423" s="71">
        <f>B423-C423</f>
        <v>4</v>
      </c>
      <c r="H423" s="72">
        <f>D423-E423</f>
        <v>2</v>
      </c>
      <c r="I423" s="37" t="str">
        <f>IF(C423=0, "-", IF(G423/C423&lt;10, G423/C423, "&gt;999%"))</f>
        <v>-</v>
      </c>
      <c r="J423" s="38">
        <f>IF(E423=0, "-", IF(H423/E423&lt;10, H423/E423, "&gt;999%"))</f>
        <v>0.13333333333333333</v>
      </c>
    </row>
    <row r="424" spans="1:10" x14ac:dyDescent="0.2">
      <c r="A424" s="177"/>
      <c r="B424" s="143"/>
      <c r="C424" s="144"/>
      <c r="D424" s="143"/>
      <c r="E424" s="144"/>
      <c r="F424" s="145"/>
      <c r="G424" s="143"/>
      <c r="H424" s="144"/>
      <c r="I424" s="151"/>
      <c r="J424" s="152"/>
    </row>
    <row r="425" spans="1:10" s="139" customFormat="1" x14ac:dyDescent="0.2">
      <c r="A425" s="159" t="s">
        <v>84</v>
      </c>
      <c r="B425" s="65"/>
      <c r="C425" s="66"/>
      <c r="D425" s="65"/>
      <c r="E425" s="66"/>
      <c r="F425" s="67"/>
      <c r="G425" s="65"/>
      <c r="H425" s="66"/>
      <c r="I425" s="20"/>
      <c r="J425" s="21"/>
    </row>
    <row r="426" spans="1:10" x14ac:dyDescent="0.2">
      <c r="A426" s="158" t="s">
        <v>441</v>
      </c>
      <c r="B426" s="65">
        <v>1</v>
      </c>
      <c r="C426" s="66">
        <v>0</v>
      </c>
      <c r="D426" s="65">
        <v>2</v>
      </c>
      <c r="E426" s="66">
        <v>1</v>
      </c>
      <c r="F426" s="67"/>
      <c r="G426" s="65">
        <f>B426-C426</f>
        <v>1</v>
      </c>
      <c r="H426" s="66">
        <f>D426-E426</f>
        <v>1</v>
      </c>
      <c r="I426" s="20" t="str">
        <f>IF(C426=0, "-", IF(G426/C426&lt;10, G426/C426, "&gt;999%"))</f>
        <v>-</v>
      </c>
      <c r="J426" s="21">
        <f>IF(E426=0, "-", IF(H426/E426&lt;10, H426/E426, "&gt;999%"))</f>
        <v>1</v>
      </c>
    </row>
    <row r="427" spans="1:10" s="160" customFormat="1" x14ac:dyDescent="0.2">
      <c r="A427" s="165" t="s">
        <v>552</v>
      </c>
      <c r="B427" s="166">
        <v>1</v>
      </c>
      <c r="C427" s="167">
        <v>0</v>
      </c>
      <c r="D427" s="166">
        <v>2</v>
      </c>
      <c r="E427" s="167">
        <v>1</v>
      </c>
      <c r="F427" s="168"/>
      <c r="G427" s="166">
        <f>B427-C427</f>
        <v>1</v>
      </c>
      <c r="H427" s="167">
        <f>D427-E427</f>
        <v>1</v>
      </c>
      <c r="I427" s="169" t="str">
        <f>IF(C427=0, "-", IF(G427/C427&lt;10, G427/C427, "&gt;999%"))</f>
        <v>-</v>
      </c>
      <c r="J427" s="170">
        <f>IF(E427=0, "-", IF(H427/E427&lt;10, H427/E427, "&gt;999%"))</f>
        <v>1</v>
      </c>
    </row>
    <row r="428" spans="1:10" x14ac:dyDescent="0.2">
      <c r="A428" s="171"/>
      <c r="B428" s="172"/>
      <c r="C428" s="173"/>
      <c r="D428" s="172"/>
      <c r="E428" s="173"/>
      <c r="F428" s="174"/>
      <c r="G428" s="172"/>
      <c r="H428" s="173"/>
      <c r="I428" s="175"/>
      <c r="J428" s="176"/>
    </row>
    <row r="429" spans="1:10" x14ac:dyDescent="0.2">
      <c r="A429" s="27" t="s">
        <v>16</v>
      </c>
      <c r="B429" s="71">
        <f>SUM(B7:B428)/2</f>
        <v>1634</v>
      </c>
      <c r="C429" s="77">
        <f>SUM(C7:C428)/2</f>
        <v>1257</v>
      </c>
      <c r="D429" s="71">
        <f>SUM(D7:D428)/2</f>
        <v>4245</v>
      </c>
      <c r="E429" s="77">
        <f>SUM(E7:E428)/2</f>
        <v>3843</v>
      </c>
      <c r="F429" s="73"/>
      <c r="G429" s="71">
        <f>B429-C429</f>
        <v>377</v>
      </c>
      <c r="H429" s="72">
        <f>D429-E429</f>
        <v>402</v>
      </c>
      <c r="I429" s="37">
        <f>IF(C429=0, 0, G429/C429)</f>
        <v>0.29992044550517105</v>
      </c>
      <c r="J429" s="38">
        <f>IF(E429=0, 0, H429/E429)</f>
        <v>0.10460577673692428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1" max="16383" man="1"/>
    <brk id="117" max="16383" man="1"/>
    <brk id="170" max="16383" man="1"/>
    <brk id="232" max="16383" man="1"/>
    <brk id="286" max="16383" man="1"/>
    <brk id="343" max="16383" man="1"/>
    <brk id="39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96</v>
      </c>
      <c r="B2" s="202" t="s">
        <v>86</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97</v>
      </c>
      <c r="B7" s="65">
        <v>252</v>
      </c>
      <c r="C7" s="66">
        <v>217</v>
      </c>
      <c r="D7" s="65">
        <v>638</v>
      </c>
      <c r="E7" s="66">
        <v>774</v>
      </c>
      <c r="F7" s="67"/>
      <c r="G7" s="65">
        <f>B7-C7</f>
        <v>35</v>
      </c>
      <c r="H7" s="66">
        <f>D7-E7</f>
        <v>-136</v>
      </c>
      <c r="I7" s="28">
        <f>IF(C7=0, "-", IF(G7/C7&lt;10, G7/C7*100, "&gt;999"))</f>
        <v>16.129032258064516</v>
      </c>
      <c r="J7" s="29">
        <f>IF(E7=0, "-", IF(H7/E7&lt;10, H7/E7*100, "&gt;999"))</f>
        <v>-17.571059431524546</v>
      </c>
    </row>
    <row r="8" spans="1:10" x14ac:dyDescent="0.2">
      <c r="A8" s="7" t="s">
        <v>106</v>
      </c>
      <c r="B8" s="65">
        <v>776</v>
      </c>
      <c r="C8" s="66">
        <v>589</v>
      </c>
      <c r="D8" s="65">
        <v>2139</v>
      </c>
      <c r="E8" s="66">
        <v>1847</v>
      </c>
      <c r="F8" s="67"/>
      <c r="G8" s="65">
        <f>B8-C8</f>
        <v>187</v>
      </c>
      <c r="H8" s="66">
        <f>D8-E8</f>
        <v>292</v>
      </c>
      <c r="I8" s="28">
        <f>IF(C8=0, "-", IF(G8/C8&lt;10, G8/C8*100, "&gt;999"))</f>
        <v>31.748726655348047</v>
      </c>
      <c r="J8" s="29">
        <f>IF(E8=0, "-", IF(H8/E8&lt;10, H8/E8*100, "&gt;999"))</f>
        <v>15.80942068218733</v>
      </c>
    </row>
    <row r="9" spans="1:10" x14ac:dyDescent="0.2">
      <c r="A9" s="7" t="s">
        <v>112</v>
      </c>
      <c r="B9" s="65">
        <v>530</v>
      </c>
      <c r="C9" s="66">
        <v>406</v>
      </c>
      <c r="D9" s="65">
        <v>1312</v>
      </c>
      <c r="E9" s="66">
        <v>1084</v>
      </c>
      <c r="F9" s="67"/>
      <c r="G9" s="65">
        <f>B9-C9</f>
        <v>124</v>
      </c>
      <c r="H9" s="66">
        <f>D9-E9</f>
        <v>228</v>
      </c>
      <c r="I9" s="28">
        <f>IF(C9=0, "-", IF(G9/C9&lt;10, G9/C9*100, "&gt;999"))</f>
        <v>30.541871921182267</v>
      </c>
      <c r="J9" s="29">
        <f>IF(E9=0, "-", IF(H9/E9&lt;10, H9/E9*100, "&gt;999"))</f>
        <v>21.033210332103323</v>
      </c>
    </row>
    <row r="10" spans="1:10" x14ac:dyDescent="0.2">
      <c r="A10" s="7" t="s">
        <v>113</v>
      </c>
      <c r="B10" s="65">
        <v>76</v>
      </c>
      <c r="C10" s="66">
        <v>45</v>
      </c>
      <c r="D10" s="65">
        <v>156</v>
      </c>
      <c r="E10" s="66">
        <v>138</v>
      </c>
      <c r="F10" s="67"/>
      <c r="G10" s="65">
        <f>B10-C10</f>
        <v>31</v>
      </c>
      <c r="H10" s="66">
        <f>D10-E10</f>
        <v>18</v>
      </c>
      <c r="I10" s="28">
        <f>IF(C10=0, "-", IF(G10/C10&lt;10, G10/C10*100, "&gt;999"))</f>
        <v>68.888888888888886</v>
      </c>
      <c r="J10" s="29">
        <f>IF(E10=0, "-", IF(H10/E10&lt;10, H10/E10*100, "&gt;999"))</f>
        <v>13.043478260869565</v>
      </c>
    </row>
    <row r="11" spans="1:10" s="43" customFormat="1" x14ac:dyDescent="0.2">
      <c r="A11" s="27" t="s">
        <v>0</v>
      </c>
      <c r="B11" s="71">
        <f>SUM(B7:B10)</f>
        <v>1634</v>
      </c>
      <c r="C11" s="72">
        <f>SUM(C7:C10)</f>
        <v>1257</v>
      </c>
      <c r="D11" s="71">
        <f>SUM(D7:D10)</f>
        <v>4245</v>
      </c>
      <c r="E11" s="72">
        <f>SUM(E7:E10)</f>
        <v>3843</v>
      </c>
      <c r="F11" s="73"/>
      <c r="G11" s="71">
        <f>B11-C11</f>
        <v>377</v>
      </c>
      <c r="H11" s="72">
        <f>D11-E11</f>
        <v>402</v>
      </c>
      <c r="I11" s="44">
        <f>IF(C11=0, 0, G11/C11*100)</f>
        <v>29.992044550517104</v>
      </c>
      <c r="J11" s="45">
        <f>IF(E11=0, 0, H11/E11*100)</f>
        <v>10.460577673692429</v>
      </c>
    </row>
    <row r="13" spans="1:10" x14ac:dyDescent="0.2">
      <c r="A13" s="3"/>
      <c r="B13" s="196" t="s">
        <v>1</v>
      </c>
      <c r="C13" s="197"/>
      <c r="D13" s="196" t="s">
        <v>2</v>
      </c>
      <c r="E13" s="197"/>
      <c r="F13" s="59"/>
      <c r="G13" s="196" t="s">
        <v>3</v>
      </c>
      <c r="H13" s="200"/>
      <c r="I13" s="200"/>
      <c r="J13" s="197"/>
    </row>
    <row r="14" spans="1:10" x14ac:dyDescent="0.2">
      <c r="A14" s="7" t="s">
        <v>98</v>
      </c>
      <c r="B14" s="65">
        <v>7</v>
      </c>
      <c r="C14" s="66">
        <v>4</v>
      </c>
      <c r="D14" s="65">
        <v>23</v>
      </c>
      <c r="E14" s="66">
        <v>11</v>
      </c>
      <c r="F14" s="67"/>
      <c r="G14" s="65">
        <f t="shared" ref="G14:G34" si="0">B14-C14</f>
        <v>3</v>
      </c>
      <c r="H14" s="66">
        <f t="shared" ref="H14:H34" si="1">D14-E14</f>
        <v>12</v>
      </c>
      <c r="I14" s="28">
        <f t="shared" ref="I14:I33" si="2">IF(C14=0, "-", IF(G14/C14&lt;10, G14/C14*100, "&gt;999"))</f>
        <v>75</v>
      </c>
      <c r="J14" s="29">
        <f t="shared" ref="J14:J33" si="3">IF(E14=0, "-", IF(H14/E14&lt;10, H14/E14*100, "&gt;999"))</f>
        <v>109.09090909090908</v>
      </c>
    </row>
    <row r="15" spans="1:10" x14ac:dyDescent="0.2">
      <c r="A15" s="7" t="s">
        <v>99</v>
      </c>
      <c r="B15" s="65">
        <v>69</v>
      </c>
      <c r="C15" s="66">
        <v>68</v>
      </c>
      <c r="D15" s="65">
        <v>202</v>
      </c>
      <c r="E15" s="66">
        <v>241</v>
      </c>
      <c r="F15" s="67"/>
      <c r="G15" s="65">
        <f t="shared" si="0"/>
        <v>1</v>
      </c>
      <c r="H15" s="66">
        <f t="shared" si="1"/>
        <v>-39</v>
      </c>
      <c r="I15" s="28">
        <f t="shared" si="2"/>
        <v>1.4705882352941175</v>
      </c>
      <c r="J15" s="29">
        <f t="shared" si="3"/>
        <v>-16.182572614107883</v>
      </c>
    </row>
    <row r="16" spans="1:10" x14ac:dyDescent="0.2">
      <c r="A16" s="7" t="s">
        <v>100</v>
      </c>
      <c r="B16" s="65">
        <v>122</v>
      </c>
      <c r="C16" s="66">
        <v>100</v>
      </c>
      <c r="D16" s="65">
        <v>296</v>
      </c>
      <c r="E16" s="66">
        <v>377</v>
      </c>
      <c r="F16" s="67"/>
      <c r="G16" s="65">
        <f t="shared" si="0"/>
        <v>22</v>
      </c>
      <c r="H16" s="66">
        <f t="shared" si="1"/>
        <v>-81</v>
      </c>
      <c r="I16" s="28">
        <f t="shared" si="2"/>
        <v>22</v>
      </c>
      <c r="J16" s="29">
        <f t="shared" si="3"/>
        <v>-21.485411140583555</v>
      </c>
    </row>
    <row r="17" spans="1:10" x14ac:dyDescent="0.2">
      <c r="A17" s="7" t="s">
        <v>101</v>
      </c>
      <c r="B17" s="65">
        <v>17</v>
      </c>
      <c r="C17" s="66">
        <v>27</v>
      </c>
      <c r="D17" s="65">
        <v>48</v>
      </c>
      <c r="E17" s="66">
        <v>89</v>
      </c>
      <c r="F17" s="67"/>
      <c r="G17" s="65">
        <f t="shared" si="0"/>
        <v>-10</v>
      </c>
      <c r="H17" s="66">
        <f t="shared" si="1"/>
        <v>-41</v>
      </c>
      <c r="I17" s="28">
        <f t="shared" si="2"/>
        <v>-37.037037037037038</v>
      </c>
      <c r="J17" s="29">
        <f t="shared" si="3"/>
        <v>-46.067415730337082</v>
      </c>
    </row>
    <row r="18" spans="1:10" x14ac:dyDescent="0.2">
      <c r="A18" s="7" t="s">
        <v>102</v>
      </c>
      <c r="B18" s="65">
        <v>11</v>
      </c>
      <c r="C18" s="66">
        <v>1</v>
      </c>
      <c r="D18" s="65">
        <v>20</v>
      </c>
      <c r="E18" s="66">
        <v>7</v>
      </c>
      <c r="F18" s="67"/>
      <c r="G18" s="65">
        <f t="shared" si="0"/>
        <v>10</v>
      </c>
      <c r="H18" s="66">
        <f t="shared" si="1"/>
        <v>13</v>
      </c>
      <c r="I18" s="28" t="str">
        <f t="shared" si="2"/>
        <v>&gt;999</v>
      </c>
      <c r="J18" s="29">
        <f t="shared" si="3"/>
        <v>185.71428571428572</v>
      </c>
    </row>
    <row r="19" spans="1:10" x14ac:dyDescent="0.2">
      <c r="A19" s="7" t="s">
        <v>103</v>
      </c>
      <c r="B19" s="65">
        <v>1</v>
      </c>
      <c r="C19" s="66">
        <v>0</v>
      </c>
      <c r="D19" s="65">
        <v>1</v>
      </c>
      <c r="E19" s="66">
        <v>2</v>
      </c>
      <c r="F19" s="67"/>
      <c r="G19" s="65">
        <f t="shared" si="0"/>
        <v>1</v>
      </c>
      <c r="H19" s="66">
        <f t="shared" si="1"/>
        <v>-1</v>
      </c>
      <c r="I19" s="28" t="str">
        <f t="shared" si="2"/>
        <v>-</v>
      </c>
      <c r="J19" s="29">
        <f t="shared" si="3"/>
        <v>-50</v>
      </c>
    </row>
    <row r="20" spans="1:10" x14ac:dyDescent="0.2">
      <c r="A20" s="7" t="s">
        <v>104</v>
      </c>
      <c r="B20" s="65">
        <v>16</v>
      </c>
      <c r="C20" s="66">
        <v>9</v>
      </c>
      <c r="D20" s="65">
        <v>30</v>
      </c>
      <c r="E20" s="66">
        <v>29</v>
      </c>
      <c r="F20" s="67"/>
      <c r="G20" s="65">
        <f t="shared" si="0"/>
        <v>7</v>
      </c>
      <c r="H20" s="66">
        <f t="shared" si="1"/>
        <v>1</v>
      </c>
      <c r="I20" s="28">
        <f t="shared" si="2"/>
        <v>77.777777777777786</v>
      </c>
      <c r="J20" s="29">
        <f t="shared" si="3"/>
        <v>3.4482758620689653</v>
      </c>
    </row>
    <row r="21" spans="1:10" x14ac:dyDescent="0.2">
      <c r="A21" s="7" t="s">
        <v>105</v>
      </c>
      <c r="B21" s="65">
        <v>9</v>
      </c>
      <c r="C21" s="66">
        <v>8</v>
      </c>
      <c r="D21" s="65">
        <v>18</v>
      </c>
      <c r="E21" s="66">
        <v>18</v>
      </c>
      <c r="F21" s="67"/>
      <c r="G21" s="65">
        <f t="shared" si="0"/>
        <v>1</v>
      </c>
      <c r="H21" s="66">
        <f t="shared" si="1"/>
        <v>0</v>
      </c>
      <c r="I21" s="28">
        <f t="shared" si="2"/>
        <v>12.5</v>
      </c>
      <c r="J21" s="29">
        <f t="shared" si="3"/>
        <v>0</v>
      </c>
    </row>
    <row r="22" spans="1:10" x14ac:dyDescent="0.2">
      <c r="A22" s="142" t="s">
        <v>107</v>
      </c>
      <c r="B22" s="143">
        <v>54</v>
      </c>
      <c r="C22" s="144">
        <v>48</v>
      </c>
      <c r="D22" s="143">
        <v>165</v>
      </c>
      <c r="E22" s="144">
        <v>135</v>
      </c>
      <c r="F22" s="145"/>
      <c r="G22" s="143">
        <f t="shared" si="0"/>
        <v>6</v>
      </c>
      <c r="H22" s="144">
        <f t="shared" si="1"/>
        <v>30</v>
      </c>
      <c r="I22" s="146">
        <f t="shared" si="2"/>
        <v>12.5</v>
      </c>
      <c r="J22" s="147">
        <f t="shared" si="3"/>
        <v>22.222222222222221</v>
      </c>
    </row>
    <row r="23" spans="1:10" x14ac:dyDescent="0.2">
      <c r="A23" s="7" t="s">
        <v>108</v>
      </c>
      <c r="B23" s="65">
        <v>226</v>
      </c>
      <c r="C23" s="66">
        <v>189</v>
      </c>
      <c r="D23" s="65">
        <v>710</v>
      </c>
      <c r="E23" s="66">
        <v>576</v>
      </c>
      <c r="F23" s="67"/>
      <c r="G23" s="65">
        <f t="shared" si="0"/>
        <v>37</v>
      </c>
      <c r="H23" s="66">
        <f t="shared" si="1"/>
        <v>134</v>
      </c>
      <c r="I23" s="28">
        <f t="shared" si="2"/>
        <v>19.576719576719576</v>
      </c>
      <c r="J23" s="29">
        <f t="shared" si="3"/>
        <v>23.263888888888889</v>
      </c>
    </row>
    <row r="24" spans="1:10" x14ac:dyDescent="0.2">
      <c r="A24" s="7" t="s">
        <v>109</v>
      </c>
      <c r="B24" s="65">
        <v>265</v>
      </c>
      <c r="C24" s="66">
        <v>212</v>
      </c>
      <c r="D24" s="65">
        <v>771</v>
      </c>
      <c r="E24" s="66">
        <v>634</v>
      </c>
      <c r="F24" s="67"/>
      <c r="G24" s="65">
        <f t="shared" si="0"/>
        <v>53</v>
      </c>
      <c r="H24" s="66">
        <f t="shared" si="1"/>
        <v>137</v>
      </c>
      <c r="I24" s="28">
        <f t="shared" si="2"/>
        <v>25</v>
      </c>
      <c r="J24" s="29">
        <f t="shared" si="3"/>
        <v>21.608832807570977</v>
      </c>
    </row>
    <row r="25" spans="1:10" x14ac:dyDescent="0.2">
      <c r="A25" s="7" t="s">
        <v>110</v>
      </c>
      <c r="B25" s="65">
        <v>192</v>
      </c>
      <c r="C25" s="66">
        <v>111</v>
      </c>
      <c r="D25" s="65">
        <v>406</v>
      </c>
      <c r="E25" s="66">
        <v>441</v>
      </c>
      <c r="F25" s="67"/>
      <c r="G25" s="65">
        <f t="shared" si="0"/>
        <v>81</v>
      </c>
      <c r="H25" s="66">
        <f t="shared" si="1"/>
        <v>-35</v>
      </c>
      <c r="I25" s="28">
        <f t="shared" si="2"/>
        <v>72.972972972972968</v>
      </c>
      <c r="J25" s="29">
        <f t="shared" si="3"/>
        <v>-7.9365079365079358</v>
      </c>
    </row>
    <row r="26" spans="1:10" x14ac:dyDescent="0.2">
      <c r="A26" s="7" t="s">
        <v>111</v>
      </c>
      <c r="B26" s="65">
        <v>39</v>
      </c>
      <c r="C26" s="66">
        <v>29</v>
      </c>
      <c r="D26" s="65">
        <v>87</v>
      </c>
      <c r="E26" s="66">
        <v>61</v>
      </c>
      <c r="F26" s="67"/>
      <c r="G26" s="65">
        <f t="shared" si="0"/>
        <v>10</v>
      </c>
      <c r="H26" s="66">
        <f t="shared" si="1"/>
        <v>26</v>
      </c>
      <c r="I26" s="28">
        <f t="shared" si="2"/>
        <v>34.482758620689658</v>
      </c>
      <c r="J26" s="29">
        <f t="shared" si="3"/>
        <v>42.622950819672127</v>
      </c>
    </row>
    <row r="27" spans="1:10" x14ac:dyDescent="0.2">
      <c r="A27" s="142" t="s">
        <v>114</v>
      </c>
      <c r="B27" s="143">
        <v>7</v>
      </c>
      <c r="C27" s="144">
        <v>4</v>
      </c>
      <c r="D27" s="143">
        <v>7</v>
      </c>
      <c r="E27" s="144">
        <v>10</v>
      </c>
      <c r="F27" s="145"/>
      <c r="G27" s="143">
        <f t="shared" si="0"/>
        <v>3</v>
      </c>
      <c r="H27" s="144">
        <f t="shared" si="1"/>
        <v>-3</v>
      </c>
      <c r="I27" s="146">
        <f t="shared" si="2"/>
        <v>75</v>
      </c>
      <c r="J27" s="147">
        <f t="shared" si="3"/>
        <v>-30</v>
      </c>
    </row>
    <row r="28" spans="1:10" x14ac:dyDescent="0.2">
      <c r="A28" s="7" t="s">
        <v>115</v>
      </c>
      <c r="B28" s="65">
        <v>0</v>
      </c>
      <c r="C28" s="66">
        <v>1</v>
      </c>
      <c r="D28" s="65">
        <v>0</v>
      </c>
      <c r="E28" s="66">
        <v>3</v>
      </c>
      <c r="F28" s="67"/>
      <c r="G28" s="65">
        <f t="shared" si="0"/>
        <v>-1</v>
      </c>
      <c r="H28" s="66">
        <f t="shared" si="1"/>
        <v>-3</v>
      </c>
      <c r="I28" s="28">
        <f t="shared" si="2"/>
        <v>-100</v>
      </c>
      <c r="J28" s="29">
        <f t="shared" si="3"/>
        <v>-100</v>
      </c>
    </row>
    <row r="29" spans="1:10" x14ac:dyDescent="0.2">
      <c r="A29" s="7" t="s">
        <v>116</v>
      </c>
      <c r="B29" s="65">
        <v>2</v>
      </c>
      <c r="C29" s="66">
        <v>1</v>
      </c>
      <c r="D29" s="65">
        <v>2</v>
      </c>
      <c r="E29" s="66">
        <v>11</v>
      </c>
      <c r="F29" s="67"/>
      <c r="G29" s="65">
        <f t="shared" si="0"/>
        <v>1</v>
      </c>
      <c r="H29" s="66">
        <f t="shared" si="1"/>
        <v>-9</v>
      </c>
      <c r="I29" s="28">
        <f t="shared" si="2"/>
        <v>100</v>
      </c>
      <c r="J29" s="29">
        <f t="shared" si="3"/>
        <v>-81.818181818181827</v>
      </c>
    </row>
    <row r="30" spans="1:10" x14ac:dyDescent="0.2">
      <c r="A30" s="7" t="s">
        <v>117</v>
      </c>
      <c r="B30" s="65">
        <v>37</v>
      </c>
      <c r="C30" s="66">
        <v>32</v>
      </c>
      <c r="D30" s="65">
        <v>94</v>
      </c>
      <c r="E30" s="66">
        <v>71</v>
      </c>
      <c r="F30" s="67"/>
      <c r="G30" s="65">
        <f t="shared" si="0"/>
        <v>5</v>
      </c>
      <c r="H30" s="66">
        <f t="shared" si="1"/>
        <v>23</v>
      </c>
      <c r="I30" s="28">
        <f t="shared" si="2"/>
        <v>15.625</v>
      </c>
      <c r="J30" s="29">
        <f t="shared" si="3"/>
        <v>32.394366197183103</v>
      </c>
    </row>
    <row r="31" spans="1:10" x14ac:dyDescent="0.2">
      <c r="A31" s="7" t="s">
        <v>118</v>
      </c>
      <c r="B31" s="65">
        <v>55</v>
      </c>
      <c r="C31" s="66">
        <v>36</v>
      </c>
      <c r="D31" s="65">
        <v>132</v>
      </c>
      <c r="E31" s="66">
        <v>92</v>
      </c>
      <c r="F31" s="67"/>
      <c r="G31" s="65">
        <f t="shared" si="0"/>
        <v>19</v>
      </c>
      <c r="H31" s="66">
        <f t="shared" si="1"/>
        <v>40</v>
      </c>
      <c r="I31" s="28">
        <f t="shared" si="2"/>
        <v>52.777777777777779</v>
      </c>
      <c r="J31" s="29">
        <f t="shared" si="3"/>
        <v>43.478260869565219</v>
      </c>
    </row>
    <row r="32" spans="1:10" x14ac:dyDescent="0.2">
      <c r="A32" s="7" t="s">
        <v>119</v>
      </c>
      <c r="B32" s="65">
        <v>429</v>
      </c>
      <c r="C32" s="66">
        <v>332</v>
      </c>
      <c r="D32" s="65">
        <v>1077</v>
      </c>
      <c r="E32" s="66">
        <v>897</v>
      </c>
      <c r="F32" s="67"/>
      <c r="G32" s="65">
        <f t="shared" si="0"/>
        <v>97</v>
      </c>
      <c r="H32" s="66">
        <f t="shared" si="1"/>
        <v>180</v>
      </c>
      <c r="I32" s="28">
        <f t="shared" si="2"/>
        <v>29.216867469879521</v>
      </c>
      <c r="J32" s="29">
        <f t="shared" si="3"/>
        <v>20.066889632107024</v>
      </c>
    </row>
    <row r="33" spans="1:10" x14ac:dyDescent="0.2">
      <c r="A33" s="142" t="s">
        <v>113</v>
      </c>
      <c r="B33" s="143">
        <v>76</v>
      </c>
      <c r="C33" s="144">
        <v>45</v>
      </c>
      <c r="D33" s="143">
        <v>156</v>
      </c>
      <c r="E33" s="144">
        <v>138</v>
      </c>
      <c r="F33" s="145"/>
      <c r="G33" s="143">
        <f t="shared" si="0"/>
        <v>31</v>
      </c>
      <c r="H33" s="144">
        <f t="shared" si="1"/>
        <v>18</v>
      </c>
      <c r="I33" s="146">
        <f t="shared" si="2"/>
        <v>68.888888888888886</v>
      </c>
      <c r="J33" s="147">
        <f t="shared" si="3"/>
        <v>13.043478260869565</v>
      </c>
    </row>
    <row r="34" spans="1:10" s="43" customFormat="1" x14ac:dyDescent="0.2">
      <c r="A34" s="27" t="s">
        <v>0</v>
      </c>
      <c r="B34" s="71">
        <f>SUM(B14:B33)</f>
        <v>1634</v>
      </c>
      <c r="C34" s="72">
        <f>SUM(C14:C33)</f>
        <v>1257</v>
      </c>
      <c r="D34" s="71">
        <f>SUM(D14:D33)</f>
        <v>4245</v>
      </c>
      <c r="E34" s="72">
        <f>SUM(E14:E33)</f>
        <v>3843</v>
      </c>
      <c r="F34" s="73"/>
      <c r="G34" s="71">
        <f t="shared" si="0"/>
        <v>377</v>
      </c>
      <c r="H34" s="72">
        <f t="shared" si="1"/>
        <v>402</v>
      </c>
      <c r="I34" s="44">
        <f>IF(C34=0, 0, G34/C34*100)</f>
        <v>29.992044550517104</v>
      </c>
      <c r="J34" s="45">
        <f>IF(E34=0, 0, H34/E34*100)</f>
        <v>10.460577673692429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97</v>
      </c>
      <c r="B39" s="30">
        <f>$B$7/$B$11*100</f>
        <v>15.422276621787026</v>
      </c>
      <c r="C39" s="31">
        <f>$C$7/$C$11*100</f>
        <v>17.263325377883852</v>
      </c>
      <c r="D39" s="30">
        <f>$D$7/$D$11*100</f>
        <v>15.029446407538281</v>
      </c>
      <c r="E39" s="31">
        <f>$E$7/$E$11*100</f>
        <v>20.140515222482435</v>
      </c>
      <c r="F39" s="32"/>
      <c r="G39" s="30">
        <f>B39-C39</f>
        <v>-1.8410487560968267</v>
      </c>
      <c r="H39" s="31">
        <f>D39-E39</f>
        <v>-5.1110688149441543</v>
      </c>
    </row>
    <row r="40" spans="1:10" x14ac:dyDescent="0.2">
      <c r="A40" s="7" t="s">
        <v>106</v>
      </c>
      <c r="B40" s="30">
        <f>$B$8/$B$11*100</f>
        <v>47.490820073439409</v>
      </c>
      <c r="C40" s="31">
        <f>$C$8/$C$11*100</f>
        <v>46.857597454256165</v>
      </c>
      <c r="D40" s="30">
        <f>$D$8/$D$11*100</f>
        <v>50.388692579505303</v>
      </c>
      <c r="E40" s="31">
        <f>$E$8/$E$11*100</f>
        <v>48.061410356492324</v>
      </c>
      <c r="F40" s="32"/>
      <c r="G40" s="30">
        <f>B40-C40</f>
        <v>0.6332226191832433</v>
      </c>
      <c r="H40" s="31">
        <f>D40-E40</f>
        <v>2.327282223012979</v>
      </c>
    </row>
    <row r="41" spans="1:10" x14ac:dyDescent="0.2">
      <c r="A41" s="7" t="s">
        <v>112</v>
      </c>
      <c r="B41" s="30">
        <f>$B$9/$B$11*100</f>
        <v>32.435740514075889</v>
      </c>
      <c r="C41" s="31">
        <f>$C$9/$C$11*100</f>
        <v>32.299124900556883</v>
      </c>
      <c r="D41" s="30">
        <f>$D$9/$D$11*100</f>
        <v>30.906949352179037</v>
      </c>
      <c r="E41" s="31">
        <f>$E$9/$E$11*100</f>
        <v>28.20712984647411</v>
      </c>
      <c r="F41" s="32"/>
      <c r="G41" s="30">
        <f>B41-C41</f>
        <v>0.13661561351900531</v>
      </c>
      <c r="H41" s="31">
        <f>D41-E41</f>
        <v>2.6998195057049266</v>
      </c>
    </row>
    <row r="42" spans="1:10" x14ac:dyDescent="0.2">
      <c r="A42" s="7" t="s">
        <v>113</v>
      </c>
      <c r="B42" s="30">
        <f>$B$10/$B$11*100</f>
        <v>4.6511627906976747</v>
      </c>
      <c r="C42" s="31">
        <f>$C$10/$C$11*100</f>
        <v>3.5799522673031028</v>
      </c>
      <c r="D42" s="30">
        <f>$D$10/$D$11*100</f>
        <v>3.6749116607773851</v>
      </c>
      <c r="E42" s="31">
        <f>$E$10/$E$11*100</f>
        <v>3.5909445745511319</v>
      </c>
      <c r="F42" s="32"/>
      <c r="G42" s="30">
        <f>B42-C42</f>
        <v>1.0712105233945719</v>
      </c>
      <c r="H42" s="31">
        <f>D42-E42</f>
        <v>8.3967086226253151E-2</v>
      </c>
    </row>
    <row r="43" spans="1:10" s="43" customFormat="1" x14ac:dyDescent="0.2">
      <c r="A43" s="27" t="s">
        <v>0</v>
      </c>
      <c r="B43" s="46">
        <f>SUM(B39:B42)</f>
        <v>100</v>
      </c>
      <c r="C43" s="47">
        <f>SUM(C39:C42)</f>
        <v>100</v>
      </c>
      <c r="D43" s="46">
        <f>SUM(D39:D42)</f>
        <v>100.00000000000001</v>
      </c>
      <c r="E43" s="47">
        <f>SUM(E39:E42)</f>
        <v>100.00000000000001</v>
      </c>
      <c r="F43" s="48"/>
      <c r="G43" s="46">
        <f>B43-C43</f>
        <v>0</v>
      </c>
      <c r="H43" s="47">
        <f>D43-E43</f>
        <v>0</v>
      </c>
    </row>
    <row r="45" spans="1:10" x14ac:dyDescent="0.2">
      <c r="A45" s="3"/>
      <c r="B45" s="196" t="s">
        <v>1</v>
      </c>
      <c r="C45" s="197"/>
      <c r="D45" s="196" t="s">
        <v>2</v>
      </c>
      <c r="E45" s="197"/>
      <c r="F45" s="59"/>
      <c r="G45" s="196" t="s">
        <v>9</v>
      </c>
      <c r="H45" s="197"/>
    </row>
    <row r="46" spans="1:10" x14ac:dyDescent="0.2">
      <c r="A46" s="7" t="s">
        <v>98</v>
      </c>
      <c r="B46" s="30">
        <f>$B$14/$B$34*100</f>
        <v>0.42839657282741733</v>
      </c>
      <c r="C46" s="31">
        <f>$C$14/$C$34*100</f>
        <v>0.31821797931583135</v>
      </c>
      <c r="D46" s="30">
        <f>$D$14/$D$34*100</f>
        <v>0.54181389870435803</v>
      </c>
      <c r="E46" s="31">
        <f>$E$14/$E$34*100</f>
        <v>0.28623471246422066</v>
      </c>
      <c r="F46" s="32"/>
      <c r="G46" s="30">
        <f t="shared" ref="G46:G66" si="4">B46-C46</f>
        <v>0.11017859351158599</v>
      </c>
      <c r="H46" s="31">
        <f t="shared" ref="H46:H66" si="5">D46-E46</f>
        <v>0.25557918624013737</v>
      </c>
    </row>
    <row r="47" spans="1:10" x14ac:dyDescent="0.2">
      <c r="A47" s="7" t="s">
        <v>99</v>
      </c>
      <c r="B47" s="30">
        <f>$B$15/$B$34*100</f>
        <v>4.222766217870257</v>
      </c>
      <c r="C47" s="31">
        <f>$C$15/$C$34*100</f>
        <v>5.4097056483691324</v>
      </c>
      <c r="D47" s="30">
        <f>$D$15/$D$34*100</f>
        <v>4.7585394581861014</v>
      </c>
      <c r="E47" s="31">
        <f>$E$15/$E$34*100</f>
        <v>6.2711423367161068</v>
      </c>
      <c r="F47" s="32"/>
      <c r="G47" s="30">
        <f t="shared" si="4"/>
        <v>-1.1869394304988754</v>
      </c>
      <c r="H47" s="31">
        <f t="shared" si="5"/>
        <v>-1.5126028785300054</v>
      </c>
    </row>
    <row r="48" spans="1:10" x14ac:dyDescent="0.2">
      <c r="A48" s="7" t="s">
        <v>100</v>
      </c>
      <c r="B48" s="30">
        <f>$B$16/$B$34*100</f>
        <v>7.466340269277846</v>
      </c>
      <c r="C48" s="31">
        <f>$C$16/$C$34*100</f>
        <v>7.9554494828957836</v>
      </c>
      <c r="D48" s="30">
        <f>$D$16/$D$34*100</f>
        <v>6.9729093050647828</v>
      </c>
      <c r="E48" s="31">
        <f>$E$16/$E$34*100</f>
        <v>9.810044236273745</v>
      </c>
      <c r="F48" s="32"/>
      <c r="G48" s="30">
        <f t="shared" si="4"/>
        <v>-0.48910921361793758</v>
      </c>
      <c r="H48" s="31">
        <f t="shared" si="5"/>
        <v>-2.8371349312089622</v>
      </c>
    </row>
    <row r="49" spans="1:8" x14ac:dyDescent="0.2">
      <c r="A49" s="7" t="s">
        <v>101</v>
      </c>
      <c r="B49" s="30">
        <f>$B$17/$B$34*100</f>
        <v>1.0403916768665851</v>
      </c>
      <c r="C49" s="31">
        <f>$C$17/$C$34*100</f>
        <v>2.1479713603818613</v>
      </c>
      <c r="D49" s="30">
        <f>$D$17/$D$34*100</f>
        <v>1.1307420494699647</v>
      </c>
      <c r="E49" s="31">
        <f>$E$17/$E$34*100</f>
        <v>2.3158990372105124</v>
      </c>
      <c r="F49" s="32"/>
      <c r="G49" s="30">
        <f t="shared" si="4"/>
        <v>-1.1075796835152762</v>
      </c>
      <c r="H49" s="31">
        <f t="shared" si="5"/>
        <v>-1.1851569877405477</v>
      </c>
    </row>
    <row r="50" spans="1:8" x14ac:dyDescent="0.2">
      <c r="A50" s="7" t="s">
        <v>102</v>
      </c>
      <c r="B50" s="30">
        <f>$B$18/$B$34*100</f>
        <v>0.67319461444308448</v>
      </c>
      <c r="C50" s="31">
        <f>$C$18/$C$34*100</f>
        <v>7.9554494828957836E-2</v>
      </c>
      <c r="D50" s="30">
        <f>$D$18/$D$34*100</f>
        <v>0.47114252061248524</v>
      </c>
      <c r="E50" s="31">
        <f>$E$18/$E$34*100</f>
        <v>0.18214936247723132</v>
      </c>
      <c r="F50" s="32"/>
      <c r="G50" s="30">
        <f t="shared" si="4"/>
        <v>0.59364011961412666</v>
      </c>
      <c r="H50" s="31">
        <f t="shared" si="5"/>
        <v>0.28899315813525395</v>
      </c>
    </row>
    <row r="51" spans="1:8" x14ac:dyDescent="0.2">
      <c r="A51" s="7" t="s">
        <v>103</v>
      </c>
      <c r="B51" s="30">
        <f>$B$19/$B$34*100</f>
        <v>6.119951040391676E-2</v>
      </c>
      <c r="C51" s="31">
        <f>$C$19/$C$34*100</f>
        <v>0</v>
      </c>
      <c r="D51" s="30">
        <f>$D$19/$D$34*100</f>
        <v>2.3557126030624265E-2</v>
      </c>
      <c r="E51" s="31">
        <f>$E$19/$E$34*100</f>
        <v>5.2042674993494666E-2</v>
      </c>
      <c r="F51" s="32"/>
      <c r="G51" s="30">
        <f t="shared" si="4"/>
        <v>6.119951040391676E-2</v>
      </c>
      <c r="H51" s="31">
        <f t="shared" si="5"/>
        <v>-2.8485548962870401E-2</v>
      </c>
    </row>
    <row r="52" spans="1:8" x14ac:dyDescent="0.2">
      <c r="A52" s="7" t="s">
        <v>104</v>
      </c>
      <c r="B52" s="30">
        <f>$B$20/$B$34*100</f>
        <v>0.97919216646266816</v>
      </c>
      <c r="C52" s="31">
        <f>$C$20/$C$34*100</f>
        <v>0.71599045346062051</v>
      </c>
      <c r="D52" s="30">
        <f>$D$20/$D$34*100</f>
        <v>0.70671378091872794</v>
      </c>
      <c r="E52" s="31">
        <f>$E$20/$E$34*100</f>
        <v>0.75461878740567268</v>
      </c>
      <c r="F52" s="32"/>
      <c r="G52" s="30">
        <f t="shared" si="4"/>
        <v>0.26320171300204764</v>
      </c>
      <c r="H52" s="31">
        <f t="shared" si="5"/>
        <v>-4.7905006486944735E-2</v>
      </c>
    </row>
    <row r="53" spans="1:8" x14ac:dyDescent="0.2">
      <c r="A53" s="7" t="s">
        <v>105</v>
      </c>
      <c r="B53" s="30">
        <f>$B$21/$B$34*100</f>
        <v>0.55079559363525099</v>
      </c>
      <c r="C53" s="31">
        <f>$C$21/$C$34*100</f>
        <v>0.63643595863166269</v>
      </c>
      <c r="D53" s="30">
        <f>$D$21/$D$34*100</f>
        <v>0.42402826855123671</v>
      </c>
      <c r="E53" s="31">
        <f>$E$21/$E$34*100</f>
        <v>0.46838407494145201</v>
      </c>
      <c r="F53" s="32"/>
      <c r="G53" s="30">
        <f t="shared" si="4"/>
        <v>-8.56403649964117E-2</v>
      </c>
      <c r="H53" s="31">
        <f t="shared" si="5"/>
        <v>-4.4355806390215302E-2</v>
      </c>
    </row>
    <row r="54" spans="1:8" x14ac:dyDescent="0.2">
      <c r="A54" s="142" t="s">
        <v>107</v>
      </c>
      <c r="B54" s="148">
        <f>$B$22/$B$34*100</f>
        <v>3.3047735618115053</v>
      </c>
      <c r="C54" s="149">
        <f>$C$22/$C$34*100</f>
        <v>3.8186157517899764</v>
      </c>
      <c r="D54" s="148">
        <f>$D$22/$D$34*100</f>
        <v>3.8869257950530036</v>
      </c>
      <c r="E54" s="149">
        <f>$E$22/$E$34*100</f>
        <v>3.5128805620608898</v>
      </c>
      <c r="F54" s="150"/>
      <c r="G54" s="148">
        <f t="shared" si="4"/>
        <v>-0.51384218997847109</v>
      </c>
      <c r="H54" s="149">
        <f t="shared" si="5"/>
        <v>0.37404523299211379</v>
      </c>
    </row>
    <row r="55" spans="1:8" x14ac:dyDescent="0.2">
      <c r="A55" s="7" t="s">
        <v>108</v>
      </c>
      <c r="B55" s="30">
        <f>$B$23/$B$34*100</f>
        <v>13.83108935128519</v>
      </c>
      <c r="C55" s="31">
        <f>$C$23/$C$34*100</f>
        <v>15.035799522673033</v>
      </c>
      <c r="D55" s="30">
        <f>$D$23/$D$34*100</f>
        <v>16.725559481743225</v>
      </c>
      <c r="E55" s="31">
        <f>$E$23/$E$34*100</f>
        <v>14.988290398126464</v>
      </c>
      <c r="F55" s="32"/>
      <c r="G55" s="30">
        <f t="shared" si="4"/>
        <v>-1.204710171387843</v>
      </c>
      <c r="H55" s="31">
        <f t="shared" si="5"/>
        <v>1.737269083616761</v>
      </c>
    </row>
    <row r="56" spans="1:8" x14ac:dyDescent="0.2">
      <c r="A56" s="7" t="s">
        <v>109</v>
      </c>
      <c r="B56" s="30">
        <f>$B$24/$B$34*100</f>
        <v>16.217870257037944</v>
      </c>
      <c r="C56" s="31">
        <f>$C$24/$C$34*100</f>
        <v>16.865552903739061</v>
      </c>
      <c r="D56" s="30">
        <f>$D$24/$D$34*100</f>
        <v>18.162544169611309</v>
      </c>
      <c r="E56" s="31">
        <f>$E$24/$E$34*100</f>
        <v>16.49752797293781</v>
      </c>
      <c r="F56" s="32"/>
      <c r="G56" s="30">
        <f t="shared" si="4"/>
        <v>-0.64768264670111719</v>
      </c>
      <c r="H56" s="31">
        <f t="shared" si="5"/>
        <v>1.6650161966734984</v>
      </c>
    </row>
    <row r="57" spans="1:8" x14ac:dyDescent="0.2">
      <c r="A57" s="7" t="s">
        <v>110</v>
      </c>
      <c r="B57" s="30">
        <f>$B$25/$B$34*100</f>
        <v>11.750305997552021</v>
      </c>
      <c r="C57" s="31">
        <f>$C$25/$C$34*100</f>
        <v>8.8305489260143197</v>
      </c>
      <c r="D57" s="30">
        <f>$D$25/$D$34*100</f>
        <v>9.5641931684334498</v>
      </c>
      <c r="E57" s="31">
        <f>$E$25/$E$34*100</f>
        <v>11.475409836065573</v>
      </c>
      <c r="F57" s="32"/>
      <c r="G57" s="30">
        <f t="shared" si="4"/>
        <v>2.9197570715377008</v>
      </c>
      <c r="H57" s="31">
        <f t="shared" si="5"/>
        <v>-1.9112166676321234</v>
      </c>
    </row>
    <row r="58" spans="1:8" x14ac:dyDescent="0.2">
      <c r="A58" s="7" t="s">
        <v>111</v>
      </c>
      <c r="B58" s="30">
        <f>$B$26/$B$34*100</f>
        <v>2.386780905752754</v>
      </c>
      <c r="C58" s="31">
        <f>$C$26/$C$34*100</f>
        <v>2.3070803500397772</v>
      </c>
      <c r="D58" s="30">
        <f>$D$26/$D$34*100</f>
        <v>2.0494699646643109</v>
      </c>
      <c r="E58" s="31">
        <f>$E$26/$E$34*100</f>
        <v>1.5873015873015872</v>
      </c>
      <c r="F58" s="32"/>
      <c r="G58" s="30">
        <f t="shared" si="4"/>
        <v>7.970055571297685E-2</v>
      </c>
      <c r="H58" s="31">
        <f t="shared" si="5"/>
        <v>0.46216837736272365</v>
      </c>
    </row>
    <row r="59" spans="1:8" x14ac:dyDescent="0.2">
      <c r="A59" s="142" t="s">
        <v>114</v>
      </c>
      <c r="B59" s="148">
        <f>$B$27/$B$34*100</f>
        <v>0.42839657282741733</v>
      </c>
      <c r="C59" s="149">
        <f>$C$27/$C$34*100</f>
        <v>0.31821797931583135</v>
      </c>
      <c r="D59" s="148">
        <f>$D$27/$D$34*100</f>
        <v>0.16489988221436985</v>
      </c>
      <c r="E59" s="149">
        <f>$E$27/$E$34*100</f>
        <v>0.26021337496747332</v>
      </c>
      <c r="F59" s="150"/>
      <c r="G59" s="148">
        <f t="shared" si="4"/>
        <v>0.11017859351158599</v>
      </c>
      <c r="H59" s="149">
        <f t="shared" si="5"/>
        <v>-9.5313492753103468E-2</v>
      </c>
    </row>
    <row r="60" spans="1:8" x14ac:dyDescent="0.2">
      <c r="A60" s="7" t="s">
        <v>115</v>
      </c>
      <c r="B60" s="30">
        <f>$B$28/$B$34*100</f>
        <v>0</v>
      </c>
      <c r="C60" s="31">
        <f>$C$28/$C$34*100</f>
        <v>7.9554494828957836E-2</v>
      </c>
      <c r="D60" s="30">
        <f>$D$28/$D$34*100</f>
        <v>0</v>
      </c>
      <c r="E60" s="31">
        <f>$E$28/$E$34*100</f>
        <v>7.8064012490242002E-2</v>
      </c>
      <c r="F60" s="32"/>
      <c r="G60" s="30">
        <f t="shared" si="4"/>
        <v>-7.9554494828957836E-2</v>
      </c>
      <c r="H60" s="31">
        <f t="shared" si="5"/>
        <v>-7.8064012490242002E-2</v>
      </c>
    </row>
    <row r="61" spans="1:8" x14ac:dyDescent="0.2">
      <c r="A61" s="7" t="s">
        <v>116</v>
      </c>
      <c r="B61" s="30">
        <f>$B$29/$B$34*100</f>
        <v>0.12239902080783352</v>
      </c>
      <c r="C61" s="31">
        <f>$C$29/$C$34*100</f>
        <v>7.9554494828957836E-2</v>
      </c>
      <c r="D61" s="30">
        <f>$D$29/$D$34*100</f>
        <v>4.7114252061248529E-2</v>
      </c>
      <c r="E61" s="31">
        <f>$E$29/$E$34*100</f>
        <v>0.28623471246422066</v>
      </c>
      <c r="F61" s="32"/>
      <c r="G61" s="30">
        <f t="shared" si="4"/>
        <v>4.2844525978875683E-2</v>
      </c>
      <c r="H61" s="31">
        <f t="shared" si="5"/>
        <v>-0.23912046040297213</v>
      </c>
    </row>
    <row r="62" spans="1:8" x14ac:dyDescent="0.2">
      <c r="A62" s="7" t="s">
        <v>117</v>
      </c>
      <c r="B62" s="30">
        <f>$B$30/$B$34*100</f>
        <v>2.2643818849449207</v>
      </c>
      <c r="C62" s="31">
        <f>$C$30/$C$34*100</f>
        <v>2.5457438345266508</v>
      </c>
      <c r="D62" s="30">
        <f>$D$30/$D$34*100</f>
        <v>2.214369846878681</v>
      </c>
      <c r="E62" s="31">
        <f>$E$30/$E$34*100</f>
        <v>1.8475149622690608</v>
      </c>
      <c r="F62" s="32"/>
      <c r="G62" s="30">
        <f t="shared" si="4"/>
        <v>-0.28136194958173011</v>
      </c>
      <c r="H62" s="31">
        <f t="shared" si="5"/>
        <v>0.36685488460962024</v>
      </c>
    </row>
    <row r="63" spans="1:8" x14ac:dyDescent="0.2">
      <c r="A63" s="7" t="s">
        <v>118</v>
      </c>
      <c r="B63" s="30">
        <f>$B$31/$B$34*100</f>
        <v>3.3659730722154224</v>
      </c>
      <c r="C63" s="31">
        <f>$C$31/$C$34*100</f>
        <v>2.8639618138424821</v>
      </c>
      <c r="D63" s="30">
        <f>$D$31/$D$34*100</f>
        <v>3.1095406360424032</v>
      </c>
      <c r="E63" s="31">
        <f>$E$31/$E$34*100</f>
        <v>2.3939630497007545</v>
      </c>
      <c r="F63" s="32"/>
      <c r="G63" s="30">
        <f t="shared" si="4"/>
        <v>0.50201125837294036</v>
      </c>
      <c r="H63" s="31">
        <f t="shared" si="5"/>
        <v>0.7155775863416487</v>
      </c>
    </row>
    <row r="64" spans="1:8" x14ac:dyDescent="0.2">
      <c r="A64" s="7" t="s">
        <v>119</v>
      </c>
      <c r="B64" s="30">
        <f>$B$32/$B$34*100</f>
        <v>26.254589963280296</v>
      </c>
      <c r="C64" s="31">
        <f>$C$32/$C$34*100</f>
        <v>26.412092283214001</v>
      </c>
      <c r="D64" s="30">
        <f>$D$32/$D$34*100</f>
        <v>25.371024734982335</v>
      </c>
      <c r="E64" s="31">
        <f>$E$32/$E$34*100</f>
        <v>23.341139734582359</v>
      </c>
      <c r="F64" s="32"/>
      <c r="G64" s="30">
        <f t="shared" si="4"/>
        <v>-0.15750231993370534</v>
      </c>
      <c r="H64" s="31">
        <f t="shared" si="5"/>
        <v>2.0298850003999753</v>
      </c>
    </row>
    <row r="65" spans="1:8" x14ac:dyDescent="0.2">
      <c r="A65" s="142" t="s">
        <v>113</v>
      </c>
      <c r="B65" s="148">
        <f>$B$33/$B$34*100</f>
        <v>4.6511627906976747</v>
      </c>
      <c r="C65" s="149">
        <f>$C$33/$C$34*100</f>
        <v>3.5799522673031028</v>
      </c>
      <c r="D65" s="148">
        <f>$D$33/$D$34*100</f>
        <v>3.6749116607773851</v>
      </c>
      <c r="E65" s="149">
        <f>$E$33/$E$34*100</f>
        <v>3.5909445745511319</v>
      </c>
      <c r="F65" s="150"/>
      <c r="G65" s="148">
        <f t="shared" si="4"/>
        <v>1.0712105233945719</v>
      </c>
      <c r="H65" s="149">
        <f t="shared" si="5"/>
        <v>8.3967086226253151E-2</v>
      </c>
    </row>
    <row r="66" spans="1:8" s="43" customFormat="1" x14ac:dyDescent="0.2">
      <c r="A66" s="27" t="s">
        <v>0</v>
      </c>
      <c r="B66" s="46">
        <f>SUM(B46:B65)</f>
        <v>100</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1"/>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96</v>
      </c>
      <c r="B2" s="202" t="s">
        <v>86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4</v>
      </c>
      <c r="C6" s="66">
        <v>1</v>
      </c>
      <c r="D6" s="65">
        <v>5</v>
      </c>
      <c r="E6" s="66">
        <v>1</v>
      </c>
      <c r="F6" s="67"/>
      <c r="G6" s="65">
        <f t="shared" ref="G6:G37" si="0">B6-C6</f>
        <v>3</v>
      </c>
      <c r="H6" s="66">
        <f t="shared" ref="H6:H37" si="1">D6-E6</f>
        <v>4</v>
      </c>
      <c r="I6" s="20">
        <f t="shared" ref="I6:I37" si="2">IF(C6=0, "-", IF(G6/C6&lt;10, G6/C6, "&gt;999%"))</f>
        <v>3</v>
      </c>
      <c r="J6" s="21">
        <f t="shared" ref="J6:J37" si="3">IF(E6=0, "-", IF(H6/E6&lt;10, H6/E6, "&gt;999%"))</f>
        <v>4</v>
      </c>
    </row>
    <row r="7" spans="1:10" x14ac:dyDescent="0.2">
      <c r="A7" s="7" t="s">
        <v>32</v>
      </c>
      <c r="B7" s="65">
        <v>26</v>
      </c>
      <c r="C7" s="66">
        <v>9</v>
      </c>
      <c r="D7" s="65">
        <v>52</v>
      </c>
      <c r="E7" s="66">
        <v>34</v>
      </c>
      <c r="F7" s="67"/>
      <c r="G7" s="65">
        <f t="shared" si="0"/>
        <v>17</v>
      </c>
      <c r="H7" s="66">
        <f t="shared" si="1"/>
        <v>18</v>
      </c>
      <c r="I7" s="20">
        <f t="shared" si="2"/>
        <v>1.8888888888888888</v>
      </c>
      <c r="J7" s="21">
        <f t="shared" si="3"/>
        <v>0.52941176470588236</v>
      </c>
    </row>
    <row r="8" spans="1:10" x14ac:dyDescent="0.2">
      <c r="A8" s="7" t="s">
        <v>33</v>
      </c>
      <c r="B8" s="65">
        <v>24</v>
      </c>
      <c r="C8" s="66">
        <v>6</v>
      </c>
      <c r="D8" s="65">
        <v>39</v>
      </c>
      <c r="E8" s="66">
        <v>22</v>
      </c>
      <c r="F8" s="67"/>
      <c r="G8" s="65">
        <f t="shared" si="0"/>
        <v>18</v>
      </c>
      <c r="H8" s="66">
        <f t="shared" si="1"/>
        <v>17</v>
      </c>
      <c r="I8" s="20">
        <f t="shared" si="2"/>
        <v>3</v>
      </c>
      <c r="J8" s="21">
        <f t="shared" si="3"/>
        <v>0.77272727272727271</v>
      </c>
    </row>
    <row r="9" spans="1:10" x14ac:dyDescent="0.2">
      <c r="A9" s="7" t="s">
        <v>34</v>
      </c>
      <c r="B9" s="65">
        <v>1</v>
      </c>
      <c r="C9" s="66">
        <v>0</v>
      </c>
      <c r="D9" s="65">
        <v>4</v>
      </c>
      <c r="E9" s="66">
        <v>0</v>
      </c>
      <c r="F9" s="67"/>
      <c r="G9" s="65">
        <f t="shared" si="0"/>
        <v>1</v>
      </c>
      <c r="H9" s="66">
        <f t="shared" si="1"/>
        <v>4</v>
      </c>
      <c r="I9" s="20" t="str">
        <f t="shared" si="2"/>
        <v>-</v>
      </c>
      <c r="J9" s="21" t="str">
        <f t="shared" si="3"/>
        <v>-</v>
      </c>
    </row>
    <row r="10" spans="1:10" x14ac:dyDescent="0.2">
      <c r="A10" s="7" t="s">
        <v>35</v>
      </c>
      <c r="B10" s="65">
        <v>0</v>
      </c>
      <c r="C10" s="66">
        <v>0</v>
      </c>
      <c r="D10" s="65">
        <v>0</v>
      </c>
      <c r="E10" s="66">
        <v>2</v>
      </c>
      <c r="F10" s="67"/>
      <c r="G10" s="65">
        <f t="shared" si="0"/>
        <v>0</v>
      </c>
      <c r="H10" s="66">
        <f t="shared" si="1"/>
        <v>-2</v>
      </c>
      <c r="I10" s="20" t="str">
        <f t="shared" si="2"/>
        <v>-</v>
      </c>
      <c r="J10" s="21">
        <f t="shared" si="3"/>
        <v>-1</v>
      </c>
    </row>
    <row r="11" spans="1:10" x14ac:dyDescent="0.2">
      <c r="A11" s="7" t="s">
        <v>37</v>
      </c>
      <c r="B11" s="65">
        <v>0</v>
      </c>
      <c r="C11" s="66">
        <v>0</v>
      </c>
      <c r="D11" s="65">
        <v>1</v>
      </c>
      <c r="E11" s="66">
        <v>0</v>
      </c>
      <c r="F11" s="67"/>
      <c r="G11" s="65">
        <f t="shared" si="0"/>
        <v>0</v>
      </c>
      <c r="H11" s="66">
        <f t="shared" si="1"/>
        <v>1</v>
      </c>
      <c r="I11" s="20" t="str">
        <f t="shared" si="2"/>
        <v>-</v>
      </c>
      <c r="J11" s="21" t="str">
        <f t="shared" si="3"/>
        <v>-</v>
      </c>
    </row>
    <row r="12" spans="1:10" x14ac:dyDescent="0.2">
      <c r="A12" s="7" t="s">
        <v>38</v>
      </c>
      <c r="B12" s="65">
        <v>0</v>
      </c>
      <c r="C12" s="66">
        <v>0</v>
      </c>
      <c r="D12" s="65">
        <v>1</v>
      </c>
      <c r="E12" s="66">
        <v>0</v>
      </c>
      <c r="F12" s="67"/>
      <c r="G12" s="65">
        <f t="shared" si="0"/>
        <v>0</v>
      </c>
      <c r="H12" s="66">
        <f t="shared" si="1"/>
        <v>1</v>
      </c>
      <c r="I12" s="20" t="str">
        <f t="shared" si="2"/>
        <v>-</v>
      </c>
      <c r="J12" s="21" t="str">
        <f t="shared" si="3"/>
        <v>-</v>
      </c>
    </row>
    <row r="13" spans="1:10" x14ac:dyDescent="0.2">
      <c r="A13" s="7" t="s">
        <v>39</v>
      </c>
      <c r="B13" s="65">
        <v>5</v>
      </c>
      <c r="C13" s="66">
        <v>2</v>
      </c>
      <c r="D13" s="65">
        <v>8</v>
      </c>
      <c r="E13" s="66">
        <v>13</v>
      </c>
      <c r="F13" s="67"/>
      <c r="G13" s="65">
        <f t="shared" si="0"/>
        <v>3</v>
      </c>
      <c r="H13" s="66">
        <f t="shared" si="1"/>
        <v>-5</v>
      </c>
      <c r="I13" s="20">
        <f t="shared" si="2"/>
        <v>1.5</v>
      </c>
      <c r="J13" s="21">
        <f t="shared" si="3"/>
        <v>-0.38461538461538464</v>
      </c>
    </row>
    <row r="14" spans="1:10" x14ac:dyDescent="0.2">
      <c r="A14" s="7" t="s">
        <v>40</v>
      </c>
      <c r="B14" s="65">
        <v>117</v>
      </c>
      <c r="C14" s="66">
        <v>124</v>
      </c>
      <c r="D14" s="65">
        <v>319</v>
      </c>
      <c r="E14" s="66">
        <v>306</v>
      </c>
      <c r="F14" s="67"/>
      <c r="G14" s="65">
        <f t="shared" si="0"/>
        <v>-7</v>
      </c>
      <c r="H14" s="66">
        <f t="shared" si="1"/>
        <v>13</v>
      </c>
      <c r="I14" s="20">
        <f t="shared" si="2"/>
        <v>-5.6451612903225805E-2</v>
      </c>
      <c r="J14" s="21">
        <f t="shared" si="3"/>
        <v>4.2483660130718956E-2</v>
      </c>
    </row>
    <row r="15" spans="1:10" x14ac:dyDescent="0.2">
      <c r="A15" s="7" t="s">
        <v>43</v>
      </c>
      <c r="B15" s="65">
        <v>10</v>
      </c>
      <c r="C15" s="66">
        <v>4</v>
      </c>
      <c r="D15" s="65">
        <v>22</v>
      </c>
      <c r="E15" s="66">
        <v>11</v>
      </c>
      <c r="F15" s="67"/>
      <c r="G15" s="65">
        <f t="shared" si="0"/>
        <v>6</v>
      </c>
      <c r="H15" s="66">
        <f t="shared" si="1"/>
        <v>11</v>
      </c>
      <c r="I15" s="20">
        <f t="shared" si="2"/>
        <v>1.5</v>
      </c>
      <c r="J15" s="21">
        <f t="shared" si="3"/>
        <v>1</v>
      </c>
    </row>
    <row r="16" spans="1:10" x14ac:dyDescent="0.2">
      <c r="A16" s="7" t="s">
        <v>45</v>
      </c>
      <c r="B16" s="65">
        <v>0</v>
      </c>
      <c r="C16" s="66">
        <v>92</v>
      </c>
      <c r="D16" s="65">
        <v>0</v>
      </c>
      <c r="E16" s="66">
        <v>166</v>
      </c>
      <c r="F16" s="67"/>
      <c r="G16" s="65">
        <f t="shared" si="0"/>
        <v>-92</v>
      </c>
      <c r="H16" s="66">
        <f t="shared" si="1"/>
        <v>-166</v>
      </c>
      <c r="I16" s="20">
        <f t="shared" si="2"/>
        <v>-1</v>
      </c>
      <c r="J16" s="21">
        <f t="shared" si="3"/>
        <v>-1</v>
      </c>
    </row>
    <row r="17" spans="1:10" x14ac:dyDescent="0.2">
      <c r="A17" s="7" t="s">
        <v>46</v>
      </c>
      <c r="B17" s="65">
        <v>43</v>
      </c>
      <c r="C17" s="66">
        <v>59</v>
      </c>
      <c r="D17" s="65">
        <v>130</v>
      </c>
      <c r="E17" s="66">
        <v>159</v>
      </c>
      <c r="F17" s="67"/>
      <c r="G17" s="65">
        <f t="shared" si="0"/>
        <v>-16</v>
      </c>
      <c r="H17" s="66">
        <f t="shared" si="1"/>
        <v>-29</v>
      </c>
      <c r="I17" s="20">
        <f t="shared" si="2"/>
        <v>-0.2711864406779661</v>
      </c>
      <c r="J17" s="21">
        <f t="shared" si="3"/>
        <v>-0.18238993710691823</v>
      </c>
    </row>
    <row r="18" spans="1:10" x14ac:dyDescent="0.2">
      <c r="A18" s="7" t="s">
        <v>47</v>
      </c>
      <c r="B18" s="65">
        <v>159</v>
      </c>
      <c r="C18" s="66">
        <v>72</v>
      </c>
      <c r="D18" s="65">
        <v>315</v>
      </c>
      <c r="E18" s="66">
        <v>262</v>
      </c>
      <c r="F18" s="67"/>
      <c r="G18" s="65">
        <f t="shared" si="0"/>
        <v>87</v>
      </c>
      <c r="H18" s="66">
        <f t="shared" si="1"/>
        <v>53</v>
      </c>
      <c r="I18" s="20">
        <f t="shared" si="2"/>
        <v>1.2083333333333333</v>
      </c>
      <c r="J18" s="21">
        <f t="shared" si="3"/>
        <v>0.20229007633587787</v>
      </c>
    </row>
    <row r="19" spans="1:10" x14ac:dyDescent="0.2">
      <c r="A19" s="7" t="s">
        <v>50</v>
      </c>
      <c r="B19" s="65">
        <v>60</v>
      </c>
      <c r="C19" s="66">
        <v>41</v>
      </c>
      <c r="D19" s="65">
        <v>149</v>
      </c>
      <c r="E19" s="66">
        <v>102</v>
      </c>
      <c r="F19" s="67"/>
      <c r="G19" s="65">
        <f t="shared" si="0"/>
        <v>19</v>
      </c>
      <c r="H19" s="66">
        <f t="shared" si="1"/>
        <v>47</v>
      </c>
      <c r="I19" s="20">
        <f t="shared" si="2"/>
        <v>0.46341463414634149</v>
      </c>
      <c r="J19" s="21">
        <f t="shared" si="3"/>
        <v>0.46078431372549017</v>
      </c>
    </row>
    <row r="20" spans="1:10" x14ac:dyDescent="0.2">
      <c r="A20" s="7" t="s">
        <v>52</v>
      </c>
      <c r="B20" s="65">
        <v>3</v>
      </c>
      <c r="C20" s="66">
        <v>2</v>
      </c>
      <c r="D20" s="65">
        <v>5</v>
      </c>
      <c r="E20" s="66">
        <v>6</v>
      </c>
      <c r="F20" s="67"/>
      <c r="G20" s="65">
        <f t="shared" si="0"/>
        <v>1</v>
      </c>
      <c r="H20" s="66">
        <f t="shared" si="1"/>
        <v>-1</v>
      </c>
      <c r="I20" s="20">
        <f t="shared" si="2"/>
        <v>0.5</v>
      </c>
      <c r="J20" s="21">
        <f t="shared" si="3"/>
        <v>-0.16666666666666666</v>
      </c>
    </row>
    <row r="21" spans="1:10" x14ac:dyDescent="0.2">
      <c r="A21" s="7" t="s">
        <v>53</v>
      </c>
      <c r="B21" s="65">
        <v>16</v>
      </c>
      <c r="C21" s="66">
        <v>11</v>
      </c>
      <c r="D21" s="65">
        <v>30</v>
      </c>
      <c r="E21" s="66">
        <v>21</v>
      </c>
      <c r="F21" s="67"/>
      <c r="G21" s="65">
        <f t="shared" si="0"/>
        <v>5</v>
      </c>
      <c r="H21" s="66">
        <f t="shared" si="1"/>
        <v>9</v>
      </c>
      <c r="I21" s="20">
        <f t="shared" si="2"/>
        <v>0.45454545454545453</v>
      </c>
      <c r="J21" s="21">
        <f t="shared" si="3"/>
        <v>0.42857142857142855</v>
      </c>
    </row>
    <row r="22" spans="1:10" x14ac:dyDescent="0.2">
      <c r="A22" s="7" t="s">
        <v>55</v>
      </c>
      <c r="B22" s="65">
        <v>52</v>
      </c>
      <c r="C22" s="66">
        <v>46</v>
      </c>
      <c r="D22" s="65">
        <v>244</v>
      </c>
      <c r="E22" s="66">
        <v>135</v>
      </c>
      <c r="F22" s="67"/>
      <c r="G22" s="65">
        <f t="shared" si="0"/>
        <v>6</v>
      </c>
      <c r="H22" s="66">
        <f t="shared" si="1"/>
        <v>109</v>
      </c>
      <c r="I22" s="20">
        <f t="shared" si="2"/>
        <v>0.13043478260869565</v>
      </c>
      <c r="J22" s="21">
        <f t="shared" si="3"/>
        <v>0.80740740740740746</v>
      </c>
    </row>
    <row r="23" spans="1:10" x14ac:dyDescent="0.2">
      <c r="A23" s="7" t="s">
        <v>56</v>
      </c>
      <c r="B23" s="65">
        <v>10</v>
      </c>
      <c r="C23" s="66">
        <v>6</v>
      </c>
      <c r="D23" s="65">
        <v>26</v>
      </c>
      <c r="E23" s="66">
        <v>18</v>
      </c>
      <c r="F23" s="67"/>
      <c r="G23" s="65">
        <f t="shared" si="0"/>
        <v>4</v>
      </c>
      <c r="H23" s="66">
        <f t="shared" si="1"/>
        <v>8</v>
      </c>
      <c r="I23" s="20">
        <f t="shared" si="2"/>
        <v>0.66666666666666663</v>
      </c>
      <c r="J23" s="21">
        <f t="shared" si="3"/>
        <v>0.44444444444444442</v>
      </c>
    </row>
    <row r="24" spans="1:10" x14ac:dyDescent="0.2">
      <c r="A24" s="7" t="s">
        <v>57</v>
      </c>
      <c r="B24" s="65">
        <v>36</v>
      </c>
      <c r="C24" s="66">
        <v>5</v>
      </c>
      <c r="D24" s="65">
        <v>52</v>
      </c>
      <c r="E24" s="66">
        <v>27</v>
      </c>
      <c r="F24" s="67"/>
      <c r="G24" s="65">
        <f t="shared" si="0"/>
        <v>31</v>
      </c>
      <c r="H24" s="66">
        <f t="shared" si="1"/>
        <v>25</v>
      </c>
      <c r="I24" s="20">
        <f t="shared" si="2"/>
        <v>6.2</v>
      </c>
      <c r="J24" s="21">
        <f t="shared" si="3"/>
        <v>0.92592592592592593</v>
      </c>
    </row>
    <row r="25" spans="1:10" x14ac:dyDescent="0.2">
      <c r="A25" s="7" t="s">
        <v>58</v>
      </c>
      <c r="B25" s="65">
        <v>0</v>
      </c>
      <c r="C25" s="66">
        <v>1</v>
      </c>
      <c r="D25" s="65">
        <v>0</v>
      </c>
      <c r="E25" s="66">
        <v>1</v>
      </c>
      <c r="F25" s="67"/>
      <c r="G25" s="65">
        <f t="shared" si="0"/>
        <v>-1</v>
      </c>
      <c r="H25" s="66">
        <f t="shared" si="1"/>
        <v>-1</v>
      </c>
      <c r="I25" s="20">
        <f t="shared" si="2"/>
        <v>-1</v>
      </c>
      <c r="J25" s="21">
        <f t="shared" si="3"/>
        <v>-1</v>
      </c>
    </row>
    <row r="26" spans="1:10" x14ac:dyDescent="0.2">
      <c r="A26" s="7" t="s">
        <v>60</v>
      </c>
      <c r="B26" s="65">
        <v>2</v>
      </c>
      <c r="C26" s="66">
        <v>0</v>
      </c>
      <c r="D26" s="65">
        <v>2</v>
      </c>
      <c r="E26" s="66">
        <v>1</v>
      </c>
      <c r="F26" s="67"/>
      <c r="G26" s="65">
        <f t="shared" si="0"/>
        <v>2</v>
      </c>
      <c r="H26" s="66">
        <f t="shared" si="1"/>
        <v>1</v>
      </c>
      <c r="I26" s="20" t="str">
        <f t="shared" si="2"/>
        <v>-</v>
      </c>
      <c r="J26" s="21">
        <f t="shared" si="3"/>
        <v>1</v>
      </c>
    </row>
    <row r="27" spans="1:10" x14ac:dyDescent="0.2">
      <c r="A27" s="7" t="s">
        <v>61</v>
      </c>
      <c r="B27" s="65">
        <v>120</v>
      </c>
      <c r="C27" s="66">
        <v>86</v>
      </c>
      <c r="D27" s="65">
        <v>289</v>
      </c>
      <c r="E27" s="66">
        <v>262</v>
      </c>
      <c r="F27" s="67"/>
      <c r="G27" s="65">
        <f t="shared" si="0"/>
        <v>34</v>
      </c>
      <c r="H27" s="66">
        <f t="shared" si="1"/>
        <v>27</v>
      </c>
      <c r="I27" s="20">
        <f t="shared" si="2"/>
        <v>0.39534883720930231</v>
      </c>
      <c r="J27" s="21">
        <f t="shared" si="3"/>
        <v>0.10305343511450382</v>
      </c>
    </row>
    <row r="28" spans="1:10" x14ac:dyDescent="0.2">
      <c r="A28" s="7" t="s">
        <v>62</v>
      </c>
      <c r="B28" s="65">
        <v>0</v>
      </c>
      <c r="C28" s="66">
        <v>0</v>
      </c>
      <c r="D28" s="65">
        <v>1</v>
      </c>
      <c r="E28" s="66">
        <v>0</v>
      </c>
      <c r="F28" s="67"/>
      <c r="G28" s="65">
        <f t="shared" si="0"/>
        <v>0</v>
      </c>
      <c r="H28" s="66">
        <f t="shared" si="1"/>
        <v>1</v>
      </c>
      <c r="I28" s="20" t="str">
        <f t="shared" si="2"/>
        <v>-</v>
      </c>
      <c r="J28" s="21" t="str">
        <f t="shared" si="3"/>
        <v>-</v>
      </c>
    </row>
    <row r="29" spans="1:10" x14ac:dyDescent="0.2">
      <c r="A29" s="7" t="s">
        <v>63</v>
      </c>
      <c r="B29" s="65">
        <v>26</v>
      </c>
      <c r="C29" s="66">
        <v>17</v>
      </c>
      <c r="D29" s="65">
        <v>50</v>
      </c>
      <c r="E29" s="66">
        <v>34</v>
      </c>
      <c r="F29" s="67"/>
      <c r="G29" s="65">
        <f t="shared" si="0"/>
        <v>9</v>
      </c>
      <c r="H29" s="66">
        <f t="shared" si="1"/>
        <v>16</v>
      </c>
      <c r="I29" s="20">
        <f t="shared" si="2"/>
        <v>0.52941176470588236</v>
      </c>
      <c r="J29" s="21">
        <f t="shared" si="3"/>
        <v>0.47058823529411764</v>
      </c>
    </row>
    <row r="30" spans="1:10" x14ac:dyDescent="0.2">
      <c r="A30" s="7" t="s">
        <v>65</v>
      </c>
      <c r="B30" s="65">
        <v>10</v>
      </c>
      <c r="C30" s="66">
        <v>11</v>
      </c>
      <c r="D30" s="65">
        <v>13</v>
      </c>
      <c r="E30" s="66">
        <v>34</v>
      </c>
      <c r="F30" s="67"/>
      <c r="G30" s="65">
        <f t="shared" si="0"/>
        <v>-1</v>
      </c>
      <c r="H30" s="66">
        <f t="shared" si="1"/>
        <v>-21</v>
      </c>
      <c r="I30" s="20">
        <f t="shared" si="2"/>
        <v>-9.0909090909090912E-2</v>
      </c>
      <c r="J30" s="21">
        <f t="shared" si="3"/>
        <v>-0.61764705882352944</v>
      </c>
    </row>
    <row r="31" spans="1:10" x14ac:dyDescent="0.2">
      <c r="A31" s="7" t="s">
        <v>66</v>
      </c>
      <c r="B31" s="65">
        <v>33</v>
      </c>
      <c r="C31" s="66">
        <v>25</v>
      </c>
      <c r="D31" s="65">
        <v>150</v>
      </c>
      <c r="E31" s="66">
        <v>73</v>
      </c>
      <c r="F31" s="67"/>
      <c r="G31" s="65">
        <f t="shared" si="0"/>
        <v>8</v>
      </c>
      <c r="H31" s="66">
        <f t="shared" si="1"/>
        <v>77</v>
      </c>
      <c r="I31" s="20">
        <f t="shared" si="2"/>
        <v>0.32</v>
      </c>
      <c r="J31" s="21">
        <f t="shared" si="3"/>
        <v>1.0547945205479452</v>
      </c>
    </row>
    <row r="32" spans="1:10" x14ac:dyDescent="0.2">
      <c r="A32" s="7" t="s">
        <v>67</v>
      </c>
      <c r="B32" s="65">
        <v>4</v>
      </c>
      <c r="C32" s="66">
        <v>1</v>
      </c>
      <c r="D32" s="65">
        <v>9</v>
      </c>
      <c r="E32" s="66">
        <v>4</v>
      </c>
      <c r="F32" s="67"/>
      <c r="G32" s="65">
        <f t="shared" si="0"/>
        <v>3</v>
      </c>
      <c r="H32" s="66">
        <f t="shared" si="1"/>
        <v>5</v>
      </c>
      <c r="I32" s="20">
        <f t="shared" si="2"/>
        <v>3</v>
      </c>
      <c r="J32" s="21">
        <f t="shared" si="3"/>
        <v>1.25</v>
      </c>
    </row>
    <row r="33" spans="1:10" x14ac:dyDescent="0.2">
      <c r="A33" s="7" t="s">
        <v>68</v>
      </c>
      <c r="B33" s="65">
        <v>129</v>
      </c>
      <c r="C33" s="66">
        <v>92</v>
      </c>
      <c r="D33" s="65">
        <v>377</v>
      </c>
      <c r="E33" s="66">
        <v>431</v>
      </c>
      <c r="F33" s="67"/>
      <c r="G33" s="65">
        <f t="shared" si="0"/>
        <v>37</v>
      </c>
      <c r="H33" s="66">
        <f t="shared" si="1"/>
        <v>-54</v>
      </c>
      <c r="I33" s="20">
        <f t="shared" si="2"/>
        <v>0.40217391304347827</v>
      </c>
      <c r="J33" s="21">
        <f t="shared" si="3"/>
        <v>-0.12529002320185614</v>
      </c>
    </row>
    <row r="34" spans="1:10" x14ac:dyDescent="0.2">
      <c r="A34" s="7" t="s">
        <v>69</v>
      </c>
      <c r="B34" s="65">
        <v>74</v>
      </c>
      <c r="C34" s="66">
        <v>56</v>
      </c>
      <c r="D34" s="65">
        <v>197</v>
      </c>
      <c r="E34" s="66">
        <v>159</v>
      </c>
      <c r="F34" s="67"/>
      <c r="G34" s="65">
        <f t="shared" si="0"/>
        <v>18</v>
      </c>
      <c r="H34" s="66">
        <f t="shared" si="1"/>
        <v>38</v>
      </c>
      <c r="I34" s="20">
        <f t="shared" si="2"/>
        <v>0.32142857142857145</v>
      </c>
      <c r="J34" s="21">
        <f t="shared" si="3"/>
        <v>0.2389937106918239</v>
      </c>
    </row>
    <row r="35" spans="1:10" x14ac:dyDescent="0.2">
      <c r="A35" s="7" t="s">
        <v>70</v>
      </c>
      <c r="B35" s="65">
        <v>1</v>
      </c>
      <c r="C35" s="66">
        <v>0</v>
      </c>
      <c r="D35" s="65">
        <v>5</v>
      </c>
      <c r="E35" s="66">
        <v>1</v>
      </c>
      <c r="F35" s="67"/>
      <c r="G35" s="65">
        <f t="shared" si="0"/>
        <v>1</v>
      </c>
      <c r="H35" s="66">
        <f t="shared" si="1"/>
        <v>4</v>
      </c>
      <c r="I35" s="20" t="str">
        <f t="shared" si="2"/>
        <v>-</v>
      </c>
      <c r="J35" s="21">
        <f t="shared" si="3"/>
        <v>4</v>
      </c>
    </row>
    <row r="36" spans="1:10" x14ac:dyDescent="0.2">
      <c r="A36" s="7" t="s">
        <v>71</v>
      </c>
      <c r="B36" s="65">
        <v>4</v>
      </c>
      <c r="C36" s="66">
        <v>3</v>
      </c>
      <c r="D36" s="65">
        <v>12</v>
      </c>
      <c r="E36" s="66">
        <v>13</v>
      </c>
      <c r="F36" s="67"/>
      <c r="G36" s="65">
        <f t="shared" si="0"/>
        <v>1</v>
      </c>
      <c r="H36" s="66">
        <f t="shared" si="1"/>
        <v>-1</v>
      </c>
      <c r="I36" s="20">
        <f t="shared" si="2"/>
        <v>0.33333333333333331</v>
      </c>
      <c r="J36" s="21">
        <f t="shared" si="3"/>
        <v>-7.6923076923076927E-2</v>
      </c>
    </row>
    <row r="37" spans="1:10" x14ac:dyDescent="0.2">
      <c r="A37" s="7" t="s">
        <v>72</v>
      </c>
      <c r="B37" s="65">
        <v>10</v>
      </c>
      <c r="C37" s="66">
        <v>3</v>
      </c>
      <c r="D37" s="65">
        <v>19</v>
      </c>
      <c r="E37" s="66">
        <v>10</v>
      </c>
      <c r="F37" s="67"/>
      <c r="G37" s="65">
        <f t="shared" si="0"/>
        <v>7</v>
      </c>
      <c r="H37" s="66">
        <f t="shared" si="1"/>
        <v>9</v>
      </c>
      <c r="I37" s="20">
        <f t="shared" si="2"/>
        <v>2.3333333333333335</v>
      </c>
      <c r="J37" s="21">
        <f t="shared" si="3"/>
        <v>0.9</v>
      </c>
    </row>
    <row r="38" spans="1:10" x14ac:dyDescent="0.2">
      <c r="A38" s="7" t="s">
        <v>73</v>
      </c>
      <c r="B38" s="65">
        <v>14</v>
      </c>
      <c r="C38" s="66">
        <v>4</v>
      </c>
      <c r="D38" s="65">
        <v>24</v>
      </c>
      <c r="E38" s="66">
        <v>13</v>
      </c>
      <c r="F38" s="67"/>
      <c r="G38" s="65">
        <f t="shared" ref="G38:G59" si="4">B38-C38</f>
        <v>10</v>
      </c>
      <c r="H38" s="66">
        <f t="shared" ref="H38:H59" si="5">D38-E38</f>
        <v>11</v>
      </c>
      <c r="I38" s="20">
        <f t="shared" ref="I38:I59" si="6">IF(C38=0, "-", IF(G38/C38&lt;10, G38/C38, "&gt;999%"))</f>
        <v>2.5</v>
      </c>
      <c r="J38" s="21">
        <f t="shared" ref="J38:J59" si="7">IF(E38=0, "-", IF(H38/E38&lt;10, H38/E38, "&gt;999%"))</f>
        <v>0.84615384615384615</v>
      </c>
    </row>
    <row r="39" spans="1:10" x14ac:dyDescent="0.2">
      <c r="A39" s="7" t="s">
        <v>75</v>
      </c>
      <c r="B39" s="65">
        <v>31</v>
      </c>
      <c r="C39" s="66">
        <v>9</v>
      </c>
      <c r="D39" s="65">
        <v>81</v>
      </c>
      <c r="E39" s="66">
        <v>40</v>
      </c>
      <c r="F39" s="67"/>
      <c r="G39" s="65">
        <f t="shared" si="4"/>
        <v>22</v>
      </c>
      <c r="H39" s="66">
        <f t="shared" si="5"/>
        <v>41</v>
      </c>
      <c r="I39" s="20">
        <f t="shared" si="6"/>
        <v>2.4444444444444446</v>
      </c>
      <c r="J39" s="21">
        <f t="shared" si="7"/>
        <v>1.0249999999999999</v>
      </c>
    </row>
    <row r="40" spans="1:10" x14ac:dyDescent="0.2">
      <c r="A40" s="7" t="s">
        <v>76</v>
      </c>
      <c r="B40" s="65">
        <v>5</v>
      </c>
      <c r="C40" s="66">
        <v>1</v>
      </c>
      <c r="D40" s="65">
        <v>18</v>
      </c>
      <c r="E40" s="66">
        <v>9</v>
      </c>
      <c r="F40" s="67"/>
      <c r="G40" s="65">
        <f t="shared" si="4"/>
        <v>4</v>
      </c>
      <c r="H40" s="66">
        <f t="shared" si="5"/>
        <v>9</v>
      </c>
      <c r="I40" s="20">
        <f t="shared" si="6"/>
        <v>4</v>
      </c>
      <c r="J40" s="21">
        <f t="shared" si="7"/>
        <v>1</v>
      </c>
    </row>
    <row r="41" spans="1:10" x14ac:dyDescent="0.2">
      <c r="A41" s="7" t="s">
        <v>77</v>
      </c>
      <c r="B41" s="65">
        <v>93</v>
      </c>
      <c r="C41" s="66">
        <v>95</v>
      </c>
      <c r="D41" s="65">
        <v>216</v>
      </c>
      <c r="E41" s="66">
        <v>205</v>
      </c>
      <c r="F41" s="67"/>
      <c r="G41" s="65">
        <f t="shared" si="4"/>
        <v>-2</v>
      </c>
      <c r="H41" s="66">
        <f t="shared" si="5"/>
        <v>11</v>
      </c>
      <c r="I41" s="20">
        <f t="shared" si="6"/>
        <v>-2.1052631578947368E-2</v>
      </c>
      <c r="J41" s="21">
        <f t="shared" si="7"/>
        <v>5.3658536585365853E-2</v>
      </c>
    </row>
    <row r="42" spans="1:10" x14ac:dyDescent="0.2">
      <c r="A42" s="7" t="s">
        <v>78</v>
      </c>
      <c r="B42" s="65">
        <v>38</v>
      </c>
      <c r="C42" s="66">
        <v>35</v>
      </c>
      <c r="D42" s="65">
        <v>101</v>
      </c>
      <c r="E42" s="66">
        <v>133</v>
      </c>
      <c r="F42" s="67"/>
      <c r="G42" s="65">
        <f t="shared" si="4"/>
        <v>3</v>
      </c>
      <c r="H42" s="66">
        <f t="shared" si="5"/>
        <v>-32</v>
      </c>
      <c r="I42" s="20">
        <f t="shared" si="6"/>
        <v>8.5714285714285715E-2</v>
      </c>
      <c r="J42" s="21">
        <f t="shared" si="7"/>
        <v>-0.24060150375939848</v>
      </c>
    </row>
    <row r="43" spans="1:10" x14ac:dyDescent="0.2">
      <c r="A43" s="7" t="s">
        <v>79</v>
      </c>
      <c r="B43" s="65">
        <v>346</v>
      </c>
      <c r="C43" s="66">
        <v>255</v>
      </c>
      <c r="D43" s="65">
        <v>948</v>
      </c>
      <c r="E43" s="66">
        <v>840</v>
      </c>
      <c r="F43" s="67"/>
      <c r="G43" s="65">
        <f t="shared" si="4"/>
        <v>91</v>
      </c>
      <c r="H43" s="66">
        <f t="shared" si="5"/>
        <v>108</v>
      </c>
      <c r="I43" s="20">
        <f t="shared" si="6"/>
        <v>0.35686274509803922</v>
      </c>
      <c r="J43" s="21">
        <f t="shared" si="7"/>
        <v>0.12857142857142856</v>
      </c>
    </row>
    <row r="44" spans="1:10" x14ac:dyDescent="0.2">
      <c r="A44" s="7" t="s">
        <v>81</v>
      </c>
      <c r="B44" s="65">
        <v>61</v>
      </c>
      <c r="C44" s="66">
        <v>43</v>
      </c>
      <c r="D44" s="65">
        <v>165</v>
      </c>
      <c r="E44" s="66">
        <v>166</v>
      </c>
      <c r="F44" s="67"/>
      <c r="G44" s="65">
        <f t="shared" si="4"/>
        <v>18</v>
      </c>
      <c r="H44" s="66">
        <f t="shared" si="5"/>
        <v>-1</v>
      </c>
      <c r="I44" s="20">
        <f t="shared" si="6"/>
        <v>0.41860465116279072</v>
      </c>
      <c r="J44" s="21">
        <f t="shared" si="7"/>
        <v>-6.024096385542169E-3</v>
      </c>
    </row>
    <row r="45" spans="1:10" x14ac:dyDescent="0.2">
      <c r="A45" s="7" t="s">
        <v>82</v>
      </c>
      <c r="B45" s="65">
        <v>19</v>
      </c>
      <c r="C45" s="66">
        <v>3</v>
      </c>
      <c r="D45" s="65">
        <v>48</v>
      </c>
      <c r="E45" s="66">
        <v>25</v>
      </c>
      <c r="F45" s="67"/>
      <c r="G45" s="65">
        <f t="shared" si="4"/>
        <v>16</v>
      </c>
      <c r="H45" s="66">
        <f t="shared" si="5"/>
        <v>23</v>
      </c>
      <c r="I45" s="20">
        <f t="shared" si="6"/>
        <v>5.333333333333333</v>
      </c>
      <c r="J45" s="21">
        <f t="shared" si="7"/>
        <v>0.92</v>
      </c>
    </row>
    <row r="46" spans="1:10" x14ac:dyDescent="0.2">
      <c r="A46" s="142" t="s">
        <v>36</v>
      </c>
      <c r="B46" s="143">
        <v>2</v>
      </c>
      <c r="C46" s="144">
        <v>0</v>
      </c>
      <c r="D46" s="143">
        <v>3</v>
      </c>
      <c r="E46" s="144">
        <v>4</v>
      </c>
      <c r="F46" s="145"/>
      <c r="G46" s="143">
        <f t="shared" si="4"/>
        <v>2</v>
      </c>
      <c r="H46" s="144">
        <f t="shared" si="5"/>
        <v>-1</v>
      </c>
      <c r="I46" s="151" t="str">
        <f t="shared" si="6"/>
        <v>-</v>
      </c>
      <c r="J46" s="152">
        <f t="shared" si="7"/>
        <v>-0.25</v>
      </c>
    </row>
    <row r="47" spans="1:10" x14ac:dyDescent="0.2">
      <c r="A47" s="7" t="s">
        <v>41</v>
      </c>
      <c r="B47" s="65">
        <v>0</v>
      </c>
      <c r="C47" s="66">
        <v>0</v>
      </c>
      <c r="D47" s="65">
        <v>0</v>
      </c>
      <c r="E47" s="66">
        <v>1</v>
      </c>
      <c r="F47" s="67"/>
      <c r="G47" s="65">
        <f t="shared" si="4"/>
        <v>0</v>
      </c>
      <c r="H47" s="66">
        <f t="shared" si="5"/>
        <v>-1</v>
      </c>
      <c r="I47" s="20" t="str">
        <f t="shared" si="6"/>
        <v>-</v>
      </c>
      <c r="J47" s="21">
        <f t="shared" si="7"/>
        <v>-1</v>
      </c>
    </row>
    <row r="48" spans="1:10" x14ac:dyDescent="0.2">
      <c r="A48" s="7" t="s">
        <v>42</v>
      </c>
      <c r="B48" s="65">
        <v>5</v>
      </c>
      <c r="C48" s="66">
        <v>1</v>
      </c>
      <c r="D48" s="65">
        <v>14</v>
      </c>
      <c r="E48" s="66">
        <v>9</v>
      </c>
      <c r="F48" s="67"/>
      <c r="G48" s="65">
        <f t="shared" si="4"/>
        <v>4</v>
      </c>
      <c r="H48" s="66">
        <f t="shared" si="5"/>
        <v>5</v>
      </c>
      <c r="I48" s="20">
        <f t="shared" si="6"/>
        <v>4</v>
      </c>
      <c r="J48" s="21">
        <f t="shared" si="7"/>
        <v>0.55555555555555558</v>
      </c>
    </row>
    <row r="49" spans="1:10" x14ac:dyDescent="0.2">
      <c r="A49" s="7" t="s">
        <v>44</v>
      </c>
      <c r="B49" s="65">
        <v>9</v>
      </c>
      <c r="C49" s="66">
        <v>9</v>
      </c>
      <c r="D49" s="65">
        <v>26</v>
      </c>
      <c r="E49" s="66">
        <v>20</v>
      </c>
      <c r="F49" s="67"/>
      <c r="G49" s="65">
        <f t="shared" si="4"/>
        <v>0</v>
      </c>
      <c r="H49" s="66">
        <f t="shared" si="5"/>
        <v>6</v>
      </c>
      <c r="I49" s="20">
        <f t="shared" si="6"/>
        <v>0</v>
      </c>
      <c r="J49" s="21">
        <f t="shared" si="7"/>
        <v>0.3</v>
      </c>
    </row>
    <row r="50" spans="1:10" x14ac:dyDescent="0.2">
      <c r="A50" s="7" t="s">
        <v>48</v>
      </c>
      <c r="B50" s="65">
        <v>0</v>
      </c>
      <c r="C50" s="66">
        <v>0</v>
      </c>
      <c r="D50" s="65">
        <v>2</v>
      </c>
      <c r="E50" s="66">
        <v>0</v>
      </c>
      <c r="F50" s="67"/>
      <c r="G50" s="65">
        <f t="shared" si="4"/>
        <v>0</v>
      </c>
      <c r="H50" s="66">
        <f t="shared" si="5"/>
        <v>2</v>
      </c>
      <c r="I50" s="20" t="str">
        <f t="shared" si="6"/>
        <v>-</v>
      </c>
      <c r="J50" s="21" t="str">
        <f t="shared" si="7"/>
        <v>-</v>
      </c>
    </row>
    <row r="51" spans="1:10" x14ac:dyDescent="0.2">
      <c r="A51" s="7" t="s">
        <v>49</v>
      </c>
      <c r="B51" s="65">
        <v>16</v>
      </c>
      <c r="C51" s="66">
        <v>19</v>
      </c>
      <c r="D51" s="65">
        <v>29</v>
      </c>
      <c r="E51" s="66">
        <v>39</v>
      </c>
      <c r="F51" s="67"/>
      <c r="G51" s="65">
        <f t="shared" si="4"/>
        <v>-3</v>
      </c>
      <c r="H51" s="66">
        <f t="shared" si="5"/>
        <v>-10</v>
      </c>
      <c r="I51" s="20">
        <f t="shared" si="6"/>
        <v>-0.15789473684210525</v>
      </c>
      <c r="J51" s="21">
        <f t="shared" si="7"/>
        <v>-0.25641025641025639</v>
      </c>
    </row>
    <row r="52" spans="1:10" x14ac:dyDescent="0.2">
      <c r="A52" s="7" t="s">
        <v>51</v>
      </c>
      <c r="B52" s="65">
        <v>7</v>
      </c>
      <c r="C52" s="66">
        <v>0</v>
      </c>
      <c r="D52" s="65">
        <v>9</v>
      </c>
      <c r="E52" s="66">
        <v>0</v>
      </c>
      <c r="F52" s="67"/>
      <c r="G52" s="65">
        <f t="shared" si="4"/>
        <v>7</v>
      </c>
      <c r="H52" s="66">
        <f t="shared" si="5"/>
        <v>9</v>
      </c>
      <c r="I52" s="20" t="str">
        <f t="shared" si="6"/>
        <v>-</v>
      </c>
      <c r="J52" s="21" t="str">
        <f t="shared" si="7"/>
        <v>-</v>
      </c>
    </row>
    <row r="53" spans="1:10" x14ac:dyDescent="0.2">
      <c r="A53" s="7" t="s">
        <v>54</v>
      </c>
      <c r="B53" s="65">
        <v>3</v>
      </c>
      <c r="C53" s="66">
        <v>2</v>
      </c>
      <c r="D53" s="65">
        <v>10</v>
      </c>
      <c r="E53" s="66">
        <v>7</v>
      </c>
      <c r="F53" s="67"/>
      <c r="G53" s="65">
        <f t="shared" si="4"/>
        <v>1</v>
      </c>
      <c r="H53" s="66">
        <f t="shared" si="5"/>
        <v>3</v>
      </c>
      <c r="I53" s="20">
        <f t="shared" si="6"/>
        <v>0.5</v>
      </c>
      <c r="J53" s="21">
        <f t="shared" si="7"/>
        <v>0.42857142857142855</v>
      </c>
    </row>
    <row r="54" spans="1:10" x14ac:dyDescent="0.2">
      <c r="A54" s="7" t="s">
        <v>59</v>
      </c>
      <c r="B54" s="65">
        <v>1</v>
      </c>
      <c r="C54" s="66">
        <v>4</v>
      </c>
      <c r="D54" s="65">
        <v>3</v>
      </c>
      <c r="E54" s="66">
        <v>5</v>
      </c>
      <c r="F54" s="67"/>
      <c r="G54" s="65">
        <f t="shared" si="4"/>
        <v>-3</v>
      </c>
      <c r="H54" s="66">
        <f t="shared" si="5"/>
        <v>-2</v>
      </c>
      <c r="I54" s="20">
        <f t="shared" si="6"/>
        <v>-0.75</v>
      </c>
      <c r="J54" s="21">
        <f t="shared" si="7"/>
        <v>-0.4</v>
      </c>
    </row>
    <row r="55" spans="1:10" x14ac:dyDescent="0.2">
      <c r="A55" s="7" t="s">
        <v>64</v>
      </c>
      <c r="B55" s="65">
        <v>0</v>
      </c>
      <c r="C55" s="66">
        <v>1</v>
      </c>
      <c r="D55" s="65">
        <v>1</v>
      </c>
      <c r="E55" s="66">
        <v>1</v>
      </c>
      <c r="F55" s="67"/>
      <c r="G55" s="65">
        <f t="shared" si="4"/>
        <v>-1</v>
      </c>
      <c r="H55" s="66">
        <f t="shared" si="5"/>
        <v>0</v>
      </c>
      <c r="I55" s="20">
        <f t="shared" si="6"/>
        <v>-1</v>
      </c>
      <c r="J55" s="21">
        <f t="shared" si="7"/>
        <v>0</v>
      </c>
    </row>
    <row r="56" spans="1:10" x14ac:dyDescent="0.2">
      <c r="A56" s="7" t="s">
        <v>74</v>
      </c>
      <c r="B56" s="65">
        <v>0</v>
      </c>
      <c r="C56" s="66">
        <v>1</v>
      </c>
      <c r="D56" s="65">
        <v>0</v>
      </c>
      <c r="E56" s="66">
        <v>1</v>
      </c>
      <c r="F56" s="67"/>
      <c r="G56" s="65">
        <f t="shared" si="4"/>
        <v>-1</v>
      </c>
      <c r="H56" s="66">
        <f t="shared" si="5"/>
        <v>-1</v>
      </c>
      <c r="I56" s="20">
        <f t="shared" si="6"/>
        <v>-1</v>
      </c>
      <c r="J56" s="21">
        <f t="shared" si="7"/>
        <v>-1</v>
      </c>
    </row>
    <row r="57" spans="1:10" x14ac:dyDescent="0.2">
      <c r="A57" s="7" t="s">
        <v>80</v>
      </c>
      <c r="B57" s="65">
        <v>0</v>
      </c>
      <c r="C57" s="66">
        <v>0</v>
      </c>
      <c r="D57" s="65">
        <v>2</v>
      </c>
      <c r="E57" s="66">
        <v>1</v>
      </c>
      <c r="F57" s="67"/>
      <c r="G57" s="65">
        <f t="shared" si="4"/>
        <v>0</v>
      </c>
      <c r="H57" s="66">
        <f t="shared" si="5"/>
        <v>1</v>
      </c>
      <c r="I57" s="20" t="str">
        <f t="shared" si="6"/>
        <v>-</v>
      </c>
      <c r="J57" s="21">
        <f t="shared" si="7"/>
        <v>1</v>
      </c>
    </row>
    <row r="58" spans="1:10" x14ac:dyDescent="0.2">
      <c r="A58" s="7" t="s">
        <v>83</v>
      </c>
      <c r="B58" s="65">
        <v>4</v>
      </c>
      <c r="C58" s="66">
        <v>0</v>
      </c>
      <c r="D58" s="65">
        <v>17</v>
      </c>
      <c r="E58" s="66">
        <v>15</v>
      </c>
      <c r="F58" s="67"/>
      <c r="G58" s="65">
        <f t="shared" si="4"/>
        <v>4</v>
      </c>
      <c r="H58" s="66">
        <f t="shared" si="5"/>
        <v>2</v>
      </c>
      <c r="I58" s="20" t="str">
        <f t="shared" si="6"/>
        <v>-</v>
      </c>
      <c r="J58" s="21">
        <f t="shared" si="7"/>
        <v>0.13333333333333333</v>
      </c>
    </row>
    <row r="59" spans="1:10" x14ac:dyDescent="0.2">
      <c r="A59" s="7" t="s">
        <v>84</v>
      </c>
      <c r="B59" s="65">
        <v>1</v>
      </c>
      <c r="C59" s="66">
        <v>0</v>
      </c>
      <c r="D59" s="65">
        <v>2</v>
      </c>
      <c r="E59" s="66">
        <v>1</v>
      </c>
      <c r="F59" s="67"/>
      <c r="G59" s="65">
        <f t="shared" si="4"/>
        <v>1</v>
      </c>
      <c r="H59" s="66">
        <f t="shared" si="5"/>
        <v>1</v>
      </c>
      <c r="I59" s="20" t="str">
        <f t="shared" si="6"/>
        <v>-</v>
      </c>
      <c r="J59" s="21">
        <f t="shared" si="7"/>
        <v>1</v>
      </c>
    </row>
    <row r="60" spans="1:10" x14ac:dyDescent="0.2">
      <c r="A60" s="1"/>
      <c r="B60" s="68"/>
      <c r="C60" s="69"/>
      <c r="D60" s="68"/>
      <c r="E60" s="69"/>
      <c r="F60" s="70"/>
      <c r="G60" s="68"/>
      <c r="H60" s="69"/>
      <c r="I60" s="5"/>
      <c r="J60" s="6"/>
    </row>
    <row r="61" spans="1:10" s="43" customFormat="1" x14ac:dyDescent="0.2">
      <c r="A61" s="27" t="s">
        <v>5</v>
      </c>
      <c r="B61" s="71">
        <f>SUM(B6:B60)</f>
        <v>1634</v>
      </c>
      <c r="C61" s="72">
        <f>SUM(C6:C60)</f>
        <v>1257</v>
      </c>
      <c r="D61" s="71">
        <f>SUM(D6:D60)</f>
        <v>4245</v>
      </c>
      <c r="E61" s="72">
        <f>SUM(E6:E60)</f>
        <v>3843</v>
      </c>
      <c r="F61" s="73"/>
      <c r="G61" s="71">
        <f>SUM(G6:G60)</f>
        <v>377</v>
      </c>
      <c r="H61" s="72">
        <f>SUM(H6:H60)</f>
        <v>402</v>
      </c>
      <c r="I61" s="37">
        <f>IF(C61=0, 0, G61/C61)</f>
        <v>0.29992044550517105</v>
      </c>
      <c r="J61" s="38">
        <f>IF(E61=0, 0, H61/E61)</f>
        <v>0.10460577673692428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1"/>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96</v>
      </c>
      <c r="B2" s="202" t="s">
        <v>86</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0.24479804161566701</v>
      </c>
      <c r="C6" s="17">
        <v>7.9554494828957795E-2</v>
      </c>
      <c r="D6" s="16">
        <v>0.117785630153121</v>
      </c>
      <c r="E6" s="17">
        <v>2.6021337496747302E-2</v>
      </c>
      <c r="F6" s="12"/>
      <c r="G6" s="10">
        <f t="shared" ref="G6:G37" si="0">B6-C6</f>
        <v>0.16524354678670922</v>
      </c>
      <c r="H6" s="11">
        <f t="shared" ref="H6:H37" si="1">D6-E6</f>
        <v>9.1764292656373703E-2</v>
      </c>
    </row>
    <row r="7" spans="1:8" x14ac:dyDescent="0.2">
      <c r="A7" s="7" t="s">
        <v>32</v>
      </c>
      <c r="B7" s="16">
        <v>1.5911872705018397</v>
      </c>
      <c r="C7" s="17">
        <v>0.71599045346062096</v>
      </c>
      <c r="D7" s="16">
        <v>1.22497055359246</v>
      </c>
      <c r="E7" s="17">
        <v>0.884725474889409</v>
      </c>
      <c r="F7" s="12"/>
      <c r="G7" s="10">
        <f t="shared" si="0"/>
        <v>0.87519681704121877</v>
      </c>
      <c r="H7" s="11">
        <f t="shared" si="1"/>
        <v>0.34024507870305098</v>
      </c>
    </row>
    <row r="8" spans="1:8" x14ac:dyDescent="0.2">
      <c r="A8" s="7" t="s">
        <v>33</v>
      </c>
      <c r="B8" s="16">
        <v>1.4687882496940001</v>
      </c>
      <c r="C8" s="17">
        <v>0.47732696897374705</v>
      </c>
      <c r="D8" s="16">
        <v>0.91872791519434593</v>
      </c>
      <c r="E8" s="17">
        <v>0.572469424928441</v>
      </c>
      <c r="F8" s="12"/>
      <c r="G8" s="10">
        <f t="shared" si="0"/>
        <v>0.99146128072025308</v>
      </c>
      <c r="H8" s="11">
        <f t="shared" si="1"/>
        <v>0.34625849026590494</v>
      </c>
    </row>
    <row r="9" spans="1:8" x14ac:dyDescent="0.2">
      <c r="A9" s="7" t="s">
        <v>34</v>
      </c>
      <c r="B9" s="16">
        <v>6.1199510403916794E-2</v>
      </c>
      <c r="C9" s="17">
        <v>0</v>
      </c>
      <c r="D9" s="16">
        <v>9.42285041224971E-2</v>
      </c>
      <c r="E9" s="17">
        <v>0</v>
      </c>
      <c r="F9" s="12"/>
      <c r="G9" s="10">
        <f t="shared" si="0"/>
        <v>6.1199510403916794E-2</v>
      </c>
      <c r="H9" s="11">
        <f t="shared" si="1"/>
        <v>9.42285041224971E-2</v>
      </c>
    </row>
    <row r="10" spans="1:8" x14ac:dyDescent="0.2">
      <c r="A10" s="7" t="s">
        <v>35</v>
      </c>
      <c r="B10" s="16">
        <v>0</v>
      </c>
      <c r="C10" s="17">
        <v>0</v>
      </c>
      <c r="D10" s="16">
        <v>0</v>
      </c>
      <c r="E10" s="17">
        <v>5.20426749934947E-2</v>
      </c>
      <c r="F10" s="12"/>
      <c r="G10" s="10">
        <f t="shared" si="0"/>
        <v>0</v>
      </c>
      <c r="H10" s="11">
        <f t="shared" si="1"/>
        <v>-5.20426749934947E-2</v>
      </c>
    </row>
    <row r="11" spans="1:8" x14ac:dyDescent="0.2">
      <c r="A11" s="7" t="s">
        <v>37</v>
      </c>
      <c r="B11" s="16">
        <v>0</v>
      </c>
      <c r="C11" s="17">
        <v>0</v>
      </c>
      <c r="D11" s="16">
        <v>2.3557126030624299E-2</v>
      </c>
      <c r="E11" s="17">
        <v>0</v>
      </c>
      <c r="F11" s="12"/>
      <c r="G11" s="10">
        <f t="shared" si="0"/>
        <v>0</v>
      </c>
      <c r="H11" s="11">
        <f t="shared" si="1"/>
        <v>2.3557126030624299E-2</v>
      </c>
    </row>
    <row r="12" spans="1:8" x14ac:dyDescent="0.2">
      <c r="A12" s="7" t="s">
        <v>38</v>
      </c>
      <c r="B12" s="16">
        <v>0</v>
      </c>
      <c r="C12" s="17">
        <v>0</v>
      </c>
      <c r="D12" s="16">
        <v>2.3557126030624299E-2</v>
      </c>
      <c r="E12" s="17">
        <v>0</v>
      </c>
      <c r="F12" s="12"/>
      <c r="G12" s="10">
        <f t="shared" si="0"/>
        <v>0</v>
      </c>
      <c r="H12" s="11">
        <f t="shared" si="1"/>
        <v>2.3557126030624299E-2</v>
      </c>
    </row>
    <row r="13" spans="1:8" x14ac:dyDescent="0.2">
      <c r="A13" s="7" t="s">
        <v>39</v>
      </c>
      <c r="B13" s="16">
        <v>0.30599755201958401</v>
      </c>
      <c r="C13" s="17">
        <v>0.15910898965791601</v>
      </c>
      <c r="D13" s="16">
        <v>0.18845700824499401</v>
      </c>
      <c r="E13" s="17">
        <v>0.33827738745771496</v>
      </c>
      <c r="F13" s="12"/>
      <c r="G13" s="10">
        <f t="shared" si="0"/>
        <v>0.146888562361668</v>
      </c>
      <c r="H13" s="11">
        <f t="shared" si="1"/>
        <v>-0.14982037921272096</v>
      </c>
    </row>
    <row r="14" spans="1:8" x14ac:dyDescent="0.2">
      <c r="A14" s="7" t="s">
        <v>40</v>
      </c>
      <c r="B14" s="16">
        <v>7.1603427172582599</v>
      </c>
      <c r="C14" s="17">
        <v>9.8647573587907704</v>
      </c>
      <c r="D14" s="16">
        <v>7.5147232037691403</v>
      </c>
      <c r="E14" s="17">
        <v>7.9625292740046802</v>
      </c>
      <c r="F14" s="12"/>
      <c r="G14" s="10">
        <f t="shared" si="0"/>
        <v>-2.7044146415325105</v>
      </c>
      <c r="H14" s="11">
        <f t="shared" si="1"/>
        <v>-0.44780607023553998</v>
      </c>
    </row>
    <row r="15" spans="1:8" x14ac:dyDescent="0.2">
      <c r="A15" s="7" t="s">
        <v>43</v>
      </c>
      <c r="B15" s="16">
        <v>0.61199510403916801</v>
      </c>
      <c r="C15" s="17">
        <v>0.31821797931583101</v>
      </c>
      <c r="D15" s="16">
        <v>0.51825677267373405</v>
      </c>
      <c r="E15" s="17">
        <v>0.286234712464221</v>
      </c>
      <c r="F15" s="12"/>
      <c r="G15" s="10">
        <f t="shared" si="0"/>
        <v>0.293777124723337</v>
      </c>
      <c r="H15" s="11">
        <f t="shared" si="1"/>
        <v>0.23202206020951305</v>
      </c>
    </row>
    <row r="16" spans="1:8" x14ac:dyDescent="0.2">
      <c r="A16" s="7" t="s">
        <v>45</v>
      </c>
      <c r="B16" s="16">
        <v>0</v>
      </c>
      <c r="C16" s="17">
        <v>7.3190135242641201</v>
      </c>
      <c r="D16" s="16">
        <v>0</v>
      </c>
      <c r="E16" s="17">
        <v>4.31954202446006</v>
      </c>
      <c r="F16" s="12"/>
      <c r="G16" s="10">
        <f t="shared" si="0"/>
        <v>-7.3190135242641201</v>
      </c>
      <c r="H16" s="11">
        <f t="shared" si="1"/>
        <v>-4.31954202446006</v>
      </c>
    </row>
    <row r="17" spans="1:8" x14ac:dyDescent="0.2">
      <c r="A17" s="7" t="s">
        <v>46</v>
      </c>
      <c r="B17" s="16">
        <v>2.6315789473684199</v>
      </c>
      <c r="C17" s="17">
        <v>4.6937151949085099</v>
      </c>
      <c r="D17" s="16">
        <v>3.0624263839811499</v>
      </c>
      <c r="E17" s="17">
        <v>4.1373926619828296</v>
      </c>
      <c r="F17" s="12"/>
      <c r="G17" s="10">
        <f t="shared" si="0"/>
        <v>-2.06213624754009</v>
      </c>
      <c r="H17" s="11">
        <f t="shared" si="1"/>
        <v>-1.0749662780016798</v>
      </c>
    </row>
    <row r="18" spans="1:8" x14ac:dyDescent="0.2">
      <c r="A18" s="7" t="s">
        <v>47</v>
      </c>
      <c r="B18" s="16">
        <v>9.7307221542227715</v>
      </c>
      <c r="C18" s="17">
        <v>5.7279236276849606</v>
      </c>
      <c r="D18" s="16">
        <v>7.4204946996466408</v>
      </c>
      <c r="E18" s="17">
        <v>6.8175904241477996</v>
      </c>
      <c r="F18" s="12"/>
      <c r="G18" s="10">
        <f t="shared" si="0"/>
        <v>4.002798526537811</v>
      </c>
      <c r="H18" s="11">
        <f t="shared" si="1"/>
        <v>0.60290427549884118</v>
      </c>
    </row>
    <row r="19" spans="1:8" x14ac:dyDescent="0.2">
      <c r="A19" s="7" t="s">
        <v>50</v>
      </c>
      <c r="B19" s="16">
        <v>3.6719706242350103</v>
      </c>
      <c r="C19" s="17">
        <v>3.2617342879872702</v>
      </c>
      <c r="D19" s="16">
        <v>3.5100117785630198</v>
      </c>
      <c r="E19" s="17">
        <v>2.65417642466823</v>
      </c>
      <c r="F19" s="12"/>
      <c r="G19" s="10">
        <f t="shared" si="0"/>
        <v>0.41023633624774014</v>
      </c>
      <c r="H19" s="11">
        <f t="shared" si="1"/>
        <v>0.85583535389478982</v>
      </c>
    </row>
    <row r="20" spans="1:8" x14ac:dyDescent="0.2">
      <c r="A20" s="7" t="s">
        <v>52</v>
      </c>
      <c r="B20" s="16">
        <v>0.18359853121175002</v>
      </c>
      <c r="C20" s="17">
        <v>0.15910898965791601</v>
      </c>
      <c r="D20" s="16">
        <v>0.117785630153121</v>
      </c>
      <c r="E20" s="17">
        <v>0.156128024980484</v>
      </c>
      <c r="F20" s="12"/>
      <c r="G20" s="10">
        <f t="shared" si="0"/>
        <v>2.448954155383401E-2</v>
      </c>
      <c r="H20" s="11">
        <f t="shared" si="1"/>
        <v>-3.8342394827362999E-2</v>
      </c>
    </row>
    <row r="21" spans="1:8" x14ac:dyDescent="0.2">
      <c r="A21" s="7" t="s">
        <v>53</v>
      </c>
      <c r="B21" s="16">
        <v>0.97919216646266805</v>
      </c>
      <c r="C21" s="17">
        <v>0.87509944311853594</v>
      </c>
      <c r="D21" s="16">
        <v>0.70671378091872794</v>
      </c>
      <c r="E21" s="17">
        <v>0.54644808743169404</v>
      </c>
      <c r="F21" s="12"/>
      <c r="G21" s="10">
        <f t="shared" si="0"/>
        <v>0.10409272334413211</v>
      </c>
      <c r="H21" s="11">
        <f t="shared" si="1"/>
        <v>0.1602656934870339</v>
      </c>
    </row>
    <row r="22" spans="1:8" x14ac:dyDescent="0.2">
      <c r="A22" s="7" t="s">
        <v>55</v>
      </c>
      <c r="B22" s="16">
        <v>3.1823745410036701</v>
      </c>
      <c r="C22" s="17">
        <v>3.6595067621320601</v>
      </c>
      <c r="D22" s="16">
        <v>5.7479387514723204</v>
      </c>
      <c r="E22" s="17">
        <v>3.5128805620608898</v>
      </c>
      <c r="F22" s="12"/>
      <c r="G22" s="10">
        <f t="shared" si="0"/>
        <v>-0.47713222112838993</v>
      </c>
      <c r="H22" s="11">
        <f t="shared" si="1"/>
        <v>2.2350581894114305</v>
      </c>
    </row>
    <row r="23" spans="1:8" x14ac:dyDescent="0.2">
      <c r="A23" s="7" t="s">
        <v>56</v>
      </c>
      <c r="B23" s="16">
        <v>0.61199510403916801</v>
      </c>
      <c r="C23" s="17">
        <v>0.47732696897374705</v>
      </c>
      <c r="D23" s="16">
        <v>0.61248527679623099</v>
      </c>
      <c r="E23" s="17">
        <v>0.46838407494145201</v>
      </c>
      <c r="F23" s="12"/>
      <c r="G23" s="10">
        <f t="shared" si="0"/>
        <v>0.13466813506542097</v>
      </c>
      <c r="H23" s="11">
        <f t="shared" si="1"/>
        <v>0.14410120185477898</v>
      </c>
    </row>
    <row r="24" spans="1:8" x14ac:dyDescent="0.2">
      <c r="A24" s="7" t="s">
        <v>57</v>
      </c>
      <c r="B24" s="16">
        <v>2.203182374541</v>
      </c>
      <c r="C24" s="17">
        <v>0.397772474144789</v>
      </c>
      <c r="D24" s="16">
        <v>1.22497055359246</v>
      </c>
      <c r="E24" s="17">
        <v>0.70257611241217799</v>
      </c>
      <c r="F24" s="12"/>
      <c r="G24" s="10">
        <f t="shared" si="0"/>
        <v>1.805409900396211</v>
      </c>
      <c r="H24" s="11">
        <f t="shared" si="1"/>
        <v>0.522394441180282</v>
      </c>
    </row>
    <row r="25" spans="1:8" x14ac:dyDescent="0.2">
      <c r="A25" s="7" t="s">
        <v>58</v>
      </c>
      <c r="B25" s="16">
        <v>0</v>
      </c>
      <c r="C25" s="17">
        <v>7.9554494828957795E-2</v>
      </c>
      <c r="D25" s="16">
        <v>0</v>
      </c>
      <c r="E25" s="17">
        <v>2.6021337496747302E-2</v>
      </c>
      <c r="F25" s="12"/>
      <c r="G25" s="10">
        <f t="shared" si="0"/>
        <v>-7.9554494828957795E-2</v>
      </c>
      <c r="H25" s="11">
        <f t="shared" si="1"/>
        <v>-2.6021337496747302E-2</v>
      </c>
    </row>
    <row r="26" spans="1:8" x14ac:dyDescent="0.2">
      <c r="A26" s="7" t="s">
        <v>60</v>
      </c>
      <c r="B26" s="16">
        <v>0.12239902080783401</v>
      </c>
      <c r="C26" s="17">
        <v>0</v>
      </c>
      <c r="D26" s="16">
        <v>4.7114252061248502E-2</v>
      </c>
      <c r="E26" s="17">
        <v>2.6021337496747302E-2</v>
      </c>
      <c r="F26" s="12"/>
      <c r="G26" s="10">
        <f t="shared" si="0"/>
        <v>0.12239902080783401</v>
      </c>
      <c r="H26" s="11">
        <f t="shared" si="1"/>
        <v>2.10929145645012E-2</v>
      </c>
    </row>
    <row r="27" spans="1:8" x14ac:dyDescent="0.2">
      <c r="A27" s="7" t="s">
        <v>61</v>
      </c>
      <c r="B27" s="16">
        <v>7.34394124847001</v>
      </c>
      <c r="C27" s="17">
        <v>6.8416865552903703</v>
      </c>
      <c r="D27" s="16">
        <v>6.80800942285041</v>
      </c>
      <c r="E27" s="17">
        <v>6.8175904241477996</v>
      </c>
      <c r="F27" s="12"/>
      <c r="G27" s="10">
        <f t="shared" si="0"/>
        <v>0.50225469317963967</v>
      </c>
      <c r="H27" s="11">
        <f t="shared" si="1"/>
        <v>-9.5810012973895908E-3</v>
      </c>
    </row>
    <row r="28" spans="1:8" x14ac:dyDescent="0.2">
      <c r="A28" s="7" t="s">
        <v>62</v>
      </c>
      <c r="B28" s="16">
        <v>0</v>
      </c>
      <c r="C28" s="17">
        <v>0</v>
      </c>
      <c r="D28" s="16">
        <v>2.3557126030624299E-2</v>
      </c>
      <c r="E28" s="17">
        <v>0</v>
      </c>
      <c r="F28" s="12"/>
      <c r="G28" s="10">
        <f t="shared" si="0"/>
        <v>0</v>
      </c>
      <c r="H28" s="11">
        <f t="shared" si="1"/>
        <v>2.3557126030624299E-2</v>
      </c>
    </row>
    <row r="29" spans="1:8" x14ac:dyDescent="0.2">
      <c r="A29" s="7" t="s">
        <v>63</v>
      </c>
      <c r="B29" s="16">
        <v>1.5911872705018397</v>
      </c>
      <c r="C29" s="17">
        <v>1.35242641209228</v>
      </c>
      <c r="D29" s="16">
        <v>1.17785630153121</v>
      </c>
      <c r="E29" s="17">
        <v>0.884725474889409</v>
      </c>
      <c r="F29" s="12"/>
      <c r="G29" s="10">
        <f t="shared" si="0"/>
        <v>0.23876085840955974</v>
      </c>
      <c r="H29" s="11">
        <f t="shared" si="1"/>
        <v>0.29313082664180101</v>
      </c>
    </row>
    <row r="30" spans="1:8" x14ac:dyDescent="0.2">
      <c r="A30" s="7" t="s">
        <v>65</v>
      </c>
      <c r="B30" s="16">
        <v>0.61199510403916801</v>
      </c>
      <c r="C30" s="17">
        <v>0.87509944311853594</v>
      </c>
      <c r="D30" s="16">
        <v>0.306242638398115</v>
      </c>
      <c r="E30" s="17">
        <v>0.884725474889409</v>
      </c>
      <c r="F30" s="12"/>
      <c r="G30" s="10">
        <f t="shared" si="0"/>
        <v>-0.26310433907936792</v>
      </c>
      <c r="H30" s="11">
        <f t="shared" si="1"/>
        <v>-0.57848283649129395</v>
      </c>
    </row>
    <row r="31" spans="1:8" x14ac:dyDescent="0.2">
      <c r="A31" s="7" t="s">
        <v>66</v>
      </c>
      <c r="B31" s="16">
        <v>2.0195838433292499</v>
      </c>
      <c r="C31" s="17">
        <v>1.9888623707239501</v>
      </c>
      <c r="D31" s="16">
        <v>3.5335689045936398</v>
      </c>
      <c r="E31" s="17">
        <v>1.89955763726256</v>
      </c>
      <c r="F31" s="12"/>
      <c r="G31" s="10">
        <f t="shared" si="0"/>
        <v>3.0721472605299782E-2</v>
      </c>
      <c r="H31" s="11">
        <f t="shared" si="1"/>
        <v>1.6340112673310798</v>
      </c>
    </row>
    <row r="32" spans="1:8" x14ac:dyDescent="0.2">
      <c r="A32" s="7" t="s">
        <v>67</v>
      </c>
      <c r="B32" s="16">
        <v>0.24479804161566701</v>
      </c>
      <c r="C32" s="17">
        <v>7.9554494828957795E-2</v>
      </c>
      <c r="D32" s="16">
        <v>0.21201413427561799</v>
      </c>
      <c r="E32" s="17">
        <v>0.10408534998698901</v>
      </c>
      <c r="F32" s="12"/>
      <c r="G32" s="10">
        <f t="shared" si="0"/>
        <v>0.16524354678670922</v>
      </c>
      <c r="H32" s="11">
        <f t="shared" si="1"/>
        <v>0.10792878428862898</v>
      </c>
    </row>
    <row r="33" spans="1:8" x14ac:dyDescent="0.2">
      <c r="A33" s="7" t="s">
        <v>68</v>
      </c>
      <c r="B33" s="16">
        <v>7.8947368421052602</v>
      </c>
      <c r="C33" s="17">
        <v>7.3190135242641201</v>
      </c>
      <c r="D33" s="16">
        <v>8.8810365135453502</v>
      </c>
      <c r="E33" s="17">
        <v>11.215196461098099</v>
      </c>
      <c r="F33" s="12"/>
      <c r="G33" s="10">
        <f t="shared" si="0"/>
        <v>0.57572331784114006</v>
      </c>
      <c r="H33" s="11">
        <f t="shared" si="1"/>
        <v>-2.3341599475527488</v>
      </c>
    </row>
    <row r="34" spans="1:8" x14ac:dyDescent="0.2">
      <c r="A34" s="7" t="s">
        <v>69</v>
      </c>
      <c r="B34" s="16">
        <v>4.5287637698898404</v>
      </c>
      <c r="C34" s="17">
        <v>4.4550517104216398</v>
      </c>
      <c r="D34" s="16">
        <v>4.6407538280329801</v>
      </c>
      <c r="E34" s="17">
        <v>4.1373926619828296</v>
      </c>
      <c r="F34" s="12"/>
      <c r="G34" s="10">
        <f t="shared" si="0"/>
        <v>7.3712059468200586E-2</v>
      </c>
      <c r="H34" s="11">
        <f t="shared" si="1"/>
        <v>0.50336116605015047</v>
      </c>
    </row>
    <row r="35" spans="1:8" x14ac:dyDescent="0.2">
      <c r="A35" s="7" t="s">
        <v>70</v>
      </c>
      <c r="B35" s="16">
        <v>6.1199510403916794E-2</v>
      </c>
      <c r="C35" s="17">
        <v>0</v>
      </c>
      <c r="D35" s="16">
        <v>0.117785630153121</v>
      </c>
      <c r="E35" s="17">
        <v>2.6021337496747302E-2</v>
      </c>
      <c r="F35" s="12"/>
      <c r="G35" s="10">
        <f t="shared" si="0"/>
        <v>6.1199510403916794E-2</v>
      </c>
      <c r="H35" s="11">
        <f t="shared" si="1"/>
        <v>9.1764292656373703E-2</v>
      </c>
    </row>
    <row r="36" spans="1:8" x14ac:dyDescent="0.2">
      <c r="A36" s="7" t="s">
        <v>71</v>
      </c>
      <c r="B36" s="16">
        <v>0.24479804161566701</v>
      </c>
      <c r="C36" s="17">
        <v>0.23866348448687399</v>
      </c>
      <c r="D36" s="16">
        <v>0.28268551236749095</v>
      </c>
      <c r="E36" s="17">
        <v>0.33827738745771496</v>
      </c>
      <c r="F36" s="12"/>
      <c r="G36" s="10">
        <f t="shared" si="0"/>
        <v>6.1345571287930167E-3</v>
      </c>
      <c r="H36" s="11">
        <f t="shared" si="1"/>
        <v>-5.5591875090224008E-2</v>
      </c>
    </row>
    <row r="37" spans="1:8" x14ac:dyDescent="0.2">
      <c r="A37" s="7" t="s">
        <v>72</v>
      </c>
      <c r="B37" s="16">
        <v>0.61199510403916801</v>
      </c>
      <c r="C37" s="17">
        <v>0.23866348448687399</v>
      </c>
      <c r="D37" s="16">
        <v>0.44758539458186103</v>
      </c>
      <c r="E37" s="17">
        <v>0.26021337496747299</v>
      </c>
      <c r="F37" s="12"/>
      <c r="G37" s="10">
        <f t="shared" si="0"/>
        <v>0.37333161955229399</v>
      </c>
      <c r="H37" s="11">
        <f t="shared" si="1"/>
        <v>0.18737201961438804</v>
      </c>
    </row>
    <row r="38" spans="1:8" x14ac:dyDescent="0.2">
      <c r="A38" s="7" t="s">
        <v>73</v>
      </c>
      <c r="B38" s="16">
        <v>0.856793145654835</v>
      </c>
      <c r="C38" s="17">
        <v>0.31821797931583101</v>
      </c>
      <c r="D38" s="16">
        <v>0.56537102473498191</v>
      </c>
      <c r="E38" s="17">
        <v>0.33827738745771496</v>
      </c>
      <c r="F38" s="12"/>
      <c r="G38" s="10">
        <f t="shared" ref="G38:G59" si="2">B38-C38</f>
        <v>0.53857516633900393</v>
      </c>
      <c r="H38" s="11">
        <f t="shared" ref="H38:H59" si="3">D38-E38</f>
        <v>0.22709363727726695</v>
      </c>
    </row>
    <row r="39" spans="1:8" x14ac:dyDescent="0.2">
      <c r="A39" s="7" t="s">
        <v>75</v>
      </c>
      <c r="B39" s="16">
        <v>1.8971848225214201</v>
      </c>
      <c r="C39" s="17">
        <v>0.71599045346062096</v>
      </c>
      <c r="D39" s="16">
        <v>1.90812720848057</v>
      </c>
      <c r="E39" s="17">
        <v>1.04085349986989</v>
      </c>
      <c r="F39" s="12"/>
      <c r="G39" s="10">
        <f t="shared" si="2"/>
        <v>1.1811943690607991</v>
      </c>
      <c r="H39" s="11">
        <f t="shared" si="3"/>
        <v>0.86727370861068009</v>
      </c>
    </row>
    <row r="40" spans="1:8" x14ac:dyDescent="0.2">
      <c r="A40" s="7" t="s">
        <v>76</v>
      </c>
      <c r="B40" s="16">
        <v>0.30599755201958401</v>
      </c>
      <c r="C40" s="17">
        <v>7.9554494828957795E-2</v>
      </c>
      <c r="D40" s="16">
        <v>0.42402826855123699</v>
      </c>
      <c r="E40" s="17">
        <v>0.23419203747072601</v>
      </c>
      <c r="F40" s="12"/>
      <c r="G40" s="10">
        <f t="shared" si="2"/>
        <v>0.22644305719062621</v>
      </c>
      <c r="H40" s="11">
        <f t="shared" si="3"/>
        <v>0.18983623108051098</v>
      </c>
    </row>
    <row r="41" spans="1:8" x14ac:dyDescent="0.2">
      <c r="A41" s="7" t="s">
        <v>77</v>
      </c>
      <c r="B41" s="16">
        <v>5.6915544675642602</v>
      </c>
      <c r="C41" s="17">
        <v>7.5576770087509901</v>
      </c>
      <c r="D41" s="16">
        <v>5.0883392226148398</v>
      </c>
      <c r="E41" s="17">
        <v>5.3343741868332</v>
      </c>
      <c r="F41" s="12"/>
      <c r="G41" s="10">
        <f t="shared" si="2"/>
        <v>-1.8661225411867299</v>
      </c>
      <c r="H41" s="11">
        <f t="shared" si="3"/>
        <v>-0.24603496421836013</v>
      </c>
    </row>
    <row r="42" spans="1:8" x14ac:dyDescent="0.2">
      <c r="A42" s="7" t="s">
        <v>78</v>
      </c>
      <c r="B42" s="16">
        <v>2.32558139534884</v>
      </c>
      <c r="C42" s="17">
        <v>2.7844073190135199</v>
      </c>
      <c r="D42" s="16">
        <v>2.3792697290930498</v>
      </c>
      <c r="E42" s="17">
        <v>3.4608378870674001</v>
      </c>
      <c r="F42" s="12"/>
      <c r="G42" s="10">
        <f t="shared" si="2"/>
        <v>-0.45882592366467989</v>
      </c>
      <c r="H42" s="11">
        <f t="shared" si="3"/>
        <v>-1.0815681579743504</v>
      </c>
    </row>
    <row r="43" spans="1:8" x14ac:dyDescent="0.2">
      <c r="A43" s="7" t="s">
        <v>79</v>
      </c>
      <c r="B43" s="16">
        <v>21.1750305997552</v>
      </c>
      <c r="C43" s="17">
        <v>20.286396181384202</v>
      </c>
      <c r="D43" s="16">
        <v>22.332155477031801</v>
      </c>
      <c r="E43" s="17">
        <v>21.857923497267802</v>
      </c>
      <c r="F43" s="12"/>
      <c r="G43" s="10">
        <f t="shared" si="2"/>
        <v>0.88863441837099799</v>
      </c>
      <c r="H43" s="11">
        <f t="shared" si="3"/>
        <v>0.47423197976399933</v>
      </c>
    </row>
    <row r="44" spans="1:8" x14ac:dyDescent="0.2">
      <c r="A44" s="7" t="s">
        <v>81</v>
      </c>
      <c r="B44" s="16">
        <v>3.7331701346389199</v>
      </c>
      <c r="C44" s="17">
        <v>3.42084327764519</v>
      </c>
      <c r="D44" s="16">
        <v>3.8869257950530001</v>
      </c>
      <c r="E44" s="17">
        <v>4.31954202446006</v>
      </c>
      <c r="F44" s="12"/>
      <c r="G44" s="10">
        <f t="shared" si="2"/>
        <v>0.31232685699372986</v>
      </c>
      <c r="H44" s="11">
        <f t="shared" si="3"/>
        <v>-0.4326162294070599</v>
      </c>
    </row>
    <row r="45" spans="1:8" x14ac:dyDescent="0.2">
      <c r="A45" s="7" t="s">
        <v>82</v>
      </c>
      <c r="B45" s="16">
        <v>1.16279069767442</v>
      </c>
      <c r="C45" s="17">
        <v>0.23866348448687399</v>
      </c>
      <c r="D45" s="16">
        <v>1.1307420494699598</v>
      </c>
      <c r="E45" s="17">
        <v>0.65053343741868297</v>
      </c>
      <c r="F45" s="12"/>
      <c r="G45" s="10">
        <f t="shared" si="2"/>
        <v>0.92412721318754598</v>
      </c>
      <c r="H45" s="11">
        <f t="shared" si="3"/>
        <v>0.48020861205127685</v>
      </c>
    </row>
    <row r="46" spans="1:8" x14ac:dyDescent="0.2">
      <c r="A46" s="142" t="s">
        <v>36</v>
      </c>
      <c r="B46" s="153">
        <v>0.12239902080783401</v>
      </c>
      <c r="C46" s="154">
        <v>0</v>
      </c>
      <c r="D46" s="153">
        <v>7.0671378091872794E-2</v>
      </c>
      <c r="E46" s="154">
        <v>0.10408534998698901</v>
      </c>
      <c r="F46" s="155"/>
      <c r="G46" s="156">
        <f t="shared" si="2"/>
        <v>0.12239902080783401</v>
      </c>
      <c r="H46" s="157">
        <f t="shared" si="3"/>
        <v>-3.3413971895116218E-2</v>
      </c>
    </row>
    <row r="47" spans="1:8" x14ac:dyDescent="0.2">
      <c r="A47" s="7" t="s">
        <v>41</v>
      </c>
      <c r="B47" s="16">
        <v>0</v>
      </c>
      <c r="C47" s="17">
        <v>0</v>
      </c>
      <c r="D47" s="16">
        <v>0</v>
      </c>
      <c r="E47" s="17">
        <v>2.6021337496747302E-2</v>
      </c>
      <c r="F47" s="12"/>
      <c r="G47" s="10">
        <f t="shared" si="2"/>
        <v>0</v>
      </c>
      <c r="H47" s="11">
        <f t="shared" si="3"/>
        <v>-2.6021337496747302E-2</v>
      </c>
    </row>
    <row r="48" spans="1:8" x14ac:dyDescent="0.2">
      <c r="A48" s="7" t="s">
        <v>42</v>
      </c>
      <c r="B48" s="16">
        <v>0.30599755201958401</v>
      </c>
      <c r="C48" s="17">
        <v>7.9554494828957795E-2</v>
      </c>
      <c r="D48" s="16">
        <v>0.32979976442873998</v>
      </c>
      <c r="E48" s="17">
        <v>0.23419203747072601</v>
      </c>
      <c r="F48" s="12"/>
      <c r="G48" s="10">
        <f t="shared" si="2"/>
        <v>0.22644305719062621</v>
      </c>
      <c r="H48" s="11">
        <f t="shared" si="3"/>
        <v>9.5607726958013978E-2</v>
      </c>
    </row>
    <row r="49" spans="1:8" x14ac:dyDescent="0.2">
      <c r="A49" s="7" t="s">
        <v>44</v>
      </c>
      <c r="B49" s="16">
        <v>0.55079559363525099</v>
      </c>
      <c r="C49" s="17">
        <v>0.71599045346062096</v>
      </c>
      <c r="D49" s="16">
        <v>0.61248527679623099</v>
      </c>
      <c r="E49" s="17">
        <v>0.52042674993494697</v>
      </c>
      <c r="F49" s="12"/>
      <c r="G49" s="10">
        <f t="shared" si="2"/>
        <v>-0.16519485982536997</v>
      </c>
      <c r="H49" s="11">
        <f t="shared" si="3"/>
        <v>9.2058526861284018E-2</v>
      </c>
    </row>
    <row r="50" spans="1:8" x14ac:dyDescent="0.2">
      <c r="A50" s="7" t="s">
        <v>48</v>
      </c>
      <c r="B50" s="16">
        <v>0</v>
      </c>
      <c r="C50" s="17">
        <v>0</v>
      </c>
      <c r="D50" s="16">
        <v>4.7114252061248502E-2</v>
      </c>
      <c r="E50" s="17">
        <v>0</v>
      </c>
      <c r="F50" s="12"/>
      <c r="G50" s="10">
        <f t="shared" si="2"/>
        <v>0</v>
      </c>
      <c r="H50" s="11">
        <f t="shared" si="3"/>
        <v>4.7114252061248502E-2</v>
      </c>
    </row>
    <row r="51" spans="1:8" x14ac:dyDescent="0.2">
      <c r="A51" s="7" t="s">
        <v>49</v>
      </c>
      <c r="B51" s="16">
        <v>0.97919216646266805</v>
      </c>
      <c r="C51" s="17">
        <v>1.5115354017502001</v>
      </c>
      <c r="D51" s="16">
        <v>0.68315665488810406</v>
      </c>
      <c r="E51" s="17">
        <v>1.01483216237315</v>
      </c>
      <c r="F51" s="12"/>
      <c r="G51" s="10">
        <f t="shared" si="2"/>
        <v>-0.53234323528753202</v>
      </c>
      <c r="H51" s="11">
        <f t="shared" si="3"/>
        <v>-0.33167550748504593</v>
      </c>
    </row>
    <row r="52" spans="1:8" x14ac:dyDescent="0.2">
      <c r="A52" s="7" t="s">
        <v>51</v>
      </c>
      <c r="B52" s="16">
        <v>0.428396572827417</v>
      </c>
      <c r="C52" s="17">
        <v>0</v>
      </c>
      <c r="D52" s="16">
        <v>0.21201413427561799</v>
      </c>
      <c r="E52" s="17">
        <v>0</v>
      </c>
      <c r="F52" s="12"/>
      <c r="G52" s="10">
        <f t="shared" si="2"/>
        <v>0.428396572827417</v>
      </c>
      <c r="H52" s="11">
        <f t="shared" si="3"/>
        <v>0.21201413427561799</v>
      </c>
    </row>
    <row r="53" spans="1:8" x14ac:dyDescent="0.2">
      <c r="A53" s="7" t="s">
        <v>54</v>
      </c>
      <c r="B53" s="16">
        <v>0.18359853121175002</v>
      </c>
      <c r="C53" s="17">
        <v>0.15910898965791601</v>
      </c>
      <c r="D53" s="16">
        <v>0.23557126030624301</v>
      </c>
      <c r="E53" s="17">
        <v>0.18214936247723101</v>
      </c>
      <c r="F53" s="12"/>
      <c r="G53" s="10">
        <f t="shared" si="2"/>
        <v>2.448954155383401E-2</v>
      </c>
      <c r="H53" s="11">
        <f t="shared" si="3"/>
        <v>5.3421897829011994E-2</v>
      </c>
    </row>
    <row r="54" spans="1:8" x14ac:dyDescent="0.2">
      <c r="A54" s="7" t="s">
        <v>59</v>
      </c>
      <c r="B54" s="16">
        <v>6.1199510403916794E-2</v>
      </c>
      <c r="C54" s="17">
        <v>0.31821797931583101</v>
      </c>
      <c r="D54" s="16">
        <v>7.0671378091872794E-2</v>
      </c>
      <c r="E54" s="17">
        <v>0.13010668748373699</v>
      </c>
      <c r="F54" s="12"/>
      <c r="G54" s="10">
        <f t="shared" si="2"/>
        <v>-0.25701846891191421</v>
      </c>
      <c r="H54" s="11">
        <f t="shared" si="3"/>
        <v>-5.9435309391864199E-2</v>
      </c>
    </row>
    <row r="55" spans="1:8" x14ac:dyDescent="0.2">
      <c r="A55" s="7" t="s">
        <v>64</v>
      </c>
      <c r="B55" s="16">
        <v>0</v>
      </c>
      <c r="C55" s="17">
        <v>7.9554494828957795E-2</v>
      </c>
      <c r="D55" s="16">
        <v>2.3557126030624299E-2</v>
      </c>
      <c r="E55" s="17">
        <v>2.6021337496747302E-2</v>
      </c>
      <c r="F55" s="12"/>
      <c r="G55" s="10">
        <f t="shared" si="2"/>
        <v>-7.9554494828957795E-2</v>
      </c>
      <c r="H55" s="11">
        <f t="shared" si="3"/>
        <v>-2.4642114661230022E-3</v>
      </c>
    </row>
    <row r="56" spans="1:8" x14ac:dyDescent="0.2">
      <c r="A56" s="7" t="s">
        <v>74</v>
      </c>
      <c r="B56" s="16">
        <v>0</v>
      </c>
      <c r="C56" s="17">
        <v>7.9554494828957795E-2</v>
      </c>
      <c r="D56" s="16">
        <v>0</v>
      </c>
      <c r="E56" s="17">
        <v>2.6021337496747302E-2</v>
      </c>
      <c r="F56" s="12"/>
      <c r="G56" s="10">
        <f t="shared" si="2"/>
        <v>-7.9554494828957795E-2</v>
      </c>
      <c r="H56" s="11">
        <f t="shared" si="3"/>
        <v>-2.6021337496747302E-2</v>
      </c>
    </row>
    <row r="57" spans="1:8" x14ac:dyDescent="0.2">
      <c r="A57" s="7" t="s">
        <v>80</v>
      </c>
      <c r="B57" s="16">
        <v>0</v>
      </c>
      <c r="C57" s="17">
        <v>0</v>
      </c>
      <c r="D57" s="16">
        <v>4.7114252061248502E-2</v>
      </c>
      <c r="E57" s="17">
        <v>2.6021337496747302E-2</v>
      </c>
      <c r="F57" s="12"/>
      <c r="G57" s="10">
        <f t="shared" si="2"/>
        <v>0</v>
      </c>
      <c r="H57" s="11">
        <f t="shared" si="3"/>
        <v>2.10929145645012E-2</v>
      </c>
    </row>
    <row r="58" spans="1:8" x14ac:dyDescent="0.2">
      <c r="A58" s="7" t="s">
        <v>83</v>
      </c>
      <c r="B58" s="16">
        <v>0.24479804161566701</v>
      </c>
      <c r="C58" s="17">
        <v>0</v>
      </c>
      <c r="D58" s="16">
        <v>0.40047114252061194</v>
      </c>
      <c r="E58" s="17">
        <v>0.39032006245120998</v>
      </c>
      <c r="F58" s="12"/>
      <c r="G58" s="10">
        <f t="shared" si="2"/>
        <v>0.24479804161566701</v>
      </c>
      <c r="H58" s="11">
        <f t="shared" si="3"/>
        <v>1.0151080069401963E-2</v>
      </c>
    </row>
    <row r="59" spans="1:8" x14ac:dyDescent="0.2">
      <c r="A59" s="7" t="s">
        <v>84</v>
      </c>
      <c r="B59" s="16">
        <v>6.1199510403916794E-2</v>
      </c>
      <c r="C59" s="17">
        <v>0</v>
      </c>
      <c r="D59" s="16">
        <v>4.7114252061248502E-2</v>
      </c>
      <c r="E59" s="17">
        <v>2.6021337496747302E-2</v>
      </c>
      <c r="F59" s="12"/>
      <c r="G59" s="10">
        <f t="shared" si="2"/>
        <v>6.1199510403916794E-2</v>
      </c>
      <c r="H59" s="11">
        <f t="shared" si="3"/>
        <v>2.10929145645012E-2</v>
      </c>
    </row>
    <row r="60" spans="1:8" x14ac:dyDescent="0.2">
      <c r="A60" s="1"/>
      <c r="B60" s="18"/>
      <c r="C60" s="19"/>
      <c r="D60" s="18"/>
      <c r="E60" s="19"/>
      <c r="F60" s="15"/>
      <c r="G60" s="13"/>
      <c r="H60" s="14"/>
    </row>
    <row r="61" spans="1:8" s="43" customFormat="1" x14ac:dyDescent="0.2">
      <c r="A61" s="27" t="s">
        <v>5</v>
      </c>
      <c r="B61" s="44">
        <f>SUM(B6:B60)</f>
        <v>100.00000000000003</v>
      </c>
      <c r="C61" s="45">
        <f>SUM(C6:C60)</f>
        <v>99.999999999999929</v>
      </c>
      <c r="D61" s="44">
        <f>SUM(D6:D60)</f>
        <v>100.00000000000003</v>
      </c>
      <c r="E61" s="45">
        <f>SUM(E6:E60)</f>
        <v>100.00000000000004</v>
      </c>
      <c r="F61" s="49"/>
      <c r="G61" s="50">
        <f>SUM(G6:G60)</f>
        <v>5.7197302449907284E-14</v>
      </c>
      <c r="H61" s="51">
        <f>SUM(H6:H60)</f>
        <v>-6.8937910935318314E-14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96</v>
      </c>
      <c r="B2" s="202" t="s">
        <v>86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97</v>
      </c>
      <c r="B7" s="78">
        <f>SUM($B8:$B11)</f>
        <v>252</v>
      </c>
      <c r="C7" s="79">
        <f>SUM($C8:$C11)</f>
        <v>217</v>
      </c>
      <c r="D7" s="78">
        <f>SUM($D8:$D11)</f>
        <v>638</v>
      </c>
      <c r="E7" s="79">
        <f>SUM($E8:$E11)</f>
        <v>774</v>
      </c>
      <c r="F7" s="80"/>
      <c r="G7" s="78">
        <f>B7-C7</f>
        <v>35</v>
      </c>
      <c r="H7" s="79">
        <f>D7-E7</f>
        <v>-136</v>
      </c>
      <c r="I7" s="54">
        <f>IF(C7=0, "-", IF(G7/C7&lt;10, G7/C7, "&gt;999%"))</f>
        <v>0.16129032258064516</v>
      </c>
      <c r="J7" s="55">
        <f>IF(E7=0, "-", IF(H7/E7&lt;10, H7/E7, "&gt;999%"))</f>
        <v>-0.17571059431524547</v>
      </c>
    </row>
    <row r="8" spans="1:10" x14ac:dyDescent="0.2">
      <c r="A8" s="158" t="s">
        <v>146</v>
      </c>
      <c r="B8" s="65">
        <v>153</v>
      </c>
      <c r="C8" s="66">
        <v>137</v>
      </c>
      <c r="D8" s="65">
        <v>417</v>
      </c>
      <c r="E8" s="66">
        <v>423</v>
      </c>
      <c r="F8" s="67"/>
      <c r="G8" s="65">
        <f>B8-C8</f>
        <v>16</v>
      </c>
      <c r="H8" s="66">
        <f>D8-E8</f>
        <v>-6</v>
      </c>
      <c r="I8" s="8">
        <f>IF(C8=0, "-", IF(G8/C8&lt;10, G8/C8, "&gt;999%"))</f>
        <v>0.11678832116788321</v>
      </c>
      <c r="J8" s="9">
        <f>IF(E8=0, "-", IF(H8/E8&lt;10, H8/E8, "&gt;999%"))</f>
        <v>-1.4184397163120567E-2</v>
      </c>
    </row>
    <row r="9" spans="1:10" x14ac:dyDescent="0.2">
      <c r="A9" s="158" t="s">
        <v>147</v>
      </c>
      <c r="B9" s="65">
        <v>67</v>
      </c>
      <c r="C9" s="66">
        <v>53</v>
      </c>
      <c r="D9" s="65">
        <v>151</v>
      </c>
      <c r="E9" s="66">
        <v>201</v>
      </c>
      <c r="F9" s="67"/>
      <c r="G9" s="65">
        <f>B9-C9</f>
        <v>14</v>
      </c>
      <c r="H9" s="66">
        <f>D9-E9</f>
        <v>-50</v>
      </c>
      <c r="I9" s="8">
        <f>IF(C9=0, "-", IF(G9/C9&lt;10, G9/C9, "&gt;999%"))</f>
        <v>0.26415094339622641</v>
      </c>
      <c r="J9" s="9">
        <f>IF(E9=0, "-", IF(H9/E9&lt;10, H9/E9, "&gt;999%"))</f>
        <v>-0.24875621890547264</v>
      </c>
    </row>
    <row r="10" spans="1:10" x14ac:dyDescent="0.2">
      <c r="A10" s="158" t="s">
        <v>148</v>
      </c>
      <c r="B10" s="65">
        <v>19</v>
      </c>
      <c r="C10" s="66">
        <v>16</v>
      </c>
      <c r="D10" s="65">
        <v>51</v>
      </c>
      <c r="E10" s="66">
        <v>47</v>
      </c>
      <c r="F10" s="67"/>
      <c r="G10" s="65">
        <f>B10-C10</f>
        <v>3</v>
      </c>
      <c r="H10" s="66">
        <f>D10-E10</f>
        <v>4</v>
      </c>
      <c r="I10" s="8">
        <f>IF(C10=0, "-", IF(G10/C10&lt;10, G10/C10, "&gt;999%"))</f>
        <v>0.1875</v>
      </c>
      <c r="J10" s="9">
        <f>IF(E10=0, "-", IF(H10/E10&lt;10, H10/E10, "&gt;999%"))</f>
        <v>8.5106382978723402E-2</v>
      </c>
    </row>
    <row r="11" spans="1:10" x14ac:dyDescent="0.2">
      <c r="A11" s="158" t="s">
        <v>149</v>
      </c>
      <c r="B11" s="65">
        <v>13</v>
      </c>
      <c r="C11" s="66">
        <v>11</v>
      </c>
      <c r="D11" s="65">
        <v>19</v>
      </c>
      <c r="E11" s="66">
        <v>103</v>
      </c>
      <c r="F11" s="67"/>
      <c r="G11" s="65">
        <f>B11-C11</f>
        <v>2</v>
      </c>
      <c r="H11" s="66">
        <f>D11-E11</f>
        <v>-84</v>
      </c>
      <c r="I11" s="8">
        <f>IF(C11=0, "-", IF(G11/C11&lt;10, G11/C11, "&gt;999%"))</f>
        <v>0.18181818181818182</v>
      </c>
      <c r="J11" s="9">
        <f>IF(E11=0, "-", IF(H11/E11&lt;10, H11/E11, "&gt;999%"))</f>
        <v>-0.81553398058252424</v>
      </c>
    </row>
    <row r="12" spans="1:10" x14ac:dyDescent="0.2">
      <c r="A12" s="7"/>
      <c r="B12" s="65"/>
      <c r="C12" s="66"/>
      <c r="D12" s="65"/>
      <c r="E12" s="66"/>
      <c r="F12" s="67"/>
      <c r="G12" s="65"/>
      <c r="H12" s="66"/>
      <c r="I12" s="8"/>
      <c r="J12" s="9"/>
    </row>
    <row r="13" spans="1:10" s="160" customFormat="1" x14ac:dyDescent="0.2">
      <c r="A13" s="159" t="s">
        <v>106</v>
      </c>
      <c r="B13" s="78">
        <f>SUM($B14:$B17)</f>
        <v>776</v>
      </c>
      <c r="C13" s="79">
        <f>SUM($C14:$C17)</f>
        <v>589</v>
      </c>
      <c r="D13" s="78">
        <f>SUM($D14:$D17)</f>
        <v>2139</v>
      </c>
      <c r="E13" s="79">
        <f>SUM($E14:$E17)</f>
        <v>1847</v>
      </c>
      <c r="F13" s="80"/>
      <c r="G13" s="78">
        <f>B13-C13</f>
        <v>187</v>
      </c>
      <c r="H13" s="79">
        <f>D13-E13</f>
        <v>292</v>
      </c>
      <c r="I13" s="54">
        <f>IF(C13=0, "-", IF(G13/C13&lt;10, G13/C13, "&gt;999%"))</f>
        <v>0.31748726655348047</v>
      </c>
      <c r="J13" s="55">
        <f>IF(E13=0, "-", IF(H13/E13&lt;10, H13/E13, "&gt;999%"))</f>
        <v>0.15809420682187331</v>
      </c>
    </row>
    <row r="14" spans="1:10" x14ac:dyDescent="0.2">
      <c r="A14" s="158" t="s">
        <v>146</v>
      </c>
      <c r="B14" s="65">
        <v>486</v>
      </c>
      <c r="C14" s="66">
        <v>313</v>
      </c>
      <c r="D14" s="65">
        <v>1296</v>
      </c>
      <c r="E14" s="66">
        <v>920</v>
      </c>
      <c r="F14" s="67"/>
      <c r="G14" s="65">
        <f>B14-C14</f>
        <v>173</v>
      </c>
      <c r="H14" s="66">
        <f>D14-E14</f>
        <v>376</v>
      </c>
      <c r="I14" s="8">
        <f>IF(C14=0, "-", IF(G14/C14&lt;10, G14/C14, "&gt;999%"))</f>
        <v>0.55271565495207664</v>
      </c>
      <c r="J14" s="9">
        <f>IF(E14=0, "-", IF(H14/E14&lt;10, H14/E14, "&gt;999%"))</f>
        <v>0.40869565217391307</v>
      </c>
    </row>
    <row r="15" spans="1:10" x14ac:dyDescent="0.2">
      <c r="A15" s="158" t="s">
        <v>147</v>
      </c>
      <c r="B15" s="65">
        <v>200</v>
      </c>
      <c r="C15" s="66">
        <v>194</v>
      </c>
      <c r="D15" s="65">
        <v>553</v>
      </c>
      <c r="E15" s="66">
        <v>678</v>
      </c>
      <c r="F15" s="67"/>
      <c r="G15" s="65">
        <f>B15-C15</f>
        <v>6</v>
      </c>
      <c r="H15" s="66">
        <f>D15-E15</f>
        <v>-125</v>
      </c>
      <c r="I15" s="8">
        <f>IF(C15=0, "-", IF(G15/C15&lt;10, G15/C15, "&gt;999%"))</f>
        <v>3.0927835051546393E-2</v>
      </c>
      <c r="J15" s="9">
        <f>IF(E15=0, "-", IF(H15/E15&lt;10, H15/E15, "&gt;999%"))</f>
        <v>-0.18436578171091444</v>
      </c>
    </row>
    <row r="16" spans="1:10" x14ac:dyDescent="0.2">
      <c r="A16" s="158" t="s">
        <v>148</v>
      </c>
      <c r="B16" s="65">
        <v>32</v>
      </c>
      <c r="C16" s="66">
        <v>52</v>
      </c>
      <c r="D16" s="65">
        <v>106</v>
      </c>
      <c r="E16" s="66">
        <v>128</v>
      </c>
      <c r="F16" s="67"/>
      <c r="G16" s="65">
        <f>B16-C16</f>
        <v>-20</v>
      </c>
      <c r="H16" s="66">
        <f>D16-E16</f>
        <v>-22</v>
      </c>
      <c r="I16" s="8">
        <f>IF(C16=0, "-", IF(G16/C16&lt;10, G16/C16, "&gt;999%"))</f>
        <v>-0.38461538461538464</v>
      </c>
      <c r="J16" s="9">
        <f>IF(E16=0, "-", IF(H16/E16&lt;10, H16/E16, "&gt;999%"))</f>
        <v>-0.171875</v>
      </c>
    </row>
    <row r="17" spans="1:10" x14ac:dyDescent="0.2">
      <c r="A17" s="158" t="s">
        <v>149</v>
      </c>
      <c r="B17" s="65">
        <v>58</v>
      </c>
      <c r="C17" s="66">
        <v>30</v>
      </c>
      <c r="D17" s="65">
        <v>184</v>
      </c>
      <c r="E17" s="66">
        <v>121</v>
      </c>
      <c r="F17" s="67"/>
      <c r="G17" s="65">
        <f>B17-C17</f>
        <v>28</v>
      </c>
      <c r="H17" s="66">
        <f>D17-E17</f>
        <v>63</v>
      </c>
      <c r="I17" s="8">
        <f>IF(C17=0, "-", IF(G17/C17&lt;10, G17/C17, "&gt;999%"))</f>
        <v>0.93333333333333335</v>
      </c>
      <c r="J17" s="9">
        <f>IF(E17=0, "-", IF(H17/E17&lt;10, H17/E17, "&gt;999%"))</f>
        <v>0.52066115702479343</v>
      </c>
    </row>
    <row r="18" spans="1:10" x14ac:dyDescent="0.2">
      <c r="A18" s="22"/>
      <c r="B18" s="74"/>
      <c r="C18" s="75"/>
      <c r="D18" s="74"/>
      <c r="E18" s="75"/>
      <c r="F18" s="76"/>
      <c r="G18" s="74"/>
      <c r="H18" s="75"/>
      <c r="I18" s="23"/>
      <c r="J18" s="24"/>
    </row>
    <row r="19" spans="1:10" s="160" customFormat="1" x14ac:dyDescent="0.2">
      <c r="A19" s="159" t="s">
        <v>112</v>
      </c>
      <c r="B19" s="78">
        <f>SUM($B20:$B23)</f>
        <v>530</v>
      </c>
      <c r="C19" s="79">
        <f>SUM($C20:$C23)</f>
        <v>406</v>
      </c>
      <c r="D19" s="78">
        <f>SUM($D20:$D23)</f>
        <v>1312</v>
      </c>
      <c r="E19" s="79">
        <f>SUM($E20:$E23)</f>
        <v>1084</v>
      </c>
      <c r="F19" s="80"/>
      <c r="G19" s="78">
        <f>B19-C19</f>
        <v>124</v>
      </c>
      <c r="H19" s="79">
        <f>D19-E19</f>
        <v>228</v>
      </c>
      <c r="I19" s="54">
        <f>IF(C19=0, "-", IF(G19/C19&lt;10, G19/C19, "&gt;999%"))</f>
        <v>0.30541871921182268</v>
      </c>
      <c r="J19" s="55">
        <f>IF(E19=0, "-", IF(H19/E19&lt;10, H19/E19, "&gt;999%"))</f>
        <v>0.21033210332103322</v>
      </c>
    </row>
    <row r="20" spans="1:10" x14ac:dyDescent="0.2">
      <c r="A20" s="158" t="s">
        <v>146</v>
      </c>
      <c r="B20" s="65">
        <v>172</v>
      </c>
      <c r="C20" s="66">
        <v>125</v>
      </c>
      <c r="D20" s="65">
        <v>425</v>
      </c>
      <c r="E20" s="66">
        <v>338</v>
      </c>
      <c r="F20" s="67"/>
      <c r="G20" s="65">
        <f>B20-C20</f>
        <v>47</v>
      </c>
      <c r="H20" s="66">
        <f>D20-E20</f>
        <v>87</v>
      </c>
      <c r="I20" s="8">
        <f>IF(C20=0, "-", IF(G20/C20&lt;10, G20/C20, "&gt;999%"))</f>
        <v>0.376</v>
      </c>
      <c r="J20" s="9">
        <f>IF(E20=0, "-", IF(H20/E20&lt;10, H20/E20, "&gt;999%"))</f>
        <v>0.25739644970414199</v>
      </c>
    </row>
    <row r="21" spans="1:10" x14ac:dyDescent="0.2">
      <c r="A21" s="158" t="s">
        <v>147</v>
      </c>
      <c r="B21" s="65">
        <v>308</v>
      </c>
      <c r="C21" s="66">
        <v>232</v>
      </c>
      <c r="D21" s="65">
        <v>753</v>
      </c>
      <c r="E21" s="66">
        <v>616</v>
      </c>
      <c r="F21" s="67"/>
      <c r="G21" s="65">
        <f>B21-C21</f>
        <v>76</v>
      </c>
      <c r="H21" s="66">
        <f>D21-E21</f>
        <v>137</v>
      </c>
      <c r="I21" s="8">
        <f>IF(C21=0, "-", IF(G21/C21&lt;10, G21/C21, "&gt;999%"))</f>
        <v>0.32758620689655171</v>
      </c>
      <c r="J21" s="9">
        <f>IF(E21=0, "-", IF(H21/E21&lt;10, H21/E21, "&gt;999%"))</f>
        <v>0.22240259740259741</v>
      </c>
    </row>
    <row r="22" spans="1:10" x14ac:dyDescent="0.2">
      <c r="A22" s="158" t="s">
        <v>148</v>
      </c>
      <c r="B22" s="65">
        <v>43</v>
      </c>
      <c r="C22" s="66">
        <v>34</v>
      </c>
      <c r="D22" s="65">
        <v>119</v>
      </c>
      <c r="E22" s="66">
        <v>110</v>
      </c>
      <c r="F22" s="67"/>
      <c r="G22" s="65">
        <f>B22-C22</f>
        <v>9</v>
      </c>
      <c r="H22" s="66">
        <f>D22-E22</f>
        <v>9</v>
      </c>
      <c r="I22" s="8">
        <f>IF(C22=0, "-", IF(G22/C22&lt;10, G22/C22, "&gt;999%"))</f>
        <v>0.26470588235294118</v>
      </c>
      <c r="J22" s="9">
        <f>IF(E22=0, "-", IF(H22/E22&lt;10, H22/E22, "&gt;999%"))</f>
        <v>8.1818181818181818E-2</v>
      </c>
    </row>
    <row r="23" spans="1:10" x14ac:dyDescent="0.2">
      <c r="A23" s="158" t="s">
        <v>149</v>
      </c>
      <c r="B23" s="65">
        <v>7</v>
      </c>
      <c r="C23" s="66">
        <v>15</v>
      </c>
      <c r="D23" s="65">
        <v>15</v>
      </c>
      <c r="E23" s="66">
        <v>20</v>
      </c>
      <c r="F23" s="67"/>
      <c r="G23" s="65">
        <f>B23-C23</f>
        <v>-8</v>
      </c>
      <c r="H23" s="66">
        <f>D23-E23</f>
        <v>-5</v>
      </c>
      <c r="I23" s="8">
        <f>IF(C23=0, "-", IF(G23/C23&lt;10, G23/C23, "&gt;999%"))</f>
        <v>-0.53333333333333333</v>
      </c>
      <c r="J23" s="9">
        <f>IF(E23=0, "-", IF(H23/E23&lt;10, H23/E23, "&gt;999%"))</f>
        <v>-0.25</v>
      </c>
    </row>
    <row r="24" spans="1:10" x14ac:dyDescent="0.2">
      <c r="A24" s="7"/>
      <c r="B24" s="65"/>
      <c r="C24" s="66"/>
      <c r="D24" s="65"/>
      <c r="E24" s="66"/>
      <c r="F24" s="67"/>
      <c r="G24" s="65"/>
      <c r="H24" s="66"/>
      <c r="I24" s="8"/>
      <c r="J24" s="9"/>
    </row>
    <row r="25" spans="1:10" s="43" customFormat="1" x14ac:dyDescent="0.2">
      <c r="A25" s="53" t="s">
        <v>29</v>
      </c>
      <c r="B25" s="78">
        <f>SUM($B26:$B29)</f>
        <v>1558</v>
      </c>
      <c r="C25" s="79">
        <f>SUM($C26:$C29)</f>
        <v>1212</v>
      </c>
      <c r="D25" s="78">
        <f>SUM($D26:$D29)</f>
        <v>4089</v>
      </c>
      <c r="E25" s="79">
        <f>SUM($E26:$E29)</f>
        <v>3705</v>
      </c>
      <c r="F25" s="80"/>
      <c r="G25" s="78">
        <f>B25-C25</f>
        <v>346</v>
      </c>
      <c r="H25" s="79">
        <f>D25-E25</f>
        <v>384</v>
      </c>
      <c r="I25" s="54">
        <f>IF(C25=0, "-", IF(G25/C25&lt;10, G25/C25, "&gt;999%"))</f>
        <v>0.28547854785478549</v>
      </c>
      <c r="J25" s="55">
        <f>IF(E25=0, "-", IF(H25/E25&lt;10, H25/E25, "&gt;999%"))</f>
        <v>0.10364372469635627</v>
      </c>
    </row>
    <row r="26" spans="1:10" x14ac:dyDescent="0.2">
      <c r="A26" s="158" t="s">
        <v>146</v>
      </c>
      <c r="B26" s="65">
        <v>811</v>
      </c>
      <c r="C26" s="66">
        <v>575</v>
      </c>
      <c r="D26" s="65">
        <v>2138</v>
      </c>
      <c r="E26" s="66">
        <v>1681</v>
      </c>
      <c r="F26" s="67"/>
      <c r="G26" s="65">
        <f>B26-C26</f>
        <v>236</v>
      </c>
      <c r="H26" s="66">
        <f>D26-E26</f>
        <v>457</v>
      </c>
      <c r="I26" s="8">
        <f>IF(C26=0, "-", IF(G26/C26&lt;10, G26/C26, "&gt;999%"))</f>
        <v>0.41043478260869565</v>
      </c>
      <c r="J26" s="9">
        <f>IF(E26=0, "-", IF(H26/E26&lt;10, H26/E26, "&gt;999%"))</f>
        <v>0.27186198691255203</v>
      </c>
    </row>
    <row r="27" spans="1:10" x14ac:dyDescent="0.2">
      <c r="A27" s="158" t="s">
        <v>147</v>
      </c>
      <c r="B27" s="65">
        <v>575</v>
      </c>
      <c r="C27" s="66">
        <v>479</v>
      </c>
      <c r="D27" s="65">
        <v>1457</v>
      </c>
      <c r="E27" s="66">
        <v>1495</v>
      </c>
      <c r="F27" s="67"/>
      <c r="G27" s="65">
        <f>B27-C27</f>
        <v>96</v>
      </c>
      <c r="H27" s="66">
        <f>D27-E27</f>
        <v>-38</v>
      </c>
      <c r="I27" s="8">
        <f>IF(C27=0, "-", IF(G27/C27&lt;10, G27/C27, "&gt;999%"))</f>
        <v>0.20041753653444677</v>
      </c>
      <c r="J27" s="9">
        <f>IF(E27=0, "-", IF(H27/E27&lt;10, H27/E27, "&gt;999%"))</f>
        <v>-2.5418060200668897E-2</v>
      </c>
    </row>
    <row r="28" spans="1:10" x14ac:dyDescent="0.2">
      <c r="A28" s="158" t="s">
        <v>148</v>
      </c>
      <c r="B28" s="65">
        <v>94</v>
      </c>
      <c r="C28" s="66">
        <v>102</v>
      </c>
      <c r="D28" s="65">
        <v>276</v>
      </c>
      <c r="E28" s="66">
        <v>285</v>
      </c>
      <c r="F28" s="67"/>
      <c r="G28" s="65">
        <f>B28-C28</f>
        <v>-8</v>
      </c>
      <c r="H28" s="66">
        <f>D28-E28</f>
        <v>-9</v>
      </c>
      <c r="I28" s="8">
        <f>IF(C28=0, "-", IF(G28/C28&lt;10, G28/C28, "&gt;999%"))</f>
        <v>-7.8431372549019607E-2</v>
      </c>
      <c r="J28" s="9">
        <f>IF(E28=0, "-", IF(H28/E28&lt;10, H28/E28, "&gt;999%"))</f>
        <v>-3.1578947368421054E-2</v>
      </c>
    </row>
    <row r="29" spans="1:10" x14ac:dyDescent="0.2">
      <c r="A29" s="158" t="s">
        <v>149</v>
      </c>
      <c r="B29" s="65">
        <v>78</v>
      </c>
      <c r="C29" s="66">
        <v>56</v>
      </c>
      <c r="D29" s="65">
        <v>218</v>
      </c>
      <c r="E29" s="66">
        <v>244</v>
      </c>
      <c r="F29" s="67"/>
      <c r="G29" s="65">
        <f>B29-C29</f>
        <v>22</v>
      </c>
      <c r="H29" s="66">
        <f>D29-E29</f>
        <v>-26</v>
      </c>
      <c r="I29" s="8">
        <f>IF(C29=0, "-", IF(G29/C29&lt;10, G29/C29, "&gt;999%"))</f>
        <v>0.39285714285714285</v>
      </c>
      <c r="J29" s="9">
        <f>IF(E29=0, "-", IF(H29/E29&lt;10, H29/E29, "&gt;999%"))</f>
        <v>-0.10655737704918032</v>
      </c>
    </row>
    <row r="30" spans="1:10" x14ac:dyDescent="0.2">
      <c r="A30" s="7"/>
      <c r="B30" s="65"/>
      <c r="C30" s="66"/>
      <c r="D30" s="65"/>
      <c r="E30" s="66"/>
      <c r="F30" s="67"/>
      <c r="G30" s="65"/>
      <c r="H30" s="66"/>
      <c r="I30" s="8"/>
      <c r="J30" s="9"/>
    </row>
    <row r="31" spans="1:10" s="43" customFormat="1" x14ac:dyDescent="0.2">
      <c r="A31" s="22" t="s">
        <v>113</v>
      </c>
      <c r="B31" s="78">
        <v>76</v>
      </c>
      <c r="C31" s="79">
        <v>45</v>
      </c>
      <c r="D31" s="78">
        <v>156</v>
      </c>
      <c r="E31" s="79">
        <v>138</v>
      </c>
      <c r="F31" s="80"/>
      <c r="G31" s="78">
        <f>B31-C31</f>
        <v>31</v>
      </c>
      <c r="H31" s="79">
        <f>D31-E31</f>
        <v>18</v>
      </c>
      <c r="I31" s="54">
        <f>IF(C31=0, "-", IF(G31/C31&lt;10, G31/C31, "&gt;999%"))</f>
        <v>0.68888888888888888</v>
      </c>
      <c r="J31" s="55">
        <f>IF(E31=0, "-", IF(H31/E31&lt;10, H31/E31, "&gt;999%"))</f>
        <v>0.13043478260869565</v>
      </c>
    </row>
    <row r="32" spans="1:10" x14ac:dyDescent="0.2">
      <c r="A32" s="1"/>
      <c r="B32" s="68"/>
      <c r="C32" s="69"/>
      <c r="D32" s="68"/>
      <c r="E32" s="69"/>
      <c r="F32" s="70"/>
      <c r="G32" s="68"/>
      <c r="H32" s="69"/>
      <c r="I32" s="5"/>
      <c r="J32" s="6"/>
    </row>
    <row r="33" spans="1:10" s="43" customFormat="1" x14ac:dyDescent="0.2">
      <c r="A33" s="27" t="s">
        <v>5</v>
      </c>
      <c r="B33" s="71">
        <f>SUM(B26:B32)</f>
        <v>1634</v>
      </c>
      <c r="C33" s="77">
        <f>SUM(C26:C32)</f>
        <v>1257</v>
      </c>
      <c r="D33" s="71">
        <f>SUM(D26:D32)</f>
        <v>4245</v>
      </c>
      <c r="E33" s="77">
        <f>SUM(E26:E32)</f>
        <v>3843</v>
      </c>
      <c r="F33" s="73"/>
      <c r="G33" s="71">
        <f>B33-C33</f>
        <v>377</v>
      </c>
      <c r="H33" s="72">
        <f>D33-E33</f>
        <v>402</v>
      </c>
      <c r="I33" s="37">
        <f>IF(C33=0, 0, G33/C33)</f>
        <v>0.29992044550517105</v>
      </c>
      <c r="J33" s="38">
        <f>IF(E33=0, 0, H33/E33)</f>
        <v>0.10460577673692428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7"/>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96</v>
      </c>
      <c r="B2" s="202" t="s">
        <v>86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97</v>
      </c>
      <c r="B7" s="65"/>
      <c r="C7" s="66"/>
      <c r="D7" s="65"/>
      <c r="E7" s="66"/>
      <c r="F7" s="67"/>
      <c r="G7" s="65"/>
      <c r="H7" s="66"/>
      <c r="I7" s="20"/>
      <c r="J7" s="21"/>
    </row>
    <row r="8" spans="1:10" x14ac:dyDescent="0.2">
      <c r="A8" s="158" t="s">
        <v>150</v>
      </c>
      <c r="B8" s="65">
        <v>14</v>
      </c>
      <c r="C8" s="66">
        <v>5</v>
      </c>
      <c r="D8" s="65">
        <v>25</v>
      </c>
      <c r="E8" s="66">
        <v>20</v>
      </c>
      <c r="F8" s="67"/>
      <c r="G8" s="65">
        <f>B8-C8</f>
        <v>9</v>
      </c>
      <c r="H8" s="66">
        <f>D8-E8</f>
        <v>5</v>
      </c>
      <c r="I8" s="20">
        <f>IF(C8=0, "-", IF(G8/C8&lt;10, G8/C8, "&gt;999%"))</f>
        <v>1.8</v>
      </c>
      <c r="J8" s="21">
        <f>IF(E8=0, "-", IF(H8/E8&lt;10, H8/E8, "&gt;999%"))</f>
        <v>0.25</v>
      </c>
    </row>
    <row r="9" spans="1:10" x14ac:dyDescent="0.2">
      <c r="A9" s="158" t="s">
        <v>151</v>
      </c>
      <c r="B9" s="65">
        <v>4</v>
      </c>
      <c r="C9" s="66">
        <v>4</v>
      </c>
      <c r="D9" s="65">
        <v>12</v>
      </c>
      <c r="E9" s="66">
        <v>8</v>
      </c>
      <c r="F9" s="67"/>
      <c r="G9" s="65">
        <f>B9-C9</f>
        <v>0</v>
      </c>
      <c r="H9" s="66">
        <f>D9-E9</f>
        <v>4</v>
      </c>
      <c r="I9" s="20">
        <f>IF(C9=0, "-", IF(G9/C9&lt;10, G9/C9, "&gt;999%"))</f>
        <v>0</v>
      </c>
      <c r="J9" s="21">
        <f>IF(E9=0, "-", IF(H9/E9&lt;10, H9/E9, "&gt;999%"))</f>
        <v>0.5</v>
      </c>
    </row>
    <row r="10" spans="1:10" x14ac:dyDescent="0.2">
      <c r="A10" s="158" t="s">
        <v>152</v>
      </c>
      <c r="B10" s="65">
        <v>38</v>
      </c>
      <c r="C10" s="66">
        <v>30</v>
      </c>
      <c r="D10" s="65">
        <v>78</v>
      </c>
      <c r="E10" s="66">
        <v>83</v>
      </c>
      <c r="F10" s="67"/>
      <c r="G10" s="65">
        <f>B10-C10</f>
        <v>8</v>
      </c>
      <c r="H10" s="66">
        <f>D10-E10</f>
        <v>-5</v>
      </c>
      <c r="I10" s="20">
        <f>IF(C10=0, "-", IF(G10/C10&lt;10, G10/C10, "&gt;999%"))</f>
        <v>0.26666666666666666</v>
      </c>
      <c r="J10" s="21">
        <f>IF(E10=0, "-", IF(H10/E10&lt;10, H10/E10, "&gt;999%"))</f>
        <v>-6.0240963855421686E-2</v>
      </c>
    </row>
    <row r="11" spans="1:10" x14ac:dyDescent="0.2">
      <c r="A11" s="158" t="s">
        <v>153</v>
      </c>
      <c r="B11" s="65">
        <v>196</v>
      </c>
      <c r="C11" s="66">
        <v>178</v>
      </c>
      <c r="D11" s="65">
        <v>523</v>
      </c>
      <c r="E11" s="66">
        <v>663</v>
      </c>
      <c r="F11" s="67"/>
      <c r="G11" s="65">
        <f>B11-C11</f>
        <v>18</v>
      </c>
      <c r="H11" s="66">
        <f>D11-E11</f>
        <v>-140</v>
      </c>
      <c r="I11" s="20">
        <f>IF(C11=0, "-", IF(G11/C11&lt;10, G11/C11, "&gt;999%"))</f>
        <v>0.10112359550561797</v>
      </c>
      <c r="J11" s="21">
        <f>IF(E11=0, "-", IF(H11/E11&lt;10, H11/E11, "&gt;999%"))</f>
        <v>-0.21116138763197587</v>
      </c>
    </row>
    <row r="12" spans="1:10" x14ac:dyDescent="0.2">
      <c r="A12" s="7"/>
      <c r="B12" s="65"/>
      <c r="C12" s="66"/>
      <c r="D12" s="65"/>
      <c r="E12" s="66"/>
      <c r="F12" s="67"/>
      <c r="G12" s="65"/>
      <c r="H12" s="66"/>
      <c r="I12" s="20"/>
      <c r="J12" s="21"/>
    </row>
    <row r="13" spans="1:10" s="139" customFormat="1" x14ac:dyDescent="0.2">
      <c r="A13" s="159" t="s">
        <v>106</v>
      </c>
      <c r="B13" s="65"/>
      <c r="C13" s="66"/>
      <c r="D13" s="65"/>
      <c r="E13" s="66"/>
      <c r="F13" s="67"/>
      <c r="G13" s="65"/>
      <c r="H13" s="66"/>
      <c r="I13" s="20"/>
      <c r="J13" s="21"/>
    </row>
    <row r="14" spans="1:10" x14ac:dyDescent="0.2">
      <c r="A14" s="158" t="s">
        <v>150</v>
      </c>
      <c r="B14" s="65">
        <v>179</v>
      </c>
      <c r="C14" s="66">
        <v>108</v>
      </c>
      <c r="D14" s="65">
        <v>398</v>
      </c>
      <c r="E14" s="66">
        <v>418</v>
      </c>
      <c r="F14" s="67"/>
      <c r="G14" s="65">
        <f>B14-C14</f>
        <v>71</v>
      </c>
      <c r="H14" s="66">
        <f>D14-E14</f>
        <v>-20</v>
      </c>
      <c r="I14" s="20">
        <f>IF(C14=0, "-", IF(G14/C14&lt;10, G14/C14, "&gt;999%"))</f>
        <v>0.65740740740740744</v>
      </c>
      <c r="J14" s="21">
        <f>IF(E14=0, "-", IF(H14/E14&lt;10, H14/E14, "&gt;999%"))</f>
        <v>-4.784688995215311E-2</v>
      </c>
    </row>
    <row r="15" spans="1:10" x14ac:dyDescent="0.2">
      <c r="A15" s="158" t="s">
        <v>151</v>
      </c>
      <c r="B15" s="65">
        <v>4</v>
      </c>
      <c r="C15" s="66">
        <v>1</v>
      </c>
      <c r="D15" s="65">
        <v>14</v>
      </c>
      <c r="E15" s="66">
        <v>3</v>
      </c>
      <c r="F15" s="67"/>
      <c r="G15" s="65">
        <f>B15-C15</f>
        <v>3</v>
      </c>
      <c r="H15" s="66">
        <f>D15-E15</f>
        <v>11</v>
      </c>
      <c r="I15" s="20">
        <f>IF(C15=0, "-", IF(G15/C15&lt;10, G15/C15, "&gt;999%"))</f>
        <v>3</v>
      </c>
      <c r="J15" s="21">
        <f>IF(E15=0, "-", IF(H15/E15&lt;10, H15/E15, "&gt;999%"))</f>
        <v>3.6666666666666665</v>
      </c>
    </row>
    <row r="16" spans="1:10" x14ac:dyDescent="0.2">
      <c r="A16" s="158" t="s">
        <v>152</v>
      </c>
      <c r="B16" s="65">
        <v>64</v>
      </c>
      <c r="C16" s="66">
        <v>47</v>
      </c>
      <c r="D16" s="65">
        <v>192</v>
      </c>
      <c r="E16" s="66">
        <v>128</v>
      </c>
      <c r="F16" s="67"/>
      <c r="G16" s="65">
        <f>B16-C16</f>
        <v>17</v>
      </c>
      <c r="H16" s="66">
        <f>D16-E16</f>
        <v>64</v>
      </c>
      <c r="I16" s="20">
        <f>IF(C16=0, "-", IF(G16/C16&lt;10, G16/C16, "&gt;999%"))</f>
        <v>0.36170212765957449</v>
      </c>
      <c r="J16" s="21">
        <f>IF(E16=0, "-", IF(H16/E16&lt;10, H16/E16, "&gt;999%"))</f>
        <v>0.5</v>
      </c>
    </row>
    <row r="17" spans="1:10" x14ac:dyDescent="0.2">
      <c r="A17" s="158" t="s">
        <v>153</v>
      </c>
      <c r="B17" s="65">
        <v>525</v>
      </c>
      <c r="C17" s="66">
        <v>432</v>
      </c>
      <c r="D17" s="65">
        <v>1530</v>
      </c>
      <c r="E17" s="66">
        <v>1291</v>
      </c>
      <c r="F17" s="67"/>
      <c r="G17" s="65">
        <f>B17-C17</f>
        <v>93</v>
      </c>
      <c r="H17" s="66">
        <f>D17-E17</f>
        <v>239</v>
      </c>
      <c r="I17" s="20">
        <f>IF(C17=0, "-", IF(G17/C17&lt;10, G17/C17, "&gt;999%"))</f>
        <v>0.21527777777777779</v>
      </c>
      <c r="J17" s="21">
        <f>IF(E17=0, "-", IF(H17/E17&lt;10, H17/E17, "&gt;999%"))</f>
        <v>0.18512780790085206</v>
      </c>
    </row>
    <row r="18" spans="1:10" x14ac:dyDescent="0.2">
      <c r="A18" s="158" t="s">
        <v>154</v>
      </c>
      <c r="B18" s="65">
        <v>4</v>
      </c>
      <c r="C18" s="66">
        <v>1</v>
      </c>
      <c r="D18" s="65">
        <v>5</v>
      </c>
      <c r="E18" s="66">
        <v>7</v>
      </c>
      <c r="F18" s="67"/>
      <c r="G18" s="65">
        <f>B18-C18</f>
        <v>3</v>
      </c>
      <c r="H18" s="66">
        <f>D18-E18</f>
        <v>-2</v>
      </c>
      <c r="I18" s="20">
        <f>IF(C18=0, "-", IF(G18/C18&lt;10, G18/C18, "&gt;999%"))</f>
        <v>3</v>
      </c>
      <c r="J18" s="21">
        <f>IF(E18=0, "-", IF(H18/E18&lt;10, H18/E18, "&gt;999%"))</f>
        <v>-0.2857142857142857</v>
      </c>
    </row>
    <row r="19" spans="1:10" x14ac:dyDescent="0.2">
      <c r="A19" s="7"/>
      <c r="B19" s="65"/>
      <c r="C19" s="66"/>
      <c r="D19" s="65"/>
      <c r="E19" s="66"/>
      <c r="F19" s="67"/>
      <c r="G19" s="65"/>
      <c r="H19" s="66"/>
      <c r="I19" s="20"/>
      <c r="J19" s="21"/>
    </row>
    <row r="20" spans="1:10" s="139" customFormat="1" x14ac:dyDescent="0.2">
      <c r="A20" s="159" t="s">
        <v>112</v>
      </c>
      <c r="B20" s="65"/>
      <c r="C20" s="66"/>
      <c r="D20" s="65"/>
      <c r="E20" s="66"/>
      <c r="F20" s="67"/>
      <c r="G20" s="65"/>
      <c r="H20" s="66"/>
      <c r="I20" s="20"/>
      <c r="J20" s="21"/>
    </row>
    <row r="21" spans="1:10" x14ac:dyDescent="0.2">
      <c r="A21" s="158" t="s">
        <v>150</v>
      </c>
      <c r="B21" s="65">
        <v>481</v>
      </c>
      <c r="C21" s="66">
        <v>386</v>
      </c>
      <c r="D21" s="65">
        <v>1215</v>
      </c>
      <c r="E21" s="66">
        <v>1027</v>
      </c>
      <c r="F21" s="67"/>
      <c r="G21" s="65">
        <f>B21-C21</f>
        <v>95</v>
      </c>
      <c r="H21" s="66">
        <f>D21-E21</f>
        <v>188</v>
      </c>
      <c r="I21" s="20">
        <f>IF(C21=0, "-", IF(G21/C21&lt;10, G21/C21, "&gt;999%"))</f>
        <v>0.24611398963730569</v>
      </c>
      <c r="J21" s="21">
        <f>IF(E21=0, "-", IF(H21/E21&lt;10, H21/E21, "&gt;999%"))</f>
        <v>0.1830574488802337</v>
      </c>
    </row>
    <row r="22" spans="1:10" x14ac:dyDescent="0.2">
      <c r="A22" s="158" t="s">
        <v>153</v>
      </c>
      <c r="B22" s="65">
        <v>49</v>
      </c>
      <c r="C22" s="66">
        <v>20</v>
      </c>
      <c r="D22" s="65">
        <v>97</v>
      </c>
      <c r="E22" s="66">
        <v>57</v>
      </c>
      <c r="F22" s="67"/>
      <c r="G22" s="65">
        <f>B22-C22</f>
        <v>29</v>
      </c>
      <c r="H22" s="66">
        <f>D22-E22</f>
        <v>40</v>
      </c>
      <c r="I22" s="20">
        <f>IF(C22=0, "-", IF(G22/C22&lt;10, G22/C22, "&gt;999%"))</f>
        <v>1.45</v>
      </c>
      <c r="J22" s="21">
        <f>IF(E22=0, "-", IF(H22/E22&lt;10, H22/E22, "&gt;999%"))</f>
        <v>0.70175438596491224</v>
      </c>
    </row>
    <row r="23" spans="1:10" x14ac:dyDescent="0.2">
      <c r="A23" s="7"/>
      <c r="B23" s="65"/>
      <c r="C23" s="66"/>
      <c r="D23" s="65"/>
      <c r="E23" s="66"/>
      <c r="F23" s="67"/>
      <c r="G23" s="65"/>
      <c r="H23" s="66"/>
      <c r="I23" s="20"/>
      <c r="J23" s="21"/>
    </row>
    <row r="24" spans="1:10" x14ac:dyDescent="0.2">
      <c r="A24" s="7" t="s">
        <v>113</v>
      </c>
      <c r="B24" s="65">
        <v>76</v>
      </c>
      <c r="C24" s="66">
        <v>45</v>
      </c>
      <c r="D24" s="65">
        <v>156</v>
      </c>
      <c r="E24" s="66">
        <v>138</v>
      </c>
      <c r="F24" s="67"/>
      <c r="G24" s="65">
        <f>B24-C24</f>
        <v>31</v>
      </c>
      <c r="H24" s="66">
        <f>D24-E24</f>
        <v>18</v>
      </c>
      <c r="I24" s="20">
        <f>IF(C24=0, "-", IF(G24/C24&lt;10, G24/C24, "&gt;999%"))</f>
        <v>0.68888888888888888</v>
      </c>
      <c r="J24" s="21">
        <f>IF(E24=0, "-", IF(H24/E24&lt;10, H24/E24, "&gt;999%"))</f>
        <v>0.13043478260869565</v>
      </c>
    </row>
    <row r="25" spans="1:10" x14ac:dyDescent="0.2">
      <c r="A25" s="1"/>
      <c r="B25" s="68"/>
      <c r="C25" s="69"/>
      <c r="D25" s="68"/>
      <c r="E25" s="69"/>
      <c r="F25" s="70"/>
      <c r="G25" s="68"/>
      <c r="H25" s="69"/>
      <c r="I25" s="5"/>
      <c r="J25" s="6"/>
    </row>
    <row r="26" spans="1:10" s="43" customFormat="1" x14ac:dyDescent="0.2">
      <c r="A26" s="27" t="s">
        <v>5</v>
      </c>
      <c r="B26" s="71">
        <f>SUM(B6:B25)</f>
        <v>1634</v>
      </c>
      <c r="C26" s="77">
        <f>SUM(C6:C25)</f>
        <v>1257</v>
      </c>
      <c r="D26" s="71">
        <f>SUM(D6:D25)</f>
        <v>4245</v>
      </c>
      <c r="E26" s="77">
        <f>SUM(E6:E25)</f>
        <v>3843</v>
      </c>
      <c r="F26" s="73"/>
      <c r="G26" s="71">
        <f>B26-C26</f>
        <v>377</v>
      </c>
      <c r="H26" s="72">
        <f>D26-E26</f>
        <v>402</v>
      </c>
      <c r="I26" s="37">
        <f>IF(C26=0, 0, G26/C26)</f>
        <v>0.29992044550517105</v>
      </c>
      <c r="J26" s="38">
        <f>IF(E26=0, 0, H26/E26)</f>
        <v>0.10460577673692428</v>
      </c>
    </row>
    <row r="27" spans="1:10" s="43" customFormat="1" x14ac:dyDescent="0.2">
      <c r="A27" s="22"/>
      <c r="B27" s="78"/>
      <c r="C27" s="98"/>
      <c r="D27" s="78"/>
      <c r="E27" s="98"/>
      <c r="F27" s="80"/>
      <c r="G27" s="78"/>
      <c r="H27" s="79"/>
      <c r="I27" s="54"/>
      <c r="J27" s="55"/>
    </row>
    <row r="28" spans="1:10" s="139" customFormat="1" x14ac:dyDescent="0.2">
      <c r="A28" s="161" t="s">
        <v>155</v>
      </c>
      <c r="B28" s="74"/>
      <c r="C28" s="75"/>
      <c r="D28" s="74"/>
      <c r="E28" s="75"/>
      <c r="F28" s="76"/>
      <c r="G28" s="74"/>
      <c r="H28" s="75"/>
      <c r="I28" s="23"/>
      <c r="J28" s="24"/>
    </row>
    <row r="29" spans="1:10" x14ac:dyDescent="0.2">
      <c r="A29" s="7" t="s">
        <v>150</v>
      </c>
      <c r="B29" s="65">
        <v>674</v>
      </c>
      <c r="C29" s="66">
        <v>499</v>
      </c>
      <c r="D29" s="65">
        <v>1638</v>
      </c>
      <c r="E29" s="66">
        <v>1465</v>
      </c>
      <c r="F29" s="67"/>
      <c r="G29" s="65">
        <f>B29-C29</f>
        <v>175</v>
      </c>
      <c r="H29" s="66">
        <f>D29-E29</f>
        <v>173</v>
      </c>
      <c r="I29" s="20">
        <f>IF(C29=0, "-", IF(G29/C29&lt;10, G29/C29, "&gt;999%"))</f>
        <v>0.35070140280561124</v>
      </c>
      <c r="J29" s="21">
        <f>IF(E29=0, "-", IF(H29/E29&lt;10, H29/E29, "&gt;999%"))</f>
        <v>0.11808873720136519</v>
      </c>
    </row>
    <row r="30" spans="1:10" x14ac:dyDescent="0.2">
      <c r="A30" s="7" t="s">
        <v>151</v>
      </c>
      <c r="B30" s="65">
        <v>8</v>
      </c>
      <c r="C30" s="66">
        <v>5</v>
      </c>
      <c r="D30" s="65">
        <v>26</v>
      </c>
      <c r="E30" s="66">
        <v>11</v>
      </c>
      <c r="F30" s="67"/>
      <c r="G30" s="65">
        <f>B30-C30</f>
        <v>3</v>
      </c>
      <c r="H30" s="66">
        <f>D30-E30</f>
        <v>15</v>
      </c>
      <c r="I30" s="20">
        <f>IF(C30=0, "-", IF(G30/C30&lt;10, G30/C30, "&gt;999%"))</f>
        <v>0.6</v>
      </c>
      <c r="J30" s="21">
        <f>IF(E30=0, "-", IF(H30/E30&lt;10, H30/E30, "&gt;999%"))</f>
        <v>1.3636363636363635</v>
      </c>
    </row>
    <row r="31" spans="1:10" x14ac:dyDescent="0.2">
      <c r="A31" s="7" t="s">
        <v>152</v>
      </c>
      <c r="B31" s="65">
        <v>102</v>
      </c>
      <c r="C31" s="66">
        <v>77</v>
      </c>
      <c r="D31" s="65">
        <v>270</v>
      </c>
      <c r="E31" s="66">
        <v>211</v>
      </c>
      <c r="F31" s="67"/>
      <c r="G31" s="65">
        <f>B31-C31</f>
        <v>25</v>
      </c>
      <c r="H31" s="66">
        <f>D31-E31</f>
        <v>59</v>
      </c>
      <c r="I31" s="20">
        <f>IF(C31=0, "-", IF(G31/C31&lt;10, G31/C31, "&gt;999%"))</f>
        <v>0.32467532467532467</v>
      </c>
      <c r="J31" s="21">
        <f>IF(E31=0, "-", IF(H31/E31&lt;10, H31/E31, "&gt;999%"))</f>
        <v>0.27962085308056872</v>
      </c>
    </row>
    <row r="32" spans="1:10" x14ac:dyDescent="0.2">
      <c r="A32" s="7" t="s">
        <v>153</v>
      </c>
      <c r="B32" s="65">
        <v>770</v>
      </c>
      <c r="C32" s="66">
        <v>630</v>
      </c>
      <c r="D32" s="65">
        <v>2150</v>
      </c>
      <c r="E32" s="66">
        <v>2011</v>
      </c>
      <c r="F32" s="67"/>
      <c r="G32" s="65">
        <f>B32-C32</f>
        <v>140</v>
      </c>
      <c r="H32" s="66">
        <f>D32-E32</f>
        <v>139</v>
      </c>
      <c r="I32" s="20">
        <f>IF(C32=0, "-", IF(G32/C32&lt;10, G32/C32, "&gt;999%"))</f>
        <v>0.22222222222222221</v>
      </c>
      <c r="J32" s="21">
        <f>IF(E32=0, "-", IF(H32/E32&lt;10, H32/E32, "&gt;999%"))</f>
        <v>6.9119840875186481E-2</v>
      </c>
    </row>
    <row r="33" spans="1:10" x14ac:dyDescent="0.2">
      <c r="A33" s="7" t="s">
        <v>154</v>
      </c>
      <c r="B33" s="65">
        <v>4</v>
      </c>
      <c r="C33" s="66">
        <v>1</v>
      </c>
      <c r="D33" s="65">
        <v>5</v>
      </c>
      <c r="E33" s="66">
        <v>7</v>
      </c>
      <c r="F33" s="67"/>
      <c r="G33" s="65">
        <f>B33-C33</f>
        <v>3</v>
      </c>
      <c r="H33" s="66">
        <f>D33-E33</f>
        <v>-2</v>
      </c>
      <c r="I33" s="20">
        <f>IF(C33=0, "-", IF(G33/C33&lt;10, G33/C33, "&gt;999%"))</f>
        <v>3</v>
      </c>
      <c r="J33" s="21">
        <f>IF(E33=0, "-", IF(H33/E33&lt;10, H33/E33, "&gt;999%"))</f>
        <v>-0.2857142857142857</v>
      </c>
    </row>
    <row r="34" spans="1:10" x14ac:dyDescent="0.2">
      <c r="A34" s="7"/>
      <c r="B34" s="65"/>
      <c r="C34" s="66"/>
      <c r="D34" s="65"/>
      <c r="E34" s="66"/>
      <c r="F34" s="67"/>
      <c r="G34" s="65"/>
      <c r="H34" s="66"/>
      <c r="I34" s="20"/>
      <c r="J34" s="21"/>
    </row>
    <row r="35" spans="1:10" x14ac:dyDescent="0.2">
      <c r="A35" s="7" t="s">
        <v>113</v>
      </c>
      <c r="B35" s="65">
        <v>76</v>
      </c>
      <c r="C35" s="66">
        <v>45</v>
      </c>
      <c r="D35" s="65">
        <v>156</v>
      </c>
      <c r="E35" s="66">
        <v>138</v>
      </c>
      <c r="F35" s="67"/>
      <c r="G35" s="65">
        <f>B35-C35</f>
        <v>31</v>
      </c>
      <c r="H35" s="66">
        <f>D35-E35</f>
        <v>18</v>
      </c>
      <c r="I35" s="20">
        <f>IF(C35=0, "-", IF(G35/C35&lt;10, G35/C35, "&gt;999%"))</f>
        <v>0.68888888888888888</v>
      </c>
      <c r="J35" s="21">
        <f>IF(E35=0, "-", IF(H35/E35&lt;10, H35/E35, "&gt;999%"))</f>
        <v>0.13043478260869565</v>
      </c>
    </row>
    <row r="36" spans="1:10" x14ac:dyDescent="0.2">
      <c r="A36" s="7"/>
      <c r="B36" s="65"/>
      <c r="C36" s="66"/>
      <c r="D36" s="65"/>
      <c r="E36" s="66"/>
      <c r="F36" s="67"/>
      <c r="G36" s="65"/>
      <c r="H36" s="66"/>
      <c r="I36" s="20"/>
      <c r="J36" s="21"/>
    </row>
    <row r="37" spans="1:10" s="43" customFormat="1" x14ac:dyDescent="0.2">
      <c r="A37" s="27" t="s">
        <v>5</v>
      </c>
      <c r="B37" s="71">
        <f>SUM(B27:B36)</f>
        <v>1634</v>
      </c>
      <c r="C37" s="77">
        <f>SUM(C27:C36)</f>
        <v>1257</v>
      </c>
      <c r="D37" s="71">
        <f>SUM(D27:D36)</f>
        <v>4245</v>
      </c>
      <c r="E37" s="77">
        <f>SUM(E27:E36)</f>
        <v>3843</v>
      </c>
      <c r="F37" s="73"/>
      <c r="G37" s="71">
        <f>B37-C37</f>
        <v>377</v>
      </c>
      <c r="H37" s="72">
        <f>D37-E37</f>
        <v>402</v>
      </c>
      <c r="I37" s="37">
        <f>IF(C37=0, 0, G37/C37)</f>
        <v>0.29992044550517105</v>
      </c>
      <c r="J37" s="38">
        <f>IF(E37=0, 0, H37/E37)</f>
        <v>0.10460577673692428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96</v>
      </c>
      <c r="B2" s="202" t="s">
        <v>86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182</v>
      </c>
      <c r="B15" s="65">
        <v>23</v>
      </c>
      <c r="C15" s="66">
        <v>7</v>
      </c>
      <c r="D15" s="65">
        <v>66</v>
      </c>
      <c r="E15" s="66">
        <v>29</v>
      </c>
      <c r="F15" s="67"/>
      <c r="G15" s="65">
        <f t="shared" ref="G15:G41" si="0">B15-C15</f>
        <v>16</v>
      </c>
      <c r="H15" s="66">
        <f t="shared" ref="H15:H41" si="1">D15-E15</f>
        <v>37</v>
      </c>
      <c r="I15" s="20">
        <f t="shared" ref="I15:I41" si="2">IF(C15=0, "-", IF(G15/C15&lt;10, G15/C15, "&gt;999%"))</f>
        <v>2.2857142857142856</v>
      </c>
      <c r="J15" s="21">
        <f t="shared" ref="J15:J41" si="3">IF(E15=0, "-", IF(H15/E15&lt;10, H15/E15, "&gt;999%"))</f>
        <v>1.2758620689655173</v>
      </c>
    </row>
    <row r="16" spans="1:10" x14ac:dyDescent="0.2">
      <c r="A16" s="7" t="s">
        <v>181</v>
      </c>
      <c r="B16" s="65">
        <v>5</v>
      </c>
      <c r="C16" s="66">
        <v>0</v>
      </c>
      <c r="D16" s="65">
        <v>6</v>
      </c>
      <c r="E16" s="66">
        <v>0</v>
      </c>
      <c r="F16" s="67"/>
      <c r="G16" s="65">
        <f t="shared" si="0"/>
        <v>5</v>
      </c>
      <c r="H16" s="66">
        <f t="shared" si="1"/>
        <v>6</v>
      </c>
      <c r="I16" s="20" t="str">
        <f t="shared" si="2"/>
        <v>-</v>
      </c>
      <c r="J16" s="21" t="str">
        <f t="shared" si="3"/>
        <v>-</v>
      </c>
    </row>
    <row r="17" spans="1:10" x14ac:dyDescent="0.2">
      <c r="A17" s="7" t="s">
        <v>180</v>
      </c>
      <c r="B17" s="65">
        <v>3</v>
      </c>
      <c r="C17" s="66">
        <v>2</v>
      </c>
      <c r="D17" s="65">
        <v>8</v>
      </c>
      <c r="E17" s="66">
        <v>8</v>
      </c>
      <c r="F17" s="67"/>
      <c r="G17" s="65">
        <f t="shared" si="0"/>
        <v>1</v>
      </c>
      <c r="H17" s="66">
        <f t="shared" si="1"/>
        <v>0</v>
      </c>
      <c r="I17" s="20">
        <f t="shared" si="2"/>
        <v>0.5</v>
      </c>
      <c r="J17" s="21">
        <f t="shared" si="3"/>
        <v>0</v>
      </c>
    </row>
    <row r="18" spans="1:10" x14ac:dyDescent="0.2">
      <c r="A18" s="7" t="s">
        <v>179</v>
      </c>
      <c r="B18" s="65">
        <v>2</v>
      </c>
      <c r="C18" s="66">
        <v>5</v>
      </c>
      <c r="D18" s="65">
        <v>4</v>
      </c>
      <c r="E18" s="66">
        <v>12</v>
      </c>
      <c r="F18" s="67"/>
      <c r="G18" s="65">
        <f t="shared" si="0"/>
        <v>-3</v>
      </c>
      <c r="H18" s="66">
        <f t="shared" si="1"/>
        <v>-8</v>
      </c>
      <c r="I18" s="20">
        <f t="shared" si="2"/>
        <v>-0.6</v>
      </c>
      <c r="J18" s="21">
        <f t="shared" si="3"/>
        <v>-0.66666666666666663</v>
      </c>
    </row>
    <row r="19" spans="1:10" x14ac:dyDescent="0.2">
      <c r="A19" s="7" t="s">
        <v>178</v>
      </c>
      <c r="B19" s="65">
        <v>82</v>
      </c>
      <c r="C19" s="66">
        <v>34</v>
      </c>
      <c r="D19" s="65">
        <v>240</v>
      </c>
      <c r="E19" s="66">
        <v>112</v>
      </c>
      <c r="F19" s="67"/>
      <c r="G19" s="65">
        <f t="shared" si="0"/>
        <v>48</v>
      </c>
      <c r="H19" s="66">
        <f t="shared" si="1"/>
        <v>128</v>
      </c>
      <c r="I19" s="20">
        <f t="shared" si="2"/>
        <v>1.411764705882353</v>
      </c>
      <c r="J19" s="21">
        <f t="shared" si="3"/>
        <v>1.1428571428571428</v>
      </c>
    </row>
    <row r="20" spans="1:10" x14ac:dyDescent="0.2">
      <c r="A20" s="7" t="s">
        <v>177</v>
      </c>
      <c r="B20" s="65">
        <v>32</v>
      </c>
      <c r="C20" s="66">
        <v>14</v>
      </c>
      <c r="D20" s="65">
        <v>86</v>
      </c>
      <c r="E20" s="66">
        <v>65</v>
      </c>
      <c r="F20" s="67"/>
      <c r="G20" s="65">
        <f t="shared" si="0"/>
        <v>18</v>
      </c>
      <c r="H20" s="66">
        <f t="shared" si="1"/>
        <v>21</v>
      </c>
      <c r="I20" s="20">
        <f t="shared" si="2"/>
        <v>1.2857142857142858</v>
      </c>
      <c r="J20" s="21">
        <f t="shared" si="3"/>
        <v>0.32307692307692309</v>
      </c>
    </row>
    <row r="21" spans="1:10" x14ac:dyDescent="0.2">
      <c r="A21" s="7" t="s">
        <v>176</v>
      </c>
      <c r="B21" s="65">
        <v>34</v>
      </c>
      <c r="C21" s="66">
        <v>18</v>
      </c>
      <c r="D21" s="65">
        <v>98</v>
      </c>
      <c r="E21" s="66">
        <v>64</v>
      </c>
      <c r="F21" s="67"/>
      <c r="G21" s="65">
        <f t="shared" si="0"/>
        <v>16</v>
      </c>
      <c r="H21" s="66">
        <f t="shared" si="1"/>
        <v>34</v>
      </c>
      <c r="I21" s="20">
        <f t="shared" si="2"/>
        <v>0.88888888888888884</v>
      </c>
      <c r="J21" s="21">
        <f t="shared" si="3"/>
        <v>0.53125</v>
      </c>
    </row>
    <row r="22" spans="1:10" x14ac:dyDescent="0.2">
      <c r="A22" s="7" t="s">
        <v>175</v>
      </c>
      <c r="B22" s="65">
        <v>4</v>
      </c>
      <c r="C22" s="66">
        <v>3</v>
      </c>
      <c r="D22" s="65">
        <v>5</v>
      </c>
      <c r="E22" s="66">
        <v>4</v>
      </c>
      <c r="F22" s="67"/>
      <c r="G22" s="65">
        <f t="shared" si="0"/>
        <v>1</v>
      </c>
      <c r="H22" s="66">
        <f t="shared" si="1"/>
        <v>1</v>
      </c>
      <c r="I22" s="20">
        <f t="shared" si="2"/>
        <v>0.33333333333333331</v>
      </c>
      <c r="J22" s="21">
        <f t="shared" si="3"/>
        <v>0.25</v>
      </c>
    </row>
    <row r="23" spans="1:10" x14ac:dyDescent="0.2">
      <c r="A23" s="7" t="s">
        <v>174</v>
      </c>
      <c r="B23" s="65">
        <v>13</v>
      </c>
      <c r="C23" s="66">
        <v>2</v>
      </c>
      <c r="D23" s="65">
        <v>29</v>
      </c>
      <c r="E23" s="66">
        <v>8</v>
      </c>
      <c r="F23" s="67"/>
      <c r="G23" s="65">
        <f t="shared" si="0"/>
        <v>11</v>
      </c>
      <c r="H23" s="66">
        <f t="shared" si="1"/>
        <v>21</v>
      </c>
      <c r="I23" s="20">
        <f t="shared" si="2"/>
        <v>5.5</v>
      </c>
      <c r="J23" s="21">
        <f t="shared" si="3"/>
        <v>2.625</v>
      </c>
    </row>
    <row r="24" spans="1:10" x14ac:dyDescent="0.2">
      <c r="A24" s="7" t="s">
        <v>173</v>
      </c>
      <c r="B24" s="65">
        <v>48</v>
      </c>
      <c r="C24" s="66">
        <v>45</v>
      </c>
      <c r="D24" s="65">
        <v>98</v>
      </c>
      <c r="E24" s="66">
        <v>155</v>
      </c>
      <c r="F24" s="67"/>
      <c r="G24" s="65">
        <f t="shared" si="0"/>
        <v>3</v>
      </c>
      <c r="H24" s="66">
        <f t="shared" si="1"/>
        <v>-57</v>
      </c>
      <c r="I24" s="20">
        <f t="shared" si="2"/>
        <v>6.6666666666666666E-2</v>
      </c>
      <c r="J24" s="21">
        <f t="shared" si="3"/>
        <v>-0.36774193548387096</v>
      </c>
    </row>
    <row r="25" spans="1:10" x14ac:dyDescent="0.2">
      <c r="A25" s="7" t="s">
        <v>172</v>
      </c>
      <c r="B25" s="65">
        <v>25</v>
      </c>
      <c r="C25" s="66">
        <v>13</v>
      </c>
      <c r="D25" s="65">
        <v>49</v>
      </c>
      <c r="E25" s="66">
        <v>57</v>
      </c>
      <c r="F25" s="67"/>
      <c r="G25" s="65">
        <f t="shared" si="0"/>
        <v>12</v>
      </c>
      <c r="H25" s="66">
        <f t="shared" si="1"/>
        <v>-8</v>
      </c>
      <c r="I25" s="20">
        <f t="shared" si="2"/>
        <v>0.92307692307692313</v>
      </c>
      <c r="J25" s="21">
        <f t="shared" si="3"/>
        <v>-0.14035087719298245</v>
      </c>
    </row>
    <row r="26" spans="1:10" x14ac:dyDescent="0.2">
      <c r="A26" s="7" t="s">
        <v>171</v>
      </c>
      <c r="B26" s="65">
        <v>11</v>
      </c>
      <c r="C26" s="66">
        <v>7</v>
      </c>
      <c r="D26" s="65">
        <v>30</v>
      </c>
      <c r="E26" s="66">
        <v>54</v>
      </c>
      <c r="F26" s="67"/>
      <c r="G26" s="65">
        <f t="shared" si="0"/>
        <v>4</v>
      </c>
      <c r="H26" s="66">
        <f t="shared" si="1"/>
        <v>-24</v>
      </c>
      <c r="I26" s="20">
        <f t="shared" si="2"/>
        <v>0.5714285714285714</v>
      </c>
      <c r="J26" s="21">
        <f t="shared" si="3"/>
        <v>-0.44444444444444442</v>
      </c>
    </row>
    <row r="27" spans="1:10" x14ac:dyDescent="0.2">
      <c r="A27" s="7" t="s">
        <v>170</v>
      </c>
      <c r="B27" s="65">
        <v>11</v>
      </c>
      <c r="C27" s="66">
        <v>3</v>
      </c>
      <c r="D27" s="65">
        <v>16</v>
      </c>
      <c r="E27" s="66">
        <v>15</v>
      </c>
      <c r="F27" s="67"/>
      <c r="G27" s="65">
        <f t="shared" si="0"/>
        <v>8</v>
      </c>
      <c r="H27" s="66">
        <f t="shared" si="1"/>
        <v>1</v>
      </c>
      <c r="I27" s="20">
        <f t="shared" si="2"/>
        <v>2.6666666666666665</v>
      </c>
      <c r="J27" s="21">
        <f t="shared" si="3"/>
        <v>6.6666666666666666E-2</v>
      </c>
    </row>
    <row r="28" spans="1:10" x14ac:dyDescent="0.2">
      <c r="A28" s="7" t="s">
        <v>169</v>
      </c>
      <c r="B28" s="65">
        <v>486</v>
      </c>
      <c r="C28" s="66">
        <v>411</v>
      </c>
      <c r="D28" s="65">
        <v>1338</v>
      </c>
      <c r="E28" s="66">
        <v>1231</v>
      </c>
      <c r="F28" s="67"/>
      <c r="G28" s="65">
        <f t="shared" si="0"/>
        <v>75</v>
      </c>
      <c r="H28" s="66">
        <f t="shared" si="1"/>
        <v>107</v>
      </c>
      <c r="I28" s="20">
        <f t="shared" si="2"/>
        <v>0.18248175182481752</v>
      </c>
      <c r="J28" s="21">
        <f t="shared" si="3"/>
        <v>8.692120227457352E-2</v>
      </c>
    </row>
    <row r="29" spans="1:10" x14ac:dyDescent="0.2">
      <c r="A29" s="7" t="s">
        <v>168</v>
      </c>
      <c r="B29" s="65">
        <v>220</v>
      </c>
      <c r="C29" s="66">
        <v>128</v>
      </c>
      <c r="D29" s="65">
        <v>580</v>
      </c>
      <c r="E29" s="66">
        <v>415</v>
      </c>
      <c r="F29" s="67"/>
      <c r="G29" s="65">
        <f t="shared" si="0"/>
        <v>92</v>
      </c>
      <c r="H29" s="66">
        <f t="shared" si="1"/>
        <v>165</v>
      </c>
      <c r="I29" s="20">
        <f t="shared" si="2"/>
        <v>0.71875</v>
      </c>
      <c r="J29" s="21">
        <f t="shared" si="3"/>
        <v>0.39759036144578314</v>
      </c>
    </row>
    <row r="30" spans="1:10" x14ac:dyDescent="0.2">
      <c r="A30" s="7" t="s">
        <v>167</v>
      </c>
      <c r="B30" s="65">
        <v>13</v>
      </c>
      <c r="C30" s="66">
        <v>11</v>
      </c>
      <c r="D30" s="65">
        <v>39</v>
      </c>
      <c r="E30" s="66">
        <v>33</v>
      </c>
      <c r="F30" s="67"/>
      <c r="G30" s="65">
        <f t="shared" si="0"/>
        <v>2</v>
      </c>
      <c r="H30" s="66">
        <f t="shared" si="1"/>
        <v>6</v>
      </c>
      <c r="I30" s="20">
        <f t="shared" si="2"/>
        <v>0.18181818181818182</v>
      </c>
      <c r="J30" s="21">
        <f t="shared" si="3"/>
        <v>0.18181818181818182</v>
      </c>
    </row>
    <row r="31" spans="1:10" x14ac:dyDescent="0.2">
      <c r="A31" s="7" t="s">
        <v>165</v>
      </c>
      <c r="B31" s="65">
        <v>4</v>
      </c>
      <c r="C31" s="66">
        <v>9</v>
      </c>
      <c r="D31" s="65">
        <v>6</v>
      </c>
      <c r="E31" s="66">
        <v>25</v>
      </c>
      <c r="F31" s="67"/>
      <c r="G31" s="65">
        <f t="shared" si="0"/>
        <v>-5</v>
      </c>
      <c r="H31" s="66">
        <f t="shared" si="1"/>
        <v>-19</v>
      </c>
      <c r="I31" s="20">
        <f t="shared" si="2"/>
        <v>-0.55555555555555558</v>
      </c>
      <c r="J31" s="21">
        <f t="shared" si="3"/>
        <v>-0.76</v>
      </c>
    </row>
    <row r="32" spans="1:10" x14ac:dyDescent="0.2">
      <c r="A32" s="7" t="s">
        <v>164</v>
      </c>
      <c r="B32" s="65">
        <v>3</v>
      </c>
      <c r="C32" s="66">
        <v>0</v>
      </c>
      <c r="D32" s="65">
        <v>9</v>
      </c>
      <c r="E32" s="66">
        <v>0</v>
      </c>
      <c r="F32" s="67"/>
      <c r="G32" s="65">
        <f t="shared" si="0"/>
        <v>3</v>
      </c>
      <c r="H32" s="66">
        <f t="shared" si="1"/>
        <v>9</v>
      </c>
      <c r="I32" s="20" t="str">
        <f t="shared" si="2"/>
        <v>-</v>
      </c>
      <c r="J32" s="21" t="str">
        <f t="shared" si="3"/>
        <v>-</v>
      </c>
    </row>
    <row r="33" spans="1:10" x14ac:dyDescent="0.2">
      <c r="A33" s="7" t="s">
        <v>163</v>
      </c>
      <c r="B33" s="65">
        <v>4</v>
      </c>
      <c r="C33" s="66">
        <v>0</v>
      </c>
      <c r="D33" s="65">
        <v>10</v>
      </c>
      <c r="E33" s="66">
        <v>0</v>
      </c>
      <c r="F33" s="67"/>
      <c r="G33" s="65">
        <f t="shared" si="0"/>
        <v>4</v>
      </c>
      <c r="H33" s="66">
        <f t="shared" si="1"/>
        <v>10</v>
      </c>
      <c r="I33" s="20" t="str">
        <f t="shared" si="2"/>
        <v>-</v>
      </c>
      <c r="J33" s="21" t="str">
        <f t="shared" si="3"/>
        <v>-</v>
      </c>
    </row>
    <row r="34" spans="1:10" x14ac:dyDescent="0.2">
      <c r="A34" s="7" t="s">
        <v>162</v>
      </c>
      <c r="B34" s="65">
        <v>7</v>
      </c>
      <c r="C34" s="66">
        <v>7</v>
      </c>
      <c r="D34" s="65">
        <v>22</v>
      </c>
      <c r="E34" s="66">
        <v>21</v>
      </c>
      <c r="F34" s="67"/>
      <c r="G34" s="65">
        <f t="shared" si="0"/>
        <v>0</v>
      </c>
      <c r="H34" s="66">
        <f t="shared" si="1"/>
        <v>1</v>
      </c>
      <c r="I34" s="20">
        <f t="shared" si="2"/>
        <v>0</v>
      </c>
      <c r="J34" s="21">
        <f t="shared" si="3"/>
        <v>4.7619047619047616E-2</v>
      </c>
    </row>
    <row r="35" spans="1:10" x14ac:dyDescent="0.2">
      <c r="A35" s="7" t="s">
        <v>161</v>
      </c>
      <c r="B35" s="65">
        <v>6</v>
      </c>
      <c r="C35" s="66">
        <v>7</v>
      </c>
      <c r="D35" s="65">
        <v>22</v>
      </c>
      <c r="E35" s="66">
        <v>18</v>
      </c>
      <c r="F35" s="67"/>
      <c r="G35" s="65">
        <f t="shared" si="0"/>
        <v>-1</v>
      </c>
      <c r="H35" s="66">
        <f t="shared" si="1"/>
        <v>4</v>
      </c>
      <c r="I35" s="20">
        <f t="shared" si="2"/>
        <v>-0.14285714285714285</v>
      </c>
      <c r="J35" s="21">
        <f t="shared" si="3"/>
        <v>0.22222222222222221</v>
      </c>
    </row>
    <row r="36" spans="1:10" x14ac:dyDescent="0.2">
      <c r="A36" s="7" t="s">
        <v>160</v>
      </c>
      <c r="B36" s="65">
        <v>20</v>
      </c>
      <c r="C36" s="66">
        <v>13</v>
      </c>
      <c r="D36" s="65">
        <v>55</v>
      </c>
      <c r="E36" s="66">
        <v>38</v>
      </c>
      <c r="F36" s="67"/>
      <c r="G36" s="65">
        <f t="shared" si="0"/>
        <v>7</v>
      </c>
      <c r="H36" s="66">
        <f t="shared" si="1"/>
        <v>17</v>
      </c>
      <c r="I36" s="20">
        <f t="shared" si="2"/>
        <v>0.53846153846153844</v>
      </c>
      <c r="J36" s="21">
        <f t="shared" si="3"/>
        <v>0.44736842105263158</v>
      </c>
    </row>
    <row r="37" spans="1:10" x14ac:dyDescent="0.2">
      <c r="A37" s="7" t="s">
        <v>159</v>
      </c>
      <c r="B37" s="65">
        <v>13</v>
      </c>
      <c r="C37" s="66">
        <v>1</v>
      </c>
      <c r="D37" s="65">
        <v>23</v>
      </c>
      <c r="E37" s="66">
        <v>16</v>
      </c>
      <c r="F37" s="67"/>
      <c r="G37" s="65">
        <f t="shared" si="0"/>
        <v>12</v>
      </c>
      <c r="H37" s="66">
        <f t="shared" si="1"/>
        <v>7</v>
      </c>
      <c r="I37" s="20" t="str">
        <f t="shared" si="2"/>
        <v>&gt;999%</v>
      </c>
      <c r="J37" s="21">
        <f t="shared" si="3"/>
        <v>0.4375</v>
      </c>
    </row>
    <row r="38" spans="1:10" x14ac:dyDescent="0.2">
      <c r="A38" s="7" t="s">
        <v>158</v>
      </c>
      <c r="B38" s="65">
        <v>467</v>
      </c>
      <c r="C38" s="66">
        <v>437</v>
      </c>
      <c r="D38" s="65">
        <v>1192</v>
      </c>
      <c r="E38" s="66">
        <v>1257</v>
      </c>
      <c r="F38" s="67"/>
      <c r="G38" s="65">
        <f t="shared" si="0"/>
        <v>30</v>
      </c>
      <c r="H38" s="66">
        <f t="shared" si="1"/>
        <v>-65</v>
      </c>
      <c r="I38" s="20">
        <f t="shared" si="2"/>
        <v>6.8649885583524028E-2</v>
      </c>
      <c r="J38" s="21">
        <f t="shared" si="3"/>
        <v>-5.1710421638822592E-2</v>
      </c>
    </row>
    <row r="39" spans="1:10" x14ac:dyDescent="0.2">
      <c r="A39" s="7" t="s">
        <v>157</v>
      </c>
      <c r="B39" s="65">
        <v>14</v>
      </c>
      <c r="C39" s="66">
        <v>8</v>
      </c>
      <c r="D39" s="65">
        <v>25</v>
      </c>
      <c r="E39" s="66">
        <v>19</v>
      </c>
      <c r="F39" s="67"/>
      <c r="G39" s="65">
        <f t="shared" si="0"/>
        <v>6</v>
      </c>
      <c r="H39" s="66">
        <f t="shared" si="1"/>
        <v>6</v>
      </c>
      <c r="I39" s="20">
        <f t="shared" si="2"/>
        <v>0.75</v>
      </c>
      <c r="J39" s="21">
        <f t="shared" si="3"/>
        <v>0.31578947368421051</v>
      </c>
    </row>
    <row r="40" spans="1:10" x14ac:dyDescent="0.2">
      <c r="A40" s="7" t="s">
        <v>156</v>
      </c>
      <c r="B40" s="65">
        <v>36</v>
      </c>
      <c r="C40" s="66">
        <v>35</v>
      </c>
      <c r="D40" s="65">
        <v>73</v>
      </c>
      <c r="E40" s="66">
        <v>83</v>
      </c>
      <c r="F40" s="67"/>
      <c r="G40" s="65">
        <f t="shared" si="0"/>
        <v>1</v>
      </c>
      <c r="H40" s="66">
        <f t="shared" si="1"/>
        <v>-10</v>
      </c>
      <c r="I40" s="20">
        <f t="shared" si="2"/>
        <v>2.8571428571428571E-2</v>
      </c>
      <c r="J40" s="21">
        <f t="shared" si="3"/>
        <v>-0.12048192771084337</v>
      </c>
    </row>
    <row r="41" spans="1:10" x14ac:dyDescent="0.2">
      <c r="A41" s="7" t="s">
        <v>166</v>
      </c>
      <c r="B41" s="65">
        <v>48</v>
      </c>
      <c r="C41" s="66">
        <v>37</v>
      </c>
      <c r="D41" s="65">
        <v>116</v>
      </c>
      <c r="E41" s="66">
        <v>104</v>
      </c>
      <c r="F41" s="67"/>
      <c r="G41" s="65">
        <f t="shared" si="0"/>
        <v>11</v>
      </c>
      <c r="H41" s="66">
        <f t="shared" si="1"/>
        <v>12</v>
      </c>
      <c r="I41" s="20">
        <f t="shared" si="2"/>
        <v>0.29729729729729731</v>
      </c>
      <c r="J41" s="21">
        <f t="shared" si="3"/>
        <v>0.11538461538461539</v>
      </c>
    </row>
    <row r="42" spans="1:10" x14ac:dyDescent="0.2">
      <c r="A42" s="7"/>
      <c r="B42" s="65"/>
      <c r="C42" s="66"/>
      <c r="D42" s="65"/>
      <c r="E42" s="66"/>
      <c r="F42" s="67"/>
      <c r="G42" s="65"/>
      <c r="H42" s="66"/>
      <c r="I42" s="20"/>
      <c r="J42" s="21"/>
    </row>
    <row r="43" spans="1:10" s="43" customFormat="1" x14ac:dyDescent="0.2">
      <c r="A43" s="27" t="s">
        <v>28</v>
      </c>
      <c r="B43" s="71">
        <f>SUM(B15:B42)</f>
        <v>1634</v>
      </c>
      <c r="C43" s="72">
        <f>SUM(C15:C42)</f>
        <v>1257</v>
      </c>
      <c r="D43" s="71">
        <f>SUM(D15:D42)</f>
        <v>4245</v>
      </c>
      <c r="E43" s="72">
        <f>SUM(E15:E42)</f>
        <v>3843</v>
      </c>
      <c r="F43" s="73"/>
      <c r="G43" s="71">
        <f>B43-C43</f>
        <v>377</v>
      </c>
      <c r="H43" s="72">
        <f>D43-E43</f>
        <v>402</v>
      </c>
      <c r="I43" s="37">
        <f>IF(C43=0, "-", G43/C43)</f>
        <v>0.29992044550517105</v>
      </c>
      <c r="J43" s="38">
        <f>IF(E43=0, "-", H43/E43)</f>
        <v>0.10460577673692428</v>
      </c>
    </row>
    <row r="44" spans="1:10" s="43" customFormat="1" x14ac:dyDescent="0.2">
      <c r="A44" s="27" t="s">
        <v>0</v>
      </c>
      <c r="B44" s="71">
        <f>B11+B43</f>
        <v>1634</v>
      </c>
      <c r="C44" s="77">
        <f>C11+C43</f>
        <v>1257</v>
      </c>
      <c r="D44" s="71">
        <f>D11+D43</f>
        <v>4245</v>
      </c>
      <c r="E44" s="77">
        <f>E11+E43</f>
        <v>3843</v>
      </c>
      <c r="F44" s="73"/>
      <c r="G44" s="71">
        <f>B44-C44</f>
        <v>377</v>
      </c>
      <c r="H44" s="72">
        <f>D44-E44</f>
        <v>402</v>
      </c>
      <c r="I44" s="37">
        <f>IF(C44=0, "-", G44/C44)</f>
        <v>0.29992044550517105</v>
      </c>
      <c r="J44" s="38">
        <f>IF(E44=0, "-", H44/E44)</f>
        <v>0.10460577673692428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84"/>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96</v>
      </c>
      <c r="B2" s="202" t="s">
        <v>86</v>
      </c>
      <c r="C2" s="198"/>
      <c r="D2" s="198"/>
      <c r="E2" s="203"/>
      <c r="F2" s="203"/>
      <c r="G2" s="203"/>
      <c r="H2" s="203"/>
      <c r="I2" s="203"/>
      <c r="J2" s="203"/>
      <c r="K2" s="203"/>
    </row>
    <row r="4" spans="1:11" ht="15.75" x14ac:dyDescent="0.25">
      <c r="A4" s="164" t="s">
        <v>98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98</v>
      </c>
      <c r="B6" s="61" t="s">
        <v>12</v>
      </c>
      <c r="C6" s="62" t="s">
        <v>13</v>
      </c>
      <c r="D6" s="61" t="s">
        <v>12</v>
      </c>
      <c r="E6" s="63" t="s">
        <v>13</v>
      </c>
      <c r="F6" s="62" t="s">
        <v>12</v>
      </c>
      <c r="G6" s="62" t="s">
        <v>13</v>
      </c>
      <c r="H6" s="61" t="s">
        <v>12</v>
      </c>
      <c r="I6" s="63" t="s">
        <v>13</v>
      </c>
      <c r="J6" s="61"/>
      <c r="K6" s="63"/>
    </row>
    <row r="7" spans="1:11" x14ac:dyDescent="0.2">
      <c r="A7" s="7" t="s">
        <v>183</v>
      </c>
      <c r="B7" s="65">
        <v>0</v>
      </c>
      <c r="C7" s="34">
        <f>IF(B11=0, "-", B7/B11)</f>
        <v>0</v>
      </c>
      <c r="D7" s="65">
        <v>0</v>
      </c>
      <c r="E7" s="9">
        <f>IF(D11=0, "-", D7/D11)</f>
        <v>0</v>
      </c>
      <c r="F7" s="81">
        <v>1</v>
      </c>
      <c r="G7" s="34">
        <f>IF(F11=0, "-", F7/F11)</f>
        <v>4.3478260869565216E-2</v>
      </c>
      <c r="H7" s="65">
        <v>0</v>
      </c>
      <c r="I7" s="9">
        <f>IF(H11=0, "-", H7/H11)</f>
        <v>0</v>
      </c>
      <c r="J7" s="8" t="str">
        <f>IF(D7=0, "-", IF((B7-D7)/D7&lt;10, (B7-D7)/D7, "&gt;999%"))</f>
        <v>-</v>
      </c>
      <c r="K7" s="9" t="str">
        <f>IF(H7=0, "-", IF((F7-H7)/H7&lt;10, (F7-H7)/H7, "&gt;999%"))</f>
        <v>-</v>
      </c>
    </row>
    <row r="8" spans="1:11" x14ac:dyDescent="0.2">
      <c r="A8" s="7" t="s">
        <v>184</v>
      </c>
      <c r="B8" s="65">
        <v>7</v>
      </c>
      <c r="C8" s="34">
        <f>IF(B11=0, "-", B8/B11)</f>
        <v>1</v>
      </c>
      <c r="D8" s="65">
        <v>3</v>
      </c>
      <c r="E8" s="9">
        <f>IF(D11=0, "-", D8/D11)</f>
        <v>0.75</v>
      </c>
      <c r="F8" s="81">
        <v>21</v>
      </c>
      <c r="G8" s="34">
        <f>IF(F11=0, "-", F8/F11)</f>
        <v>0.91304347826086951</v>
      </c>
      <c r="H8" s="65">
        <v>8</v>
      </c>
      <c r="I8" s="9">
        <f>IF(H11=0, "-", H8/H11)</f>
        <v>0.72727272727272729</v>
      </c>
      <c r="J8" s="8">
        <f>IF(D8=0, "-", IF((B8-D8)/D8&lt;10, (B8-D8)/D8, "&gt;999%"))</f>
        <v>1.3333333333333333</v>
      </c>
      <c r="K8" s="9">
        <f>IF(H8=0, "-", IF((F8-H8)/H8&lt;10, (F8-H8)/H8, "&gt;999%"))</f>
        <v>1.625</v>
      </c>
    </row>
    <row r="9" spans="1:11" x14ac:dyDescent="0.2">
      <c r="A9" s="7" t="s">
        <v>185</v>
      </c>
      <c r="B9" s="65">
        <v>0</v>
      </c>
      <c r="C9" s="34">
        <f>IF(B11=0, "-", B9/B11)</f>
        <v>0</v>
      </c>
      <c r="D9" s="65">
        <v>1</v>
      </c>
      <c r="E9" s="9">
        <f>IF(D11=0, "-", D9/D11)</f>
        <v>0.25</v>
      </c>
      <c r="F9" s="81">
        <v>1</v>
      </c>
      <c r="G9" s="34">
        <f>IF(F11=0, "-", F9/F11)</f>
        <v>4.3478260869565216E-2</v>
      </c>
      <c r="H9" s="65">
        <v>3</v>
      </c>
      <c r="I9" s="9">
        <f>IF(H11=0, "-", H9/H11)</f>
        <v>0.27272727272727271</v>
      </c>
      <c r="J9" s="8">
        <f>IF(D9=0, "-", IF((B9-D9)/D9&lt;10, (B9-D9)/D9, "&gt;999%"))</f>
        <v>-1</v>
      </c>
      <c r="K9" s="9">
        <f>IF(H9=0, "-", IF((F9-H9)/H9&lt;10, (F9-H9)/H9, "&gt;999%"))</f>
        <v>-0.66666666666666663</v>
      </c>
    </row>
    <row r="10" spans="1:11" x14ac:dyDescent="0.2">
      <c r="A10" s="2"/>
      <c r="B10" s="68"/>
      <c r="C10" s="33"/>
      <c r="D10" s="68"/>
      <c r="E10" s="6"/>
      <c r="F10" s="82"/>
      <c r="G10" s="33"/>
      <c r="H10" s="68"/>
      <c r="I10" s="6"/>
      <c r="J10" s="5"/>
      <c r="K10" s="6"/>
    </row>
    <row r="11" spans="1:11" s="43" customFormat="1" x14ac:dyDescent="0.2">
      <c r="A11" s="162" t="s">
        <v>467</v>
      </c>
      <c r="B11" s="71">
        <f>SUM(B7:B10)</f>
        <v>7</v>
      </c>
      <c r="C11" s="40">
        <f>B11/1634</f>
        <v>4.2839657282741734E-3</v>
      </c>
      <c r="D11" s="71">
        <f>SUM(D7:D10)</f>
        <v>4</v>
      </c>
      <c r="E11" s="41">
        <f>D11/1257</f>
        <v>3.1821797931583136E-3</v>
      </c>
      <c r="F11" s="77">
        <f>SUM(F7:F10)</f>
        <v>23</v>
      </c>
      <c r="G11" s="42">
        <f>F11/4245</f>
        <v>5.4181389870435808E-3</v>
      </c>
      <c r="H11" s="71">
        <f>SUM(H7:H10)</f>
        <v>11</v>
      </c>
      <c r="I11" s="41">
        <f>H11/3843</f>
        <v>2.8623471246422066E-3</v>
      </c>
      <c r="J11" s="37">
        <f>IF(D11=0, "-", IF((B11-D11)/D11&lt;10, (B11-D11)/D11, "&gt;999%"))</f>
        <v>0.75</v>
      </c>
      <c r="K11" s="38">
        <f>IF(H11=0, "-", IF((F11-H11)/H11&lt;10, (F11-H11)/H11, "&gt;999%"))</f>
        <v>1.0909090909090908</v>
      </c>
    </row>
    <row r="12" spans="1:11" x14ac:dyDescent="0.2">
      <c r="B12" s="83"/>
      <c r="D12" s="83"/>
      <c r="F12" s="83"/>
      <c r="H12" s="83"/>
    </row>
    <row r="13" spans="1:11" s="43" customFormat="1" x14ac:dyDescent="0.2">
      <c r="A13" s="162" t="s">
        <v>467</v>
      </c>
      <c r="B13" s="71">
        <v>7</v>
      </c>
      <c r="C13" s="40">
        <f>B13/1634</f>
        <v>4.2839657282741734E-3</v>
      </c>
      <c r="D13" s="71">
        <v>4</v>
      </c>
      <c r="E13" s="41">
        <f>D13/1257</f>
        <v>3.1821797931583136E-3</v>
      </c>
      <c r="F13" s="77">
        <v>23</v>
      </c>
      <c r="G13" s="42">
        <f>F13/4245</f>
        <v>5.4181389870435808E-3</v>
      </c>
      <c r="H13" s="71">
        <v>11</v>
      </c>
      <c r="I13" s="41">
        <f>H13/3843</f>
        <v>2.8623471246422066E-3</v>
      </c>
      <c r="J13" s="37">
        <f>IF(D13=0, "-", IF((B13-D13)/D13&lt;10, (B13-D13)/D13, "&gt;999%"))</f>
        <v>0.75</v>
      </c>
      <c r="K13" s="38">
        <f>IF(H13=0, "-", IF((F13-H13)/H13&lt;10, (F13-H13)/H13, "&gt;999%"))</f>
        <v>1.0909090909090908</v>
      </c>
    </row>
    <row r="14" spans="1:11" x14ac:dyDescent="0.2">
      <c r="B14" s="83"/>
      <c r="D14" s="83"/>
      <c r="F14" s="83"/>
      <c r="H14" s="83"/>
    </row>
    <row r="15" spans="1:11" ht="15.75" x14ac:dyDescent="0.25">
      <c r="A15" s="164" t="s">
        <v>99</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123</v>
      </c>
      <c r="B17" s="61" t="s">
        <v>12</v>
      </c>
      <c r="C17" s="62" t="s">
        <v>13</v>
      </c>
      <c r="D17" s="61" t="s">
        <v>12</v>
      </c>
      <c r="E17" s="63" t="s">
        <v>13</v>
      </c>
      <c r="F17" s="62" t="s">
        <v>12</v>
      </c>
      <c r="G17" s="62" t="s">
        <v>13</v>
      </c>
      <c r="H17" s="61" t="s">
        <v>12</v>
      </c>
      <c r="I17" s="63" t="s">
        <v>13</v>
      </c>
      <c r="J17" s="61"/>
      <c r="K17" s="63"/>
    </row>
    <row r="18" spans="1:11" x14ac:dyDescent="0.2">
      <c r="A18" s="7" t="s">
        <v>186</v>
      </c>
      <c r="B18" s="65">
        <v>1</v>
      </c>
      <c r="C18" s="34">
        <f>IF(B29=0, "-", B18/B29)</f>
        <v>1.4705882352941176E-2</v>
      </c>
      <c r="D18" s="65">
        <v>8</v>
      </c>
      <c r="E18" s="9">
        <f>IF(D29=0, "-", D18/D29)</f>
        <v>0.12121212121212122</v>
      </c>
      <c r="F18" s="81">
        <v>13</v>
      </c>
      <c r="G18" s="34">
        <f>IF(F29=0, "-", F18/F29)</f>
        <v>6.5326633165829151E-2</v>
      </c>
      <c r="H18" s="65">
        <v>19</v>
      </c>
      <c r="I18" s="9">
        <f>IF(H29=0, "-", H18/H29)</f>
        <v>8.0168776371308023E-2</v>
      </c>
      <c r="J18" s="8">
        <f t="shared" ref="J18:J27" si="0">IF(D18=0, "-", IF((B18-D18)/D18&lt;10, (B18-D18)/D18, "&gt;999%"))</f>
        <v>-0.875</v>
      </c>
      <c r="K18" s="9">
        <f t="shared" ref="K18:K27" si="1">IF(H18=0, "-", IF((F18-H18)/H18&lt;10, (F18-H18)/H18, "&gt;999%"))</f>
        <v>-0.31578947368421051</v>
      </c>
    </row>
    <row r="19" spans="1:11" x14ac:dyDescent="0.2">
      <c r="A19" s="7" t="s">
        <v>187</v>
      </c>
      <c r="B19" s="65">
        <v>5</v>
      </c>
      <c r="C19" s="34">
        <f>IF(B29=0, "-", B19/B29)</f>
        <v>7.3529411764705885E-2</v>
      </c>
      <c r="D19" s="65">
        <v>10</v>
      </c>
      <c r="E19" s="9">
        <f>IF(D29=0, "-", D19/D29)</f>
        <v>0.15151515151515152</v>
      </c>
      <c r="F19" s="81">
        <v>25</v>
      </c>
      <c r="G19" s="34">
        <f>IF(F29=0, "-", F19/F29)</f>
        <v>0.12562814070351758</v>
      </c>
      <c r="H19" s="65">
        <v>25</v>
      </c>
      <c r="I19" s="9">
        <f>IF(H29=0, "-", H19/H29)</f>
        <v>0.10548523206751055</v>
      </c>
      <c r="J19" s="8">
        <f t="shared" si="0"/>
        <v>-0.5</v>
      </c>
      <c r="K19" s="9">
        <f t="shared" si="1"/>
        <v>0</v>
      </c>
    </row>
    <row r="20" spans="1:11" x14ac:dyDescent="0.2">
      <c r="A20" s="7" t="s">
        <v>188</v>
      </c>
      <c r="B20" s="65">
        <v>6</v>
      </c>
      <c r="C20" s="34">
        <f>IF(B29=0, "-", B20/B29)</f>
        <v>8.8235294117647065E-2</v>
      </c>
      <c r="D20" s="65">
        <v>4</v>
      </c>
      <c r="E20" s="9">
        <f>IF(D29=0, "-", D20/D29)</f>
        <v>6.0606060606060608E-2</v>
      </c>
      <c r="F20" s="81">
        <v>11</v>
      </c>
      <c r="G20" s="34">
        <f>IF(F29=0, "-", F20/F29)</f>
        <v>5.5276381909547742E-2</v>
      </c>
      <c r="H20" s="65">
        <v>11</v>
      </c>
      <c r="I20" s="9">
        <f>IF(H29=0, "-", H20/H29)</f>
        <v>4.6413502109704644E-2</v>
      </c>
      <c r="J20" s="8">
        <f t="shared" si="0"/>
        <v>0.5</v>
      </c>
      <c r="K20" s="9">
        <f t="shared" si="1"/>
        <v>0</v>
      </c>
    </row>
    <row r="21" spans="1:11" x14ac:dyDescent="0.2">
      <c r="A21" s="7" t="s">
        <v>189</v>
      </c>
      <c r="B21" s="65">
        <v>14</v>
      </c>
      <c r="C21" s="34">
        <f>IF(B29=0, "-", B21/B29)</f>
        <v>0.20588235294117646</v>
      </c>
      <c r="D21" s="65">
        <v>12</v>
      </c>
      <c r="E21" s="9">
        <f>IF(D29=0, "-", D21/D29)</f>
        <v>0.18181818181818182</v>
      </c>
      <c r="F21" s="81">
        <v>37</v>
      </c>
      <c r="G21" s="34">
        <f>IF(F29=0, "-", F21/F29)</f>
        <v>0.18592964824120603</v>
      </c>
      <c r="H21" s="65">
        <v>43</v>
      </c>
      <c r="I21" s="9">
        <f>IF(H29=0, "-", H21/H29)</f>
        <v>0.18143459915611815</v>
      </c>
      <c r="J21" s="8">
        <f t="shared" si="0"/>
        <v>0.16666666666666666</v>
      </c>
      <c r="K21" s="9">
        <f t="shared" si="1"/>
        <v>-0.13953488372093023</v>
      </c>
    </row>
    <row r="22" spans="1:11" x14ac:dyDescent="0.2">
      <c r="A22" s="7" t="s">
        <v>190</v>
      </c>
      <c r="B22" s="65">
        <v>1</v>
      </c>
      <c r="C22" s="34">
        <f>IF(B29=0, "-", B22/B29)</f>
        <v>1.4705882352941176E-2</v>
      </c>
      <c r="D22" s="65">
        <v>1</v>
      </c>
      <c r="E22" s="9">
        <f>IF(D29=0, "-", D22/D29)</f>
        <v>1.5151515151515152E-2</v>
      </c>
      <c r="F22" s="81">
        <v>4</v>
      </c>
      <c r="G22" s="34">
        <f>IF(F29=0, "-", F22/F29)</f>
        <v>2.0100502512562814E-2</v>
      </c>
      <c r="H22" s="65">
        <v>2</v>
      </c>
      <c r="I22" s="9">
        <f>IF(H29=0, "-", H22/H29)</f>
        <v>8.4388185654008432E-3</v>
      </c>
      <c r="J22" s="8">
        <f t="shared" si="0"/>
        <v>0</v>
      </c>
      <c r="K22" s="9">
        <f t="shared" si="1"/>
        <v>1</v>
      </c>
    </row>
    <row r="23" spans="1:11" x14ac:dyDescent="0.2">
      <c r="A23" s="7" t="s">
        <v>191</v>
      </c>
      <c r="B23" s="65">
        <v>9</v>
      </c>
      <c r="C23" s="34">
        <f>IF(B29=0, "-", B23/B29)</f>
        <v>0.13235294117647059</v>
      </c>
      <c r="D23" s="65">
        <v>6</v>
      </c>
      <c r="E23" s="9">
        <f>IF(D29=0, "-", D23/D29)</f>
        <v>9.0909090909090912E-2</v>
      </c>
      <c r="F23" s="81">
        <v>26</v>
      </c>
      <c r="G23" s="34">
        <f>IF(F29=0, "-", F23/F29)</f>
        <v>0.1306532663316583</v>
      </c>
      <c r="H23" s="65">
        <v>50</v>
      </c>
      <c r="I23" s="9">
        <f>IF(H29=0, "-", H23/H29)</f>
        <v>0.2109704641350211</v>
      </c>
      <c r="J23" s="8">
        <f t="shared" si="0"/>
        <v>0.5</v>
      </c>
      <c r="K23" s="9">
        <f t="shared" si="1"/>
        <v>-0.48</v>
      </c>
    </row>
    <row r="24" spans="1:11" x14ac:dyDescent="0.2">
      <c r="A24" s="7" t="s">
        <v>192</v>
      </c>
      <c r="B24" s="65">
        <v>18</v>
      </c>
      <c r="C24" s="34">
        <f>IF(B29=0, "-", B24/B29)</f>
        <v>0.26470588235294118</v>
      </c>
      <c r="D24" s="65">
        <v>14</v>
      </c>
      <c r="E24" s="9">
        <f>IF(D29=0, "-", D24/D29)</f>
        <v>0.21212121212121213</v>
      </c>
      <c r="F24" s="81">
        <v>40</v>
      </c>
      <c r="G24" s="34">
        <f>IF(F29=0, "-", F24/F29)</f>
        <v>0.20100502512562815</v>
      </c>
      <c r="H24" s="65">
        <v>27</v>
      </c>
      <c r="I24" s="9">
        <f>IF(H29=0, "-", H24/H29)</f>
        <v>0.11392405063291139</v>
      </c>
      <c r="J24" s="8">
        <f t="shared" si="0"/>
        <v>0.2857142857142857</v>
      </c>
      <c r="K24" s="9">
        <f t="shared" si="1"/>
        <v>0.48148148148148145</v>
      </c>
    </row>
    <row r="25" spans="1:11" x14ac:dyDescent="0.2">
      <c r="A25" s="7" t="s">
        <v>193</v>
      </c>
      <c r="B25" s="65">
        <v>0</v>
      </c>
      <c r="C25" s="34">
        <f>IF(B29=0, "-", B25/B29)</f>
        <v>0</v>
      </c>
      <c r="D25" s="65">
        <v>1</v>
      </c>
      <c r="E25" s="9">
        <f>IF(D29=0, "-", D25/D29)</f>
        <v>1.5151515151515152E-2</v>
      </c>
      <c r="F25" s="81">
        <v>0</v>
      </c>
      <c r="G25" s="34">
        <f>IF(F29=0, "-", F25/F29)</f>
        <v>0</v>
      </c>
      <c r="H25" s="65">
        <v>1</v>
      </c>
      <c r="I25" s="9">
        <f>IF(H29=0, "-", H25/H29)</f>
        <v>4.2194092827004216E-3</v>
      </c>
      <c r="J25" s="8">
        <f t="shared" si="0"/>
        <v>-1</v>
      </c>
      <c r="K25" s="9">
        <f t="shared" si="1"/>
        <v>-1</v>
      </c>
    </row>
    <row r="26" spans="1:11" x14ac:dyDescent="0.2">
      <c r="A26" s="7" t="s">
        <v>194</v>
      </c>
      <c r="B26" s="65">
        <v>13</v>
      </c>
      <c r="C26" s="34">
        <f>IF(B29=0, "-", B26/B29)</f>
        <v>0.19117647058823528</v>
      </c>
      <c r="D26" s="65">
        <v>6</v>
      </c>
      <c r="E26" s="9">
        <f>IF(D29=0, "-", D26/D29)</f>
        <v>9.0909090909090912E-2</v>
      </c>
      <c r="F26" s="81">
        <v>31</v>
      </c>
      <c r="G26" s="34">
        <f>IF(F29=0, "-", F26/F29)</f>
        <v>0.15577889447236182</v>
      </c>
      <c r="H26" s="65">
        <v>47</v>
      </c>
      <c r="I26" s="9">
        <f>IF(H29=0, "-", H26/H29)</f>
        <v>0.19831223628691982</v>
      </c>
      <c r="J26" s="8">
        <f t="shared" si="0"/>
        <v>1.1666666666666667</v>
      </c>
      <c r="K26" s="9">
        <f t="shared" si="1"/>
        <v>-0.34042553191489361</v>
      </c>
    </row>
    <row r="27" spans="1:11" x14ac:dyDescent="0.2">
      <c r="A27" s="7" t="s">
        <v>195</v>
      </c>
      <c r="B27" s="65">
        <v>1</v>
      </c>
      <c r="C27" s="34">
        <f>IF(B29=0, "-", B27/B29)</f>
        <v>1.4705882352941176E-2</v>
      </c>
      <c r="D27" s="65">
        <v>4</v>
      </c>
      <c r="E27" s="9">
        <f>IF(D29=0, "-", D27/D29)</f>
        <v>6.0606060606060608E-2</v>
      </c>
      <c r="F27" s="81">
        <v>12</v>
      </c>
      <c r="G27" s="34">
        <f>IF(F29=0, "-", F27/F29)</f>
        <v>6.030150753768844E-2</v>
      </c>
      <c r="H27" s="65">
        <v>12</v>
      </c>
      <c r="I27" s="9">
        <f>IF(H29=0, "-", H27/H29)</f>
        <v>5.0632911392405063E-2</v>
      </c>
      <c r="J27" s="8">
        <f t="shared" si="0"/>
        <v>-0.75</v>
      </c>
      <c r="K27" s="9">
        <f t="shared" si="1"/>
        <v>0</v>
      </c>
    </row>
    <row r="28" spans="1:11" x14ac:dyDescent="0.2">
      <c r="A28" s="2"/>
      <c r="B28" s="68"/>
      <c r="C28" s="33"/>
      <c r="D28" s="68"/>
      <c r="E28" s="6"/>
      <c r="F28" s="82"/>
      <c r="G28" s="33"/>
      <c r="H28" s="68"/>
      <c r="I28" s="6"/>
      <c r="J28" s="5"/>
      <c r="K28" s="6"/>
    </row>
    <row r="29" spans="1:11" s="43" customFormat="1" x14ac:dyDescent="0.2">
      <c r="A29" s="162" t="s">
        <v>466</v>
      </c>
      <c r="B29" s="71">
        <f>SUM(B18:B28)</f>
        <v>68</v>
      </c>
      <c r="C29" s="40">
        <f>B29/1634</f>
        <v>4.1615667074663402E-2</v>
      </c>
      <c r="D29" s="71">
        <f>SUM(D18:D28)</f>
        <v>66</v>
      </c>
      <c r="E29" s="41">
        <f>D29/1257</f>
        <v>5.2505966587112173E-2</v>
      </c>
      <c r="F29" s="77">
        <f>SUM(F18:F28)</f>
        <v>199</v>
      </c>
      <c r="G29" s="42">
        <f>F29/4245</f>
        <v>4.6878680800942284E-2</v>
      </c>
      <c r="H29" s="71">
        <f>SUM(H18:H28)</f>
        <v>237</v>
      </c>
      <c r="I29" s="41">
        <f>H29/3843</f>
        <v>6.1670569867291178E-2</v>
      </c>
      <c r="J29" s="37">
        <f>IF(D29=0, "-", IF((B29-D29)/D29&lt;10, (B29-D29)/D29, "&gt;999%"))</f>
        <v>3.0303030303030304E-2</v>
      </c>
      <c r="K29" s="38">
        <f>IF(H29=0, "-", IF((F29-H29)/H29&lt;10, (F29-H29)/H29, "&gt;999%"))</f>
        <v>-0.16033755274261605</v>
      </c>
    </row>
    <row r="30" spans="1:11" x14ac:dyDescent="0.2">
      <c r="B30" s="83"/>
      <c r="D30" s="83"/>
      <c r="F30" s="83"/>
      <c r="H30" s="83"/>
    </row>
    <row r="31" spans="1:11" x14ac:dyDescent="0.2">
      <c r="A31" s="163" t="s">
        <v>124</v>
      </c>
      <c r="B31" s="61" t="s">
        <v>12</v>
      </c>
      <c r="C31" s="62" t="s">
        <v>13</v>
      </c>
      <c r="D31" s="61" t="s">
        <v>12</v>
      </c>
      <c r="E31" s="63" t="s">
        <v>13</v>
      </c>
      <c r="F31" s="62" t="s">
        <v>12</v>
      </c>
      <c r="G31" s="62" t="s">
        <v>13</v>
      </c>
      <c r="H31" s="61" t="s">
        <v>12</v>
      </c>
      <c r="I31" s="63" t="s">
        <v>13</v>
      </c>
      <c r="J31" s="61"/>
      <c r="K31" s="63"/>
    </row>
    <row r="32" spans="1:11" x14ac:dyDescent="0.2">
      <c r="A32" s="7" t="s">
        <v>196</v>
      </c>
      <c r="B32" s="65">
        <v>1</v>
      </c>
      <c r="C32" s="34">
        <f>IF(B35=0, "-", B32/B35)</f>
        <v>1</v>
      </c>
      <c r="D32" s="65">
        <v>1</v>
      </c>
      <c r="E32" s="9">
        <f>IF(D35=0, "-", D32/D35)</f>
        <v>0.5</v>
      </c>
      <c r="F32" s="81">
        <v>1</v>
      </c>
      <c r="G32" s="34">
        <f>IF(F35=0, "-", F32/F35)</f>
        <v>0.33333333333333331</v>
      </c>
      <c r="H32" s="65">
        <v>2</v>
      </c>
      <c r="I32" s="9">
        <f>IF(H35=0, "-", H32/H35)</f>
        <v>0.5</v>
      </c>
      <c r="J32" s="8">
        <f>IF(D32=0, "-", IF((B32-D32)/D32&lt;10, (B32-D32)/D32, "&gt;999%"))</f>
        <v>0</v>
      </c>
      <c r="K32" s="9">
        <f>IF(H32=0, "-", IF((F32-H32)/H32&lt;10, (F32-H32)/H32, "&gt;999%"))</f>
        <v>-0.5</v>
      </c>
    </row>
    <row r="33" spans="1:11" x14ac:dyDescent="0.2">
      <c r="A33" s="7" t="s">
        <v>197</v>
      </c>
      <c r="B33" s="65">
        <v>0</v>
      </c>
      <c r="C33" s="34">
        <f>IF(B35=0, "-", B33/B35)</f>
        <v>0</v>
      </c>
      <c r="D33" s="65">
        <v>1</v>
      </c>
      <c r="E33" s="9">
        <f>IF(D35=0, "-", D33/D35)</f>
        <v>0.5</v>
      </c>
      <c r="F33" s="81">
        <v>2</v>
      </c>
      <c r="G33" s="34">
        <f>IF(F35=0, "-", F33/F35)</f>
        <v>0.66666666666666663</v>
      </c>
      <c r="H33" s="65">
        <v>2</v>
      </c>
      <c r="I33" s="9">
        <f>IF(H35=0, "-", H33/H35)</f>
        <v>0.5</v>
      </c>
      <c r="J33" s="8">
        <f>IF(D33=0, "-", IF((B33-D33)/D33&lt;10, (B33-D33)/D33, "&gt;999%"))</f>
        <v>-1</v>
      </c>
      <c r="K33" s="9">
        <f>IF(H33=0, "-", IF((F33-H33)/H33&lt;10, (F33-H33)/H33, "&gt;999%"))</f>
        <v>0</v>
      </c>
    </row>
    <row r="34" spans="1:11" x14ac:dyDescent="0.2">
      <c r="A34" s="2"/>
      <c r="B34" s="68"/>
      <c r="C34" s="33"/>
      <c r="D34" s="68"/>
      <c r="E34" s="6"/>
      <c r="F34" s="82"/>
      <c r="G34" s="33"/>
      <c r="H34" s="68"/>
      <c r="I34" s="6"/>
      <c r="J34" s="5"/>
      <c r="K34" s="6"/>
    </row>
    <row r="35" spans="1:11" s="43" customFormat="1" x14ac:dyDescent="0.2">
      <c r="A35" s="162" t="s">
        <v>465</v>
      </c>
      <c r="B35" s="71">
        <f>SUM(B32:B34)</f>
        <v>1</v>
      </c>
      <c r="C35" s="40">
        <f>B35/1634</f>
        <v>6.1199510403916763E-4</v>
      </c>
      <c r="D35" s="71">
        <f>SUM(D32:D34)</f>
        <v>2</v>
      </c>
      <c r="E35" s="41">
        <f>D35/1257</f>
        <v>1.5910898965791568E-3</v>
      </c>
      <c r="F35" s="77">
        <f>SUM(F32:F34)</f>
        <v>3</v>
      </c>
      <c r="G35" s="42">
        <f>F35/4245</f>
        <v>7.0671378091872788E-4</v>
      </c>
      <c r="H35" s="71">
        <f>SUM(H32:H34)</f>
        <v>4</v>
      </c>
      <c r="I35" s="41">
        <f>H35/3843</f>
        <v>1.0408534998698933E-3</v>
      </c>
      <c r="J35" s="37">
        <f>IF(D35=0, "-", IF((B35-D35)/D35&lt;10, (B35-D35)/D35, "&gt;999%"))</f>
        <v>-0.5</v>
      </c>
      <c r="K35" s="38">
        <f>IF(H35=0, "-", IF((F35-H35)/H35&lt;10, (F35-H35)/H35, "&gt;999%"))</f>
        <v>-0.25</v>
      </c>
    </row>
    <row r="36" spans="1:11" x14ac:dyDescent="0.2">
      <c r="B36" s="83"/>
      <c r="D36" s="83"/>
      <c r="F36" s="83"/>
      <c r="H36" s="83"/>
    </row>
    <row r="37" spans="1:11" s="43" customFormat="1" x14ac:dyDescent="0.2">
      <c r="A37" s="162" t="s">
        <v>464</v>
      </c>
      <c r="B37" s="71">
        <v>69</v>
      </c>
      <c r="C37" s="40">
        <f>B37/1634</f>
        <v>4.2227662178702573E-2</v>
      </c>
      <c r="D37" s="71">
        <v>68</v>
      </c>
      <c r="E37" s="41">
        <f>D37/1257</f>
        <v>5.4097056483691328E-2</v>
      </c>
      <c r="F37" s="77">
        <v>202</v>
      </c>
      <c r="G37" s="42">
        <f>F37/4245</f>
        <v>4.7585394581861014E-2</v>
      </c>
      <c r="H37" s="71">
        <v>241</v>
      </c>
      <c r="I37" s="41">
        <f>H37/3843</f>
        <v>6.2711423367161068E-2</v>
      </c>
      <c r="J37" s="37">
        <f>IF(D37=0, "-", IF((B37-D37)/D37&lt;10, (B37-D37)/D37, "&gt;999%"))</f>
        <v>1.4705882352941176E-2</v>
      </c>
      <c r="K37" s="38">
        <f>IF(H37=0, "-", IF((F37-H37)/H37&lt;10, (F37-H37)/H37, "&gt;999%"))</f>
        <v>-0.16182572614107885</v>
      </c>
    </row>
    <row r="38" spans="1:11" x14ac:dyDescent="0.2">
      <c r="B38" s="83"/>
      <c r="D38" s="83"/>
      <c r="F38" s="83"/>
      <c r="H38" s="83"/>
    </row>
    <row r="39" spans="1:11" ht="15.75" x14ac:dyDescent="0.25">
      <c r="A39" s="164" t="s">
        <v>100</v>
      </c>
      <c r="B39" s="196" t="s">
        <v>1</v>
      </c>
      <c r="C39" s="200"/>
      <c r="D39" s="200"/>
      <c r="E39" s="197"/>
      <c r="F39" s="196" t="s">
        <v>14</v>
      </c>
      <c r="G39" s="200"/>
      <c r="H39" s="200"/>
      <c r="I39" s="197"/>
      <c r="J39" s="196" t="s">
        <v>15</v>
      </c>
      <c r="K39" s="197"/>
    </row>
    <row r="40" spans="1:11" x14ac:dyDescent="0.2">
      <c r="A40" s="22"/>
      <c r="B40" s="196">
        <f>VALUE(RIGHT($B$2, 4))</f>
        <v>2021</v>
      </c>
      <c r="C40" s="197"/>
      <c r="D40" s="196">
        <f>B40-1</f>
        <v>2020</v>
      </c>
      <c r="E40" s="204"/>
      <c r="F40" s="196">
        <f>B40</f>
        <v>2021</v>
      </c>
      <c r="G40" s="204"/>
      <c r="H40" s="196">
        <f>D40</f>
        <v>2020</v>
      </c>
      <c r="I40" s="204"/>
      <c r="J40" s="140" t="s">
        <v>4</v>
      </c>
      <c r="K40" s="141" t="s">
        <v>2</v>
      </c>
    </row>
    <row r="41" spans="1:11" x14ac:dyDescent="0.2">
      <c r="A41" s="163" t="s">
        <v>125</v>
      </c>
      <c r="B41" s="61" t="s">
        <v>12</v>
      </c>
      <c r="C41" s="62" t="s">
        <v>13</v>
      </c>
      <c r="D41" s="61" t="s">
        <v>12</v>
      </c>
      <c r="E41" s="63" t="s">
        <v>13</v>
      </c>
      <c r="F41" s="62" t="s">
        <v>12</v>
      </c>
      <c r="G41" s="62" t="s">
        <v>13</v>
      </c>
      <c r="H41" s="61" t="s">
        <v>12</v>
      </c>
      <c r="I41" s="63" t="s">
        <v>13</v>
      </c>
      <c r="J41" s="61"/>
      <c r="K41" s="63"/>
    </row>
    <row r="42" spans="1:11" x14ac:dyDescent="0.2">
      <c r="A42" s="7" t="s">
        <v>198</v>
      </c>
      <c r="B42" s="65">
        <v>1</v>
      </c>
      <c r="C42" s="34">
        <f>IF(B59=0, "-", B42/B59)</f>
        <v>8.6956521739130436E-3</v>
      </c>
      <c r="D42" s="65">
        <v>1</v>
      </c>
      <c r="E42" s="9">
        <f>IF(D59=0, "-", D42/D59)</f>
        <v>1.0526315789473684E-2</v>
      </c>
      <c r="F42" s="81">
        <v>2</v>
      </c>
      <c r="G42" s="34">
        <f>IF(F59=0, "-", F42/F59)</f>
        <v>7.2202166064981952E-3</v>
      </c>
      <c r="H42" s="65">
        <v>1</v>
      </c>
      <c r="I42" s="9">
        <f>IF(H59=0, "-", H42/H59)</f>
        <v>2.7700831024930748E-3</v>
      </c>
      <c r="J42" s="8">
        <f t="shared" ref="J42:J57" si="2">IF(D42=0, "-", IF((B42-D42)/D42&lt;10, (B42-D42)/D42, "&gt;999%"))</f>
        <v>0</v>
      </c>
      <c r="K42" s="9">
        <f t="shared" ref="K42:K57" si="3">IF(H42=0, "-", IF((F42-H42)/H42&lt;10, (F42-H42)/H42, "&gt;999%"))</f>
        <v>1</v>
      </c>
    </row>
    <row r="43" spans="1:11" x14ac:dyDescent="0.2">
      <c r="A43" s="7" t="s">
        <v>199</v>
      </c>
      <c r="B43" s="65">
        <v>1</v>
      </c>
      <c r="C43" s="34">
        <f>IF(B59=0, "-", B43/B59)</f>
        <v>8.6956521739130436E-3</v>
      </c>
      <c r="D43" s="65">
        <v>4</v>
      </c>
      <c r="E43" s="9">
        <f>IF(D59=0, "-", D43/D59)</f>
        <v>4.2105263157894736E-2</v>
      </c>
      <c r="F43" s="81">
        <v>5</v>
      </c>
      <c r="G43" s="34">
        <f>IF(F59=0, "-", F43/F59)</f>
        <v>1.8050541516245487E-2</v>
      </c>
      <c r="H43" s="65">
        <v>9</v>
      </c>
      <c r="I43" s="9">
        <f>IF(H59=0, "-", H43/H59)</f>
        <v>2.4930747922437674E-2</v>
      </c>
      <c r="J43" s="8">
        <f t="shared" si="2"/>
        <v>-0.75</v>
      </c>
      <c r="K43" s="9">
        <f t="shared" si="3"/>
        <v>-0.44444444444444442</v>
      </c>
    </row>
    <row r="44" spans="1:11" x14ac:dyDescent="0.2">
      <c r="A44" s="7" t="s">
        <v>200</v>
      </c>
      <c r="B44" s="65">
        <v>0</v>
      </c>
      <c r="C44" s="34">
        <f>IF(B59=0, "-", B44/B59)</f>
        <v>0</v>
      </c>
      <c r="D44" s="65">
        <v>8</v>
      </c>
      <c r="E44" s="9">
        <f>IF(D59=0, "-", D44/D59)</f>
        <v>8.4210526315789472E-2</v>
      </c>
      <c r="F44" s="81">
        <v>0</v>
      </c>
      <c r="G44" s="34">
        <f>IF(F59=0, "-", F44/F59)</f>
        <v>0</v>
      </c>
      <c r="H44" s="65">
        <v>12</v>
      </c>
      <c r="I44" s="9">
        <f>IF(H59=0, "-", H44/H59)</f>
        <v>3.3240997229916899E-2</v>
      </c>
      <c r="J44" s="8">
        <f t="shared" si="2"/>
        <v>-1</v>
      </c>
      <c r="K44" s="9">
        <f t="shared" si="3"/>
        <v>-1</v>
      </c>
    </row>
    <row r="45" spans="1:11" x14ac:dyDescent="0.2">
      <c r="A45" s="7" t="s">
        <v>201</v>
      </c>
      <c r="B45" s="65">
        <v>4</v>
      </c>
      <c r="C45" s="34">
        <f>IF(B59=0, "-", B45/B59)</f>
        <v>3.4782608695652174E-2</v>
      </c>
      <c r="D45" s="65">
        <v>10</v>
      </c>
      <c r="E45" s="9">
        <f>IF(D59=0, "-", D45/D59)</f>
        <v>0.10526315789473684</v>
      </c>
      <c r="F45" s="81">
        <v>15</v>
      </c>
      <c r="G45" s="34">
        <f>IF(F59=0, "-", F45/F59)</f>
        <v>5.4151624548736461E-2</v>
      </c>
      <c r="H45" s="65">
        <v>30</v>
      </c>
      <c r="I45" s="9">
        <f>IF(H59=0, "-", H45/H59)</f>
        <v>8.3102493074792241E-2</v>
      </c>
      <c r="J45" s="8">
        <f t="shared" si="2"/>
        <v>-0.6</v>
      </c>
      <c r="K45" s="9">
        <f t="shared" si="3"/>
        <v>-0.5</v>
      </c>
    </row>
    <row r="46" spans="1:11" x14ac:dyDescent="0.2">
      <c r="A46" s="7" t="s">
        <v>202</v>
      </c>
      <c r="B46" s="65">
        <v>2</v>
      </c>
      <c r="C46" s="34">
        <f>IF(B59=0, "-", B46/B59)</f>
        <v>1.7391304347826087E-2</v>
      </c>
      <c r="D46" s="65">
        <v>3</v>
      </c>
      <c r="E46" s="9">
        <f>IF(D59=0, "-", D46/D59)</f>
        <v>3.1578947368421054E-2</v>
      </c>
      <c r="F46" s="81">
        <v>3</v>
      </c>
      <c r="G46" s="34">
        <f>IF(F59=0, "-", F46/F59)</f>
        <v>1.0830324909747292E-2</v>
      </c>
      <c r="H46" s="65">
        <v>9</v>
      </c>
      <c r="I46" s="9">
        <f>IF(H59=0, "-", H46/H59)</f>
        <v>2.4930747922437674E-2</v>
      </c>
      <c r="J46" s="8">
        <f t="shared" si="2"/>
        <v>-0.33333333333333331</v>
      </c>
      <c r="K46" s="9">
        <f t="shared" si="3"/>
        <v>-0.66666666666666663</v>
      </c>
    </row>
    <row r="47" spans="1:11" x14ac:dyDescent="0.2">
      <c r="A47" s="7" t="s">
        <v>203</v>
      </c>
      <c r="B47" s="65">
        <v>36</v>
      </c>
      <c r="C47" s="34">
        <f>IF(B59=0, "-", B47/B59)</f>
        <v>0.31304347826086959</v>
      </c>
      <c r="D47" s="65">
        <v>15</v>
      </c>
      <c r="E47" s="9">
        <f>IF(D59=0, "-", D47/D59)</f>
        <v>0.15789473684210525</v>
      </c>
      <c r="F47" s="81">
        <v>78</v>
      </c>
      <c r="G47" s="34">
        <f>IF(F59=0, "-", F47/F59)</f>
        <v>0.28158844765342961</v>
      </c>
      <c r="H47" s="65">
        <v>66</v>
      </c>
      <c r="I47" s="9">
        <f>IF(H59=0, "-", H47/H59)</f>
        <v>0.18282548476454294</v>
      </c>
      <c r="J47" s="8">
        <f t="shared" si="2"/>
        <v>1.4</v>
      </c>
      <c r="K47" s="9">
        <f t="shared" si="3"/>
        <v>0.18181818181818182</v>
      </c>
    </row>
    <row r="48" spans="1:11" x14ac:dyDescent="0.2">
      <c r="A48" s="7" t="s">
        <v>204</v>
      </c>
      <c r="B48" s="65">
        <v>1</v>
      </c>
      <c r="C48" s="34">
        <f>IF(B59=0, "-", B48/B59)</f>
        <v>8.6956521739130436E-3</v>
      </c>
      <c r="D48" s="65">
        <v>3</v>
      </c>
      <c r="E48" s="9">
        <f>IF(D59=0, "-", D48/D59)</f>
        <v>3.1578947368421054E-2</v>
      </c>
      <c r="F48" s="81">
        <v>2</v>
      </c>
      <c r="G48" s="34">
        <f>IF(F59=0, "-", F48/F59)</f>
        <v>7.2202166064981952E-3</v>
      </c>
      <c r="H48" s="65">
        <v>8</v>
      </c>
      <c r="I48" s="9">
        <f>IF(H59=0, "-", H48/H59)</f>
        <v>2.2160664819944598E-2</v>
      </c>
      <c r="J48" s="8">
        <f t="shared" si="2"/>
        <v>-0.66666666666666663</v>
      </c>
      <c r="K48" s="9">
        <f t="shared" si="3"/>
        <v>-0.75</v>
      </c>
    </row>
    <row r="49" spans="1:11" x14ac:dyDescent="0.2">
      <c r="A49" s="7" t="s">
        <v>205</v>
      </c>
      <c r="B49" s="65">
        <v>12</v>
      </c>
      <c r="C49" s="34">
        <f>IF(B59=0, "-", B49/B59)</f>
        <v>0.10434782608695652</v>
      </c>
      <c r="D49" s="65">
        <v>8</v>
      </c>
      <c r="E49" s="9">
        <f>IF(D59=0, "-", D49/D59)</f>
        <v>8.4210526315789472E-2</v>
      </c>
      <c r="F49" s="81">
        <v>30</v>
      </c>
      <c r="G49" s="34">
        <f>IF(F59=0, "-", F49/F59)</f>
        <v>0.10830324909747292</v>
      </c>
      <c r="H49" s="65">
        <v>21</v>
      </c>
      <c r="I49" s="9">
        <f>IF(H59=0, "-", H49/H59)</f>
        <v>5.817174515235457E-2</v>
      </c>
      <c r="J49" s="8">
        <f t="shared" si="2"/>
        <v>0.5</v>
      </c>
      <c r="K49" s="9">
        <f t="shared" si="3"/>
        <v>0.42857142857142855</v>
      </c>
    </row>
    <row r="50" spans="1:11" x14ac:dyDescent="0.2">
      <c r="A50" s="7" t="s">
        <v>206</v>
      </c>
      <c r="B50" s="65">
        <v>4</v>
      </c>
      <c r="C50" s="34">
        <f>IF(B59=0, "-", B50/B59)</f>
        <v>3.4782608695652174E-2</v>
      </c>
      <c r="D50" s="65">
        <v>6</v>
      </c>
      <c r="E50" s="9">
        <f>IF(D59=0, "-", D50/D59)</f>
        <v>6.3157894736842107E-2</v>
      </c>
      <c r="F50" s="81">
        <v>25</v>
      </c>
      <c r="G50" s="34">
        <f>IF(F59=0, "-", F50/F59)</f>
        <v>9.0252707581227443E-2</v>
      </c>
      <c r="H50" s="65">
        <v>27</v>
      </c>
      <c r="I50" s="9">
        <f>IF(H59=0, "-", H50/H59)</f>
        <v>7.4792243767313013E-2</v>
      </c>
      <c r="J50" s="8">
        <f t="shared" si="2"/>
        <v>-0.33333333333333331</v>
      </c>
      <c r="K50" s="9">
        <f t="shared" si="3"/>
        <v>-7.407407407407407E-2</v>
      </c>
    </row>
    <row r="51" spans="1:11" x14ac:dyDescent="0.2">
      <c r="A51" s="7" t="s">
        <v>207</v>
      </c>
      <c r="B51" s="65">
        <v>0</v>
      </c>
      <c r="C51" s="34">
        <f>IF(B59=0, "-", B51/B59)</f>
        <v>0</v>
      </c>
      <c r="D51" s="65">
        <v>0</v>
      </c>
      <c r="E51" s="9">
        <f>IF(D59=0, "-", D51/D59)</f>
        <v>0</v>
      </c>
      <c r="F51" s="81">
        <v>1</v>
      </c>
      <c r="G51" s="34">
        <f>IF(F59=0, "-", F51/F59)</f>
        <v>3.6101083032490976E-3</v>
      </c>
      <c r="H51" s="65">
        <v>0</v>
      </c>
      <c r="I51" s="9">
        <f>IF(H59=0, "-", H51/H59)</f>
        <v>0</v>
      </c>
      <c r="J51" s="8" t="str">
        <f t="shared" si="2"/>
        <v>-</v>
      </c>
      <c r="K51" s="9" t="str">
        <f t="shared" si="3"/>
        <v>-</v>
      </c>
    </row>
    <row r="52" spans="1:11" x14ac:dyDescent="0.2">
      <c r="A52" s="7" t="s">
        <v>208</v>
      </c>
      <c r="B52" s="65">
        <v>0</v>
      </c>
      <c r="C52" s="34">
        <f>IF(B59=0, "-", B52/B59)</f>
        <v>0</v>
      </c>
      <c r="D52" s="65">
        <v>0</v>
      </c>
      <c r="E52" s="9">
        <f>IF(D59=0, "-", D52/D59)</f>
        <v>0</v>
      </c>
      <c r="F52" s="81">
        <v>0</v>
      </c>
      <c r="G52" s="34">
        <f>IF(F59=0, "-", F52/F59)</f>
        <v>0</v>
      </c>
      <c r="H52" s="65">
        <v>2</v>
      </c>
      <c r="I52" s="9">
        <f>IF(H59=0, "-", H52/H59)</f>
        <v>5.5401662049861496E-3</v>
      </c>
      <c r="J52" s="8" t="str">
        <f t="shared" si="2"/>
        <v>-</v>
      </c>
      <c r="K52" s="9">
        <f t="shared" si="3"/>
        <v>-1</v>
      </c>
    </row>
    <row r="53" spans="1:11" x14ac:dyDescent="0.2">
      <c r="A53" s="7" t="s">
        <v>209</v>
      </c>
      <c r="B53" s="65">
        <v>6</v>
      </c>
      <c r="C53" s="34">
        <f>IF(B59=0, "-", B53/B59)</f>
        <v>5.2173913043478258E-2</v>
      </c>
      <c r="D53" s="65">
        <v>0</v>
      </c>
      <c r="E53" s="9">
        <f>IF(D59=0, "-", D53/D59)</f>
        <v>0</v>
      </c>
      <c r="F53" s="81">
        <v>8</v>
      </c>
      <c r="G53" s="34">
        <f>IF(F59=0, "-", F53/F59)</f>
        <v>2.8880866425992781E-2</v>
      </c>
      <c r="H53" s="65">
        <v>0</v>
      </c>
      <c r="I53" s="9">
        <f>IF(H59=0, "-", H53/H59)</f>
        <v>0</v>
      </c>
      <c r="J53" s="8" t="str">
        <f t="shared" si="2"/>
        <v>-</v>
      </c>
      <c r="K53" s="9" t="str">
        <f t="shared" si="3"/>
        <v>-</v>
      </c>
    </row>
    <row r="54" spans="1:11" x14ac:dyDescent="0.2">
      <c r="A54" s="7" t="s">
        <v>210</v>
      </c>
      <c r="B54" s="65">
        <v>9</v>
      </c>
      <c r="C54" s="34">
        <f>IF(B59=0, "-", B54/B59)</f>
        <v>7.8260869565217397E-2</v>
      </c>
      <c r="D54" s="65">
        <v>3</v>
      </c>
      <c r="E54" s="9">
        <f>IF(D59=0, "-", D54/D59)</f>
        <v>3.1578947368421054E-2</v>
      </c>
      <c r="F54" s="81">
        <v>19</v>
      </c>
      <c r="G54" s="34">
        <f>IF(F59=0, "-", F54/F59)</f>
        <v>6.8592057761732855E-2</v>
      </c>
      <c r="H54" s="65">
        <v>11</v>
      </c>
      <c r="I54" s="9">
        <f>IF(H59=0, "-", H54/H59)</f>
        <v>3.0470914127423823E-2</v>
      </c>
      <c r="J54" s="8">
        <f t="shared" si="2"/>
        <v>2</v>
      </c>
      <c r="K54" s="9">
        <f t="shared" si="3"/>
        <v>0.72727272727272729</v>
      </c>
    </row>
    <row r="55" spans="1:11" x14ac:dyDescent="0.2">
      <c r="A55" s="7" t="s">
        <v>211</v>
      </c>
      <c r="B55" s="65">
        <v>0</v>
      </c>
      <c r="C55" s="34">
        <f>IF(B59=0, "-", B55/B59)</f>
        <v>0</v>
      </c>
      <c r="D55" s="65">
        <v>0</v>
      </c>
      <c r="E55" s="9">
        <f>IF(D59=0, "-", D55/D59)</f>
        <v>0</v>
      </c>
      <c r="F55" s="81">
        <v>0</v>
      </c>
      <c r="G55" s="34">
        <f>IF(F59=0, "-", F55/F59)</f>
        <v>0</v>
      </c>
      <c r="H55" s="65">
        <v>2</v>
      </c>
      <c r="I55" s="9">
        <f>IF(H59=0, "-", H55/H59)</f>
        <v>5.5401662049861496E-3</v>
      </c>
      <c r="J55" s="8" t="str">
        <f t="shared" si="2"/>
        <v>-</v>
      </c>
      <c r="K55" s="9">
        <f t="shared" si="3"/>
        <v>-1</v>
      </c>
    </row>
    <row r="56" spans="1:11" x14ac:dyDescent="0.2">
      <c r="A56" s="7" t="s">
        <v>212</v>
      </c>
      <c r="B56" s="65">
        <v>39</v>
      </c>
      <c r="C56" s="34">
        <f>IF(B59=0, "-", B56/B59)</f>
        <v>0.33913043478260868</v>
      </c>
      <c r="D56" s="65">
        <v>23</v>
      </c>
      <c r="E56" s="9">
        <f>IF(D59=0, "-", D56/D59)</f>
        <v>0.24210526315789474</v>
      </c>
      <c r="F56" s="81">
        <v>88</v>
      </c>
      <c r="G56" s="34">
        <f>IF(F59=0, "-", F56/F59)</f>
        <v>0.3176895306859206</v>
      </c>
      <c r="H56" s="65">
        <v>124</v>
      </c>
      <c r="I56" s="9">
        <f>IF(H59=0, "-", H56/H59)</f>
        <v>0.34349030470914127</v>
      </c>
      <c r="J56" s="8">
        <f t="shared" si="2"/>
        <v>0.69565217391304346</v>
      </c>
      <c r="K56" s="9">
        <f t="shared" si="3"/>
        <v>-0.29032258064516131</v>
      </c>
    </row>
    <row r="57" spans="1:11" x14ac:dyDescent="0.2">
      <c r="A57" s="7" t="s">
        <v>213</v>
      </c>
      <c r="B57" s="65">
        <v>0</v>
      </c>
      <c r="C57" s="34">
        <f>IF(B59=0, "-", B57/B59)</f>
        <v>0</v>
      </c>
      <c r="D57" s="65">
        <v>11</v>
      </c>
      <c r="E57" s="9">
        <f>IF(D59=0, "-", D57/D59)</f>
        <v>0.11578947368421053</v>
      </c>
      <c r="F57" s="81">
        <v>1</v>
      </c>
      <c r="G57" s="34">
        <f>IF(F59=0, "-", F57/F59)</f>
        <v>3.6101083032490976E-3</v>
      </c>
      <c r="H57" s="65">
        <v>39</v>
      </c>
      <c r="I57" s="9">
        <f>IF(H59=0, "-", H57/H59)</f>
        <v>0.10803324099722991</v>
      </c>
      <c r="J57" s="8">
        <f t="shared" si="2"/>
        <v>-1</v>
      </c>
      <c r="K57" s="9">
        <f t="shared" si="3"/>
        <v>-0.97435897435897434</v>
      </c>
    </row>
    <row r="58" spans="1:11" x14ac:dyDescent="0.2">
      <c r="A58" s="2"/>
      <c r="B58" s="68"/>
      <c r="C58" s="33"/>
      <c r="D58" s="68"/>
      <c r="E58" s="6"/>
      <c r="F58" s="82"/>
      <c r="G58" s="33"/>
      <c r="H58" s="68"/>
      <c r="I58" s="6"/>
      <c r="J58" s="5"/>
      <c r="K58" s="6"/>
    </row>
    <row r="59" spans="1:11" s="43" customFormat="1" x14ac:dyDescent="0.2">
      <c r="A59" s="162" t="s">
        <v>463</v>
      </c>
      <c r="B59" s="71">
        <f>SUM(B42:B58)</f>
        <v>115</v>
      </c>
      <c r="C59" s="40">
        <f>B59/1634</f>
        <v>7.0379436964504286E-2</v>
      </c>
      <c r="D59" s="71">
        <f>SUM(D42:D58)</f>
        <v>95</v>
      </c>
      <c r="E59" s="41">
        <f>D59/1257</f>
        <v>7.5576770087509945E-2</v>
      </c>
      <c r="F59" s="77">
        <f>SUM(F42:F58)</f>
        <v>277</v>
      </c>
      <c r="G59" s="42">
        <f>F59/4245</f>
        <v>6.5253239104829205E-2</v>
      </c>
      <c r="H59" s="71">
        <f>SUM(H42:H58)</f>
        <v>361</v>
      </c>
      <c r="I59" s="41">
        <f>H59/3843</f>
        <v>9.3937028363257874E-2</v>
      </c>
      <c r="J59" s="37">
        <f>IF(D59=0, "-", IF((B59-D59)/D59&lt;10, (B59-D59)/D59, "&gt;999%"))</f>
        <v>0.21052631578947367</v>
      </c>
      <c r="K59" s="38">
        <f>IF(H59=0, "-", IF((F59-H59)/H59&lt;10, (F59-H59)/H59, "&gt;999%"))</f>
        <v>-0.23268698060941828</v>
      </c>
    </row>
    <row r="60" spans="1:11" x14ac:dyDescent="0.2">
      <c r="B60" s="83"/>
      <c r="D60" s="83"/>
      <c r="F60" s="83"/>
      <c r="H60" s="83"/>
    </row>
    <row r="61" spans="1:11" x14ac:dyDescent="0.2">
      <c r="A61" s="163" t="s">
        <v>126</v>
      </c>
      <c r="B61" s="61" t="s">
        <v>12</v>
      </c>
      <c r="C61" s="62" t="s">
        <v>13</v>
      </c>
      <c r="D61" s="61" t="s">
        <v>12</v>
      </c>
      <c r="E61" s="63" t="s">
        <v>13</v>
      </c>
      <c r="F61" s="62" t="s">
        <v>12</v>
      </c>
      <c r="G61" s="62" t="s">
        <v>13</v>
      </c>
      <c r="H61" s="61" t="s">
        <v>12</v>
      </c>
      <c r="I61" s="63" t="s">
        <v>13</v>
      </c>
      <c r="J61" s="61"/>
      <c r="K61" s="63"/>
    </row>
    <row r="62" spans="1:11" x14ac:dyDescent="0.2">
      <c r="A62" s="7" t="s">
        <v>214</v>
      </c>
      <c r="B62" s="65">
        <v>2</v>
      </c>
      <c r="C62" s="34">
        <f>IF(B68=0, "-", B62/B68)</f>
        <v>0.2857142857142857</v>
      </c>
      <c r="D62" s="65">
        <v>1</v>
      </c>
      <c r="E62" s="9">
        <f>IF(D68=0, "-", D62/D68)</f>
        <v>0.2</v>
      </c>
      <c r="F62" s="81">
        <v>6</v>
      </c>
      <c r="G62" s="34">
        <f>IF(F68=0, "-", F62/F68)</f>
        <v>0.31578947368421051</v>
      </c>
      <c r="H62" s="65">
        <v>2</v>
      </c>
      <c r="I62" s="9">
        <f>IF(H68=0, "-", H62/H68)</f>
        <v>0.125</v>
      </c>
      <c r="J62" s="8">
        <f>IF(D62=0, "-", IF((B62-D62)/D62&lt;10, (B62-D62)/D62, "&gt;999%"))</f>
        <v>1</v>
      </c>
      <c r="K62" s="9">
        <f>IF(H62=0, "-", IF((F62-H62)/H62&lt;10, (F62-H62)/H62, "&gt;999%"))</f>
        <v>2</v>
      </c>
    </row>
    <row r="63" spans="1:11" x14ac:dyDescent="0.2">
      <c r="A63" s="7" t="s">
        <v>215</v>
      </c>
      <c r="B63" s="65">
        <v>2</v>
      </c>
      <c r="C63" s="34">
        <f>IF(B68=0, "-", B63/B68)</f>
        <v>0.2857142857142857</v>
      </c>
      <c r="D63" s="65">
        <v>0</v>
      </c>
      <c r="E63" s="9">
        <f>IF(D68=0, "-", D63/D68)</f>
        <v>0</v>
      </c>
      <c r="F63" s="81">
        <v>4</v>
      </c>
      <c r="G63" s="34">
        <f>IF(F68=0, "-", F63/F68)</f>
        <v>0.21052631578947367</v>
      </c>
      <c r="H63" s="65">
        <v>4</v>
      </c>
      <c r="I63" s="9">
        <f>IF(H68=0, "-", H63/H68)</f>
        <v>0.25</v>
      </c>
      <c r="J63" s="8" t="str">
        <f>IF(D63=0, "-", IF((B63-D63)/D63&lt;10, (B63-D63)/D63, "&gt;999%"))</f>
        <v>-</v>
      </c>
      <c r="K63" s="9">
        <f>IF(H63=0, "-", IF((F63-H63)/H63&lt;10, (F63-H63)/H63, "&gt;999%"))</f>
        <v>0</v>
      </c>
    </row>
    <row r="64" spans="1:11" x14ac:dyDescent="0.2">
      <c r="A64" s="7" t="s">
        <v>216</v>
      </c>
      <c r="B64" s="65">
        <v>2</v>
      </c>
      <c r="C64" s="34">
        <f>IF(B68=0, "-", B64/B68)</f>
        <v>0.2857142857142857</v>
      </c>
      <c r="D64" s="65">
        <v>3</v>
      </c>
      <c r="E64" s="9">
        <f>IF(D68=0, "-", D64/D68)</f>
        <v>0.6</v>
      </c>
      <c r="F64" s="81">
        <v>4</v>
      </c>
      <c r="G64" s="34">
        <f>IF(F68=0, "-", F64/F68)</f>
        <v>0.21052631578947367</v>
      </c>
      <c r="H64" s="65">
        <v>8</v>
      </c>
      <c r="I64" s="9">
        <f>IF(H68=0, "-", H64/H68)</f>
        <v>0.5</v>
      </c>
      <c r="J64" s="8">
        <f>IF(D64=0, "-", IF((B64-D64)/D64&lt;10, (B64-D64)/D64, "&gt;999%"))</f>
        <v>-0.33333333333333331</v>
      </c>
      <c r="K64" s="9">
        <f>IF(H64=0, "-", IF((F64-H64)/H64&lt;10, (F64-H64)/H64, "&gt;999%"))</f>
        <v>-0.5</v>
      </c>
    </row>
    <row r="65" spans="1:11" x14ac:dyDescent="0.2">
      <c r="A65" s="7" t="s">
        <v>217</v>
      </c>
      <c r="B65" s="65">
        <v>0</v>
      </c>
      <c r="C65" s="34">
        <f>IF(B68=0, "-", B65/B68)</f>
        <v>0</v>
      </c>
      <c r="D65" s="65">
        <v>0</v>
      </c>
      <c r="E65" s="9">
        <f>IF(D68=0, "-", D65/D68)</f>
        <v>0</v>
      </c>
      <c r="F65" s="81">
        <v>1</v>
      </c>
      <c r="G65" s="34">
        <f>IF(F68=0, "-", F65/F68)</f>
        <v>5.2631578947368418E-2</v>
      </c>
      <c r="H65" s="65">
        <v>0</v>
      </c>
      <c r="I65" s="9">
        <f>IF(H68=0, "-", H65/H68)</f>
        <v>0</v>
      </c>
      <c r="J65" s="8" t="str">
        <f>IF(D65=0, "-", IF((B65-D65)/D65&lt;10, (B65-D65)/D65, "&gt;999%"))</f>
        <v>-</v>
      </c>
      <c r="K65" s="9" t="str">
        <f>IF(H65=0, "-", IF((F65-H65)/H65&lt;10, (F65-H65)/H65, "&gt;999%"))</f>
        <v>-</v>
      </c>
    </row>
    <row r="66" spans="1:11" x14ac:dyDescent="0.2">
      <c r="A66" s="7" t="s">
        <v>218</v>
      </c>
      <c r="B66" s="65">
        <v>1</v>
      </c>
      <c r="C66" s="34">
        <f>IF(B68=0, "-", B66/B68)</f>
        <v>0.14285714285714285</v>
      </c>
      <c r="D66" s="65">
        <v>1</v>
      </c>
      <c r="E66" s="9">
        <f>IF(D68=0, "-", D66/D68)</f>
        <v>0.2</v>
      </c>
      <c r="F66" s="81">
        <v>4</v>
      </c>
      <c r="G66" s="34">
        <f>IF(F68=0, "-", F66/F68)</f>
        <v>0.21052631578947367</v>
      </c>
      <c r="H66" s="65">
        <v>2</v>
      </c>
      <c r="I66" s="9">
        <f>IF(H68=0, "-", H66/H68)</f>
        <v>0.125</v>
      </c>
      <c r="J66" s="8">
        <f>IF(D66=0, "-", IF((B66-D66)/D66&lt;10, (B66-D66)/D66, "&gt;999%"))</f>
        <v>0</v>
      </c>
      <c r="K66" s="9">
        <f>IF(H66=0, "-", IF((F66-H66)/H66&lt;10, (F66-H66)/H66, "&gt;999%"))</f>
        <v>1</v>
      </c>
    </row>
    <row r="67" spans="1:11" x14ac:dyDescent="0.2">
      <c r="A67" s="2"/>
      <c r="B67" s="68"/>
      <c r="C67" s="33"/>
      <c r="D67" s="68"/>
      <c r="E67" s="6"/>
      <c r="F67" s="82"/>
      <c r="G67" s="33"/>
      <c r="H67" s="68"/>
      <c r="I67" s="6"/>
      <c r="J67" s="5"/>
      <c r="K67" s="6"/>
    </row>
    <row r="68" spans="1:11" s="43" customFormat="1" x14ac:dyDescent="0.2">
      <c r="A68" s="162" t="s">
        <v>462</v>
      </c>
      <c r="B68" s="71">
        <f>SUM(B62:B67)</f>
        <v>7</v>
      </c>
      <c r="C68" s="40">
        <f>B68/1634</f>
        <v>4.2839657282741734E-3</v>
      </c>
      <c r="D68" s="71">
        <f>SUM(D62:D67)</f>
        <v>5</v>
      </c>
      <c r="E68" s="41">
        <f>D68/1257</f>
        <v>3.977724741447892E-3</v>
      </c>
      <c r="F68" s="77">
        <f>SUM(F62:F67)</f>
        <v>19</v>
      </c>
      <c r="G68" s="42">
        <f>F68/4245</f>
        <v>4.4758539458186102E-3</v>
      </c>
      <c r="H68" s="71">
        <f>SUM(H62:H67)</f>
        <v>16</v>
      </c>
      <c r="I68" s="41">
        <f>H68/3843</f>
        <v>4.1634139994795732E-3</v>
      </c>
      <c r="J68" s="37">
        <f>IF(D68=0, "-", IF((B68-D68)/D68&lt;10, (B68-D68)/D68, "&gt;999%"))</f>
        <v>0.4</v>
      </c>
      <c r="K68" s="38">
        <f>IF(H68=0, "-", IF((F68-H68)/H68&lt;10, (F68-H68)/H68, "&gt;999%"))</f>
        <v>0.1875</v>
      </c>
    </row>
    <row r="69" spans="1:11" x14ac:dyDescent="0.2">
      <c r="B69" s="83"/>
      <c r="D69" s="83"/>
      <c r="F69" s="83"/>
      <c r="H69" s="83"/>
    </row>
    <row r="70" spans="1:11" s="43" customFormat="1" x14ac:dyDescent="0.2">
      <c r="A70" s="162" t="s">
        <v>461</v>
      </c>
      <c r="B70" s="71">
        <v>122</v>
      </c>
      <c r="C70" s="40">
        <f>B70/1634</f>
        <v>7.4663402692778463E-2</v>
      </c>
      <c r="D70" s="71">
        <v>100</v>
      </c>
      <c r="E70" s="41">
        <f>D70/1257</f>
        <v>7.9554494828957836E-2</v>
      </c>
      <c r="F70" s="77">
        <v>296</v>
      </c>
      <c r="G70" s="42">
        <f>F70/4245</f>
        <v>6.9729093050647825E-2</v>
      </c>
      <c r="H70" s="71">
        <v>377</v>
      </c>
      <c r="I70" s="41">
        <f>H70/3843</f>
        <v>9.8100442362737447E-2</v>
      </c>
      <c r="J70" s="37">
        <f>IF(D70=0, "-", IF((B70-D70)/D70&lt;10, (B70-D70)/D70, "&gt;999%"))</f>
        <v>0.22</v>
      </c>
      <c r="K70" s="38">
        <f>IF(H70=0, "-", IF((F70-H70)/H70&lt;10, (F70-H70)/H70, "&gt;999%"))</f>
        <v>-0.21485411140583555</v>
      </c>
    </row>
    <row r="71" spans="1:11" x14ac:dyDescent="0.2">
      <c r="B71" s="83"/>
      <c r="D71" s="83"/>
      <c r="F71" s="83"/>
      <c r="H71" s="83"/>
    </row>
    <row r="72" spans="1:11" ht="15.75" x14ac:dyDescent="0.25">
      <c r="A72" s="164" t="s">
        <v>101</v>
      </c>
      <c r="B72" s="196" t="s">
        <v>1</v>
      </c>
      <c r="C72" s="200"/>
      <c r="D72" s="200"/>
      <c r="E72" s="197"/>
      <c r="F72" s="196" t="s">
        <v>14</v>
      </c>
      <c r="G72" s="200"/>
      <c r="H72" s="200"/>
      <c r="I72" s="197"/>
      <c r="J72" s="196" t="s">
        <v>15</v>
      </c>
      <c r="K72" s="197"/>
    </row>
    <row r="73" spans="1:11" x14ac:dyDescent="0.2">
      <c r="A73" s="22"/>
      <c r="B73" s="196">
        <f>VALUE(RIGHT($B$2, 4))</f>
        <v>2021</v>
      </c>
      <c r="C73" s="197"/>
      <c r="D73" s="196">
        <f>B73-1</f>
        <v>2020</v>
      </c>
      <c r="E73" s="204"/>
      <c r="F73" s="196">
        <f>B73</f>
        <v>2021</v>
      </c>
      <c r="G73" s="204"/>
      <c r="H73" s="196">
        <f>D73</f>
        <v>2020</v>
      </c>
      <c r="I73" s="204"/>
      <c r="J73" s="140" t="s">
        <v>4</v>
      </c>
      <c r="K73" s="141" t="s">
        <v>2</v>
      </c>
    </row>
    <row r="74" spans="1:11" x14ac:dyDescent="0.2">
      <c r="A74" s="163" t="s">
        <v>127</v>
      </c>
      <c r="B74" s="61" t="s">
        <v>12</v>
      </c>
      <c r="C74" s="62" t="s">
        <v>13</v>
      </c>
      <c r="D74" s="61" t="s">
        <v>12</v>
      </c>
      <c r="E74" s="63" t="s">
        <v>13</v>
      </c>
      <c r="F74" s="62" t="s">
        <v>12</v>
      </c>
      <c r="G74" s="62" t="s">
        <v>13</v>
      </c>
      <c r="H74" s="61" t="s">
        <v>12</v>
      </c>
      <c r="I74" s="63" t="s">
        <v>13</v>
      </c>
      <c r="J74" s="61"/>
      <c r="K74" s="63"/>
    </row>
    <row r="75" spans="1:11" x14ac:dyDescent="0.2">
      <c r="A75" s="7" t="s">
        <v>219</v>
      </c>
      <c r="B75" s="65">
        <v>0</v>
      </c>
      <c r="C75" s="34">
        <f>IF(B84=0, "-", B75/B84)</f>
        <v>0</v>
      </c>
      <c r="D75" s="65">
        <v>0</v>
      </c>
      <c r="E75" s="9">
        <f>IF(D84=0, "-", D75/D84)</f>
        <v>0</v>
      </c>
      <c r="F75" s="81">
        <v>1</v>
      </c>
      <c r="G75" s="34">
        <f>IF(F84=0, "-", F75/F84)</f>
        <v>2.8571428571428571E-2</v>
      </c>
      <c r="H75" s="65">
        <v>0</v>
      </c>
      <c r="I75" s="9">
        <f>IF(H84=0, "-", H75/H84)</f>
        <v>0</v>
      </c>
      <c r="J75" s="8" t="str">
        <f t="shared" ref="J75:J82" si="4">IF(D75=0, "-", IF((B75-D75)/D75&lt;10, (B75-D75)/D75, "&gt;999%"))</f>
        <v>-</v>
      </c>
      <c r="K75" s="9" t="str">
        <f t="shared" ref="K75:K82" si="5">IF(H75=0, "-", IF((F75-H75)/H75&lt;10, (F75-H75)/H75, "&gt;999%"))</f>
        <v>-</v>
      </c>
    </row>
    <row r="76" spans="1:11" x14ac:dyDescent="0.2">
      <c r="A76" s="7" t="s">
        <v>220</v>
      </c>
      <c r="B76" s="65">
        <v>0</v>
      </c>
      <c r="C76" s="34">
        <f>IF(B84=0, "-", B76/B84)</f>
        <v>0</v>
      </c>
      <c r="D76" s="65">
        <v>2</v>
      </c>
      <c r="E76" s="9">
        <f>IF(D84=0, "-", D76/D84)</f>
        <v>0.08</v>
      </c>
      <c r="F76" s="81">
        <v>1</v>
      </c>
      <c r="G76" s="34">
        <f>IF(F84=0, "-", F76/F84)</f>
        <v>2.8571428571428571E-2</v>
      </c>
      <c r="H76" s="65">
        <v>5</v>
      </c>
      <c r="I76" s="9">
        <f>IF(H84=0, "-", H76/H84)</f>
        <v>6.25E-2</v>
      </c>
      <c r="J76" s="8">
        <f t="shared" si="4"/>
        <v>-1</v>
      </c>
      <c r="K76" s="9">
        <f t="shared" si="5"/>
        <v>-0.8</v>
      </c>
    </row>
    <row r="77" spans="1:11" x14ac:dyDescent="0.2">
      <c r="A77" s="7" t="s">
        <v>221</v>
      </c>
      <c r="B77" s="65">
        <v>0</v>
      </c>
      <c r="C77" s="34">
        <f>IF(B84=0, "-", B77/B84)</f>
        <v>0</v>
      </c>
      <c r="D77" s="65">
        <v>0</v>
      </c>
      <c r="E77" s="9">
        <f>IF(D84=0, "-", D77/D84)</f>
        <v>0</v>
      </c>
      <c r="F77" s="81">
        <v>0</v>
      </c>
      <c r="G77" s="34">
        <f>IF(F84=0, "-", F77/F84)</f>
        <v>0</v>
      </c>
      <c r="H77" s="65">
        <v>1</v>
      </c>
      <c r="I77" s="9">
        <f>IF(H84=0, "-", H77/H84)</f>
        <v>1.2500000000000001E-2</v>
      </c>
      <c r="J77" s="8" t="str">
        <f t="shared" si="4"/>
        <v>-</v>
      </c>
      <c r="K77" s="9">
        <f t="shared" si="5"/>
        <v>-1</v>
      </c>
    </row>
    <row r="78" spans="1:11" x14ac:dyDescent="0.2">
      <c r="A78" s="7" t="s">
        <v>222</v>
      </c>
      <c r="B78" s="65">
        <v>1</v>
      </c>
      <c r="C78" s="34">
        <f>IF(B84=0, "-", B78/B84)</f>
        <v>0.1111111111111111</v>
      </c>
      <c r="D78" s="65">
        <v>3</v>
      </c>
      <c r="E78" s="9">
        <f>IF(D84=0, "-", D78/D84)</f>
        <v>0.12</v>
      </c>
      <c r="F78" s="81">
        <v>7</v>
      </c>
      <c r="G78" s="34">
        <f>IF(F84=0, "-", F78/F84)</f>
        <v>0.2</v>
      </c>
      <c r="H78" s="65">
        <v>10</v>
      </c>
      <c r="I78" s="9">
        <f>IF(H84=0, "-", H78/H84)</f>
        <v>0.125</v>
      </c>
      <c r="J78" s="8">
        <f t="shared" si="4"/>
        <v>-0.66666666666666663</v>
      </c>
      <c r="K78" s="9">
        <f t="shared" si="5"/>
        <v>-0.3</v>
      </c>
    </row>
    <row r="79" spans="1:11" x14ac:dyDescent="0.2">
      <c r="A79" s="7" t="s">
        <v>223</v>
      </c>
      <c r="B79" s="65">
        <v>0</v>
      </c>
      <c r="C79" s="34">
        <f>IF(B84=0, "-", B79/B84)</f>
        <v>0</v>
      </c>
      <c r="D79" s="65">
        <v>0</v>
      </c>
      <c r="E79" s="9">
        <f>IF(D84=0, "-", D79/D84)</f>
        <v>0</v>
      </c>
      <c r="F79" s="81">
        <v>0</v>
      </c>
      <c r="G79" s="34">
        <f>IF(F84=0, "-", F79/F84)</f>
        <v>0</v>
      </c>
      <c r="H79" s="65">
        <v>2</v>
      </c>
      <c r="I79" s="9">
        <f>IF(H84=0, "-", H79/H84)</f>
        <v>2.5000000000000001E-2</v>
      </c>
      <c r="J79" s="8" t="str">
        <f t="shared" si="4"/>
        <v>-</v>
      </c>
      <c r="K79" s="9">
        <f t="shared" si="5"/>
        <v>-1</v>
      </c>
    </row>
    <row r="80" spans="1:11" x14ac:dyDescent="0.2">
      <c r="A80" s="7" t="s">
        <v>224</v>
      </c>
      <c r="B80" s="65">
        <v>0</v>
      </c>
      <c r="C80" s="34">
        <f>IF(B84=0, "-", B80/B84)</f>
        <v>0</v>
      </c>
      <c r="D80" s="65">
        <v>2</v>
      </c>
      <c r="E80" s="9">
        <f>IF(D84=0, "-", D80/D84)</f>
        <v>0.08</v>
      </c>
      <c r="F80" s="81">
        <v>7</v>
      </c>
      <c r="G80" s="34">
        <f>IF(F84=0, "-", F80/F84)</f>
        <v>0.2</v>
      </c>
      <c r="H80" s="65">
        <v>4</v>
      </c>
      <c r="I80" s="9">
        <f>IF(H84=0, "-", H80/H84)</f>
        <v>0.05</v>
      </c>
      <c r="J80" s="8">
        <f t="shared" si="4"/>
        <v>-1</v>
      </c>
      <c r="K80" s="9">
        <f t="shared" si="5"/>
        <v>0.75</v>
      </c>
    </row>
    <row r="81" spans="1:11" x14ac:dyDescent="0.2">
      <c r="A81" s="7" t="s">
        <v>225</v>
      </c>
      <c r="B81" s="65">
        <v>7</v>
      </c>
      <c r="C81" s="34">
        <f>IF(B84=0, "-", B81/B84)</f>
        <v>0.77777777777777779</v>
      </c>
      <c r="D81" s="65">
        <v>17</v>
      </c>
      <c r="E81" s="9">
        <f>IF(D84=0, "-", D81/D84)</f>
        <v>0.68</v>
      </c>
      <c r="F81" s="81">
        <v>18</v>
      </c>
      <c r="G81" s="34">
        <f>IF(F84=0, "-", F81/F84)</f>
        <v>0.51428571428571423</v>
      </c>
      <c r="H81" s="65">
        <v>57</v>
      </c>
      <c r="I81" s="9">
        <f>IF(H84=0, "-", H81/H84)</f>
        <v>0.71250000000000002</v>
      </c>
      <c r="J81" s="8">
        <f t="shared" si="4"/>
        <v>-0.58823529411764708</v>
      </c>
      <c r="K81" s="9">
        <f t="shared" si="5"/>
        <v>-0.68421052631578949</v>
      </c>
    </row>
    <row r="82" spans="1:11" x14ac:dyDescent="0.2">
      <c r="A82" s="7" t="s">
        <v>226</v>
      </c>
      <c r="B82" s="65">
        <v>1</v>
      </c>
      <c r="C82" s="34">
        <f>IF(B84=0, "-", B82/B84)</f>
        <v>0.1111111111111111</v>
      </c>
      <c r="D82" s="65">
        <v>1</v>
      </c>
      <c r="E82" s="9">
        <f>IF(D84=0, "-", D82/D84)</f>
        <v>0.04</v>
      </c>
      <c r="F82" s="81">
        <v>1</v>
      </c>
      <c r="G82" s="34">
        <f>IF(F84=0, "-", F82/F84)</f>
        <v>2.8571428571428571E-2</v>
      </c>
      <c r="H82" s="65">
        <v>1</v>
      </c>
      <c r="I82" s="9">
        <f>IF(H84=0, "-", H82/H84)</f>
        <v>1.2500000000000001E-2</v>
      </c>
      <c r="J82" s="8">
        <f t="shared" si="4"/>
        <v>0</v>
      </c>
      <c r="K82" s="9">
        <f t="shared" si="5"/>
        <v>0</v>
      </c>
    </row>
    <row r="83" spans="1:11" x14ac:dyDescent="0.2">
      <c r="A83" s="2"/>
      <c r="B83" s="68"/>
      <c r="C83" s="33"/>
      <c r="D83" s="68"/>
      <c r="E83" s="6"/>
      <c r="F83" s="82"/>
      <c r="G83" s="33"/>
      <c r="H83" s="68"/>
      <c r="I83" s="6"/>
      <c r="J83" s="5"/>
      <c r="K83" s="6"/>
    </row>
    <row r="84" spans="1:11" s="43" customFormat="1" x14ac:dyDescent="0.2">
      <c r="A84" s="162" t="s">
        <v>460</v>
      </c>
      <c r="B84" s="71">
        <f>SUM(B75:B83)</f>
        <v>9</v>
      </c>
      <c r="C84" s="40">
        <f>B84/1634</f>
        <v>5.5079559363525096E-3</v>
      </c>
      <c r="D84" s="71">
        <f>SUM(D75:D83)</f>
        <v>25</v>
      </c>
      <c r="E84" s="41">
        <f>D84/1257</f>
        <v>1.9888623707239459E-2</v>
      </c>
      <c r="F84" s="77">
        <f>SUM(F75:F83)</f>
        <v>35</v>
      </c>
      <c r="G84" s="42">
        <f>F84/4245</f>
        <v>8.2449941107184919E-3</v>
      </c>
      <c r="H84" s="71">
        <f>SUM(H75:H83)</f>
        <v>80</v>
      </c>
      <c r="I84" s="41">
        <f>H84/3843</f>
        <v>2.0817069997397866E-2</v>
      </c>
      <c r="J84" s="37">
        <f>IF(D84=0, "-", IF((B84-D84)/D84&lt;10, (B84-D84)/D84, "&gt;999%"))</f>
        <v>-0.64</v>
      </c>
      <c r="K84" s="38">
        <f>IF(H84=0, "-", IF((F84-H84)/H84&lt;10, (F84-H84)/H84, "&gt;999%"))</f>
        <v>-0.5625</v>
      </c>
    </row>
    <row r="85" spans="1:11" x14ac:dyDescent="0.2">
      <c r="B85" s="83"/>
      <c r="D85" s="83"/>
      <c r="F85" s="83"/>
      <c r="H85" s="83"/>
    </row>
    <row r="86" spans="1:11" x14ac:dyDescent="0.2">
      <c r="A86" s="163" t="s">
        <v>128</v>
      </c>
      <c r="B86" s="61" t="s">
        <v>12</v>
      </c>
      <c r="C86" s="62" t="s">
        <v>13</v>
      </c>
      <c r="D86" s="61" t="s">
        <v>12</v>
      </c>
      <c r="E86" s="63" t="s">
        <v>13</v>
      </c>
      <c r="F86" s="62" t="s">
        <v>12</v>
      </c>
      <c r="G86" s="62" t="s">
        <v>13</v>
      </c>
      <c r="H86" s="61" t="s">
        <v>12</v>
      </c>
      <c r="I86" s="63" t="s">
        <v>13</v>
      </c>
      <c r="J86" s="61"/>
      <c r="K86" s="63"/>
    </row>
    <row r="87" spans="1:11" x14ac:dyDescent="0.2">
      <c r="A87" s="7" t="s">
        <v>227</v>
      </c>
      <c r="B87" s="65">
        <v>3</v>
      </c>
      <c r="C87" s="34">
        <f>IF(B94=0, "-", B87/B94)</f>
        <v>0.375</v>
      </c>
      <c r="D87" s="65">
        <v>0</v>
      </c>
      <c r="E87" s="9">
        <f>IF(D94=0, "-", D87/D94)</f>
        <v>0</v>
      </c>
      <c r="F87" s="81">
        <v>3</v>
      </c>
      <c r="G87" s="34">
        <f>IF(F94=0, "-", F87/F94)</f>
        <v>0.23076923076923078</v>
      </c>
      <c r="H87" s="65">
        <v>0</v>
      </c>
      <c r="I87" s="9">
        <f>IF(H94=0, "-", H87/H94)</f>
        <v>0</v>
      </c>
      <c r="J87" s="8" t="str">
        <f t="shared" ref="J87:J92" si="6">IF(D87=0, "-", IF((B87-D87)/D87&lt;10, (B87-D87)/D87, "&gt;999%"))</f>
        <v>-</v>
      </c>
      <c r="K87" s="9" t="str">
        <f t="shared" ref="K87:K92" si="7">IF(H87=0, "-", IF((F87-H87)/H87&lt;10, (F87-H87)/H87, "&gt;999%"))</f>
        <v>-</v>
      </c>
    </row>
    <row r="88" spans="1:11" x14ac:dyDescent="0.2">
      <c r="A88" s="7" t="s">
        <v>228</v>
      </c>
      <c r="B88" s="65">
        <v>1</v>
      </c>
      <c r="C88" s="34">
        <f>IF(B94=0, "-", B88/B94)</f>
        <v>0.125</v>
      </c>
      <c r="D88" s="65">
        <v>0</v>
      </c>
      <c r="E88" s="9">
        <f>IF(D94=0, "-", D88/D94)</f>
        <v>0</v>
      </c>
      <c r="F88" s="81">
        <v>3</v>
      </c>
      <c r="G88" s="34">
        <f>IF(F94=0, "-", F88/F94)</f>
        <v>0.23076923076923078</v>
      </c>
      <c r="H88" s="65">
        <v>1</v>
      </c>
      <c r="I88" s="9">
        <f>IF(H94=0, "-", H88/H94)</f>
        <v>0.1111111111111111</v>
      </c>
      <c r="J88" s="8" t="str">
        <f t="shared" si="6"/>
        <v>-</v>
      </c>
      <c r="K88" s="9">
        <f t="shared" si="7"/>
        <v>2</v>
      </c>
    </row>
    <row r="89" spans="1:11" x14ac:dyDescent="0.2">
      <c r="A89" s="7" t="s">
        <v>229</v>
      </c>
      <c r="B89" s="65">
        <v>3</v>
      </c>
      <c r="C89" s="34">
        <f>IF(B94=0, "-", B89/B94)</f>
        <v>0.375</v>
      </c>
      <c r="D89" s="65">
        <v>0</v>
      </c>
      <c r="E89" s="9">
        <f>IF(D94=0, "-", D89/D94)</f>
        <v>0</v>
      </c>
      <c r="F89" s="81">
        <v>3</v>
      </c>
      <c r="G89" s="34">
        <f>IF(F94=0, "-", F89/F94)</f>
        <v>0.23076923076923078</v>
      </c>
      <c r="H89" s="65">
        <v>2</v>
      </c>
      <c r="I89" s="9">
        <f>IF(H94=0, "-", H89/H94)</f>
        <v>0.22222222222222221</v>
      </c>
      <c r="J89" s="8" t="str">
        <f t="shared" si="6"/>
        <v>-</v>
      </c>
      <c r="K89" s="9">
        <f t="shared" si="7"/>
        <v>0.5</v>
      </c>
    </row>
    <row r="90" spans="1:11" x14ac:dyDescent="0.2">
      <c r="A90" s="7" t="s">
        <v>230</v>
      </c>
      <c r="B90" s="65">
        <v>0</v>
      </c>
      <c r="C90" s="34">
        <f>IF(B94=0, "-", B90/B94)</f>
        <v>0</v>
      </c>
      <c r="D90" s="65">
        <v>0</v>
      </c>
      <c r="E90" s="9">
        <f>IF(D94=0, "-", D90/D94)</f>
        <v>0</v>
      </c>
      <c r="F90" s="81">
        <v>0</v>
      </c>
      <c r="G90" s="34">
        <f>IF(F94=0, "-", F90/F94)</f>
        <v>0</v>
      </c>
      <c r="H90" s="65">
        <v>1</v>
      </c>
      <c r="I90" s="9">
        <f>IF(H94=0, "-", H90/H94)</f>
        <v>0.1111111111111111</v>
      </c>
      <c r="J90" s="8" t="str">
        <f t="shared" si="6"/>
        <v>-</v>
      </c>
      <c r="K90" s="9">
        <f t="shared" si="7"/>
        <v>-1</v>
      </c>
    </row>
    <row r="91" spans="1:11" x14ac:dyDescent="0.2">
      <c r="A91" s="7" t="s">
        <v>231</v>
      </c>
      <c r="B91" s="65">
        <v>1</v>
      </c>
      <c r="C91" s="34">
        <f>IF(B94=0, "-", B91/B94)</f>
        <v>0.125</v>
      </c>
      <c r="D91" s="65">
        <v>2</v>
      </c>
      <c r="E91" s="9">
        <f>IF(D94=0, "-", D91/D94)</f>
        <v>1</v>
      </c>
      <c r="F91" s="81">
        <v>3</v>
      </c>
      <c r="G91" s="34">
        <f>IF(F94=0, "-", F91/F94)</f>
        <v>0.23076923076923078</v>
      </c>
      <c r="H91" s="65">
        <v>5</v>
      </c>
      <c r="I91" s="9">
        <f>IF(H94=0, "-", H91/H94)</f>
        <v>0.55555555555555558</v>
      </c>
      <c r="J91" s="8">
        <f t="shared" si="6"/>
        <v>-0.5</v>
      </c>
      <c r="K91" s="9">
        <f t="shared" si="7"/>
        <v>-0.4</v>
      </c>
    </row>
    <row r="92" spans="1:11" x14ac:dyDescent="0.2">
      <c r="A92" s="7" t="s">
        <v>232</v>
      </c>
      <c r="B92" s="65">
        <v>0</v>
      </c>
      <c r="C92" s="34">
        <f>IF(B94=0, "-", B92/B94)</f>
        <v>0</v>
      </c>
      <c r="D92" s="65">
        <v>0</v>
      </c>
      <c r="E92" s="9">
        <f>IF(D94=0, "-", D92/D94)</f>
        <v>0</v>
      </c>
      <c r="F92" s="81">
        <v>1</v>
      </c>
      <c r="G92" s="34">
        <f>IF(F94=0, "-", F92/F94)</f>
        <v>7.6923076923076927E-2</v>
      </c>
      <c r="H92" s="65">
        <v>0</v>
      </c>
      <c r="I92" s="9">
        <f>IF(H94=0, "-", H92/H94)</f>
        <v>0</v>
      </c>
      <c r="J92" s="8" t="str">
        <f t="shared" si="6"/>
        <v>-</v>
      </c>
      <c r="K92" s="9" t="str">
        <f t="shared" si="7"/>
        <v>-</v>
      </c>
    </row>
    <row r="93" spans="1:11" x14ac:dyDescent="0.2">
      <c r="A93" s="2"/>
      <c r="B93" s="68"/>
      <c r="C93" s="33"/>
      <c r="D93" s="68"/>
      <c r="E93" s="6"/>
      <c r="F93" s="82"/>
      <c r="G93" s="33"/>
      <c r="H93" s="68"/>
      <c r="I93" s="6"/>
      <c r="J93" s="5"/>
      <c r="K93" s="6"/>
    </row>
    <row r="94" spans="1:11" s="43" customFormat="1" x14ac:dyDescent="0.2">
      <c r="A94" s="162" t="s">
        <v>459</v>
      </c>
      <c r="B94" s="71">
        <f>SUM(B87:B93)</f>
        <v>8</v>
      </c>
      <c r="C94" s="40">
        <f>B94/1634</f>
        <v>4.8959608323133411E-3</v>
      </c>
      <c r="D94" s="71">
        <f>SUM(D87:D93)</f>
        <v>2</v>
      </c>
      <c r="E94" s="41">
        <f>D94/1257</f>
        <v>1.5910898965791568E-3</v>
      </c>
      <c r="F94" s="77">
        <f>SUM(F87:F93)</f>
        <v>13</v>
      </c>
      <c r="G94" s="42">
        <f>F94/4245</f>
        <v>3.0624263839811542E-3</v>
      </c>
      <c r="H94" s="71">
        <f>SUM(H87:H93)</f>
        <v>9</v>
      </c>
      <c r="I94" s="41">
        <f>H94/3843</f>
        <v>2.34192037470726E-3</v>
      </c>
      <c r="J94" s="37">
        <f>IF(D94=0, "-", IF((B94-D94)/D94&lt;10, (B94-D94)/D94, "&gt;999%"))</f>
        <v>3</v>
      </c>
      <c r="K94" s="38">
        <f>IF(H94=0, "-", IF((F94-H94)/H94&lt;10, (F94-H94)/H94, "&gt;999%"))</f>
        <v>0.44444444444444442</v>
      </c>
    </row>
    <row r="95" spans="1:11" x14ac:dyDescent="0.2">
      <c r="B95" s="83"/>
      <c r="D95" s="83"/>
      <c r="F95" s="83"/>
      <c r="H95" s="83"/>
    </row>
    <row r="96" spans="1:11" s="43" customFormat="1" x14ac:dyDescent="0.2">
      <c r="A96" s="162" t="s">
        <v>458</v>
      </c>
      <c r="B96" s="71">
        <v>17</v>
      </c>
      <c r="C96" s="40">
        <f>B96/1634</f>
        <v>1.0403916768665851E-2</v>
      </c>
      <c r="D96" s="71">
        <v>27</v>
      </c>
      <c r="E96" s="41">
        <f>D96/1257</f>
        <v>2.1479713603818614E-2</v>
      </c>
      <c r="F96" s="77">
        <v>48</v>
      </c>
      <c r="G96" s="42">
        <f>F96/4245</f>
        <v>1.1307420494699646E-2</v>
      </c>
      <c r="H96" s="71">
        <v>89</v>
      </c>
      <c r="I96" s="41">
        <f>H96/3843</f>
        <v>2.3158990372105125E-2</v>
      </c>
      <c r="J96" s="37">
        <f>IF(D96=0, "-", IF((B96-D96)/D96&lt;10, (B96-D96)/D96, "&gt;999%"))</f>
        <v>-0.37037037037037035</v>
      </c>
      <c r="K96" s="38">
        <f>IF(H96=0, "-", IF((F96-H96)/H96&lt;10, (F96-H96)/H96, "&gt;999%"))</f>
        <v>-0.4606741573033708</v>
      </c>
    </row>
    <row r="97" spans="1:11" x14ac:dyDescent="0.2">
      <c r="B97" s="83"/>
      <c r="D97" s="83"/>
      <c r="F97" s="83"/>
      <c r="H97" s="83"/>
    </row>
    <row r="98" spans="1:11" ht="15.75" x14ac:dyDescent="0.25">
      <c r="A98" s="164" t="s">
        <v>102</v>
      </c>
      <c r="B98" s="196" t="s">
        <v>1</v>
      </c>
      <c r="C98" s="200"/>
      <c r="D98" s="200"/>
      <c r="E98" s="197"/>
      <c r="F98" s="196" t="s">
        <v>14</v>
      </c>
      <c r="G98" s="200"/>
      <c r="H98" s="200"/>
      <c r="I98" s="197"/>
      <c r="J98" s="196" t="s">
        <v>15</v>
      </c>
      <c r="K98" s="197"/>
    </row>
    <row r="99" spans="1:11" x14ac:dyDescent="0.2">
      <c r="A99" s="22"/>
      <c r="B99" s="196">
        <f>VALUE(RIGHT($B$2, 4))</f>
        <v>2021</v>
      </c>
      <c r="C99" s="197"/>
      <c r="D99" s="196">
        <f>B99-1</f>
        <v>2020</v>
      </c>
      <c r="E99" s="204"/>
      <c r="F99" s="196">
        <f>B99</f>
        <v>2021</v>
      </c>
      <c r="G99" s="204"/>
      <c r="H99" s="196">
        <f>D99</f>
        <v>2020</v>
      </c>
      <c r="I99" s="204"/>
      <c r="J99" s="140" t="s">
        <v>4</v>
      </c>
      <c r="K99" s="141" t="s">
        <v>2</v>
      </c>
    </row>
    <row r="100" spans="1:11" x14ac:dyDescent="0.2">
      <c r="A100" s="163" t="s">
        <v>129</v>
      </c>
      <c r="B100" s="61" t="s">
        <v>12</v>
      </c>
      <c r="C100" s="62" t="s">
        <v>13</v>
      </c>
      <c r="D100" s="61" t="s">
        <v>12</v>
      </c>
      <c r="E100" s="63" t="s">
        <v>13</v>
      </c>
      <c r="F100" s="62" t="s">
        <v>12</v>
      </c>
      <c r="G100" s="62" t="s">
        <v>13</v>
      </c>
      <c r="H100" s="61" t="s">
        <v>12</v>
      </c>
      <c r="I100" s="63" t="s">
        <v>13</v>
      </c>
      <c r="J100" s="61"/>
      <c r="K100" s="63"/>
    </row>
    <row r="101" spans="1:11" x14ac:dyDescent="0.2">
      <c r="A101" s="7" t="s">
        <v>233</v>
      </c>
      <c r="B101" s="65">
        <v>0</v>
      </c>
      <c r="C101" s="34">
        <f>IF(B105=0, "-", B101/B105)</f>
        <v>0</v>
      </c>
      <c r="D101" s="65">
        <v>0</v>
      </c>
      <c r="E101" s="9">
        <f>IF(D105=0, "-", D101/D105)</f>
        <v>0</v>
      </c>
      <c r="F101" s="81">
        <v>0</v>
      </c>
      <c r="G101" s="34">
        <f>IF(F105=0, "-", F101/F105)</f>
        <v>0</v>
      </c>
      <c r="H101" s="65">
        <v>3</v>
      </c>
      <c r="I101" s="9">
        <f>IF(H105=0, "-", H101/H105)</f>
        <v>0.6</v>
      </c>
      <c r="J101" s="8" t="str">
        <f>IF(D101=0, "-", IF((B101-D101)/D101&lt;10, (B101-D101)/D101, "&gt;999%"))</f>
        <v>-</v>
      </c>
      <c r="K101" s="9">
        <f>IF(H101=0, "-", IF((F101-H101)/H101&lt;10, (F101-H101)/H101, "&gt;999%"))</f>
        <v>-1</v>
      </c>
    </row>
    <row r="102" spans="1:11" x14ac:dyDescent="0.2">
      <c r="A102" s="7" t="s">
        <v>234</v>
      </c>
      <c r="B102" s="65">
        <v>3</v>
      </c>
      <c r="C102" s="34">
        <f>IF(B105=0, "-", B102/B105)</f>
        <v>0.5</v>
      </c>
      <c r="D102" s="65">
        <v>1</v>
      </c>
      <c r="E102" s="9">
        <f>IF(D105=0, "-", D102/D105)</f>
        <v>1</v>
      </c>
      <c r="F102" s="81">
        <v>5</v>
      </c>
      <c r="G102" s="34">
        <f>IF(F105=0, "-", F102/F105)</f>
        <v>0.41666666666666669</v>
      </c>
      <c r="H102" s="65">
        <v>2</v>
      </c>
      <c r="I102" s="9">
        <f>IF(H105=0, "-", H102/H105)</f>
        <v>0.4</v>
      </c>
      <c r="J102" s="8">
        <f>IF(D102=0, "-", IF((B102-D102)/D102&lt;10, (B102-D102)/D102, "&gt;999%"))</f>
        <v>2</v>
      </c>
      <c r="K102" s="9">
        <f>IF(H102=0, "-", IF((F102-H102)/H102&lt;10, (F102-H102)/H102, "&gt;999%"))</f>
        <v>1.5</v>
      </c>
    </row>
    <row r="103" spans="1:11" x14ac:dyDescent="0.2">
      <c r="A103" s="7" t="s">
        <v>235</v>
      </c>
      <c r="B103" s="65">
        <v>3</v>
      </c>
      <c r="C103" s="34">
        <f>IF(B105=0, "-", B103/B105)</f>
        <v>0.5</v>
      </c>
      <c r="D103" s="65">
        <v>0</v>
      </c>
      <c r="E103" s="9">
        <f>IF(D105=0, "-", D103/D105)</f>
        <v>0</v>
      </c>
      <c r="F103" s="81">
        <v>7</v>
      </c>
      <c r="G103" s="34">
        <f>IF(F105=0, "-", F103/F105)</f>
        <v>0.58333333333333337</v>
      </c>
      <c r="H103" s="65">
        <v>0</v>
      </c>
      <c r="I103" s="9">
        <f>IF(H105=0, "-", H103/H105)</f>
        <v>0</v>
      </c>
      <c r="J103" s="8" t="str">
        <f>IF(D103=0, "-", IF((B103-D103)/D103&lt;10, (B103-D103)/D103, "&gt;999%"))</f>
        <v>-</v>
      </c>
      <c r="K103" s="9" t="str">
        <f>IF(H103=0, "-", IF((F103-H103)/H103&lt;10, (F103-H103)/H103, "&gt;999%"))</f>
        <v>-</v>
      </c>
    </row>
    <row r="104" spans="1:11" x14ac:dyDescent="0.2">
      <c r="A104" s="2"/>
      <c r="B104" s="68"/>
      <c r="C104" s="33"/>
      <c r="D104" s="68"/>
      <c r="E104" s="6"/>
      <c r="F104" s="82"/>
      <c r="G104" s="33"/>
      <c r="H104" s="68"/>
      <c r="I104" s="6"/>
      <c r="J104" s="5"/>
      <c r="K104" s="6"/>
    </row>
    <row r="105" spans="1:11" s="43" customFormat="1" x14ac:dyDescent="0.2">
      <c r="A105" s="162" t="s">
        <v>457</v>
      </c>
      <c r="B105" s="71">
        <f>SUM(B101:B104)</f>
        <v>6</v>
      </c>
      <c r="C105" s="40">
        <f>B105/1634</f>
        <v>3.6719706242350062E-3</v>
      </c>
      <c r="D105" s="71">
        <f>SUM(D101:D104)</f>
        <v>1</v>
      </c>
      <c r="E105" s="41">
        <f>D105/1257</f>
        <v>7.955449482895784E-4</v>
      </c>
      <c r="F105" s="77">
        <f>SUM(F101:F104)</f>
        <v>12</v>
      </c>
      <c r="G105" s="42">
        <f>F105/4245</f>
        <v>2.8268551236749115E-3</v>
      </c>
      <c r="H105" s="71">
        <f>SUM(H101:H104)</f>
        <v>5</v>
      </c>
      <c r="I105" s="41">
        <f>H105/3843</f>
        <v>1.3010668748373666E-3</v>
      </c>
      <c r="J105" s="37">
        <f>IF(D105=0, "-", IF((B105-D105)/D105&lt;10, (B105-D105)/D105, "&gt;999%"))</f>
        <v>5</v>
      </c>
      <c r="K105" s="38">
        <f>IF(H105=0, "-", IF((F105-H105)/H105&lt;10, (F105-H105)/H105, "&gt;999%"))</f>
        <v>1.4</v>
      </c>
    </row>
    <row r="106" spans="1:11" x14ac:dyDescent="0.2">
      <c r="B106" s="83"/>
      <c r="D106" s="83"/>
      <c r="F106" s="83"/>
      <c r="H106" s="83"/>
    </row>
    <row r="107" spans="1:11" x14ac:dyDescent="0.2">
      <c r="A107" s="163" t="s">
        <v>130</v>
      </c>
      <c r="B107" s="61" t="s">
        <v>12</v>
      </c>
      <c r="C107" s="62" t="s">
        <v>13</v>
      </c>
      <c r="D107" s="61" t="s">
        <v>12</v>
      </c>
      <c r="E107" s="63" t="s">
        <v>13</v>
      </c>
      <c r="F107" s="62" t="s">
        <v>12</v>
      </c>
      <c r="G107" s="62" t="s">
        <v>13</v>
      </c>
      <c r="H107" s="61" t="s">
        <v>12</v>
      </c>
      <c r="I107" s="63" t="s">
        <v>13</v>
      </c>
      <c r="J107" s="61"/>
      <c r="K107" s="63"/>
    </row>
    <row r="108" spans="1:11" x14ac:dyDescent="0.2">
      <c r="A108" s="7" t="s">
        <v>236</v>
      </c>
      <c r="B108" s="65">
        <v>0</v>
      </c>
      <c r="C108" s="34">
        <f>IF(B112=0, "-", B108/B112)</f>
        <v>0</v>
      </c>
      <c r="D108" s="65">
        <v>0</v>
      </c>
      <c r="E108" s="9" t="str">
        <f>IF(D112=0, "-", D108/D112)</f>
        <v>-</v>
      </c>
      <c r="F108" s="81">
        <v>0</v>
      </c>
      <c r="G108" s="34">
        <f>IF(F112=0, "-", F108/F112)</f>
        <v>0</v>
      </c>
      <c r="H108" s="65">
        <v>1</v>
      </c>
      <c r="I108" s="9">
        <f>IF(H112=0, "-", H108/H112)</f>
        <v>0.5</v>
      </c>
      <c r="J108" s="8" t="str">
        <f>IF(D108=0, "-", IF((B108-D108)/D108&lt;10, (B108-D108)/D108, "&gt;999%"))</f>
        <v>-</v>
      </c>
      <c r="K108" s="9">
        <f>IF(H108=0, "-", IF((F108-H108)/H108&lt;10, (F108-H108)/H108, "&gt;999%"))</f>
        <v>-1</v>
      </c>
    </row>
    <row r="109" spans="1:11" x14ac:dyDescent="0.2">
      <c r="A109" s="7" t="s">
        <v>237</v>
      </c>
      <c r="B109" s="65">
        <v>3</v>
      </c>
      <c r="C109" s="34">
        <f>IF(B112=0, "-", B109/B112)</f>
        <v>0.6</v>
      </c>
      <c r="D109" s="65">
        <v>0</v>
      </c>
      <c r="E109" s="9" t="str">
        <f>IF(D112=0, "-", D109/D112)</f>
        <v>-</v>
      </c>
      <c r="F109" s="81">
        <v>3</v>
      </c>
      <c r="G109" s="34">
        <f>IF(F112=0, "-", F109/F112)</f>
        <v>0.375</v>
      </c>
      <c r="H109" s="65">
        <v>1</v>
      </c>
      <c r="I109" s="9">
        <f>IF(H112=0, "-", H109/H112)</f>
        <v>0.5</v>
      </c>
      <c r="J109" s="8" t="str">
        <f>IF(D109=0, "-", IF((B109-D109)/D109&lt;10, (B109-D109)/D109, "&gt;999%"))</f>
        <v>-</v>
      </c>
      <c r="K109" s="9">
        <f>IF(H109=0, "-", IF((F109-H109)/H109&lt;10, (F109-H109)/H109, "&gt;999%"))</f>
        <v>2</v>
      </c>
    </row>
    <row r="110" spans="1:11" x14ac:dyDescent="0.2">
      <c r="A110" s="7" t="s">
        <v>238</v>
      </c>
      <c r="B110" s="65">
        <v>2</v>
      </c>
      <c r="C110" s="34">
        <f>IF(B112=0, "-", B110/B112)</f>
        <v>0.4</v>
      </c>
      <c r="D110" s="65">
        <v>0</v>
      </c>
      <c r="E110" s="9" t="str">
        <f>IF(D112=0, "-", D110/D112)</f>
        <v>-</v>
      </c>
      <c r="F110" s="81">
        <v>5</v>
      </c>
      <c r="G110" s="34">
        <f>IF(F112=0, "-", F110/F112)</f>
        <v>0.625</v>
      </c>
      <c r="H110" s="65">
        <v>0</v>
      </c>
      <c r="I110" s="9">
        <f>IF(H112=0, "-", H110/H112)</f>
        <v>0</v>
      </c>
      <c r="J110" s="8" t="str">
        <f>IF(D110=0, "-", IF((B110-D110)/D110&lt;10, (B110-D110)/D110, "&gt;999%"))</f>
        <v>-</v>
      </c>
      <c r="K110" s="9" t="str">
        <f>IF(H110=0, "-", IF((F110-H110)/H110&lt;10, (F110-H110)/H110, "&gt;999%"))</f>
        <v>-</v>
      </c>
    </row>
    <row r="111" spans="1:11" x14ac:dyDescent="0.2">
      <c r="A111" s="2"/>
      <c r="B111" s="68"/>
      <c r="C111" s="33"/>
      <c r="D111" s="68"/>
      <c r="E111" s="6"/>
      <c r="F111" s="82"/>
      <c r="G111" s="33"/>
      <c r="H111" s="68"/>
      <c r="I111" s="6"/>
      <c r="J111" s="5"/>
      <c r="K111" s="6"/>
    </row>
    <row r="112" spans="1:11" s="43" customFormat="1" x14ac:dyDescent="0.2">
      <c r="A112" s="162" t="s">
        <v>456</v>
      </c>
      <c r="B112" s="71">
        <f>SUM(B108:B111)</f>
        <v>5</v>
      </c>
      <c r="C112" s="40">
        <f>B112/1634</f>
        <v>3.0599755201958386E-3</v>
      </c>
      <c r="D112" s="71">
        <f>SUM(D108:D111)</f>
        <v>0</v>
      </c>
      <c r="E112" s="41">
        <f>D112/1257</f>
        <v>0</v>
      </c>
      <c r="F112" s="77">
        <f>SUM(F108:F111)</f>
        <v>8</v>
      </c>
      <c r="G112" s="42">
        <f>F112/4245</f>
        <v>1.8845700824499411E-3</v>
      </c>
      <c r="H112" s="71">
        <f>SUM(H108:H111)</f>
        <v>2</v>
      </c>
      <c r="I112" s="41">
        <f>H112/3843</f>
        <v>5.2042674993494666E-4</v>
      </c>
      <c r="J112" s="37" t="str">
        <f>IF(D112=0, "-", IF((B112-D112)/D112&lt;10, (B112-D112)/D112, "&gt;999%"))</f>
        <v>-</v>
      </c>
      <c r="K112" s="38">
        <f>IF(H112=0, "-", IF((F112-H112)/H112&lt;10, (F112-H112)/H112, "&gt;999%"))</f>
        <v>3</v>
      </c>
    </row>
    <row r="113" spans="1:11" x14ac:dyDescent="0.2">
      <c r="B113" s="83"/>
      <c r="D113" s="83"/>
      <c r="F113" s="83"/>
      <c r="H113" s="83"/>
    </row>
    <row r="114" spans="1:11" s="43" customFormat="1" x14ac:dyDescent="0.2">
      <c r="A114" s="162" t="s">
        <v>455</v>
      </c>
      <c r="B114" s="71">
        <v>11</v>
      </c>
      <c r="C114" s="40">
        <f>B114/1634</f>
        <v>6.7319461444308448E-3</v>
      </c>
      <c r="D114" s="71">
        <v>1</v>
      </c>
      <c r="E114" s="41">
        <f>D114/1257</f>
        <v>7.955449482895784E-4</v>
      </c>
      <c r="F114" s="77">
        <v>20</v>
      </c>
      <c r="G114" s="42">
        <f>F114/4245</f>
        <v>4.7114252061248524E-3</v>
      </c>
      <c r="H114" s="71">
        <v>7</v>
      </c>
      <c r="I114" s="41">
        <f>H114/3843</f>
        <v>1.8214936247723133E-3</v>
      </c>
      <c r="J114" s="37" t="str">
        <f>IF(D114=0, "-", IF((B114-D114)/D114&lt;10, (B114-D114)/D114, "&gt;999%"))</f>
        <v>&gt;999%</v>
      </c>
      <c r="K114" s="38">
        <f>IF(H114=0, "-", IF((F114-H114)/H114&lt;10, (F114-H114)/H114, "&gt;999%"))</f>
        <v>1.8571428571428572</v>
      </c>
    </row>
    <row r="115" spans="1:11" x14ac:dyDescent="0.2">
      <c r="B115" s="83"/>
      <c r="D115" s="83"/>
      <c r="F115" s="83"/>
      <c r="H115" s="83"/>
    </row>
    <row r="116" spans="1:11" ht="15.75" x14ac:dyDescent="0.25">
      <c r="A116" s="164" t="s">
        <v>103</v>
      </c>
      <c r="B116" s="196" t="s">
        <v>1</v>
      </c>
      <c r="C116" s="200"/>
      <c r="D116" s="200"/>
      <c r="E116" s="197"/>
      <c r="F116" s="196" t="s">
        <v>14</v>
      </c>
      <c r="G116" s="200"/>
      <c r="H116" s="200"/>
      <c r="I116" s="197"/>
      <c r="J116" s="196" t="s">
        <v>15</v>
      </c>
      <c r="K116" s="197"/>
    </row>
    <row r="117" spans="1:11" x14ac:dyDescent="0.2">
      <c r="A117" s="22"/>
      <c r="B117" s="196">
        <f>VALUE(RIGHT($B$2, 4))</f>
        <v>2021</v>
      </c>
      <c r="C117" s="197"/>
      <c r="D117" s="196">
        <f>B117-1</f>
        <v>2020</v>
      </c>
      <c r="E117" s="204"/>
      <c r="F117" s="196">
        <f>B117</f>
        <v>2021</v>
      </c>
      <c r="G117" s="204"/>
      <c r="H117" s="196">
        <f>D117</f>
        <v>2020</v>
      </c>
      <c r="I117" s="204"/>
      <c r="J117" s="140" t="s">
        <v>4</v>
      </c>
      <c r="K117" s="141" t="s">
        <v>2</v>
      </c>
    </row>
    <row r="118" spans="1:11" x14ac:dyDescent="0.2">
      <c r="A118" s="163" t="s">
        <v>131</v>
      </c>
      <c r="B118" s="61" t="s">
        <v>12</v>
      </c>
      <c r="C118" s="62" t="s">
        <v>13</v>
      </c>
      <c r="D118" s="61" t="s">
        <v>12</v>
      </c>
      <c r="E118" s="63" t="s">
        <v>13</v>
      </c>
      <c r="F118" s="62" t="s">
        <v>12</v>
      </c>
      <c r="G118" s="62" t="s">
        <v>13</v>
      </c>
      <c r="H118" s="61" t="s">
        <v>12</v>
      </c>
      <c r="I118" s="63" t="s">
        <v>13</v>
      </c>
      <c r="J118" s="61"/>
      <c r="K118" s="63"/>
    </row>
    <row r="119" spans="1:11" x14ac:dyDescent="0.2">
      <c r="A119" s="7" t="s">
        <v>239</v>
      </c>
      <c r="B119" s="65">
        <v>0</v>
      </c>
      <c r="C119" s="34" t="str">
        <f>IF(B121=0, "-", B119/B121)</f>
        <v>-</v>
      </c>
      <c r="D119" s="65">
        <v>0</v>
      </c>
      <c r="E119" s="9" t="str">
        <f>IF(D121=0, "-", D119/D121)</f>
        <v>-</v>
      </c>
      <c r="F119" s="81">
        <v>0</v>
      </c>
      <c r="G119" s="34" t="str">
        <f>IF(F121=0, "-", F119/F121)</f>
        <v>-</v>
      </c>
      <c r="H119" s="65">
        <v>2</v>
      </c>
      <c r="I119" s="9">
        <f>IF(H121=0, "-", H119/H121)</f>
        <v>1</v>
      </c>
      <c r="J119" s="8" t="str">
        <f>IF(D119=0, "-", IF((B119-D119)/D119&lt;10, (B119-D119)/D119, "&gt;999%"))</f>
        <v>-</v>
      </c>
      <c r="K119" s="9">
        <f>IF(H119=0, "-", IF((F119-H119)/H119&lt;10, (F119-H119)/H119, "&gt;999%"))</f>
        <v>-1</v>
      </c>
    </row>
    <row r="120" spans="1:11" x14ac:dyDescent="0.2">
      <c r="A120" s="2"/>
      <c r="B120" s="68"/>
      <c r="C120" s="33"/>
      <c r="D120" s="68"/>
      <c r="E120" s="6"/>
      <c r="F120" s="82"/>
      <c r="G120" s="33"/>
      <c r="H120" s="68"/>
      <c r="I120" s="6"/>
      <c r="J120" s="5"/>
      <c r="K120" s="6"/>
    </row>
    <row r="121" spans="1:11" s="43" customFormat="1" x14ac:dyDescent="0.2">
      <c r="A121" s="162" t="s">
        <v>454</v>
      </c>
      <c r="B121" s="71">
        <f>SUM(B119:B120)</f>
        <v>0</v>
      </c>
      <c r="C121" s="40">
        <f>B121/1634</f>
        <v>0</v>
      </c>
      <c r="D121" s="71">
        <f>SUM(D119:D120)</f>
        <v>0</v>
      </c>
      <c r="E121" s="41">
        <f>D121/1257</f>
        <v>0</v>
      </c>
      <c r="F121" s="77">
        <f>SUM(F119:F120)</f>
        <v>0</v>
      </c>
      <c r="G121" s="42">
        <f>F121/4245</f>
        <v>0</v>
      </c>
      <c r="H121" s="71">
        <f>SUM(H119:H120)</f>
        <v>2</v>
      </c>
      <c r="I121" s="41">
        <f>H121/3843</f>
        <v>5.2042674993494666E-4</v>
      </c>
      <c r="J121" s="37" t="str">
        <f>IF(D121=0, "-", IF((B121-D121)/D121&lt;10, (B121-D121)/D121, "&gt;999%"))</f>
        <v>-</v>
      </c>
      <c r="K121" s="38">
        <f>IF(H121=0, "-", IF((F121-H121)/H121&lt;10, (F121-H121)/H121, "&gt;999%"))</f>
        <v>-1</v>
      </c>
    </row>
    <row r="122" spans="1:11" x14ac:dyDescent="0.2">
      <c r="B122" s="83"/>
      <c r="D122" s="83"/>
      <c r="F122" s="83"/>
      <c r="H122" s="83"/>
    </row>
    <row r="123" spans="1:11" x14ac:dyDescent="0.2">
      <c r="A123" s="163" t="s">
        <v>132</v>
      </c>
      <c r="B123" s="61" t="s">
        <v>12</v>
      </c>
      <c r="C123" s="62" t="s">
        <v>13</v>
      </c>
      <c r="D123" s="61" t="s">
        <v>12</v>
      </c>
      <c r="E123" s="63" t="s">
        <v>13</v>
      </c>
      <c r="F123" s="62" t="s">
        <v>12</v>
      </c>
      <c r="G123" s="62" t="s">
        <v>13</v>
      </c>
      <c r="H123" s="61" t="s">
        <v>12</v>
      </c>
      <c r="I123" s="63" t="s">
        <v>13</v>
      </c>
      <c r="J123" s="61"/>
      <c r="K123" s="63"/>
    </row>
    <row r="124" spans="1:11" x14ac:dyDescent="0.2">
      <c r="A124" s="7" t="s">
        <v>240</v>
      </c>
      <c r="B124" s="65">
        <v>1</v>
      </c>
      <c r="C124" s="34">
        <f>IF(B126=0, "-", B124/B126)</f>
        <v>1</v>
      </c>
      <c r="D124" s="65">
        <v>0</v>
      </c>
      <c r="E124" s="9" t="str">
        <f>IF(D126=0, "-", D124/D126)</f>
        <v>-</v>
      </c>
      <c r="F124" s="81">
        <v>1</v>
      </c>
      <c r="G124" s="34">
        <f>IF(F126=0, "-", F124/F126)</f>
        <v>1</v>
      </c>
      <c r="H124" s="65">
        <v>0</v>
      </c>
      <c r="I124" s="9" t="str">
        <f>IF(H126=0, "-", H124/H126)</f>
        <v>-</v>
      </c>
      <c r="J124" s="8" t="str">
        <f>IF(D124=0, "-", IF((B124-D124)/D124&lt;10, (B124-D124)/D124, "&gt;999%"))</f>
        <v>-</v>
      </c>
      <c r="K124" s="9" t="str">
        <f>IF(H124=0, "-", IF((F124-H124)/H124&lt;10, (F124-H124)/H124, "&gt;999%"))</f>
        <v>-</v>
      </c>
    </row>
    <row r="125" spans="1:11" x14ac:dyDescent="0.2">
      <c r="A125" s="2"/>
      <c r="B125" s="68"/>
      <c r="C125" s="33"/>
      <c r="D125" s="68"/>
      <c r="E125" s="6"/>
      <c r="F125" s="82"/>
      <c r="G125" s="33"/>
      <c r="H125" s="68"/>
      <c r="I125" s="6"/>
      <c r="J125" s="5"/>
      <c r="K125" s="6"/>
    </row>
    <row r="126" spans="1:11" s="43" customFormat="1" x14ac:dyDescent="0.2">
      <c r="A126" s="162" t="s">
        <v>453</v>
      </c>
      <c r="B126" s="71">
        <f>SUM(B124:B125)</f>
        <v>1</v>
      </c>
      <c r="C126" s="40">
        <f>B126/1634</f>
        <v>6.1199510403916763E-4</v>
      </c>
      <c r="D126" s="71">
        <f>SUM(D124:D125)</f>
        <v>0</v>
      </c>
      <c r="E126" s="41">
        <f>D126/1257</f>
        <v>0</v>
      </c>
      <c r="F126" s="77">
        <f>SUM(F124:F125)</f>
        <v>1</v>
      </c>
      <c r="G126" s="42">
        <f>F126/4245</f>
        <v>2.3557126030624264E-4</v>
      </c>
      <c r="H126" s="71">
        <f>SUM(H124:H125)</f>
        <v>0</v>
      </c>
      <c r="I126" s="41">
        <f>H126/3843</f>
        <v>0</v>
      </c>
      <c r="J126" s="37" t="str">
        <f>IF(D126=0, "-", IF((B126-D126)/D126&lt;10, (B126-D126)/D126, "&gt;999%"))</f>
        <v>-</v>
      </c>
      <c r="K126" s="38" t="str">
        <f>IF(H126=0, "-", IF((F126-H126)/H126&lt;10, (F126-H126)/H126, "&gt;999%"))</f>
        <v>-</v>
      </c>
    </row>
    <row r="127" spans="1:11" x14ac:dyDescent="0.2">
      <c r="B127" s="83"/>
      <c r="D127" s="83"/>
      <c r="F127" s="83"/>
      <c r="H127" s="83"/>
    </row>
    <row r="128" spans="1:11" s="43" customFormat="1" x14ac:dyDescent="0.2">
      <c r="A128" s="162" t="s">
        <v>452</v>
      </c>
      <c r="B128" s="71">
        <v>1</v>
      </c>
      <c r="C128" s="40">
        <f>B128/1634</f>
        <v>6.1199510403916763E-4</v>
      </c>
      <c r="D128" s="71">
        <v>0</v>
      </c>
      <c r="E128" s="41">
        <f>D128/1257</f>
        <v>0</v>
      </c>
      <c r="F128" s="77">
        <v>1</v>
      </c>
      <c r="G128" s="42">
        <f>F128/4245</f>
        <v>2.3557126030624264E-4</v>
      </c>
      <c r="H128" s="71">
        <v>2</v>
      </c>
      <c r="I128" s="41">
        <f>H128/3843</f>
        <v>5.2042674993494666E-4</v>
      </c>
      <c r="J128" s="37" t="str">
        <f>IF(D128=0, "-", IF((B128-D128)/D128&lt;10, (B128-D128)/D128, "&gt;999%"))</f>
        <v>-</v>
      </c>
      <c r="K128" s="38">
        <f>IF(H128=0, "-", IF((F128-H128)/H128&lt;10, (F128-H128)/H128, "&gt;999%"))</f>
        <v>-0.5</v>
      </c>
    </row>
    <row r="129" spans="1:11" x14ac:dyDescent="0.2">
      <c r="B129" s="83"/>
      <c r="D129" s="83"/>
      <c r="F129" s="83"/>
      <c r="H129" s="83"/>
    </row>
    <row r="130" spans="1:11" ht="15.75" x14ac:dyDescent="0.25">
      <c r="A130" s="164" t="s">
        <v>104</v>
      </c>
      <c r="B130" s="196" t="s">
        <v>1</v>
      </c>
      <c r="C130" s="200"/>
      <c r="D130" s="200"/>
      <c r="E130" s="197"/>
      <c r="F130" s="196" t="s">
        <v>14</v>
      </c>
      <c r="G130" s="200"/>
      <c r="H130" s="200"/>
      <c r="I130" s="197"/>
      <c r="J130" s="196" t="s">
        <v>15</v>
      </c>
      <c r="K130" s="197"/>
    </row>
    <row r="131" spans="1:11" x14ac:dyDescent="0.2">
      <c r="A131" s="22"/>
      <c r="B131" s="196">
        <f>VALUE(RIGHT($B$2, 4))</f>
        <v>2021</v>
      </c>
      <c r="C131" s="197"/>
      <c r="D131" s="196">
        <f>B131-1</f>
        <v>2020</v>
      </c>
      <c r="E131" s="204"/>
      <c r="F131" s="196">
        <f>B131</f>
        <v>2021</v>
      </c>
      <c r="G131" s="204"/>
      <c r="H131" s="196">
        <f>D131</f>
        <v>2020</v>
      </c>
      <c r="I131" s="204"/>
      <c r="J131" s="140" t="s">
        <v>4</v>
      </c>
      <c r="K131" s="141" t="s">
        <v>2</v>
      </c>
    </row>
    <row r="132" spans="1:11" x14ac:dyDescent="0.2">
      <c r="A132" s="163" t="s">
        <v>133</v>
      </c>
      <c r="B132" s="61" t="s">
        <v>12</v>
      </c>
      <c r="C132" s="62" t="s">
        <v>13</v>
      </c>
      <c r="D132" s="61" t="s">
        <v>12</v>
      </c>
      <c r="E132" s="63" t="s">
        <v>13</v>
      </c>
      <c r="F132" s="62" t="s">
        <v>12</v>
      </c>
      <c r="G132" s="62" t="s">
        <v>13</v>
      </c>
      <c r="H132" s="61" t="s">
        <v>12</v>
      </c>
      <c r="I132" s="63" t="s">
        <v>13</v>
      </c>
      <c r="J132" s="61"/>
      <c r="K132" s="63"/>
    </row>
    <row r="133" spans="1:11" x14ac:dyDescent="0.2">
      <c r="A133" s="7" t="s">
        <v>241</v>
      </c>
      <c r="B133" s="65">
        <v>2</v>
      </c>
      <c r="C133" s="34">
        <f>IF(B140=0, "-", B133/B140)</f>
        <v>0.15384615384615385</v>
      </c>
      <c r="D133" s="65">
        <v>2</v>
      </c>
      <c r="E133" s="9">
        <f>IF(D140=0, "-", D133/D140)</f>
        <v>0.25</v>
      </c>
      <c r="F133" s="81">
        <v>3</v>
      </c>
      <c r="G133" s="34">
        <f>IF(F140=0, "-", F133/F140)</f>
        <v>0.11538461538461539</v>
      </c>
      <c r="H133" s="65">
        <v>4</v>
      </c>
      <c r="I133" s="9">
        <f>IF(H140=0, "-", H133/H140)</f>
        <v>0.14814814814814814</v>
      </c>
      <c r="J133" s="8">
        <f t="shared" ref="J133:J138" si="8">IF(D133=0, "-", IF((B133-D133)/D133&lt;10, (B133-D133)/D133, "&gt;999%"))</f>
        <v>0</v>
      </c>
      <c r="K133" s="9">
        <f t="shared" ref="K133:K138" si="9">IF(H133=0, "-", IF((F133-H133)/H133&lt;10, (F133-H133)/H133, "&gt;999%"))</f>
        <v>-0.25</v>
      </c>
    </row>
    <row r="134" spans="1:11" x14ac:dyDescent="0.2">
      <c r="A134" s="7" t="s">
        <v>242</v>
      </c>
      <c r="B134" s="65">
        <v>3</v>
      </c>
      <c r="C134" s="34">
        <f>IF(B140=0, "-", B134/B140)</f>
        <v>0.23076923076923078</v>
      </c>
      <c r="D134" s="65">
        <v>0</v>
      </c>
      <c r="E134" s="9">
        <f>IF(D140=0, "-", D134/D140)</f>
        <v>0</v>
      </c>
      <c r="F134" s="81">
        <v>6</v>
      </c>
      <c r="G134" s="34">
        <f>IF(F140=0, "-", F134/F140)</f>
        <v>0.23076923076923078</v>
      </c>
      <c r="H134" s="65">
        <v>6</v>
      </c>
      <c r="I134" s="9">
        <f>IF(H140=0, "-", H134/H140)</f>
        <v>0.22222222222222221</v>
      </c>
      <c r="J134" s="8" t="str">
        <f t="shared" si="8"/>
        <v>-</v>
      </c>
      <c r="K134" s="9">
        <f t="shared" si="9"/>
        <v>0</v>
      </c>
    </row>
    <row r="135" spans="1:11" x14ac:dyDescent="0.2">
      <c r="A135" s="7" t="s">
        <v>243</v>
      </c>
      <c r="B135" s="65">
        <v>2</v>
      </c>
      <c r="C135" s="34">
        <f>IF(B140=0, "-", B135/B140)</f>
        <v>0.15384615384615385</v>
      </c>
      <c r="D135" s="65">
        <v>6</v>
      </c>
      <c r="E135" s="9">
        <f>IF(D140=0, "-", D135/D140)</f>
        <v>0.75</v>
      </c>
      <c r="F135" s="81">
        <v>8</v>
      </c>
      <c r="G135" s="34">
        <f>IF(F140=0, "-", F135/F140)</f>
        <v>0.30769230769230771</v>
      </c>
      <c r="H135" s="65">
        <v>12</v>
      </c>
      <c r="I135" s="9">
        <f>IF(H140=0, "-", H135/H140)</f>
        <v>0.44444444444444442</v>
      </c>
      <c r="J135" s="8">
        <f t="shared" si="8"/>
        <v>-0.66666666666666663</v>
      </c>
      <c r="K135" s="9">
        <f t="shared" si="9"/>
        <v>-0.33333333333333331</v>
      </c>
    </row>
    <row r="136" spans="1:11" x14ac:dyDescent="0.2">
      <c r="A136" s="7" t="s">
        <v>244</v>
      </c>
      <c r="B136" s="65">
        <v>2</v>
      </c>
      <c r="C136" s="34">
        <f>IF(B140=0, "-", B136/B140)</f>
        <v>0.15384615384615385</v>
      </c>
      <c r="D136" s="65">
        <v>0</v>
      </c>
      <c r="E136" s="9">
        <f>IF(D140=0, "-", D136/D140)</f>
        <v>0</v>
      </c>
      <c r="F136" s="81">
        <v>3</v>
      </c>
      <c r="G136" s="34">
        <f>IF(F140=0, "-", F136/F140)</f>
        <v>0.11538461538461539</v>
      </c>
      <c r="H136" s="65">
        <v>1</v>
      </c>
      <c r="I136" s="9">
        <f>IF(H140=0, "-", H136/H140)</f>
        <v>3.7037037037037035E-2</v>
      </c>
      <c r="J136" s="8" t="str">
        <f t="shared" si="8"/>
        <v>-</v>
      </c>
      <c r="K136" s="9">
        <f t="shared" si="9"/>
        <v>2</v>
      </c>
    </row>
    <row r="137" spans="1:11" x14ac:dyDescent="0.2">
      <c r="A137" s="7" t="s">
        <v>245</v>
      </c>
      <c r="B137" s="65">
        <v>0</v>
      </c>
      <c r="C137" s="34">
        <f>IF(B140=0, "-", B137/B140)</f>
        <v>0</v>
      </c>
      <c r="D137" s="65">
        <v>0</v>
      </c>
      <c r="E137" s="9">
        <f>IF(D140=0, "-", D137/D140)</f>
        <v>0</v>
      </c>
      <c r="F137" s="81">
        <v>0</v>
      </c>
      <c r="G137" s="34">
        <f>IF(F140=0, "-", F137/F140)</f>
        <v>0</v>
      </c>
      <c r="H137" s="65">
        <v>3</v>
      </c>
      <c r="I137" s="9">
        <f>IF(H140=0, "-", H137/H140)</f>
        <v>0.1111111111111111</v>
      </c>
      <c r="J137" s="8" t="str">
        <f t="shared" si="8"/>
        <v>-</v>
      </c>
      <c r="K137" s="9">
        <f t="shared" si="9"/>
        <v>-1</v>
      </c>
    </row>
    <row r="138" spans="1:11" x14ac:dyDescent="0.2">
      <c r="A138" s="7" t="s">
        <v>246</v>
      </c>
      <c r="B138" s="65">
        <v>4</v>
      </c>
      <c r="C138" s="34">
        <f>IF(B140=0, "-", B138/B140)</f>
        <v>0.30769230769230771</v>
      </c>
      <c r="D138" s="65">
        <v>0</v>
      </c>
      <c r="E138" s="9">
        <f>IF(D140=0, "-", D138/D140)</f>
        <v>0</v>
      </c>
      <c r="F138" s="81">
        <v>6</v>
      </c>
      <c r="G138" s="34">
        <f>IF(F140=0, "-", F138/F140)</f>
        <v>0.23076923076923078</v>
      </c>
      <c r="H138" s="65">
        <v>1</v>
      </c>
      <c r="I138" s="9">
        <f>IF(H140=0, "-", H138/H140)</f>
        <v>3.7037037037037035E-2</v>
      </c>
      <c r="J138" s="8" t="str">
        <f t="shared" si="8"/>
        <v>-</v>
      </c>
      <c r="K138" s="9">
        <f t="shared" si="9"/>
        <v>5</v>
      </c>
    </row>
    <row r="139" spans="1:11" x14ac:dyDescent="0.2">
      <c r="A139" s="2"/>
      <c r="B139" s="68"/>
      <c r="C139" s="33"/>
      <c r="D139" s="68"/>
      <c r="E139" s="6"/>
      <c r="F139" s="82"/>
      <c r="G139" s="33"/>
      <c r="H139" s="68"/>
      <c r="I139" s="6"/>
      <c r="J139" s="5"/>
      <c r="K139" s="6"/>
    </row>
    <row r="140" spans="1:11" s="43" customFormat="1" x14ac:dyDescent="0.2">
      <c r="A140" s="162" t="s">
        <v>451</v>
      </c>
      <c r="B140" s="71">
        <f>SUM(B133:B139)</f>
        <v>13</v>
      </c>
      <c r="C140" s="40">
        <f>B140/1634</f>
        <v>7.9559363525091801E-3</v>
      </c>
      <c r="D140" s="71">
        <f>SUM(D133:D139)</f>
        <v>8</v>
      </c>
      <c r="E140" s="41">
        <f>D140/1257</f>
        <v>6.3643595863166272E-3</v>
      </c>
      <c r="F140" s="77">
        <f>SUM(F133:F139)</f>
        <v>26</v>
      </c>
      <c r="G140" s="42">
        <f>F140/4245</f>
        <v>6.1248527679623084E-3</v>
      </c>
      <c r="H140" s="71">
        <f>SUM(H133:H139)</f>
        <v>27</v>
      </c>
      <c r="I140" s="41">
        <f>H140/3843</f>
        <v>7.0257611241217799E-3</v>
      </c>
      <c r="J140" s="37">
        <f>IF(D140=0, "-", IF((B140-D140)/D140&lt;10, (B140-D140)/D140, "&gt;999%"))</f>
        <v>0.625</v>
      </c>
      <c r="K140" s="38">
        <f>IF(H140=0, "-", IF((F140-H140)/H140&lt;10, (F140-H140)/H140, "&gt;999%"))</f>
        <v>-3.7037037037037035E-2</v>
      </c>
    </row>
    <row r="141" spans="1:11" x14ac:dyDescent="0.2">
      <c r="B141" s="83"/>
      <c r="D141" s="83"/>
      <c r="F141" s="83"/>
      <c r="H141" s="83"/>
    </row>
    <row r="142" spans="1:11" x14ac:dyDescent="0.2">
      <c r="A142" s="163" t="s">
        <v>134</v>
      </c>
      <c r="B142" s="61" t="s">
        <v>12</v>
      </c>
      <c r="C142" s="62" t="s">
        <v>13</v>
      </c>
      <c r="D142" s="61" t="s">
        <v>12</v>
      </c>
      <c r="E142" s="63" t="s">
        <v>13</v>
      </c>
      <c r="F142" s="62" t="s">
        <v>12</v>
      </c>
      <c r="G142" s="62" t="s">
        <v>13</v>
      </c>
      <c r="H142" s="61" t="s">
        <v>12</v>
      </c>
      <c r="I142" s="63" t="s">
        <v>13</v>
      </c>
      <c r="J142" s="61"/>
      <c r="K142" s="63"/>
    </row>
    <row r="143" spans="1:11" x14ac:dyDescent="0.2">
      <c r="A143" s="7" t="s">
        <v>247</v>
      </c>
      <c r="B143" s="65">
        <v>1</v>
      </c>
      <c r="C143" s="34">
        <f>IF(B146=0, "-", B143/B146)</f>
        <v>0.33333333333333331</v>
      </c>
      <c r="D143" s="65">
        <v>1</v>
      </c>
      <c r="E143" s="9">
        <f>IF(D146=0, "-", D143/D146)</f>
        <v>1</v>
      </c>
      <c r="F143" s="81">
        <v>2</v>
      </c>
      <c r="G143" s="34">
        <f>IF(F146=0, "-", F143/F146)</f>
        <v>0.5</v>
      </c>
      <c r="H143" s="65">
        <v>2</v>
      </c>
      <c r="I143" s="9">
        <f>IF(H146=0, "-", H143/H146)</f>
        <v>1</v>
      </c>
      <c r="J143" s="8">
        <f>IF(D143=0, "-", IF((B143-D143)/D143&lt;10, (B143-D143)/D143, "&gt;999%"))</f>
        <v>0</v>
      </c>
      <c r="K143" s="9">
        <f>IF(H143=0, "-", IF((F143-H143)/H143&lt;10, (F143-H143)/H143, "&gt;999%"))</f>
        <v>0</v>
      </c>
    </row>
    <row r="144" spans="1:11" x14ac:dyDescent="0.2">
      <c r="A144" s="7" t="s">
        <v>248</v>
      </c>
      <c r="B144" s="65">
        <v>2</v>
      </c>
      <c r="C144" s="34">
        <f>IF(B146=0, "-", B144/B146)</f>
        <v>0.66666666666666663</v>
      </c>
      <c r="D144" s="65">
        <v>0</v>
      </c>
      <c r="E144" s="9">
        <f>IF(D146=0, "-", D144/D146)</f>
        <v>0</v>
      </c>
      <c r="F144" s="81">
        <v>2</v>
      </c>
      <c r="G144" s="34">
        <f>IF(F146=0, "-", F144/F146)</f>
        <v>0.5</v>
      </c>
      <c r="H144" s="65">
        <v>0</v>
      </c>
      <c r="I144" s="9">
        <f>IF(H146=0, "-", H144/H146)</f>
        <v>0</v>
      </c>
      <c r="J144" s="8" t="str">
        <f>IF(D144=0, "-", IF((B144-D144)/D144&lt;10, (B144-D144)/D144, "&gt;999%"))</f>
        <v>-</v>
      </c>
      <c r="K144" s="9" t="str">
        <f>IF(H144=0, "-", IF((F144-H144)/H144&lt;10, (F144-H144)/H144, "&gt;999%"))</f>
        <v>-</v>
      </c>
    </row>
    <row r="145" spans="1:11" x14ac:dyDescent="0.2">
      <c r="A145" s="2"/>
      <c r="B145" s="68"/>
      <c r="C145" s="33"/>
      <c r="D145" s="68"/>
      <c r="E145" s="6"/>
      <c r="F145" s="82"/>
      <c r="G145" s="33"/>
      <c r="H145" s="68"/>
      <c r="I145" s="6"/>
      <c r="J145" s="5"/>
      <c r="K145" s="6"/>
    </row>
    <row r="146" spans="1:11" s="43" customFormat="1" x14ac:dyDescent="0.2">
      <c r="A146" s="162" t="s">
        <v>450</v>
      </c>
      <c r="B146" s="71">
        <f>SUM(B143:B145)</f>
        <v>3</v>
      </c>
      <c r="C146" s="40">
        <f>B146/1634</f>
        <v>1.8359853121175031E-3</v>
      </c>
      <c r="D146" s="71">
        <f>SUM(D143:D145)</f>
        <v>1</v>
      </c>
      <c r="E146" s="41">
        <f>D146/1257</f>
        <v>7.955449482895784E-4</v>
      </c>
      <c r="F146" s="77">
        <f>SUM(F143:F145)</f>
        <v>4</v>
      </c>
      <c r="G146" s="42">
        <f>F146/4245</f>
        <v>9.4228504122497055E-4</v>
      </c>
      <c r="H146" s="71">
        <f>SUM(H143:H145)</f>
        <v>2</v>
      </c>
      <c r="I146" s="41">
        <f>H146/3843</f>
        <v>5.2042674993494666E-4</v>
      </c>
      <c r="J146" s="37">
        <f>IF(D146=0, "-", IF((B146-D146)/D146&lt;10, (B146-D146)/D146, "&gt;999%"))</f>
        <v>2</v>
      </c>
      <c r="K146" s="38">
        <f>IF(H146=0, "-", IF((F146-H146)/H146&lt;10, (F146-H146)/H146, "&gt;999%"))</f>
        <v>1</v>
      </c>
    </row>
    <row r="147" spans="1:11" x14ac:dyDescent="0.2">
      <c r="B147" s="83"/>
      <c r="D147" s="83"/>
      <c r="F147" s="83"/>
      <c r="H147" s="83"/>
    </row>
    <row r="148" spans="1:11" s="43" customFormat="1" x14ac:dyDescent="0.2">
      <c r="A148" s="162" t="s">
        <v>449</v>
      </c>
      <c r="B148" s="71">
        <v>16</v>
      </c>
      <c r="C148" s="40">
        <f>B148/1634</f>
        <v>9.7919216646266821E-3</v>
      </c>
      <c r="D148" s="71">
        <v>9</v>
      </c>
      <c r="E148" s="41">
        <f>D148/1257</f>
        <v>7.1599045346062056E-3</v>
      </c>
      <c r="F148" s="77">
        <v>30</v>
      </c>
      <c r="G148" s="42">
        <f>F148/4245</f>
        <v>7.0671378091872791E-3</v>
      </c>
      <c r="H148" s="71">
        <v>29</v>
      </c>
      <c r="I148" s="41">
        <f>H148/3843</f>
        <v>7.5461878740567265E-3</v>
      </c>
      <c r="J148" s="37">
        <f>IF(D148=0, "-", IF((B148-D148)/D148&lt;10, (B148-D148)/D148, "&gt;999%"))</f>
        <v>0.77777777777777779</v>
      </c>
      <c r="K148" s="38">
        <f>IF(H148=0, "-", IF((F148-H148)/H148&lt;10, (F148-H148)/H148, "&gt;999%"))</f>
        <v>3.4482758620689655E-2</v>
      </c>
    </row>
    <row r="149" spans="1:11" x14ac:dyDescent="0.2">
      <c r="B149" s="83"/>
      <c r="D149" s="83"/>
      <c r="F149" s="83"/>
      <c r="H149" s="83"/>
    </row>
    <row r="150" spans="1:11" ht="15.75" x14ac:dyDescent="0.25">
      <c r="A150" s="164" t="s">
        <v>105</v>
      </c>
      <c r="B150" s="196" t="s">
        <v>1</v>
      </c>
      <c r="C150" s="200"/>
      <c r="D150" s="200"/>
      <c r="E150" s="197"/>
      <c r="F150" s="196" t="s">
        <v>14</v>
      </c>
      <c r="G150" s="200"/>
      <c r="H150" s="200"/>
      <c r="I150" s="197"/>
      <c r="J150" s="196" t="s">
        <v>15</v>
      </c>
      <c r="K150" s="197"/>
    </row>
    <row r="151" spans="1:11" x14ac:dyDescent="0.2">
      <c r="A151" s="22"/>
      <c r="B151" s="196">
        <f>VALUE(RIGHT($B$2, 4))</f>
        <v>2021</v>
      </c>
      <c r="C151" s="197"/>
      <c r="D151" s="196">
        <f>B151-1</f>
        <v>2020</v>
      </c>
      <c r="E151" s="204"/>
      <c r="F151" s="196">
        <f>B151</f>
        <v>2021</v>
      </c>
      <c r="G151" s="204"/>
      <c r="H151" s="196">
        <f>D151</f>
        <v>2020</v>
      </c>
      <c r="I151" s="204"/>
      <c r="J151" s="140" t="s">
        <v>4</v>
      </c>
      <c r="K151" s="141" t="s">
        <v>2</v>
      </c>
    </row>
    <row r="152" spans="1:11" x14ac:dyDescent="0.2">
      <c r="A152" s="163" t="s">
        <v>135</v>
      </c>
      <c r="B152" s="61" t="s">
        <v>12</v>
      </c>
      <c r="C152" s="62" t="s">
        <v>13</v>
      </c>
      <c r="D152" s="61" t="s">
        <v>12</v>
      </c>
      <c r="E152" s="63" t="s">
        <v>13</v>
      </c>
      <c r="F152" s="62" t="s">
        <v>12</v>
      </c>
      <c r="G152" s="62" t="s">
        <v>13</v>
      </c>
      <c r="H152" s="61" t="s">
        <v>12</v>
      </c>
      <c r="I152" s="63" t="s">
        <v>13</v>
      </c>
      <c r="J152" s="61"/>
      <c r="K152" s="63"/>
    </row>
    <row r="153" spans="1:11" x14ac:dyDescent="0.2">
      <c r="A153" s="7" t="s">
        <v>249</v>
      </c>
      <c r="B153" s="65">
        <v>0</v>
      </c>
      <c r="C153" s="34">
        <f>IF(B160=0, "-", B153/B160)</f>
        <v>0</v>
      </c>
      <c r="D153" s="65">
        <v>0</v>
      </c>
      <c r="E153" s="9">
        <f>IF(D160=0, "-", D153/D160)</f>
        <v>0</v>
      </c>
      <c r="F153" s="81">
        <v>1</v>
      </c>
      <c r="G153" s="34">
        <f>IF(F160=0, "-", F153/F160)</f>
        <v>0.1111111111111111</v>
      </c>
      <c r="H153" s="65">
        <v>0</v>
      </c>
      <c r="I153" s="9">
        <f>IF(H160=0, "-", H153/H160)</f>
        <v>0</v>
      </c>
      <c r="J153" s="8" t="str">
        <f t="shared" ref="J153:J158" si="10">IF(D153=0, "-", IF((B153-D153)/D153&lt;10, (B153-D153)/D153, "&gt;999%"))</f>
        <v>-</v>
      </c>
      <c r="K153" s="9" t="str">
        <f t="shared" ref="K153:K158" si="11">IF(H153=0, "-", IF((F153-H153)/H153&lt;10, (F153-H153)/H153, "&gt;999%"))</f>
        <v>-</v>
      </c>
    </row>
    <row r="154" spans="1:11" x14ac:dyDescent="0.2">
      <c r="A154" s="7" t="s">
        <v>250</v>
      </c>
      <c r="B154" s="65">
        <v>1</v>
      </c>
      <c r="C154" s="34">
        <f>IF(B160=0, "-", B154/B160)</f>
        <v>0.25</v>
      </c>
      <c r="D154" s="65">
        <v>0</v>
      </c>
      <c r="E154" s="9">
        <f>IF(D160=0, "-", D154/D160)</f>
        <v>0</v>
      </c>
      <c r="F154" s="81">
        <v>2</v>
      </c>
      <c r="G154" s="34">
        <f>IF(F160=0, "-", F154/F160)</f>
        <v>0.22222222222222221</v>
      </c>
      <c r="H154" s="65">
        <v>1</v>
      </c>
      <c r="I154" s="9">
        <f>IF(H160=0, "-", H154/H160)</f>
        <v>7.1428571428571425E-2</v>
      </c>
      <c r="J154" s="8" t="str">
        <f t="shared" si="10"/>
        <v>-</v>
      </c>
      <c r="K154" s="9">
        <f t="shared" si="11"/>
        <v>1</v>
      </c>
    </row>
    <row r="155" spans="1:11" x14ac:dyDescent="0.2">
      <c r="A155" s="7" t="s">
        <v>251</v>
      </c>
      <c r="B155" s="65">
        <v>0</v>
      </c>
      <c r="C155" s="34">
        <f>IF(B160=0, "-", B155/B160)</f>
        <v>0</v>
      </c>
      <c r="D155" s="65">
        <v>6</v>
      </c>
      <c r="E155" s="9">
        <f>IF(D160=0, "-", D155/D160)</f>
        <v>1</v>
      </c>
      <c r="F155" s="81">
        <v>3</v>
      </c>
      <c r="G155" s="34">
        <f>IF(F160=0, "-", F155/F160)</f>
        <v>0.33333333333333331</v>
      </c>
      <c r="H155" s="65">
        <v>10</v>
      </c>
      <c r="I155" s="9">
        <f>IF(H160=0, "-", H155/H160)</f>
        <v>0.7142857142857143</v>
      </c>
      <c r="J155" s="8">
        <f t="shared" si="10"/>
        <v>-1</v>
      </c>
      <c r="K155" s="9">
        <f t="shared" si="11"/>
        <v>-0.7</v>
      </c>
    </row>
    <row r="156" spans="1:11" x14ac:dyDescent="0.2">
      <c r="A156" s="7" t="s">
        <v>252</v>
      </c>
      <c r="B156" s="65">
        <v>1</v>
      </c>
      <c r="C156" s="34">
        <f>IF(B160=0, "-", B156/B160)</f>
        <v>0.25</v>
      </c>
      <c r="D156" s="65">
        <v>0</v>
      </c>
      <c r="E156" s="9">
        <f>IF(D160=0, "-", D156/D160)</f>
        <v>0</v>
      </c>
      <c r="F156" s="81">
        <v>1</v>
      </c>
      <c r="G156" s="34">
        <f>IF(F160=0, "-", F156/F160)</f>
        <v>0.1111111111111111</v>
      </c>
      <c r="H156" s="65">
        <v>2</v>
      </c>
      <c r="I156" s="9">
        <f>IF(H160=0, "-", H156/H160)</f>
        <v>0.14285714285714285</v>
      </c>
      <c r="J156" s="8" t="str">
        <f t="shared" si="10"/>
        <v>-</v>
      </c>
      <c r="K156" s="9">
        <f t="shared" si="11"/>
        <v>-0.5</v>
      </c>
    </row>
    <row r="157" spans="1:11" x14ac:dyDescent="0.2">
      <c r="A157" s="7" t="s">
        <v>253</v>
      </c>
      <c r="B157" s="65">
        <v>2</v>
      </c>
      <c r="C157" s="34">
        <f>IF(B160=0, "-", B157/B160)</f>
        <v>0.5</v>
      </c>
      <c r="D157" s="65">
        <v>0</v>
      </c>
      <c r="E157" s="9">
        <f>IF(D160=0, "-", D157/D160)</f>
        <v>0</v>
      </c>
      <c r="F157" s="81">
        <v>2</v>
      </c>
      <c r="G157" s="34">
        <f>IF(F160=0, "-", F157/F160)</f>
        <v>0.22222222222222221</v>
      </c>
      <c r="H157" s="65">
        <v>0</v>
      </c>
      <c r="I157" s="9">
        <f>IF(H160=0, "-", H157/H160)</f>
        <v>0</v>
      </c>
      <c r="J157" s="8" t="str">
        <f t="shared" si="10"/>
        <v>-</v>
      </c>
      <c r="K157" s="9" t="str">
        <f t="shared" si="11"/>
        <v>-</v>
      </c>
    </row>
    <row r="158" spans="1:11" x14ac:dyDescent="0.2">
      <c r="A158" s="7" t="s">
        <v>254</v>
      </c>
      <c r="B158" s="65">
        <v>0</v>
      </c>
      <c r="C158" s="34">
        <f>IF(B160=0, "-", B158/B160)</f>
        <v>0</v>
      </c>
      <c r="D158" s="65">
        <v>0</v>
      </c>
      <c r="E158" s="9">
        <f>IF(D160=0, "-", D158/D160)</f>
        <v>0</v>
      </c>
      <c r="F158" s="81">
        <v>0</v>
      </c>
      <c r="G158" s="34">
        <f>IF(F160=0, "-", F158/F160)</f>
        <v>0</v>
      </c>
      <c r="H158" s="65">
        <v>1</v>
      </c>
      <c r="I158" s="9">
        <f>IF(H160=0, "-", H158/H160)</f>
        <v>7.1428571428571425E-2</v>
      </c>
      <c r="J158" s="8" t="str">
        <f t="shared" si="10"/>
        <v>-</v>
      </c>
      <c r="K158" s="9">
        <f t="shared" si="11"/>
        <v>-1</v>
      </c>
    </row>
    <row r="159" spans="1:11" x14ac:dyDescent="0.2">
      <c r="A159" s="2"/>
      <c r="B159" s="68"/>
      <c r="C159" s="33"/>
      <c r="D159" s="68"/>
      <c r="E159" s="6"/>
      <c r="F159" s="82"/>
      <c r="G159" s="33"/>
      <c r="H159" s="68"/>
      <c r="I159" s="6"/>
      <c r="J159" s="5"/>
      <c r="K159" s="6"/>
    </row>
    <row r="160" spans="1:11" s="43" customFormat="1" x14ac:dyDescent="0.2">
      <c r="A160" s="162" t="s">
        <v>448</v>
      </c>
      <c r="B160" s="71">
        <f>SUM(B153:B159)</f>
        <v>4</v>
      </c>
      <c r="C160" s="40">
        <f>B160/1634</f>
        <v>2.4479804161566705E-3</v>
      </c>
      <c r="D160" s="71">
        <f>SUM(D153:D159)</f>
        <v>6</v>
      </c>
      <c r="E160" s="41">
        <f>D160/1257</f>
        <v>4.7732696897374704E-3</v>
      </c>
      <c r="F160" s="77">
        <f>SUM(F153:F159)</f>
        <v>9</v>
      </c>
      <c r="G160" s="42">
        <f>F160/4245</f>
        <v>2.1201413427561835E-3</v>
      </c>
      <c r="H160" s="71">
        <f>SUM(H153:H159)</f>
        <v>14</v>
      </c>
      <c r="I160" s="41">
        <f>H160/3843</f>
        <v>3.6429872495446266E-3</v>
      </c>
      <c r="J160" s="37">
        <f>IF(D160=0, "-", IF((B160-D160)/D160&lt;10, (B160-D160)/D160, "&gt;999%"))</f>
        <v>-0.33333333333333331</v>
      </c>
      <c r="K160" s="38">
        <f>IF(H160=0, "-", IF((F160-H160)/H160&lt;10, (F160-H160)/H160, "&gt;999%"))</f>
        <v>-0.35714285714285715</v>
      </c>
    </row>
    <row r="161" spans="1:11" x14ac:dyDescent="0.2">
      <c r="B161" s="83"/>
      <c r="D161" s="83"/>
      <c r="F161" s="83"/>
      <c r="H161" s="83"/>
    </row>
    <row r="162" spans="1:11" x14ac:dyDescent="0.2">
      <c r="A162" s="163" t="s">
        <v>136</v>
      </c>
      <c r="B162" s="61" t="s">
        <v>12</v>
      </c>
      <c r="C162" s="62" t="s">
        <v>13</v>
      </c>
      <c r="D162" s="61" t="s">
        <v>12</v>
      </c>
      <c r="E162" s="63" t="s">
        <v>13</v>
      </c>
      <c r="F162" s="62" t="s">
        <v>12</v>
      </c>
      <c r="G162" s="62" t="s">
        <v>13</v>
      </c>
      <c r="H162" s="61" t="s">
        <v>12</v>
      </c>
      <c r="I162" s="63" t="s">
        <v>13</v>
      </c>
      <c r="J162" s="61"/>
      <c r="K162" s="63"/>
    </row>
    <row r="163" spans="1:11" x14ac:dyDescent="0.2">
      <c r="A163" s="7" t="s">
        <v>255</v>
      </c>
      <c r="B163" s="65">
        <v>1</v>
      </c>
      <c r="C163" s="34">
        <f>IF(B169=0, "-", B163/B169)</f>
        <v>0.2</v>
      </c>
      <c r="D163" s="65">
        <v>0</v>
      </c>
      <c r="E163" s="9">
        <f>IF(D169=0, "-", D163/D169)</f>
        <v>0</v>
      </c>
      <c r="F163" s="81">
        <v>1</v>
      </c>
      <c r="G163" s="34">
        <f>IF(F169=0, "-", F163/F169)</f>
        <v>0.14285714285714285</v>
      </c>
      <c r="H163" s="65">
        <v>0</v>
      </c>
      <c r="I163" s="9">
        <f>IF(H169=0, "-", H163/H169)</f>
        <v>0</v>
      </c>
      <c r="J163" s="8" t="str">
        <f>IF(D163=0, "-", IF((B163-D163)/D163&lt;10, (B163-D163)/D163, "&gt;999%"))</f>
        <v>-</v>
      </c>
      <c r="K163" s="9" t="str">
        <f>IF(H163=0, "-", IF((F163-H163)/H163&lt;10, (F163-H163)/H163, "&gt;999%"))</f>
        <v>-</v>
      </c>
    </row>
    <row r="164" spans="1:11" x14ac:dyDescent="0.2">
      <c r="A164" s="7" t="s">
        <v>256</v>
      </c>
      <c r="B164" s="65">
        <v>3</v>
      </c>
      <c r="C164" s="34">
        <f>IF(B169=0, "-", B164/B169)</f>
        <v>0.6</v>
      </c>
      <c r="D164" s="65">
        <v>0</v>
      </c>
      <c r="E164" s="9">
        <f>IF(D169=0, "-", D164/D169)</f>
        <v>0</v>
      </c>
      <c r="F164" s="81">
        <v>4</v>
      </c>
      <c r="G164" s="34">
        <f>IF(F169=0, "-", F164/F169)</f>
        <v>0.5714285714285714</v>
      </c>
      <c r="H164" s="65">
        <v>0</v>
      </c>
      <c r="I164" s="9">
        <f>IF(H169=0, "-", H164/H169)</f>
        <v>0</v>
      </c>
      <c r="J164" s="8" t="str">
        <f>IF(D164=0, "-", IF((B164-D164)/D164&lt;10, (B164-D164)/D164, "&gt;999%"))</f>
        <v>-</v>
      </c>
      <c r="K164" s="9" t="str">
        <f>IF(H164=0, "-", IF((F164-H164)/H164&lt;10, (F164-H164)/H164, "&gt;999%"))</f>
        <v>-</v>
      </c>
    </row>
    <row r="165" spans="1:11" x14ac:dyDescent="0.2">
      <c r="A165" s="7" t="s">
        <v>257</v>
      </c>
      <c r="B165" s="65">
        <v>0</v>
      </c>
      <c r="C165" s="34">
        <f>IF(B169=0, "-", B165/B169)</f>
        <v>0</v>
      </c>
      <c r="D165" s="65">
        <v>0</v>
      </c>
      <c r="E165" s="9">
        <f>IF(D169=0, "-", D165/D169)</f>
        <v>0</v>
      </c>
      <c r="F165" s="81">
        <v>1</v>
      </c>
      <c r="G165" s="34">
        <f>IF(F169=0, "-", F165/F169)</f>
        <v>0.14285714285714285</v>
      </c>
      <c r="H165" s="65">
        <v>1</v>
      </c>
      <c r="I165" s="9">
        <f>IF(H169=0, "-", H165/H169)</f>
        <v>0.5</v>
      </c>
      <c r="J165" s="8" t="str">
        <f>IF(D165=0, "-", IF((B165-D165)/D165&lt;10, (B165-D165)/D165, "&gt;999%"))</f>
        <v>-</v>
      </c>
      <c r="K165" s="9">
        <f>IF(H165=0, "-", IF((F165-H165)/H165&lt;10, (F165-H165)/H165, "&gt;999%"))</f>
        <v>0</v>
      </c>
    </row>
    <row r="166" spans="1:11" x14ac:dyDescent="0.2">
      <c r="A166" s="7" t="s">
        <v>258</v>
      </c>
      <c r="B166" s="65">
        <v>0</v>
      </c>
      <c r="C166" s="34">
        <f>IF(B169=0, "-", B166/B169)</f>
        <v>0</v>
      </c>
      <c r="D166" s="65">
        <v>1</v>
      </c>
      <c r="E166" s="9">
        <f>IF(D169=0, "-", D166/D169)</f>
        <v>1</v>
      </c>
      <c r="F166" s="81">
        <v>0</v>
      </c>
      <c r="G166" s="34">
        <f>IF(F169=0, "-", F166/F169)</f>
        <v>0</v>
      </c>
      <c r="H166" s="65">
        <v>1</v>
      </c>
      <c r="I166" s="9">
        <f>IF(H169=0, "-", H166/H169)</f>
        <v>0.5</v>
      </c>
      <c r="J166" s="8">
        <f>IF(D166=0, "-", IF((B166-D166)/D166&lt;10, (B166-D166)/D166, "&gt;999%"))</f>
        <v>-1</v>
      </c>
      <c r="K166" s="9">
        <f>IF(H166=0, "-", IF((F166-H166)/H166&lt;10, (F166-H166)/H166, "&gt;999%"))</f>
        <v>-1</v>
      </c>
    </row>
    <row r="167" spans="1:11" x14ac:dyDescent="0.2">
      <c r="A167" s="7" t="s">
        <v>259</v>
      </c>
      <c r="B167" s="65">
        <v>1</v>
      </c>
      <c r="C167" s="34">
        <f>IF(B169=0, "-", B167/B169)</f>
        <v>0.2</v>
      </c>
      <c r="D167" s="65">
        <v>0</v>
      </c>
      <c r="E167" s="9">
        <f>IF(D169=0, "-", D167/D169)</f>
        <v>0</v>
      </c>
      <c r="F167" s="81">
        <v>1</v>
      </c>
      <c r="G167" s="34">
        <f>IF(F169=0, "-", F167/F169)</f>
        <v>0.14285714285714285</v>
      </c>
      <c r="H167" s="65">
        <v>0</v>
      </c>
      <c r="I167" s="9">
        <f>IF(H169=0, "-", H167/H169)</f>
        <v>0</v>
      </c>
      <c r="J167" s="8" t="str">
        <f>IF(D167=0, "-", IF((B167-D167)/D167&lt;10, (B167-D167)/D167, "&gt;999%"))</f>
        <v>-</v>
      </c>
      <c r="K167" s="9" t="str">
        <f>IF(H167=0, "-", IF((F167-H167)/H167&lt;10, (F167-H167)/H167, "&gt;999%"))</f>
        <v>-</v>
      </c>
    </row>
    <row r="168" spans="1:11" x14ac:dyDescent="0.2">
      <c r="A168" s="2"/>
      <c r="B168" s="68"/>
      <c r="C168" s="33"/>
      <c r="D168" s="68"/>
      <c r="E168" s="6"/>
      <c r="F168" s="82"/>
      <c r="G168" s="33"/>
      <c r="H168" s="68"/>
      <c r="I168" s="6"/>
      <c r="J168" s="5"/>
      <c r="K168" s="6"/>
    </row>
    <row r="169" spans="1:11" s="43" customFormat="1" x14ac:dyDescent="0.2">
      <c r="A169" s="162" t="s">
        <v>447</v>
      </c>
      <c r="B169" s="71">
        <f>SUM(B163:B168)</f>
        <v>5</v>
      </c>
      <c r="C169" s="40">
        <f>B169/1634</f>
        <v>3.0599755201958386E-3</v>
      </c>
      <c r="D169" s="71">
        <f>SUM(D163:D168)</f>
        <v>1</v>
      </c>
      <c r="E169" s="41">
        <f>D169/1257</f>
        <v>7.955449482895784E-4</v>
      </c>
      <c r="F169" s="77">
        <f>SUM(F163:F168)</f>
        <v>7</v>
      </c>
      <c r="G169" s="42">
        <f>F169/4245</f>
        <v>1.6489988221436984E-3</v>
      </c>
      <c r="H169" s="71">
        <f>SUM(H163:H168)</f>
        <v>2</v>
      </c>
      <c r="I169" s="41">
        <f>H169/3843</f>
        <v>5.2042674993494666E-4</v>
      </c>
      <c r="J169" s="37">
        <f>IF(D169=0, "-", IF((B169-D169)/D169&lt;10, (B169-D169)/D169, "&gt;999%"))</f>
        <v>4</v>
      </c>
      <c r="K169" s="38">
        <f>IF(H169=0, "-", IF((F169-H169)/H169&lt;10, (F169-H169)/H169, "&gt;999%"))</f>
        <v>2.5</v>
      </c>
    </row>
    <row r="170" spans="1:11" x14ac:dyDescent="0.2">
      <c r="B170" s="83"/>
      <c r="D170" s="83"/>
      <c r="F170" s="83"/>
      <c r="H170" s="83"/>
    </row>
    <row r="171" spans="1:11" x14ac:dyDescent="0.2">
      <c r="A171" s="163" t="s">
        <v>137</v>
      </c>
      <c r="B171" s="61" t="s">
        <v>12</v>
      </c>
      <c r="C171" s="62" t="s">
        <v>13</v>
      </c>
      <c r="D171" s="61" t="s">
        <v>12</v>
      </c>
      <c r="E171" s="63" t="s">
        <v>13</v>
      </c>
      <c r="F171" s="62" t="s">
        <v>12</v>
      </c>
      <c r="G171" s="62" t="s">
        <v>13</v>
      </c>
      <c r="H171" s="61" t="s">
        <v>12</v>
      </c>
      <c r="I171" s="63" t="s">
        <v>13</v>
      </c>
      <c r="J171" s="61"/>
      <c r="K171" s="63"/>
    </row>
    <row r="172" spans="1:11" x14ac:dyDescent="0.2">
      <c r="A172" s="7" t="s">
        <v>260</v>
      </c>
      <c r="B172" s="65">
        <v>0</v>
      </c>
      <c r="C172" s="34" t="str">
        <f>IF(B176=0, "-", B172/B176)</f>
        <v>-</v>
      </c>
      <c r="D172" s="65">
        <v>0</v>
      </c>
      <c r="E172" s="9">
        <f>IF(D176=0, "-", D172/D176)</f>
        <v>0</v>
      </c>
      <c r="F172" s="81">
        <v>1</v>
      </c>
      <c r="G172" s="34">
        <f>IF(F176=0, "-", F172/F176)</f>
        <v>0.5</v>
      </c>
      <c r="H172" s="65">
        <v>0</v>
      </c>
      <c r="I172" s="9">
        <f>IF(H176=0, "-", H172/H176)</f>
        <v>0</v>
      </c>
      <c r="J172" s="8" t="str">
        <f>IF(D172=0, "-", IF((B172-D172)/D172&lt;10, (B172-D172)/D172, "&gt;999%"))</f>
        <v>-</v>
      </c>
      <c r="K172" s="9" t="str">
        <f>IF(H172=0, "-", IF((F172-H172)/H172&lt;10, (F172-H172)/H172, "&gt;999%"))</f>
        <v>-</v>
      </c>
    </row>
    <row r="173" spans="1:11" x14ac:dyDescent="0.2">
      <c r="A173" s="7" t="s">
        <v>261</v>
      </c>
      <c r="B173" s="65">
        <v>0</v>
      </c>
      <c r="C173" s="34" t="str">
        <f>IF(B176=0, "-", B173/B176)</f>
        <v>-</v>
      </c>
      <c r="D173" s="65">
        <v>0</v>
      </c>
      <c r="E173" s="9">
        <f>IF(D176=0, "-", D173/D176)</f>
        <v>0</v>
      </c>
      <c r="F173" s="81">
        <v>1</v>
      </c>
      <c r="G173" s="34">
        <f>IF(F176=0, "-", F173/F176)</f>
        <v>0.5</v>
      </c>
      <c r="H173" s="65">
        <v>0</v>
      </c>
      <c r="I173" s="9">
        <f>IF(H176=0, "-", H173/H176)</f>
        <v>0</v>
      </c>
      <c r="J173" s="8" t="str">
        <f>IF(D173=0, "-", IF((B173-D173)/D173&lt;10, (B173-D173)/D173, "&gt;999%"))</f>
        <v>-</v>
      </c>
      <c r="K173" s="9" t="str">
        <f>IF(H173=0, "-", IF((F173-H173)/H173&lt;10, (F173-H173)/H173, "&gt;999%"))</f>
        <v>-</v>
      </c>
    </row>
    <row r="174" spans="1:11" x14ac:dyDescent="0.2">
      <c r="A174" s="7" t="s">
        <v>262</v>
      </c>
      <c r="B174" s="65">
        <v>0</v>
      </c>
      <c r="C174" s="34" t="str">
        <f>IF(B176=0, "-", B174/B176)</f>
        <v>-</v>
      </c>
      <c r="D174" s="65">
        <v>1</v>
      </c>
      <c r="E174" s="9">
        <f>IF(D176=0, "-", D174/D176)</f>
        <v>1</v>
      </c>
      <c r="F174" s="81">
        <v>0</v>
      </c>
      <c r="G174" s="34">
        <f>IF(F176=0, "-", F174/F176)</f>
        <v>0</v>
      </c>
      <c r="H174" s="65">
        <v>2</v>
      </c>
      <c r="I174" s="9">
        <f>IF(H176=0, "-", H174/H176)</f>
        <v>1</v>
      </c>
      <c r="J174" s="8">
        <f>IF(D174=0, "-", IF((B174-D174)/D174&lt;10, (B174-D174)/D174, "&gt;999%"))</f>
        <v>-1</v>
      </c>
      <c r="K174" s="9">
        <f>IF(H174=0, "-", IF((F174-H174)/H174&lt;10, (F174-H174)/H174, "&gt;999%"))</f>
        <v>-1</v>
      </c>
    </row>
    <row r="175" spans="1:11" x14ac:dyDescent="0.2">
      <c r="A175" s="2"/>
      <c r="B175" s="68"/>
      <c r="C175" s="33"/>
      <c r="D175" s="68"/>
      <c r="E175" s="6"/>
      <c r="F175" s="82"/>
      <c r="G175" s="33"/>
      <c r="H175" s="68"/>
      <c r="I175" s="6"/>
      <c r="J175" s="5"/>
      <c r="K175" s="6"/>
    </row>
    <row r="176" spans="1:11" s="43" customFormat="1" x14ac:dyDescent="0.2">
      <c r="A176" s="162" t="s">
        <v>446</v>
      </c>
      <c r="B176" s="71">
        <f>SUM(B172:B175)</f>
        <v>0</v>
      </c>
      <c r="C176" s="40">
        <f>B176/1634</f>
        <v>0</v>
      </c>
      <c r="D176" s="71">
        <f>SUM(D172:D175)</f>
        <v>1</v>
      </c>
      <c r="E176" s="41">
        <f>D176/1257</f>
        <v>7.955449482895784E-4</v>
      </c>
      <c r="F176" s="77">
        <f>SUM(F172:F175)</f>
        <v>2</v>
      </c>
      <c r="G176" s="42">
        <f>F176/4245</f>
        <v>4.7114252061248527E-4</v>
      </c>
      <c r="H176" s="71">
        <f>SUM(H172:H175)</f>
        <v>2</v>
      </c>
      <c r="I176" s="41">
        <f>H176/3843</f>
        <v>5.2042674993494666E-4</v>
      </c>
      <c r="J176" s="37">
        <f>IF(D176=0, "-", IF((B176-D176)/D176&lt;10, (B176-D176)/D176, "&gt;999%"))</f>
        <v>-1</v>
      </c>
      <c r="K176" s="38">
        <f>IF(H176=0, "-", IF((F176-H176)/H176&lt;10, (F176-H176)/H176, "&gt;999%"))</f>
        <v>0</v>
      </c>
    </row>
    <row r="177" spans="1:11" x14ac:dyDescent="0.2">
      <c r="B177" s="83"/>
      <c r="D177" s="83"/>
      <c r="F177" s="83"/>
      <c r="H177" s="83"/>
    </row>
    <row r="178" spans="1:11" s="43" customFormat="1" x14ac:dyDescent="0.2">
      <c r="A178" s="162" t="s">
        <v>445</v>
      </c>
      <c r="B178" s="71">
        <v>9</v>
      </c>
      <c r="C178" s="40">
        <f>B178/1634</f>
        <v>5.5079559363525096E-3</v>
      </c>
      <c r="D178" s="71">
        <v>8</v>
      </c>
      <c r="E178" s="41">
        <f>D178/1257</f>
        <v>6.3643595863166272E-3</v>
      </c>
      <c r="F178" s="77">
        <v>18</v>
      </c>
      <c r="G178" s="42">
        <f>F178/4245</f>
        <v>4.2402826855123671E-3</v>
      </c>
      <c r="H178" s="71">
        <v>18</v>
      </c>
      <c r="I178" s="41">
        <f>H178/3843</f>
        <v>4.6838407494145199E-3</v>
      </c>
      <c r="J178" s="37">
        <f>IF(D178=0, "-", IF((B178-D178)/D178&lt;10, (B178-D178)/D178, "&gt;999%"))</f>
        <v>0.125</v>
      </c>
      <c r="K178" s="38">
        <f>IF(H178=0, "-", IF((F178-H178)/H178&lt;10, (F178-H178)/H178, "&gt;999%"))</f>
        <v>0</v>
      </c>
    </row>
    <row r="179" spans="1:11" x14ac:dyDescent="0.2">
      <c r="B179" s="83"/>
      <c r="D179" s="83"/>
      <c r="F179" s="83"/>
      <c r="H179" s="83"/>
    </row>
    <row r="180" spans="1:11" x14ac:dyDescent="0.2">
      <c r="A180" s="27" t="s">
        <v>443</v>
      </c>
      <c r="B180" s="71">
        <f>B184-B182</f>
        <v>222</v>
      </c>
      <c r="C180" s="40">
        <f>B180/1634</f>
        <v>0.13586291309669524</v>
      </c>
      <c r="D180" s="71">
        <f>D184-D182</f>
        <v>205</v>
      </c>
      <c r="E180" s="41">
        <f>D180/1257</f>
        <v>0.16308671439936356</v>
      </c>
      <c r="F180" s="77">
        <f>F184-F182</f>
        <v>581</v>
      </c>
      <c r="G180" s="42">
        <f>F180/4245</f>
        <v>0.13686690223792697</v>
      </c>
      <c r="H180" s="71">
        <f>H184-H182</f>
        <v>737</v>
      </c>
      <c r="I180" s="41">
        <f>H180/3843</f>
        <v>0.19177725735102785</v>
      </c>
      <c r="J180" s="37">
        <f>IF(D180=0, "-", IF((B180-D180)/D180&lt;10, (B180-D180)/D180, "&gt;999%"))</f>
        <v>8.2926829268292687E-2</v>
      </c>
      <c r="K180" s="38">
        <f>IF(H180=0, "-", IF((F180-H180)/H180&lt;10, (F180-H180)/H180, "&gt;999%"))</f>
        <v>-0.21166892808683854</v>
      </c>
    </row>
    <row r="181" spans="1:11" x14ac:dyDescent="0.2">
      <c r="A181" s="27"/>
      <c r="B181" s="71"/>
      <c r="C181" s="40"/>
      <c r="D181" s="71"/>
      <c r="E181" s="41"/>
      <c r="F181" s="77"/>
      <c r="G181" s="42"/>
      <c r="H181" s="71"/>
      <c r="I181" s="41"/>
      <c r="J181" s="37"/>
      <c r="K181" s="38"/>
    </row>
    <row r="182" spans="1:11" x14ac:dyDescent="0.2">
      <c r="A182" s="27" t="s">
        <v>444</v>
      </c>
      <c r="B182" s="71">
        <v>30</v>
      </c>
      <c r="C182" s="40">
        <f>B182/1634</f>
        <v>1.8359853121175031E-2</v>
      </c>
      <c r="D182" s="71">
        <v>12</v>
      </c>
      <c r="E182" s="41">
        <f>D182/1257</f>
        <v>9.5465393794749408E-3</v>
      </c>
      <c r="F182" s="77">
        <v>57</v>
      </c>
      <c r="G182" s="42">
        <f>F182/4245</f>
        <v>1.342756183745583E-2</v>
      </c>
      <c r="H182" s="71">
        <v>37</v>
      </c>
      <c r="I182" s="41">
        <f>H182/3843</f>
        <v>9.627894873796514E-3</v>
      </c>
      <c r="J182" s="37">
        <f>IF(D182=0, "-", IF((B182-D182)/D182&lt;10, (B182-D182)/D182, "&gt;999%"))</f>
        <v>1.5</v>
      </c>
      <c r="K182" s="38">
        <f>IF(H182=0, "-", IF((F182-H182)/H182&lt;10, (F182-H182)/H182, "&gt;999%"))</f>
        <v>0.54054054054054057</v>
      </c>
    </row>
    <row r="183" spans="1:11" x14ac:dyDescent="0.2">
      <c r="A183" s="27"/>
      <c r="B183" s="71"/>
      <c r="C183" s="40"/>
      <c r="D183" s="71"/>
      <c r="E183" s="41"/>
      <c r="F183" s="77"/>
      <c r="G183" s="42"/>
      <c r="H183" s="71"/>
      <c r="I183" s="41"/>
      <c r="J183" s="37"/>
      <c r="K183" s="38"/>
    </row>
    <row r="184" spans="1:11" x14ac:dyDescent="0.2">
      <c r="A184" s="27" t="s">
        <v>442</v>
      </c>
      <c r="B184" s="71">
        <v>252</v>
      </c>
      <c r="C184" s="40">
        <f>B184/1634</f>
        <v>0.15422276621787026</v>
      </c>
      <c r="D184" s="71">
        <v>217</v>
      </c>
      <c r="E184" s="41">
        <f>D184/1257</f>
        <v>0.17263325377883851</v>
      </c>
      <c r="F184" s="77">
        <v>638</v>
      </c>
      <c r="G184" s="42">
        <f>F184/4245</f>
        <v>0.1502944640753828</v>
      </c>
      <c r="H184" s="71">
        <v>774</v>
      </c>
      <c r="I184" s="41">
        <f>H184/3843</f>
        <v>0.20140515222482436</v>
      </c>
      <c r="J184" s="37">
        <f>IF(D184=0, "-", IF((B184-D184)/D184&lt;10, (B184-D184)/D184, "&gt;999%"))</f>
        <v>0.16129032258064516</v>
      </c>
      <c r="K184" s="38">
        <f>IF(H184=0, "-", IF((F184-H184)/H184&lt;10, (F184-H184)/H184, "&gt;999%"))</f>
        <v>-0.17571059431524547</v>
      </c>
    </row>
  </sheetData>
  <mergeCells count="58">
    <mergeCell ref="B1:K1"/>
    <mergeCell ref="B2:K2"/>
    <mergeCell ref="B150:E150"/>
    <mergeCell ref="F150:I150"/>
    <mergeCell ref="J150:K150"/>
    <mergeCell ref="B151:C151"/>
    <mergeCell ref="D151:E151"/>
    <mergeCell ref="F151:G151"/>
    <mergeCell ref="H151:I151"/>
    <mergeCell ref="B130:E130"/>
    <mergeCell ref="F130:I130"/>
    <mergeCell ref="J130:K130"/>
    <mergeCell ref="B131:C131"/>
    <mergeCell ref="D131:E131"/>
    <mergeCell ref="F131:G131"/>
    <mergeCell ref="H131:I131"/>
    <mergeCell ref="B116:E116"/>
    <mergeCell ref="F116:I116"/>
    <mergeCell ref="J116:K116"/>
    <mergeCell ref="B117:C117"/>
    <mergeCell ref="D117:E117"/>
    <mergeCell ref="F117:G117"/>
    <mergeCell ref="H117:I117"/>
    <mergeCell ref="B98:E98"/>
    <mergeCell ref="F98:I98"/>
    <mergeCell ref="J98:K98"/>
    <mergeCell ref="B99:C99"/>
    <mergeCell ref="D99:E99"/>
    <mergeCell ref="F99:G99"/>
    <mergeCell ref="H99:I99"/>
    <mergeCell ref="B72:E72"/>
    <mergeCell ref="F72:I72"/>
    <mergeCell ref="J72:K72"/>
    <mergeCell ref="B73:C73"/>
    <mergeCell ref="D73:E73"/>
    <mergeCell ref="F73:G73"/>
    <mergeCell ref="H73:I73"/>
    <mergeCell ref="B39:E39"/>
    <mergeCell ref="F39:I39"/>
    <mergeCell ref="J39:K39"/>
    <mergeCell ref="B40:C40"/>
    <mergeCell ref="D40:E40"/>
    <mergeCell ref="F40:G40"/>
    <mergeCell ref="H40:I40"/>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9" max="16383" man="1"/>
    <brk id="129" max="16383" man="1"/>
    <brk id="18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495</v>
      </c>
      <c r="C1" s="198"/>
      <c r="D1" s="198"/>
      <c r="E1" s="199"/>
      <c r="F1" s="199"/>
      <c r="G1" s="199"/>
      <c r="H1" s="199"/>
      <c r="I1" s="199"/>
      <c r="J1" s="199"/>
      <c r="K1" s="199"/>
    </row>
    <row r="2" spans="1:11" s="52" customFormat="1" ht="20.25" x14ac:dyDescent="0.3">
      <c r="A2" s="4" t="s">
        <v>96</v>
      </c>
      <c r="B2" s="202" t="s">
        <v>86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4</v>
      </c>
      <c r="C7" s="39">
        <f>IF(B38=0, "-", B7/B38)</f>
        <v>1.5873015873015872E-2</v>
      </c>
      <c r="D7" s="65">
        <v>1</v>
      </c>
      <c r="E7" s="21">
        <f>IF(D38=0, "-", D7/D38)</f>
        <v>4.608294930875576E-3</v>
      </c>
      <c r="F7" s="81">
        <v>5</v>
      </c>
      <c r="G7" s="39">
        <f>IF(F38=0, "-", F7/F38)</f>
        <v>7.8369905956112845E-3</v>
      </c>
      <c r="H7" s="65">
        <v>1</v>
      </c>
      <c r="I7" s="21">
        <f>IF(H38=0, "-", H7/H38)</f>
        <v>1.2919896640826874E-3</v>
      </c>
      <c r="J7" s="20">
        <f t="shared" ref="J7:J36" si="0">IF(D7=0, "-", IF((B7-D7)/D7&lt;10, (B7-D7)/D7, "&gt;999%"))</f>
        <v>3</v>
      </c>
      <c r="K7" s="21">
        <f t="shared" ref="K7:K36" si="1">IF(H7=0, "-", IF((F7-H7)/H7&lt;10, (F7-H7)/H7, "&gt;999%"))</f>
        <v>4</v>
      </c>
    </row>
    <row r="8" spans="1:11" x14ac:dyDescent="0.2">
      <c r="A8" s="7" t="s">
        <v>32</v>
      </c>
      <c r="B8" s="65">
        <v>5</v>
      </c>
      <c r="C8" s="39">
        <f>IF(B38=0, "-", B8/B38)</f>
        <v>1.984126984126984E-2</v>
      </c>
      <c r="D8" s="65">
        <v>2</v>
      </c>
      <c r="E8" s="21">
        <f>IF(D38=0, "-", D8/D38)</f>
        <v>9.2165898617511521E-3</v>
      </c>
      <c r="F8" s="81">
        <v>12</v>
      </c>
      <c r="G8" s="39">
        <f>IF(F38=0, "-", F8/F38)</f>
        <v>1.8808777429467086E-2</v>
      </c>
      <c r="H8" s="65">
        <v>5</v>
      </c>
      <c r="I8" s="21">
        <f>IF(H38=0, "-", H8/H38)</f>
        <v>6.4599483204134363E-3</v>
      </c>
      <c r="J8" s="20">
        <f t="shared" si="0"/>
        <v>1.5</v>
      </c>
      <c r="K8" s="21">
        <f t="shared" si="1"/>
        <v>1.4</v>
      </c>
    </row>
    <row r="9" spans="1:11" x14ac:dyDescent="0.2">
      <c r="A9" s="7" t="s">
        <v>33</v>
      </c>
      <c r="B9" s="65">
        <v>9</v>
      </c>
      <c r="C9" s="39">
        <f>IF(B38=0, "-", B9/B38)</f>
        <v>3.5714285714285712E-2</v>
      </c>
      <c r="D9" s="65">
        <v>0</v>
      </c>
      <c r="E9" s="21">
        <f>IF(D38=0, "-", D9/D38)</f>
        <v>0</v>
      </c>
      <c r="F9" s="81">
        <v>13</v>
      </c>
      <c r="G9" s="39">
        <f>IF(F38=0, "-", F9/F38)</f>
        <v>2.037617554858934E-2</v>
      </c>
      <c r="H9" s="65">
        <v>7</v>
      </c>
      <c r="I9" s="21">
        <f>IF(H38=0, "-", H9/H38)</f>
        <v>9.0439276485788107E-3</v>
      </c>
      <c r="J9" s="20" t="str">
        <f t="shared" si="0"/>
        <v>-</v>
      </c>
      <c r="K9" s="21">
        <f t="shared" si="1"/>
        <v>0.8571428571428571</v>
      </c>
    </row>
    <row r="10" spans="1:11" x14ac:dyDescent="0.2">
      <c r="A10" s="7" t="s">
        <v>35</v>
      </c>
      <c r="B10" s="65">
        <v>0</v>
      </c>
      <c r="C10" s="39">
        <f>IF(B38=0, "-", B10/B38)</f>
        <v>0</v>
      </c>
      <c r="D10" s="65">
        <v>0</v>
      </c>
      <c r="E10" s="21">
        <f>IF(D38=0, "-", D10/D38)</f>
        <v>0</v>
      </c>
      <c r="F10" s="81">
        <v>0</v>
      </c>
      <c r="G10" s="39">
        <f>IF(F38=0, "-", F10/F38)</f>
        <v>0</v>
      </c>
      <c r="H10" s="65">
        <v>2</v>
      </c>
      <c r="I10" s="21">
        <f>IF(H38=0, "-", H10/H38)</f>
        <v>2.5839793281653748E-3</v>
      </c>
      <c r="J10" s="20" t="str">
        <f t="shared" si="0"/>
        <v>-</v>
      </c>
      <c r="K10" s="21">
        <f t="shared" si="1"/>
        <v>-1</v>
      </c>
    </row>
    <row r="11" spans="1:11" x14ac:dyDescent="0.2">
      <c r="A11" s="7" t="s">
        <v>37</v>
      </c>
      <c r="B11" s="65">
        <v>0</v>
      </c>
      <c r="C11" s="39">
        <f>IF(B38=0, "-", B11/B38)</f>
        <v>0</v>
      </c>
      <c r="D11" s="65">
        <v>0</v>
      </c>
      <c r="E11" s="21">
        <f>IF(D38=0, "-", D11/D38)</f>
        <v>0</v>
      </c>
      <c r="F11" s="81">
        <v>1</v>
      </c>
      <c r="G11" s="39">
        <f>IF(F38=0, "-", F11/F38)</f>
        <v>1.567398119122257E-3</v>
      </c>
      <c r="H11" s="65">
        <v>0</v>
      </c>
      <c r="I11" s="21">
        <f>IF(H38=0, "-", H11/H38)</f>
        <v>0</v>
      </c>
      <c r="J11" s="20" t="str">
        <f t="shared" si="0"/>
        <v>-</v>
      </c>
      <c r="K11" s="21" t="str">
        <f t="shared" si="1"/>
        <v>-</v>
      </c>
    </row>
    <row r="12" spans="1:11" x14ac:dyDescent="0.2">
      <c r="A12" s="7" t="s">
        <v>38</v>
      </c>
      <c r="B12" s="65">
        <v>0</v>
      </c>
      <c r="C12" s="39">
        <f>IF(B38=0, "-", B12/B38)</f>
        <v>0</v>
      </c>
      <c r="D12" s="65">
        <v>0</v>
      </c>
      <c r="E12" s="21">
        <f>IF(D38=0, "-", D12/D38)</f>
        <v>0</v>
      </c>
      <c r="F12" s="81">
        <v>1</v>
      </c>
      <c r="G12" s="39">
        <f>IF(F38=0, "-", F12/F38)</f>
        <v>1.567398119122257E-3</v>
      </c>
      <c r="H12" s="65">
        <v>0</v>
      </c>
      <c r="I12" s="21">
        <f>IF(H38=0, "-", H12/H38)</f>
        <v>0</v>
      </c>
      <c r="J12" s="20" t="str">
        <f t="shared" si="0"/>
        <v>-</v>
      </c>
      <c r="K12" s="21" t="str">
        <f t="shared" si="1"/>
        <v>-</v>
      </c>
    </row>
    <row r="13" spans="1:11" x14ac:dyDescent="0.2">
      <c r="A13" s="7" t="s">
        <v>40</v>
      </c>
      <c r="B13" s="65">
        <v>1</v>
      </c>
      <c r="C13" s="39">
        <f>IF(B38=0, "-", B13/B38)</f>
        <v>3.968253968253968E-3</v>
      </c>
      <c r="D13" s="65">
        <v>10</v>
      </c>
      <c r="E13" s="21">
        <f>IF(D38=0, "-", D13/D38)</f>
        <v>4.6082949308755762E-2</v>
      </c>
      <c r="F13" s="81">
        <v>8</v>
      </c>
      <c r="G13" s="39">
        <f>IF(F38=0, "-", F13/F38)</f>
        <v>1.2539184952978056E-2</v>
      </c>
      <c r="H13" s="65">
        <v>19</v>
      </c>
      <c r="I13" s="21">
        <f>IF(H38=0, "-", H13/H38)</f>
        <v>2.454780361757106E-2</v>
      </c>
      <c r="J13" s="20">
        <f t="shared" si="0"/>
        <v>-0.9</v>
      </c>
      <c r="K13" s="21">
        <f t="shared" si="1"/>
        <v>-0.57894736842105265</v>
      </c>
    </row>
    <row r="14" spans="1:11" x14ac:dyDescent="0.2">
      <c r="A14" s="7" t="s">
        <v>45</v>
      </c>
      <c r="B14" s="65">
        <v>0</v>
      </c>
      <c r="C14" s="39">
        <f>IF(B38=0, "-", B14/B38)</f>
        <v>0</v>
      </c>
      <c r="D14" s="65">
        <v>8</v>
      </c>
      <c r="E14" s="21">
        <f>IF(D38=0, "-", D14/D38)</f>
        <v>3.6866359447004608E-2</v>
      </c>
      <c r="F14" s="81">
        <v>0</v>
      </c>
      <c r="G14" s="39">
        <f>IF(F38=0, "-", F14/F38)</f>
        <v>0</v>
      </c>
      <c r="H14" s="65">
        <v>15</v>
      </c>
      <c r="I14" s="21">
        <f>IF(H38=0, "-", H14/H38)</f>
        <v>1.937984496124031E-2</v>
      </c>
      <c r="J14" s="20">
        <f t="shared" si="0"/>
        <v>-1</v>
      </c>
      <c r="K14" s="21">
        <f t="shared" si="1"/>
        <v>-1</v>
      </c>
    </row>
    <row r="15" spans="1:11" x14ac:dyDescent="0.2">
      <c r="A15" s="7" t="s">
        <v>46</v>
      </c>
      <c r="B15" s="65">
        <v>7</v>
      </c>
      <c r="C15" s="39">
        <f>IF(B38=0, "-", B15/B38)</f>
        <v>2.7777777777777776E-2</v>
      </c>
      <c r="D15" s="65">
        <v>20</v>
      </c>
      <c r="E15" s="21">
        <f>IF(D38=0, "-", D15/D38)</f>
        <v>9.2165898617511524E-2</v>
      </c>
      <c r="F15" s="81">
        <v>32</v>
      </c>
      <c r="G15" s="39">
        <f>IF(F38=0, "-", F15/F38)</f>
        <v>5.0156739811912224E-2</v>
      </c>
      <c r="H15" s="65">
        <v>53</v>
      </c>
      <c r="I15" s="21">
        <f>IF(H38=0, "-", H15/H38)</f>
        <v>6.847545219638243E-2</v>
      </c>
      <c r="J15" s="20">
        <f t="shared" si="0"/>
        <v>-0.65</v>
      </c>
      <c r="K15" s="21">
        <f t="shared" si="1"/>
        <v>-0.39622641509433965</v>
      </c>
    </row>
    <row r="16" spans="1:11" x14ac:dyDescent="0.2">
      <c r="A16" s="7" t="s">
        <v>47</v>
      </c>
      <c r="B16" s="65">
        <v>42</v>
      </c>
      <c r="C16" s="39">
        <f>IF(B38=0, "-", B16/B38)</f>
        <v>0.16666666666666666</v>
      </c>
      <c r="D16" s="65">
        <v>21</v>
      </c>
      <c r="E16" s="21">
        <f>IF(D38=0, "-", D16/D38)</f>
        <v>9.6774193548387094E-2</v>
      </c>
      <c r="F16" s="81">
        <v>89</v>
      </c>
      <c r="G16" s="39">
        <f>IF(F38=0, "-", F16/F38)</f>
        <v>0.13949843260188088</v>
      </c>
      <c r="H16" s="65">
        <v>89</v>
      </c>
      <c r="I16" s="21">
        <f>IF(H38=0, "-", H16/H38)</f>
        <v>0.11498708010335917</v>
      </c>
      <c r="J16" s="20">
        <f t="shared" si="0"/>
        <v>1</v>
      </c>
      <c r="K16" s="21">
        <f t="shared" si="1"/>
        <v>0</v>
      </c>
    </row>
    <row r="17" spans="1:11" x14ac:dyDescent="0.2">
      <c r="A17" s="7" t="s">
        <v>52</v>
      </c>
      <c r="B17" s="65">
        <v>0</v>
      </c>
      <c r="C17" s="39">
        <f>IF(B38=0, "-", B17/B38)</f>
        <v>0</v>
      </c>
      <c r="D17" s="65">
        <v>0</v>
      </c>
      <c r="E17" s="21">
        <f>IF(D38=0, "-", D17/D38)</f>
        <v>0</v>
      </c>
      <c r="F17" s="81">
        <v>0</v>
      </c>
      <c r="G17" s="39">
        <f>IF(F38=0, "-", F17/F38)</f>
        <v>0</v>
      </c>
      <c r="H17" s="65">
        <v>1</v>
      </c>
      <c r="I17" s="21">
        <f>IF(H38=0, "-", H17/H38)</f>
        <v>1.2919896640826874E-3</v>
      </c>
      <c r="J17" s="20" t="str">
        <f t="shared" si="0"/>
        <v>-</v>
      </c>
      <c r="K17" s="21">
        <f t="shared" si="1"/>
        <v>-1</v>
      </c>
    </row>
    <row r="18" spans="1:11" x14ac:dyDescent="0.2">
      <c r="A18" s="7" t="s">
        <v>55</v>
      </c>
      <c r="B18" s="65">
        <v>29</v>
      </c>
      <c r="C18" s="39">
        <f>IF(B38=0, "-", B18/B38)</f>
        <v>0.11507936507936507</v>
      </c>
      <c r="D18" s="65">
        <v>28</v>
      </c>
      <c r="E18" s="21">
        <f>IF(D38=0, "-", D18/D38)</f>
        <v>0.12903225806451613</v>
      </c>
      <c r="F18" s="81">
        <v>89</v>
      </c>
      <c r="G18" s="39">
        <f>IF(F38=0, "-", F18/F38)</f>
        <v>0.13949843260188088</v>
      </c>
      <c r="H18" s="65">
        <v>68</v>
      </c>
      <c r="I18" s="21">
        <f>IF(H38=0, "-", H18/H38)</f>
        <v>8.7855297157622733E-2</v>
      </c>
      <c r="J18" s="20">
        <f t="shared" si="0"/>
        <v>3.5714285714285712E-2</v>
      </c>
      <c r="K18" s="21">
        <f t="shared" si="1"/>
        <v>0.30882352941176472</v>
      </c>
    </row>
    <row r="19" spans="1:11" x14ac:dyDescent="0.2">
      <c r="A19" s="7" t="s">
        <v>57</v>
      </c>
      <c r="B19" s="65">
        <v>2</v>
      </c>
      <c r="C19" s="39">
        <f>IF(B38=0, "-", B19/B38)</f>
        <v>7.9365079365079361E-3</v>
      </c>
      <c r="D19" s="65">
        <v>0</v>
      </c>
      <c r="E19" s="21">
        <f>IF(D38=0, "-", D19/D38)</f>
        <v>0</v>
      </c>
      <c r="F19" s="81">
        <v>3</v>
      </c>
      <c r="G19" s="39">
        <f>IF(F38=0, "-", F19/F38)</f>
        <v>4.7021943573667714E-3</v>
      </c>
      <c r="H19" s="65">
        <v>1</v>
      </c>
      <c r="I19" s="21">
        <f>IF(H38=0, "-", H19/H38)</f>
        <v>1.2919896640826874E-3</v>
      </c>
      <c r="J19" s="20" t="str">
        <f t="shared" si="0"/>
        <v>-</v>
      </c>
      <c r="K19" s="21">
        <f t="shared" si="1"/>
        <v>2</v>
      </c>
    </row>
    <row r="20" spans="1:11" x14ac:dyDescent="0.2">
      <c r="A20" s="7" t="s">
        <v>60</v>
      </c>
      <c r="B20" s="65">
        <v>1</v>
      </c>
      <c r="C20" s="39">
        <f>IF(B38=0, "-", B20/B38)</f>
        <v>3.968253968253968E-3</v>
      </c>
      <c r="D20" s="65">
        <v>0</v>
      </c>
      <c r="E20" s="21">
        <f>IF(D38=0, "-", D20/D38)</f>
        <v>0</v>
      </c>
      <c r="F20" s="81">
        <v>1</v>
      </c>
      <c r="G20" s="39">
        <f>IF(F38=0, "-", F20/F38)</f>
        <v>1.567398119122257E-3</v>
      </c>
      <c r="H20" s="65">
        <v>1</v>
      </c>
      <c r="I20" s="21">
        <f>IF(H38=0, "-", H20/H38)</f>
        <v>1.2919896640826874E-3</v>
      </c>
      <c r="J20" s="20" t="str">
        <f t="shared" si="0"/>
        <v>-</v>
      </c>
      <c r="K20" s="21">
        <f t="shared" si="1"/>
        <v>0</v>
      </c>
    </row>
    <row r="21" spans="1:11" x14ac:dyDescent="0.2">
      <c r="A21" s="7" t="s">
        <v>61</v>
      </c>
      <c r="B21" s="65">
        <v>11</v>
      </c>
      <c r="C21" s="39">
        <f>IF(B38=0, "-", B21/B38)</f>
        <v>4.3650793650793648E-2</v>
      </c>
      <c r="D21" s="65">
        <v>12</v>
      </c>
      <c r="E21" s="21">
        <f>IF(D38=0, "-", D21/D38)</f>
        <v>5.5299539170506916E-2</v>
      </c>
      <c r="F21" s="81">
        <v>38</v>
      </c>
      <c r="G21" s="39">
        <f>IF(F38=0, "-", F21/F38)</f>
        <v>5.9561128526645767E-2</v>
      </c>
      <c r="H21" s="65">
        <v>45</v>
      </c>
      <c r="I21" s="21">
        <f>IF(H38=0, "-", H21/H38)</f>
        <v>5.8139534883720929E-2</v>
      </c>
      <c r="J21" s="20">
        <f t="shared" si="0"/>
        <v>-8.3333333333333329E-2</v>
      </c>
      <c r="K21" s="21">
        <f t="shared" si="1"/>
        <v>-0.15555555555555556</v>
      </c>
    </row>
    <row r="22" spans="1:11" x14ac:dyDescent="0.2">
      <c r="A22" s="7" t="s">
        <v>62</v>
      </c>
      <c r="B22" s="65">
        <v>0</v>
      </c>
      <c r="C22" s="39">
        <f>IF(B38=0, "-", B22/B38)</f>
        <v>0</v>
      </c>
      <c r="D22" s="65">
        <v>0</v>
      </c>
      <c r="E22" s="21">
        <f>IF(D38=0, "-", D22/D38)</f>
        <v>0</v>
      </c>
      <c r="F22" s="81">
        <v>1</v>
      </c>
      <c r="G22" s="39">
        <f>IF(F38=0, "-", F22/F38)</f>
        <v>1.567398119122257E-3</v>
      </c>
      <c r="H22" s="65">
        <v>0</v>
      </c>
      <c r="I22" s="21">
        <f>IF(H38=0, "-", H22/H38)</f>
        <v>0</v>
      </c>
      <c r="J22" s="20" t="str">
        <f t="shared" si="0"/>
        <v>-</v>
      </c>
      <c r="K22" s="21" t="str">
        <f t="shared" si="1"/>
        <v>-</v>
      </c>
    </row>
    <row r="23" spans="1:11" x14ac:dyDescent="0.2">
      <c r="A23" s="7" t="s">
        <v>63</v>
      </c>
      <c r="B23" s="65">
        <v>6</v>
      </c>
      <c r="C23" s="39">
        <f>IF(B38=0, "-", B23/B38)</f>
        <v>2.3809523809523808E-2</v>
      </c>
      <c r="D23" s="65">
        <v>5</v>
      </c>
      <c r="E23" s="21">
        <f>IF(D38=0, "-", D23/D38)</f>
        <v>2.3041474654377881E-2</v>
      </c>
      <c r="F23" s="81">
        <v>12</v>
      </c>
      <c r="G23" s="39">
        <f>IF(F38=0, "-", F23/F38)</f>
        <v>1.8808777429467086E-2</v>
      </c>
      <c r="H23" s="65">
        <v>15</v>
      </c>
      <c r="I23" s="21">
        <f>IF(H38=0, "-", H23/H38)</f>
        <v>1.937984496124031E-2</v>
      </c>
      <c r="J23" s="20">
        <f t="shared" si="0"/>
        <v>0.2</v>
      </c>
      <c r="K23" s="21">
        <f t="shared" si="1"/>
        <v>-0.2</v>
      </c>
    </row>
    <row r="24" spans="1:11" x14ac:dyDescent="0.2">
      <c r="A24" s="7" t="s">
        <v>65</v>
      </c>
      <c r="B24" s="65">
        <v>3</v>
      </c>
      <c r="C24" s="39">
        <f>IF(B38=0, "-", B24/B38)</f>
        <v>1.1904761904761904E-2</v>
      </c>
      <c r="D24" s="65">
        <v>1</v>
      </c>
      <c r="E24" s="21">
        <f>IF(D38=0, "-", D24/D38)</f>
        <v>4.608294930875576E-3</v>
      </c>
      <c r="F24" s="81">
        <v>4</v>
      </c>
      <c r="G24" s="39">
        <f>IF(F38=0, "-", F24/F38)</f>
        <v>6.269592476489028E-3</v>
      </c>
      <c r="H24" s="65">
        <v>2</v>
      </c>
      <c r="I24" s="21">
        <f>IF(H38=0, "-", H24/H38)</f>
        <v>2.5839793281653748E-3</v>
      </c>
      <c r="J24" s="20">
        <f t="shared" si="0"/>
        <v>2</v>
      </c>
      <c r="K24" s="21">
        <f t="shared" si="1"/>
        <v>1</v>
      </c>
    </row>
    <row r="25" spans="1:11" x14ac:dyDescent="0.2">
      <c r="A25" s="7" t="s">
        <v>66</v>
      </c>
      <c r="B25" s="65">
        <v>14</v>
      </c>
      <c r="C25" s="39">
        <f>IF(B38=0, "-", B25/B38)</f>
        <v>5.5555555555555552E-2</v>
      </c>
      <c r="D25" s="65">
        <v>12</v>
      </c>
      <c r="E25" s="21">
        <f>IF(D38=0, "-", D25/D38)</f>
        <v>5.5299539170506916E-2</v>
      </c>
      <c r="F25" s="81">
        <v>37</v>
      </c>
      <c r="G25" s="39">
        <f>IF(F38=0, "-", F25/F38)</f>
        <v>5.7993730407523508E-2</v>
      </c>
      <c r="H25" s="65">
        <v>43</v>
      </c>
      <c r="I25" s="21">
        <f>IF(H38=0, "-", H25/H38)</f>
        <v>5.5555555555555552E-2</v>
      </c>
      <c r="J25" s="20">
        <f t="shared" si="0"/>
        <v>0.16666666666666666</v>
      </c>
      <c r="K25" s="21">
        <f t="shared" si="1"/>
        <v>-0.13953488372093023</v>
      </c>
    </row>
    <row r="26" spans="1:11" x14ac:dyDescent="0.2">
      <c r="A26" s="7" t="s">
        <v>67</v>
      </c>
      <c r="B26" s="65">
        <v>2</v>
      </c>
      <c r="C26" s="39">
        <f>IF(B38=0, "-", B26/B38)</f>
        <v>7.9365079365079361E-3</v>
      </c>
      <c r="D26" s="65">
        <v>1</v>
      </c>
      <c r="E26" s="21">
        <f>IF(D38=0, "-", D26/D38)</f>
        <v>4.608294930875576E-3</v>
      </c>
      <c r="F26" s="81">
        <v>4</v>
      </c>
      <c r="G26" s="39">
        <f>IF(F38=0, "-", F26/F38)</f>
        <v>6.269592476489028E-3</v>
      </c>
      <c r="H26" s="65">
        <v>2</v>
      </c>
      <c r="I26" s="21">
        <f>IF(H38=0, "-", H26/H38)</f>
        <v>2.5839793281653748E-3</v>
      </c>
      <c r="J26" s="20">
        <f t="shared" si="0"/>
        <v>1</v>
      </c>
      <c r="K26" s="21">
        <f t="shared" si="1"/>
        <v>1</v>
      </c>
    </row>
    <row r="27" spans="1:11" x14ac:dyDescent="0.2">
      <c r="A27" s="7" t="s">
        <v>68</v>
      </c>
      <c r="B27" s="65">
        <v>0</v>
      </c>
      <c r="C27" s="39">
        <f>IF(B38=0, "-", B27/B38)</f>
        <v>0</v>
      </c>
      <c r="D27" s="65">
        <v>1</v>
      </c>
      <c r="E27" s="21">
        <f>IF(D38=0, "-", D27/D38)</f>
        <v>4.608294930875576E-3</v>
      </c>
      <c r="F27" s="81">
        <v>1</v>
      </c>
      <c r="G27" s="39">
        <f>IF(F38=0, "-", F27/F38)</f>
        <v>1.567398119122257E-3</v>
      </c>
      <c r="H27" s="65">
        <v>3</v>
      </c>
      <c r="I27" s="21">
        <f>IF(H38=0, "-", H27/H38)</f>
        <v>3.875968992248062E-3</v>
      </c>
      <c r="J27" s="20">
        <f t="shared" si="0"/>
        <v>-1</v>
      </c>
      <c r="K27" s="21">
        <f t="shared" si="1"/>
        <v>-0.66666666666666663</v>
      </c>
    </row>
    <row r="28" spans="1:11" x14ac:dyDescent="0.2">
      <c r="A28" s="7" t="s">
        <v>69</v>
      </c>
      <c r="B28" s="65">
        <v>1</v>
      </c>
      <c r="C28" s="39">
        <f>IF(B38=0, "-", B28/B38)</f>
        <v>3.968253968253968E-3</v>
      </c>
      <c r="D28" s="65">
        <v>1</v>
      </c>
      <c r="E28" s="21">
        <f>IF(D38=0, "-", D28/D38)</f>
        <v>4.608294930875576E-3</v>
      </c>
      <c r="F28" s="81">
        <v>4</v>
      </c>
      <c r="G28" s="39">
        <f>IF(F38=0, "-", F28/F38)</f>
        <v>6.269592476489028E-3</v>
      </c>
      <c r="H28" s="65">
        <v>3</v>
      </c>
      <c r="I28" s="21">
        <f>IF(H38=0, "-", H28/H38)</f>
        <v>3.875968992248062E-3</v>
      </c>
      <c r="J28" s="20">
        <f t="shared" si="0"/>
        <v>0</v>
      </c>
      <c r="K28" s="21">
        <f t="shared" si="1"/>
        <v>0.33333333333333331</v>
      </c>
    </row>
    <row r="29" spans="1:11" x14ac:dyDescent="0.2">
      <c r="A29" s="7" t="s">
        <v>70</v>
      </c>
      <c r="B29" s="65">
        <v>0</v>
      </c>
      <c r="C29" s="39">
        <f>IF(B38=0, "-", B29/B38)</f>
        <v>0</v>
      </c>
      <c r="D29" s="65">
        <v>0</v>
      </c>
      <c r="E29" s="21">
        <f>IF(D38=0, "-", D29/D38)</f>
        <v>0</v>
      </c>
      <c r="F29" s="81">
        <v>1</v>
      </c>
      <c r="G29" s="39">
        <f>IF(F38=0, "-", F29/F38)</f>
        <v>1.567398119122257E-3</v>
      </c>
      <c r="H29" s="65">
        <v>1</v>
      </c>
      <c r="I29" s="21">
        <f>IF(H38=0, "-", H29/H38)</f>
        <v>1.2919896640826874E-3</v>
      </c>
      <c r="J29" s="20" t="str">
        <f t="shared" si="0"/>
        <v>-</v>
      </c>
      <c r="K29" s="21">
        <f t="shared" si="1"/>
        <v>0</v>
      </c>
    </row>
    <row r="30" spans="1:11" x14ac:dyDescent="0.2">
      <c r="A30" s="7" t="s">
        <v>71</v>
      </c>
      <c r="B30" s="65">
        <v>2</v>
      </c>
      <c r="C30" s="39">
        <f>IF(B38=0, "-", B30/B38)</f>
        <v>7.9365079365079361E-3</v>
      </c>
      <c r="D30" s="65">
        <v>2</v>
      </c>
      <c r="E30" s="21">
        <f>IF(D38=0, "-", D30/D38)</f>
        <v>9.2165898617511521E-3</v>
      </c>
      <c r="F30" s="81">
        <v>5</v>
      </c>
      <c r="G30" s="39">
        <f>IF(F38=0, "-", F30/F38)</f>
        <v>7.8369905956112845E-3</v>
      </c>
      <c r="H30" s="65">
        <v>3</v>
      </c>
      <c r="I30" s="21">
        <f>IF(H38=0, "-", H30/H38)</f>
        <v>3.875968992248062E-3</v>
      </c>
      <c r="J30" s="20">
        <f t="shared" si="0"/>
        <v>0</v>
      </c>
      <c r="K30" s="21">
        <f t="shared" si="1"/>
        <v>0.66666666666666663</v>
      </c>
    </row>
    <row r="31" spans="1:11" x14ac:dyDescent="0.2">
      <c r="A31" s="7" t="s">
        <v>75</v>
      </c>
      <c r="B31" s="65">
        <v>11</v>
      </c>
      <c r="C31" s="39">
        <f>IF(B38=0, "-", B31/B38)</f>
        <v>4.3650793650793648E-2</v>
      </c>
      <c r="D31" s="65">
        <v>4</v>
      </c>
      <c r="E31" s="21">
        <f>IF(D38=0, "-", D31/D38)</f>
        <v>1.8433179723502304E-2</v>
      </c>
      <c r="F31" s="81">
        <v>26</v>
      </c>
      <c r="G31" s="39">
        <f>IF(F38=0, "-", F31/F38)</f>
        <v>4.0752351097178681E-2</v>
      </c>
      <c r="H31" s="65">
        <v>14</v>
      </c>
      <c r="I31" s="21">
        <f>IF(H38=0, "-", H31/H38)</f>
        <v>1.8087855297157621E-2</v>
      </c>
      <c r="J31" s="20">
        <f t="shared" si="0"/>
        <v>1.75</v>
      </c>
      <c r="K31" s="21">
        <f t="shared" si="1"/>
        <v>0.8571428571428571</v>
      </c>
    </row>
    <row r="32" spans="1:11" x14ac:dyDescent="0.2">
      <c r="A32" s="7" t="s">
        <v>77</v>
      </c>
      <c r="B32" s="65">
        <v>9</v>
      </c>
      <c r="C32" s="39">
        <f>IF(B38=0, "-", B32/B38)</f>
        <v>3.5714285714285712E-2</v>
      </c>
      <c r="D32" s="65">
        <v>5</v>
      </c>
      <c r="E32" s="21">
        <f>IF(D38=0, "-", D32/D38)</f>
        <v>2.3041474654377881E-2</v>
      </c>
      <c r="F32" s="81">
        <v>26</v>
      </c>
      <c r="G32" s="39">
        <f>IF(F38=0, "-", F32/F38)</f>
        <v>4.0752351097178681E-2</v>
      </c>
      <c r="H32" s="65">
        <v>19</v>
      </c>
      <c r="I32" s="21">
        <f>IF(H38=0, "-", H32/H38)</f>
        <v>2.454780361757106E-2</v>
      </c>
      <c r="J32" s="20">
        <f t="shared" si="0"/>
        <v>0.8</v>
      </c>
      <c r="K32" s="21">
        <f t="shared" si="1"/>
        <v>0.36842105263157893</v>
      </c>
    </row>
    <row r="33" spans="1:11" x14ac:dyDescent="0.2">
      <c r="A33" s="7" t="s">
        <v>78</v>
      </c>
      <c r="B33" s="65">
        <v>27</v>
      </c>
      <c r="C33" s="39">
        <f>IF(B38=0, "-", B33/B38)</f>
        <v>0.10714285714285714</v>
      </c>
      <c r="D33" s="65">
        <v>20</v>
      </c>
      <c r="E33" s="21">
        <f>IF(D38=0, "-", D33/D38)</f>
        <v>9.2165898617511524E-2</v>
      </c>
      <c r="F33" s="81">
        <v>66</v>
      </c>
      <c r="G33" s="39">
        <f>IF(F38=0, "-", F33/F38)</f>
        <v>0.10344827586206896</v>
      </c>
      <c r="H33" s="65">
        <v>77</v>
      </c>
      <c r="I33" s="21">
        <f>IF(H38=0, "-", H33/H38)</f>
        <v>9.9483204134366926E-2</v>
      </c>
      <c r="J33" s="20">
        <f t="shared" si="0"/>
        <v>0.35</v>
      </c>
      <c r="K33" s="21">
        <f t="shared" si="1"/>
        <v>-0.14285714285714285</v>
      </c>
    </row>
    <row r="34" spans="1:11" x14ac:dyDescent="0.2">
      <c r="A34" s="7" t="s">
        <v>79</v>
      </c>
      <c r="B34" s="65">
        <v>60</v>
      </c>
      <c r="C34" s="39">
        <f>IF(B38=0, "-", B34/B38)</f>
        <v>0.23809523809523808</v>
      </c>
      <c r="D34" s="65">
        <v>47</v>
      </c>
      <c r="E34" s="21">
        <f>IF(D38=0, "-", D34/D38)</f>
        <v>0.21658986175115208</v>
      </c>
      <c r="F34" s="81">
        <v>138</v>
      </c>
      <c r="G34" s="39">
        <f>IF(F38=0, "-", F34/F38)</f>
        <v>0.21630094043887146</v>
      </c>
      <c r="H34" s="65">
        <v>232</v>
      </c>
      <c r="I34" s="21">
        <f>IF(H38=0, "-", H34/H38)</f>
        <v>0.29974160206718348</v>
      </c>
      <c r="J34" s="20">
        <f t="shared" si="0"/>
        <v>0.27659574468085107</v>
      </c>
      <c r="K34" s="21">
        <f t="shared" si="1"/>
        <v>-0.40517241379310343</v>
      </c>
    </row>
    <row r="35" spans="1:11" x14ac:dyDescent="0.2">
      <c r="A35" s="7" t="s">
        <v>81</v>
      </c>
      <c r="B35" s="65">
        <v>6</v>
      </c>
      <c r="C35" s="39">
        <f>IF(B38=0, "-", B35/B38)</f>
        <v>2.3809523809523808E-2</v>
      </c>
      <c r="D35" s="65">
        <v>16</v>
      </c>
      <c r="E35" s="21">
        <f>IF(D38=0, "-", D35/D38)</f>
        <v>7.3732718894009217E-2</v>
      </c>
      <c r="F35" s="81">
        <v>20</v>
      </c>
      <c r="G35" s="39">
        <f>IF(F38=0, "-", F35/F38)</f>
        <v>3.1347962382445138E-2</v>
      </c>
      <c r="H35" s="65">
        <v>53</v>
      </c>
      <c r="I35" s="21">
        <f>IF(H38=0, "-", H35/H38)</f>
        <v>6.847545219638243E-2</v>
      </c>
      <c r="J35" s="20">
        <f t="shared" si="0"/>
        <v>-0.625</v>
      </c>
      <c r="K35" s="21">
        <f t="shared" si="1"/>
        <v>-0.62264150943396224</v>
      </c>
    </row>
    <row r="36" spans="1:11" x14ac:dyDescent="0.2">
      <c r="A36" s="7" t="s">
        <v>82</v>
      </c>
      <c r="B36" s="65">
        <v>0</v>
      </c>
      <c r="C36" s="39">
        <f>IF(B38=0, "-", B36/B38)</f>
        <v>0</v>
      </c>
      <c r="D36" s="65">
        <v>0</v>
      </c>
      <c r="E36" s="21">
        <f>IF(D38=0, "-", D36/D38)</f>
        <v>0</v>
      </c>
      <c r="F36" s="81">
        <v>1</v>
      </c>
      <c r="G36" s="39">
        <f>IF(F38=0, "-", F36/F38)</f>
        <v>1.567398119122257E-3</v>
      </c>
      <c r="H36" s="65">
        <v>0</v>
      </c>
      <c r="I36" s="21">
        <f>IF(H38=0, "-", H36/H38)</f>
        <v>0</v>
      </c>
      <c r="J36" s="20" t="str">
        <f t="shared" si="0"/>
        <v>-</v>
      </c>
      <c r="K36" s="21" t="str">
        <f t="shared" si="1"/>
        <v>-</v>
      </c>
    </row>
    <row r="37" spans="1:11" x14ac:dyDescent="0.2">
      <c r="A37" s="2"/>
      <c r="B37" s="68"/>
      <c r="C37" s="33"/>
      <c r="D37" s="68"/>
      <c r="E37" s="6"/>
      <c r="F37" s="82"/>
      <c r="G37" s="33"/>
      <c r="H37" s="68"/>
      <c r="I37" s="6"/>
      <c r="J37" s="5"/>
      <c r="K37" s="6"/>
    </row>
    <row r="38" spans="1:11" s="43" customFormat="1" x14ac:dyDescent="0.2">
      <c r="A38" s="162" t="s">
        <v>442</v>
      </c>
      <c r="B38" s="71">
        <f>SUM(B7:B37)</f>
        <v>252</v>
      </c>
      <c r="C38" s="40">
        <v>1</v>
      </c>
      <c r="D38" s="71">
        <f>SUM(D7:D37)</f>
        <v>217</v>
      </c>
      <c r="E38" s="41">
        <v>1</v>
      </c>
      <c r="F38" s="77">
        <f>SUM(F7:F37)</f>
        <v>638</v>
      </c>
      <c r="G38" s="42">
        <v>1</v>
      </c>
      <c r="H38" s="71">
        <f>SUM(H7:H37)</f>
        <v>774</v>
      </c>
      <c r="I38" s="41">
        <v>1</v>
      </c>
      <c r="J38" s="37">
        <f>IF(D38=0, "-", (B38-D38)/D38)</f>
        <v>0.16129032258064516</v>
      </c>
      <c r="K38" s="38">
        <f>IF(H38=0, "-", (F38-H38)/H38)</f>
        <v>-0.17571059431524547</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2021-04-06T19:21:55Z</dcterms:modified>
</cp:coreProperties>
</file>