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Sep20\Std Reps originals\"/>
    </mc:Choice>
  </mc:AlternateContent>
  <xr:revisionPtr revIDLastSave="0" documentId="13_ncr:1_{0E1B96B0-7D7D-43EC-A808-B013A044A63F}" xr6:coauthVersionLast="45" xr6:coauthVersionMax="45" xr10:uidLastSave="{00000000-0000-0000-0000-000000000000}"/>
  <bookViews>
    <workbookView xWindow="900" yWindow="210" windowWidth="23970" windowHeight="148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49" l="1"/>
  <c r="I8" i="49"/>
  <c r="H8" i="49"/>
  <c r="G8" i="49"/>
  <c r="I9" i="49"/>
  <c r="H9" i="49"/>
  <c r="J9" i="49" s="1"/>
  <c r="G9" i="49"/>
  <c r="I10" i="49"/>
  <c r="H10" i="49"/>
  <c r="J10" i="49" s="1"/>
  <c r="G10" i="49"/>
  <c r="J13" i="49"/>
  <c r="I13" i="49"/>
  <c r="H13" i="49"/>
  <c r="G13" i="49"/>
  <c r="J14" i="49"/>
  <c r="I14" i="49"/>
  <c r="H14" i="49"/>
  <c r="G14" i="49"/>
  <c r="I17" i="49"/>
  <c r="H17" i="49"/>
  <c r="J17" i="49" s="1"/>
  <c r="G17" i="49"/>
  <c r="I18" i="49"/>
  <c r="H18" i="49"/>
  <c r="J18" i="49" s="1"/>
  <c r="G18" i="49"/>
  <c r="I19" i="49"/>
  <c r="H19" i="49"/>
  <c r="J19" i="49" s="1"/>
  <c r="G19" i="49"/>
  <c r="I20" i="49"/>
  <c r="H20" i="49"/>
  <c r="J20" i="49" s="1"/>
  <c r="G20" i="49"/>
  <c r="H21" i="49"/>
  <c r="J21" i="49" s="1"/>
  <c r="G21" i="49"/>
  <c r="I21" i="49" s="1"/>
  <c r="J22" i="49"/>
  <c r="I22" i="49"/>
  <c r="H22" i="49"/>
  <c r="G22" i="49"/>
  <c r="I23" i="49"/>
  <c r="H23" i="49"/>
  <c r="J23" i="49" s="1"/>
  <c r="G23" i="49"/>
  <c r="I24" i="49"/>
  <c r="H24" i="49"/>
  <c r="J24" i="49" s="1"/>
  <c r="G24" i="49"/>
  <c r="I25" i="49"/>
  <c r="H25" i="49"/>
  <c r="J25" i="49" s="1"/>
  <c r="G25" i="49"/>
  <c r="I26" i="49"/>
  <c r="H26" i="49"/>
  <c r="J26" i="49" s="1"/>
  <c r="G26" i="49"/>
  <c r="I27" i="49"/>
  <c r="H27" i="49"/>
  <c r="J27" i="49" s="1"/>
  <c r="G27" i="49"/>
  <c r="H28" i="49"/>
  <c r="J28" i="49" s="1"/>
  <c r="G28" i="49"/>
  <c r="I28" i="49" s="1"/>
  <c r="H29" i="49"/>
  <c r="J29" i="49" s="1"/>
  <c r="G29" i="49"/>
  <c r="I29" i="49" s="1"/>
  <c r="I32" i="49"/>
  <c r="H32" i="49"/>
  <c r="J32" i="49" s="1"/>
  <c r="G32" i="49"/>
  <c r="H33" i="49"/>
  <c r="J33" i="49" s="1"/>
  <c r="G33" i="49"/>
  <c r="I33" i="49" s="1"/>
  <c r="J34" i="49"/>
  <c r="I34" i="49"/>
  <c r="H34" i="49"/>
  <c r="G34" i="49"/>
  <c r="I35" i="49"/>
  <c r="H35" i="49"/>
  <c r="J35" i="49" s="1"/>
  <c r="G35" i="49"/>
  <c r="I36" i="49"/>
  <c r="H36" i="49"/>
  <c r="J36" i="49" s="1"/>
  <c r="G36" i="49"/>
  <c r="I37" i="49"/>
  <c r="H37" i="49"/>
  <c r="J37" i="49" s="1"/>
  <c r="G37" i="49"/>
  <c r="J38" i="49"/>
  <c r="I38" i="49"/>
  <c r="H38" i="49"/>
  <c r="G38" i="49"/>
  <c r="I39" i="49"/>
  <c r="H39" i="49"/>
  <c r="J39" i="49" s="1"/>
  <c r="G39" i="49"/>
  <c r="H40" i="49"/>
  <c r="J40" i="49" s="1"/>
  <c r="G40" i="49"/>
  <c r="I40" i="49" s="1"/>
  <c r="H41" i="49"/>
  <c r="J41" i="49" s="1"/>
  <c r="G41" i="49"/>
  <c r="I41" i="49" s="1"/>
  <c r="H42" i="49"/>
  <c r="J42" i="49" s="1"/>
  <c r="G42" i="49"/>
  <c r="I42" i="49" s="1"/>
  <c r="I43" i="49"/>
  <c r="H43" i="49"/>
  <c r="J43" i="49" s="1"/>
  <c r="G43" i="49"/>
  <c r="H44" i="49"/>
  <c r="J44" i="49" s="1"/>
  <c r="G44" i="49"/>
  <c r="I44" i="49" s="1"/>
  <c r="J45" i="49"/>
  <c r="I45" i="49"/>
  <c r="H45" i="49"/>
  <c r="G45" i="49"/>
  <c r="H46" i="49"/>
  <c r="J46" i="49" s="1"/>
  <c r="G46" i="49"/>
  <c r="I46" i="49" s="1"/>
  <c r="J47" i="49"/>
  <c r="I47" i="49"/>
  <c r="H47" i="49"/>
  <c r="G47" i="49"/>
  <c r="H48" i="49"/>
  <c r="J48" i="49" s="1"/>
  <c r="G48" i="49"/>
  <c r="I48" i="49" s="1"/>
  <c r="J51" i="49"/>
  <c r="I51" i="49"/>
  <c r="H51" i="49"/>
  <c r="G51" i="49"/>
  <c r="J52" i="49"/>
  <c r="I52" i="49"/>
  <c r="H52" i="49"/>
  <c r="G52" i="49"/>
  <c r="H55" i="49"/>
  <c r="J55" i="49" s="1"/>
  <c r="G55" i="49"/>
  <c r="I55" i="49" s="1"/>
  <c r="H56" i="49"/>
  <c r="J56" i="49" s="1"/>
  <c r="G56" i="49"/>
  <c r="I56" i="49" s="1"/>
  <c r="H57" i="49"/>
  <c r="J57" i="49" s="1"/>
  <c r="G57" i="49"/>
  <c r="I57" i="49" s="1"/>
  <c r="H60" i="49"/>
  <c r="J60" i="49" s="1"/>
  <c r="G60" i="49"/>
  <c r="I60" i="49" s="1"/>
  <c r="I61" i="49"/>
  <c r="H61" i="49"/>
  <c r="J61" i="49" s="1"/>
  <c r="G61" i="49"/>
  <c r="H62" i="49"/>
  <c r="J62" i="49" s="1"/>
  <c r="G62" i="49"/>
  <c r="I62" i="49" s="1"/>
  <c r="I65" i="49"/>
  <c r="H65" i="49"/>
  <c r="J65" i="49" s="1"/>
  <c r="G65" i="49"/>
  <c r="I66" i="49"/>
  <c r="H66" i="49"/>
  <c r="J66" i="49" s="1"/>
  <c r="G66" i="49"/>
  <c r="H69" i="49"/>
  <c r="J69" i="49" s="1"/>
  <c r="G69" i="49"/>
  <c r="I69" i="49" s="1"/>
  <c r="H70" i="49"/>
  <c r="J70" i="49" s="1"/>
  <c r="G70" i="49"/>
  <c r="I70" i="49" s="1"/>
  <c r="I73" i="49"/>
  <c r="H73" i="49"/>
  <c r="J73" i="49" s="1"/>
  <c r="G73" i="49"/>
  <c r="H74" i="49"/>
  <c r="J74" i="49" s="1"/>
  <c r="G74" i="49"/>
  <c r="I74" i="49" s="1"/>
  <c r="H75" i="49"/>
  <c r="J75" i="49" s="1"/>
  <c r="G75" i="49"/>
  <c r="I75" i="49" s="1"/>
  <c r="H76" i="49"/>
  <c r="J76" i="49" s="1"/>
  <c r="G76" i="49"/>
  <c r="I76" i="49" s="1"/>
  <c r="J77" i="49"/>
  <c r="I77" i="49"/>
  <c r="H77" i="49"/>
  <c r="G77" i="49"/>
  <c r="H78" i="49"/>
  <c r="J78" i="49" s="1"/>
  <c r="G78" i="49"/>
  <c r="I78" i="49" s="1"/>
  <c r="I79" i="49"/>
  <c r="H79" i="49"/>
  <c r="J79" i="49" s="1"/>
  <c r="G79" i="49"/>
  <c r="H80" i="49"/>
  <c r="J80" i="49" s="1"/>
  <c r="G80" i="49"/>
  <c r="I80" i="49" s="1"/>
  <c r="J81" i="49"/>
  <c r="I81" i="49"/>
  <c r="H81" i="49"/>
  <c r="G81" i="49"/>
  <c r="H82" i="49"/>
  <c r="J82" i="49" s="1"/>
  <c r="G82" i="49"/>
  <c r="I82" i="49" s="1"/>
  <c r="H83" i="49"/>
  <c r="J83" i="49" s="1"/>
  <c r="G83" i="49"/>
  <c r="I83" i="49" s="1"/>
  <c r="H84" i="49"/>
  <c r="J84" i="49" s="1"/>
  <c r="G84" i="49"/>
  <c r="I84" i="49" s="1"/>
  <c r="I85" i="49"/>
  <c r="H85" i="49"/>
  <c r="J85" i="49" s="1"/>
  <c r="G85" i="49"/>
  <c r="H86" i="49"/>
  <c r="J86" i="49" s="1"/>
  <c r="G86" i="49"/>
  <c r="I86" i="49" s="1"/>
  <c r="I89" i="49"/>
  <c r="H89" i="49"/>
  <c r="J89" i="49" s="1"/>
  <c r="G89" i="49"/>
  <c r="I90" i="49"/>
  <c r="H90" i="49"/>
  <c r="J90" i="49" s="1"/>
  <c r="G90" i="49"/>
  <c r="H93" i="49"/>
  <c r="J93" i="49" s="1"/>
  <c r="G93" i="49"/>
  <c r="I93" i="49" s="1"/>
  <c r="H94" i="49"/>
  <c r="J94" i="49" s="1"/>
  <c r="G94" i="49"/>
  <c r="I94" i="49" s="1"/>
  <c r="I95" i="49"/>
  <c r="H95" i="49"/>
  <c r="J95" i="49" s="1"/>
  <c r="G95" i="49"/>
  <c r="H96" i="49"/>
  <c r="J96" i="49" s="1"/>
  <c r="G96" i="49"/>
  <c r="I96" i="49" s="1"/>
  <c r="H99" i="49"/>
  <c r="J99" i="49" s="1"/>
  <c r="G99" i="49"/>
  <c r="I99" i="49" s="1"/>
  <c r="H100" i="49"/>
  <c r="J100" i="49" s="1"/>
  <c r="G100" i="49"/>
  <c r="I100" i="49" s="1"/>
  <c r="H101" i="49"/>
  <c r="J101" i="49" s="1"/>
  <c r="G101" i="49"/>
  <c r="I101" i="49" s="1"/>
  <c r="I104" i="49"/>
  <c r="H104" i="49"/>
  <c r="J104" i="49" s="1"/>
  <c r="G104" i="49"/>
  <c r="I105" i="49"/>
  <c r="H105" i="49"/>
  <c r="J105" i="49" s="1"/>
  <c r="G105" i="49"/>
  <c r="I106" i="49"/>
  <c r="H106" i="49"/>
  <c r="J106" i="49" s="1"/>
  <c r="G106" i="49"/>
  <c r="H109" i="49"/>
  <c r="J109" i="49" s="1"/>
  <c r="G109" i="49"/>
  <c r="I109" i="49" s="1"/>
  <c r="H110" i="49"/>
  <c r="J110" i="49" s="1"/>
  <c r="G110" i="49"/>
  <c r="I110" i="49" s="1"/>
  <c r="H111" i="49"/>
  <c r="J111" i="49" s="1"/>
  <c r="G111" i="49"/>
  <c r="I111" i="49" s="1"/>
  <c r="H112" i="49"/>
  <c r="J112" i="49" s="1"/>
  <c r="G112" i="49"/>
  <c r="I112" i="49" s="1"/>
  <c r="H115" i="49"/>
  <c r="J115" i="49" s="1"/>
  <c r="G115" i="49"/>
  <c r="I115" i="49" s="1"/>
  <c r="H116" i="49"/>
  <c r="J116" i="49" s="1"/>
  <c r="G116" i="49"/>
  <c r="I116" i="49" s="1"/>
  <c r="I117" i="49"/>
  <c r="H117" i="49"/>
  <c r="J117" i="49" s="1"/>
  <c r="G117" i="49"/>
  <c r="H118" i="49"/>
  <c r="J118" i="49" s="1"/>
  <c r="G118" i="49"/>
  <c r="I118" i="49" s="1"/>
  <c r="H119" i="49"/>
  <c r="J119" i="49" s="1"/>
  <c r="G119" i="49"/>
  <c r="I119" i="49" s="1"/>
  <c r="H120" i="49"/>
  <c r="J120" i="49" s="1"/>
  <c r="G120" i="49"/>
  <c r="I120" i="49" s="1"/>
  <c r="H121" i="49"/>
  <c r="J121" i="49" s="1"/>
  <c r="G121" i="49"/>
  <c r="I121" i="49" s="1"/>
  <c r="H122" i="49"/>
  <c r="J122" i="49" s="1"/>
  <c r="G122" i="49"/>
  <c r="I122" i="49" s="1"/>
  <c r="H123" i="49"/>
  <c r="J123" i="49" s="1"/>
  <c r="G123" i="49"/>
  <c r="I123" i="49" s="1"/>
  <c r="H124" i="49"/>
  <c r="J124" i="49" s="1"/>
  <c r="G124" i="49"/>
  <c r="I124" i="49" s="1"/>
  <c r="H127" i="49"/>
  <c r="J127" i="49" s="1"/>
  <c r="G127" i="49"/>
  <c r="I127" i="49" s="1"/>
  <c r="H128" i="49"/>
  <c r="J128" i="49" s="1"/>
  <c r="G128" i="49"/>
  <c r="I128" i="49" s="1"/>
  <c r="H129" i="49"/>
  <c r="J129" i="49" s="1"/>
  <c r="G129" i="49"/>
  <c r="I129" i="49" s="1"/>
  <c r="H130" i="49"/>
  <c r="J130" i="49" s="1"/>
  <c r="G130" i="49"/>
  <c r="I130" i="49" s="1"/>
  <c r="H131" i="49"/>
  <c r="J131" i="49" s="1"/>
  <c r="G131" i="49"/>
  <c r="I131" i="49" s="1"/>
  <c r="H132" i="49"/>
  <c r="J132" i="49" s="1"/>
  <c r="G132" i="49"/>
  <c r="I132" i="49" s="1"/>
  <c r="H133" i="49"/>
  <c r="J133" i="49" s="1"/>
  <c r="G133" i="49"/>
  <c r="I133" i="49" s="1"/>
  <c r="H136" i="49"/>
  <c r="J136" i="49" s="1"/>
  <c r="G136" i="49"/>
  <c r="I136" i="49" s="1"/>
  <c r="H137" i="49"/>
  <c r="J137" i="49" s="1"/>
  <c r="G137" i="49"/>
  <c r="I137" i="49" s="1"/>
  <c r="H138" i="49"/>
  <c r="J138" i="49" s="1"/>
  <c r="G138" i="49"/>
  <c r="I138" i="49" s="1"/>
  <c r="J139" i="49"/>
  <c r="H139" i="49"/>
  <c r="G139" i="49"/>
  <c r="I139" i="49" s="1"/>
  <c r="H140" i="49"/>
  <c r="J140" i="49" s="1"/>
  <c r="G140" i="49"/>
  <c r="I140" i="49" s="1"/>
  <c r="I141" i="49"/>
  <c r="H141" i="49"/>
  <c r="J141" i="49" s="1"/>
  <c r="G141" i="49"/>
  <c r="H142" i="49"/>
  <c r="J142" i="49" s="1"/>
  <c r="G142" i="49"/>
  <c r="I142" i="49" s="1"/>
  <c r="H143" i="49"/>
  <c r="J143" i="49" s="1"/>
  <c r="G143" i="49"/>
  <c r="I143" i="49" s="1"/>
  <c r="I144" i="49"/>
  <c r="H144" i="49"/>
  <c r="J144" i="49" s="1"/>
  <c r="G144" i="49"/>
  <c r="H145" i="49"/>
  <c r="J145" i="49" s="1"/>
  <c r="G145" i="49"/>
  <c r="I145" i="49" s="1"/>
  <c r="H146" i="49"/>
  <c r="J146" i="49" s="1"/>
  <c r="G146" i="49"/>
  <c r="I146" i="49" s="1"/>
  <c r="H147" i="49"/>
  <c r="J147" i="49" s="1"/>
  <c r="G147" i="49"/>
  <c r="I147" i="49" s="1"/>
  <c r="H148" i="49"/>
  <c r="J148" i="49" s="1"/>
  <c r="G148" i="49"/>
  <c r="I148" i="49" s="1"/>
  <c r="I151" i="49"/>
  <c r="H151" i="49"/>
  <c r="J151" i="49" s="1"/>
  <c r="G151" i="49"/>
  <c r="I152" i="49"/>
  <c r="H152" i="49"/>
  <c r="J152" i="49" s="1"/>
  <c r="G152" i="49"/>
  <c r="I155" i="49"/>
  <c r="H155" i="49"/>
  <c r="J155" i="49" s="1"/>
  <c r="G155" i="49"/>
  <c r="I156" i="49"/>
  <c r="H156" i="49"/>
  <c r="J156" i="49" s="1"/>
  <c r="G156" i="49"/>
  <c r="I159" i="49"/>
  <c r="H159" i="49"/>
  <c r="J159" i="49" s="1"/>
  <c r="G159" i="49"/>
  <c r="I160" i="49"/>
  <c r="H160" i="49"/>
  <c r="J160" i="49" s="1"/>
  <c r="G160" i="49"/>
  <c r="H163" i="49"/>
  <c r="J163" i="49" s="1"/>
  <c r="G163" i="49"/>
  <c r="I163" i="49" s="1"/>
  <c r="H164" i="49"/>
  <c r="J164" i="49" s="1"/>
  <c r="G164" i="49"/>
  <c r="I164" i="49" s="1"/>
  <c r="H165" i="49"/>
  <c r="J165" i="49" s="1"/>
  <c r="G165" i="49"/>
  <c r="I165" i="49" s="1"/>
  <c r="H166" i="49"/>
  <c r="J166" i="49" s="1"/>
  <c r="G166" i="49"/>
  <c r="I166" i="49" s="1"/>
  <c r="H169" i="49"/>
  <c r="J169" i="49" s="1"/>
  <c r="G169" i="49"/>
  <c r="I169" i="49" s="1"/>
  <c r="H170" i="49"/>
  <c r="J170" i="49" s="1"/>
  <c r="G170" i="49"/>
  <c r="I170" i="49" s="1"/>
  <c r="H171" i="49"/>
  <c r="J171" i="49" s="1"/>
  <c r="G171" i="49"/>
  <c r="I171" i="49" s="1"/>
  <c r="H172" i="49"/>
  <c r="J172" i="49" s="1"/>
  <c r="G172" i="49"/>
  <c r="I172" i="49" s="1"/>
  <c r="H175" i="49"/>
  <c r="J175" i="49" s="1"/>
  <c r="G175" i="49"/>
  <c r="I175" i="49" s="1"/>
  <c r="I176" i="49"/>
  <c r="H176" i="49"/>
  <c r="J176" i="49" s="1"/>
  <c r="G176" i="49"/>
  <c r="I177" i="49"/>
  <c r="H177" i="49"/>
  <c r="J177" i="49" s="1"/>
  <c r="G177" i="49"/>
  <c r="H178" i="49"/>
  <c r="J178" i="49" s="1"/>
  <c r="G178" i="49"/>
  <c r="I178" i="49" s="1"/>
  <c r="I181" i="49"/>
  <c r="H181" i="49"/>
  <c r="J181" i="49" s="1"/>
  <c r="G181" i="49"/>
  <c r="I182" i="49"/>
  <c r="H182" i="49"/>
  <c r="J182" i="49" s="1"/>
  <c r="G182" i="49"/>
  <c r="I183" i="49"/>
  <c r="H183" i="49"/>
  <c r="J183" i="49" s="1"/>
  <c r="G183" i="49"/>
  <c r="I184" i="49"/>
  <c r="H184" i="49"/>
  <c r="J184" i="49" s="1"/>
  <c r="G184" i="49"/>
  <c r="H185" i="49"/>
  <c r="J185" i="49" s="1"/>
  <c r="G185" i="49"/>
  <c r="I185" i="49" s="1"/>
  <c r="I186" i="49"/>
  <c r="H186" i="49"/>
  <c r="J186" i="49" s="1"/>
  <c r="G186" i="49"/>
  <c r="H187" i="49"/>
  <c r="J187" i="49" s="1"/>
  <c r="G187" i="49"/>
  <c r="I187" i="49" s="1"/>
  <c r="I190" i="49"/>
  <c r="H190" i="49"/>
  <c r="J190" i="49" s="1"/>
  <c r="G190" i="49"/>
  <c r="H191" i="49"/>
  <c r="J191" i="49" s="1"/>
  <c r="G191" i="49"/>
  <c r="I191" i="49" s="1"/>
  <c r="J192" i="49"/>
  <c r="I192" i="49"/>
  <c r="H192" i="49"/>
  <c r="G192" i="49"/>
  <c r="H193" i="49"/>
  <c r="J193" i="49" s="1"/>
  <c r="G193" i="49"/>
  <c r="I193" i="49" s="1"/>
  <c r="H194" i="49"/>
  <c r="J194" i="49" s="1"/>
  <c r="G194" i="49"/>
  <c r="I194" i="49" s="1"/>
  <c r="H195" i="49"/>
  <c r="J195" i="49" s="1"/>
  <c r="G195" i="49"/>
  <c r="I195" i="49" s="1"/>
  <c r="H198" i="49"/>
  <c r="J198" i="49" s="1"/>
  <c r="G198" i="49"/>
  <c r="I198" i="49" s="1"/>
  <c r="H199" i="49"/>
  <c r="J199" i="49" s="1"/>
  <c r="G199" i="49"/>
  <c r="I199" i="49" s="1"/>
  <c r="H202" i="49"/>
  <c r="J202" i="49" s="1"/>
  <c r="G202" i="49"/>
  <c r="I202" i="49" s="1"/>
  <c r="H203" i="49"/>
  <c r="J203" i="49" s="1"/>
  <c r="G203" i="49"/>
  <c r="I203" i="49" s="1"/>
  <c r="H204" i="49"/>
  <c r="J204" i="49" s="1"/>
  <c r="G204" i="49"/>
  <c r="I204" i="49" s="1"/>
  <c r="H205" i="49"/>
  <c r="J205" i="49" s="1"/>
  <c r="G205" i="49"/>
  <c r="I205" i="49" s="1"/>
  <c r="H206" i="49"/>
  <c r="J206" i="49" s="1"/>
  <c r="G206" i="49"/>
  <c r="I206" i="49" s="1"/>
  <c r="J207" i="49"/>
  <c r="I207" i="49"/>
  <c r="H207" i="49"/>
  <c r="G207" i="49"/>
  <c r="H208" i="49"/>
  <c r="J208" i="49" s="1"/>
  <c r="G208" i="49"/>
  <c r="I208" i="49" s="1"/>
  <c r="H209" i="49"/>
  <c r="J209" i="49" s="1"/>
  <c r="G209" i="49"/>
  <c r="I209" i="49" s="1"/>
  <c r="H210" i="49"/>
  <c r="J210" i="49" s="1"/>
  <c r="G210" i="49"/>
  <c r="I210" i="49" s="1"/>
  <c r="H211" i="49"/>
  <c r="J211" i="49" s="1"/>
  <c r="G211" i="49"/>
  <c r="I211" i="49" s="1"/>
  <c r="J214" i="49"/>
  <c r="I214" i="49"/>
  <c r="H214" i="49"/>
  <c r="G214" i="49"/>
  <c r="H215" i="49"/>
  <c r="J215" i="49" s="1"/>
  <c r="G215" i="49"/>
  <c r="I215" i="49" s="1"/>
  <c r="H216" i="49"/>
  <c r="J216" i="49" s="1"/>
  <c r="G216" i="49"/>
  <c r="I216" i="49" s="1"/>
  <c r="I217" i="49"/>
  <c r="H217" i="49"/>
  <c r="J217" i="49" s="1"/>
  <c r="G217" i="49"/>
  <c r="H218" i="49"/>
  <c r="J218" i="49" s="1"/>
  <c r="G218" i="49"/>
  <c r="I218" i="49" s="1"/>
  <c r="H219" i="49"/>
  <c r="J219" i="49" s="1"/>
  <c r="G219" i="49"/>
  <c r="I219" i="49" s="1"/>
  <c r="H220" i="49"/>
  <c r="J220" i="49" s="1"/>
  <c r="G220" i="49"/>
  <c r="I220" i="49" s="1"/>
  <c r="H221" i="49"/>
  <c r="J221" i="49" s="1"/>
  <c r="G221" i="49"/>
  <c r="I221" i="49" s="1"/>
  <c r="I224" i="49"/>
  <c r="H224" i="49"/>
  <c r="J224" i="49" s="1"/>
  <c r="G224" i="49"/>
  <c r="H225" i="49"/>
  <c r="J225" i="49" s="1"/>
  <c r="G225" i="49"/>
  <c r="I225" i="49" s="1"/>
  <c r="I226" i="49"/>
  <c r="H226" i="49"/>
  <c r="J226" i="49" s="1"/>
  <c r="G226" i="49"/>
  <c r="H227" i="49"/>
  <c r="J227" i="49" s="1"/>
  <c r="G227" i="49"/>
  <c r="I227" i="49" s="1"/>
  <c r="H228" i="49"/>
  <c r="J228" i="49" s="1"/>
  <c r="G228" i="49"/>
  <c r="I228" i="49" s="1"/>
  <c r="H229" i="49"/>
  <c r="J229" i="49" s="1"/>
  <c r="G229" i="49"/>
  <c r="I229" i="49" s="1"/>
  <c r="I232" i="49"/>
  <c r="H232" i="49"/>
  <c r="J232" i="49" s="1"/>
  <c r="G232" i="49"/>
  <c r="I233" i="49"/>
  <c r="H233" i="49"/>
  <c r="J233" i="49" s="1"/>
  <c r="G233" i="49"/>
  <c r="I234" i="49"/>
  <c r="H234" i="49"/>
  <c r="J234" i="49" s="1"/>
  <c r="G234" i="49"/>
  <c r="H235" i="49"/>
  <c r="J235" i="49" s="1"/>
  <c r="G235" i="49"/>
  <c r="I235" i="49" s="1"/>
  <c r="I236" i="49"/>
  <c r="H236" i="49"/>
  <c r="J236" i="49" s="1"/>
  <c r="G236" i="49"/>
  <c r="I237" i="49"/>
  <c r="H237" i="49"/>
  <c r="J237" i="49" s="1"/>
  <c r="G237" i="49"/>
  <c r="I238" i="49"/>
  <c r="H238" i="49"/>
  <c r="J238" i="49" s="1"/>
  <c r="G238" i="49"/>
  <c r="H239" i="49"/>
  <c r="J239" i="49" s="1"/>
  <c r="G239" i="49"/>
  <c r="I239" i="49" s="1"/>
  <c r="I242" i="49"/>
  <c r="H242" i="49"/>
  <c r="J242" i="49" s="1"/>
  <c r="G242" i="49"/>
  <c r="I243" i="49"/>
  <c r="H243" i="49"/>
  <c r="J243" i="49" s="1"/>
  <c r="G243" i="49"/>
  <c r="I246" i="49"/>
  <c r="H246" i="49"/>
  <c r="J246" i="49" s="1"/>
  <c r="G246" i="49"/>
  <c r="I247" i="49"/>
  <c r="H247" i="49"/>
  <c r="J247" i="49" s="1"/>
  <c r="G247" i="49"/>
  <c r="J250" i="49"/>
  <c r="I250" i="49"/>
  <c r="H250" i="49"/>
  <c r="G250" i="49"/>
  <c r="J251" i="49"/>
  <c r="I251" i="49"/>
  <c r="H251" i="49"/>
  <c r="G251" i="49"/>
  <c r="H254" i="49"/>
  <c r="J254" i="49" s="1"/>
  <c r="G254" i="49"/>
  <c r="I254" i="49" s="1"/>
  <c r="H255" i="49"/>
  <c r="J255" i="49" s="1"/>
  <c r="G255" i="49"/>
  <c r="I255" i="49" s="1"/>
  <c r="H256" i="49"/>
  <c r="J256" i="49" s="1"/>
  <c r="G256" i="49"/>
  <c r="I256" i="49" s="1"/>
  <c r="J257" i="49"/>
  <c r="I257" i="49"/>
  <c r="H257" i="49"/>
  <c r="G257" i="49"/>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H265" i="49"/>
  <c r="J265" i="49" s="1"/>
  <c r="G265" i="49"/>
  <c r="I265" i="49" s="1"/>
  <c r="H268" i="49"/>
  <c r="J268" i="49" s="1"/>
  <c r="G268" i="49"/>
  <c r="I268" i="49" s="1"/>
  <c r="I269" i="49"/>
  <c r="H269" i="49"/>
  <c r="J269" i="49" s="1"/>
  <c r="G269" i="49"/>
  <c r="H270" i="49"/>
  <c r="J270" i="49" s="1"/>
  <c r="G270" i="49"/>
  <c r="I270" i="49" s="1"/>
  <c r="H271" i="49"/>
  <c r="J271" i="49" s="1"/>
  <c r="G271" i="49"/>
  <c r="I271" i="49" s="1"/>
  <c r="I272" i="49"/>
  <c r="H272" i="49"/>
  <c r="J272" i="49" s="1"/>
  <c r="G272" i="49"/>
  <c r="I273" i="49"/>
  <c r="H273" i="49"/>
  <c r="J273" i="49" s="1"/>
  <c r="G273" i="49"/>
  <c r="I274" i="49"/>
  <c r="H274" i="49"/>
  <c r="J274" i="49" s="1"/>
  <c r="G274" i="49"/>
  <c r="I275" i="49"/>
  <c r="H275" i="49"/>
  <c r="J275" i="49" s="1"/>
  <c r="G275" i="49"/>
  <c r="I276" i="49"/>
  <c r="H276" i="49"/>
  <c r="J276" i="49" s="1"/>
  <c r="G276" i="49"/>
  <c r="H277" i="49"/>
  <c r="J277" i="49" s="1"/>
  <c r="G277" i="49"/>
  <c r="I277" i="49" s="1"/>
  <c r="J278" i="49"/>
  <c r="I278" i="49"/>
  <c r="H278" i="49"/>
  <c r="G278" i="49"/>
  <c r="I279" i="49"/>
  <c r="H279" i="49"/>
  <c r="J279" i="49" s="1"/>
  <c r="G279" i="49"/>
  <c r="H280" i="49"/>
  <c r="J280" i="49" s="1"/>
  <c r="G280" i="49"/>
  <c r="I280" i="49" s="1"/>
  <c r="J281" i="49"/>
  <c r="I281" i="49"/>
  <c r="H281" i="49"/>
  <c r="G281" i="49"/>
  <c r="H282" i="49"/>
  <c r="J282" i="49" s="1"/>
  <c r="G282" i="49"/>
  <c r="I282" i="49" s="1"/>
  <c r="I283" i="49"/>
  <c r="H283" i="49"/>
  <c r="J283" i="49" s="1"/>
  <c r="G283" i="49"/>
  <c r="I284" i="49"/>
  <c r="H284" i="49"/>
  <c r="J284" i="49" s="1"/>
  <c r="G284" i="49"/>
  <c r="H285" i="49"/>
  <c r="J285" i="49" s="1"/>
  <c r="G285" i="49"/>
  <c r="I285" i="49" s="1"/>
  <c r="H288" i="49"/>
  <c r="J288" i="49" s="1"/>
  <c r="G288" i="49"/>
  <c r="I288" i="49" s="1"/>
  <c r="J289" i="49"/>
  <c r="I289" i="49"/>
  <c r="H289" i="49"/>
  <c r="G289" i="49"/>
  <c r="H290" i="49"/>
  <c r="J290" i="49" s="1"/>
  <c r="G290" i="49"/>
  <c r="I290" i="49" s="1"/>
  <c r="H293" i="49"/>
  <c r="J293" i="49" s="1"/>
  <c r="G293" i="49"/>
  <c r="I293" i="49" s="1"/>
  <c r="J294" i="49"/>
  <c r="I294" i="49"/>
  <c r="H294" i="49"/>
  <c r="G294" i="49"/>
  <c r="I295" i="49"/>
  <c r="H295" i="49"/>
  <c r="J295" i="49" s="1"/>
  <c r="G295" i="49"/>
  <c r="I296" i="49"/>
  <c r="H296" i="49"/>
  <c r="J296" i="49" s="1"/>
  <c r="G296" i="49"/>
  <c r="J297" i="49"/>
  <c r="I297" i="49"/>
  <c r="H297" i="49"/>
  <c r="G297" i="49"/>
  <c r="H298" i="49"/>
  <c r="J298" i="49" s="1"/>
  <c r="G298" i="49"/>
  <c r="I298" i="49" s="1"/>
  <c r="H299" i="49"/>
  <c r="J299" i="49" s="1"/>
  <c r="G299" i="49"/>
  <c r="I299" i="49" s="1"/>
  <c r="H302" i="49"/>
  <c r="J302" i="49" s="1"/>
  <c r="G302" i="49"/>
  <c r="I302" i="49" s="1"/>
  <c r="J303" i="49"/>
  <c r="I303" i="49"/>
  <c r="H303" i="49"/>
  <c r="G303" i="49"/>
  <c r="H304" i="49"/>
  <c r="J304" i="49" s="1"/>
  <c r="G304" i="49"/>
  <c r="I304" i="49" s="1"/>
  <c r="H305" i="49"/>
  <c r="J305" i="49" s="1"/>
  <c r="G305" i="49"/>
  <c r="I305" i="49" s="1"/>
  <c r="H306" i="49"/>
  <c r="J306" i="49" s="1"/>
  <c r="G306" i="49"/>
  <c r="I306" i="49" s="1"/>
  <c r="J309" i="49"/>
  <c r="I309" i="49"/>
  <c r="H309" i="49"/>
  <c r="G309" i="49"/>
  <c r="H310" i="49"/>
  <c r="J310" i="49" s="1"/>
  <c r="G310" i="49"/>
  <c r="I310" i="49" s="1"/>
  <c r="H311" i="49"/>
  <c r="J311" i="49" s="1"/>
  <c r="G311" i="49"/>
  <c r="I311" i="49" s="1"/>
  <c r="H312" i="49"/>
  <c r="J312" i="49" s="1"/>
  <c r="G312" i="49"/>
  <c r="I312" i="49" s="1"/>
  <c r="H315" i="49"/>
  <c r="J315" i="49" s="1"/>
  <c r="G315" i="49"/>
  <c r="I315" i="49" s="1"/>
  <c r="H316" i="49"/>
  <c r="J316" i="49" s="1"/>
  <c r="G316" i="49"/>
  <c r="I316" i="49" s="1"/>
  <c r="J317" i="49"/>
  <c r="I317" i="49"/>
  <c r="H317" i="49"/>
  <c r="G317" i="49"/>
  <c r="I318" i="49"/>
  <c r="H318" i="49"/>
  <c r="J318" i="49" s="1"/>
  <c r="G318" i="49"/>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I328" i="49"/>
  <c r="H328" i="49"/>
  <c r="J328" i="49" s="1"/>
  <c r="G328" i="49"/>
  <c r="J329" i="49"/>
  <c r="I329" i="49"/>
  <c r="H329" i="49"/>
  <c r="G329" i="49"/>
  <c r="H330" i="49"/>
  <c r="J330" i="49" s="1"/>
  <c r="G330" i="49"/>
  <c r="I330" i="49" s="1"/>
  <c r="H331" i="49"/>
  <c r="J331" i="49" s="1"/>
  <c r="G331" i="49"/>
  <c r="I331" i="49" s="1"/>
  <c r="H332" i="49"/>
  <c r="J332" i="49" s="1"/>
  <c r="G332" i="49"/>
  <c r="I332" i="49" s="1"/>
  <c r="H333" i="49"/>
  <c r="J333" i="49" s="1"/>
  <c r="G333" i="49"/>
  <c r="I333" i="49" s="1"/>
  <c r="I334" i="49"/>
  <c r="H334" i="49"/>
  <c r="J334" i="49" s="1"/>
  <c r="G334" i="49"/>
  <c r="H335" i="49"/>
  <c r="J335" i="49" s="1"/>
  <c r="G335" i="49"/>
  <c r="I335" i="49" s="1"/>
  <c r="H336" i="49"/>
  <c r="J336" i="49" s="1"/>
  <c r="G336" i="49"/>
  <c r="I336" i="49" s="1"/>
  <c r="H337" i="49"/>
  <c r="J337" i="49" s="1"/>
  <c r="G337" i="49"/>
  <c r="I337" i="49" s="1"/>
  <c r="H338" i="49"/>
  <c r="J338" i="49" s="1"/>
  <c r="G338" i="49"/>
  <c r="I338" i="49" s="1"/>
  <c r="I341" i="49"/>
  <c r="H341" i="49"/>
  <c r="J341" i="49" s="1"/>
  <c r="G341" i="49"/>
  <c r="I342" i="49"/>
  <c r="H342" i="49"/>
  <c r="J342" i="49" s="1"/>
  <c r="G342" i="49"/>
  <c r="H343" i="49"/>
  <c r="J343" i="49" s="1"/>
  <c r="G343" i="49"/>
  <c r="I343" i="49" s="1"/>
  <c r="I344" i="49"/>
  <c r="H344" i="49"/>
  <c r="J344" i="49" s="1"/>
  <c r="G344" i="49"/>
  <c r="J345" i="49"/>
  <c r="I345" i="49"/>
  <c r="H345" i="49"/>
  <c r="G345" i="49"/>
  <c r="J346" i="49"/>
  <c r="I346" i="49"/>
  <c r="H346" i="49"/>
  <c r="G346" i="49"/>
  <c r="H347" i="49"/>
  <c r="J347" i="49" s="1"/>
  <c r="G347" i="49"/>
  <c r="I347" i="49" s="1"/>
  <c r="I350" i="49"/>
  <c r="H350" i="49"/>
  <c r="J350" i="49" s="1"/>
  <c r="G350" i="49"/>
  <c r="J351" i="49"/>
  <c r="I351" i="49"/>
  <c r="H351" i="49"/>
  <c r="G351" i="49"/>
  <c r="J352" i="49"/>
  <c r="I352" i="49"/>
  <c r="H352" i="49"/>
  <c r="G352" i="49"/>
  <c r="I353" i="49"/>
  <c r="H353" i="49"/>
  <c r="J353" i="49" s="1"/>
  <c r="G353" i="49"/>
  <c r="J354" i="49"/>
  <c r="I354" i="49"/>
  <c r="H354" i="49"/>
  <c r="G354" i="49"/>
  <c r="H355" i="49"/>
  <c r="J355" i="49" s="1"/>
  <c r="G355" i="49"/>
  <c r="I355" i="49" s="1"/>
  <c r="H356" i="49"/>
  <c r="J356" i="49" s="1"/>
  <c r="G356" i="49"/>
  <c r="I356" i="49" s="1"/>
  <c r="H359" i="49"/>
  <c r="J359" i="49" s="1"/>
  <c r="G359" i="49"/>
  <c r="I359" i="49" s="1"/>
  <c r="H360" i="49"/>
  <c r="J360" i="49" s="1"/>
  <c r="G360" i="49"/>
  <c r="I360" i="49" s="1"/>
  <c r="J361" i="49"/>
  <c r="I361" i="49"/>
  <c r="H361" i="49"/>
  <c r="G361" i="49"/>
  <c r="H362" i="49"/>
  <c r="J362" i="49" s="1"/>
  <c r="G362" i="49"/>
  <c r="I362" i="49" s="1"/>
  <c r="H363" i="49"/>
  <c r="J363" i="49" s="1"/>
  <c r="G363" i="49"/>
  <c r="I363" i="49" s="1"/>
  <c r="I366" i="49"/>
  <c r="H366" i="49"/>
  <c r="J366" i="49" s="1"/>
  <c r="G366" i="49"/>
  <c r="H367" i="49"/>
  <c r="J367" i="49" s="1"/>
  <c r="G367" i="49"/>
  <c r="I367" i="49" s="1"/>
  <c r="J368" i="49"/>
  <c r="I368" i="49"/>
  <c r="H368" i="49"/>
  <c r="G368" i="49"/>
  <c r="H369" i="49"/>
  <c r="J369" i="49" s="1"/>
  <c r="G369" i="49"/>
  <c r="I369" i="49" s="1"/>
  <c r="H370" i="49"/>
  <c r="J370" i="49" s="1"/>
  <c r="G370" i="49"/>
  <c r="I370" i="49" s="1"/>
  <c r="H371" i="49"/>
  <c r="J371" i="49" s="1"/>
  <c r="G371" i="49"/>
  <c r="I371" i="49" s="1"/>
  <c r="I372" i="49"/>
  <c r="H372" i="49"/>
  <c r="J372" i="49" s="1"/>
  <c r="G372" i="49"/>
  <c r="H373" i="49"/>
  <c r="J373" i="49" s="1"/>
  <c r="G373" i="49"/>
  <c r="I373" i="49" s="1"/>
  <c r="H374" i="49"/>
  <c r="J374" i="49" s="1"/>
  <c r="G374" i="49"/>
  <c r="I374" i="49" s="1"/>
  <c r="H375" i="49"/>
  <c r="J375" i="49" s="1"/>
  <c r="G375" i="49"/>
  <c r="I375" i="49" s="1"/>
  <c r="H378" i="49"/>
  <c r="J378" i="49" s="1"/>
  <c r="G378" i="49"/>
  <c r="I378" i="49" s="1"/>
  <c r="H379" i="49"/>
  <c r="J379" i="49" s="1"/>
  <c r="G379" i="49"/>
  <c r="I379" i="49" s="1"/>
  <c r="I382" i="49"/>
  <c r="H382" i="49"/>
  <c r="J382" i="49" s="1"/>
  <c r="G382" i="49"/>
  <c r="J383" i="49"/>
  <c r="I383" i="49"/>
  <c r="H383" i="49"/>
  <c r="G383" i="49"/>
  <c r="H384" i="49"/>
  <c r="J384" i="49" s="1"/>
  <c r="G384" i="49"/>
  <c r="I384" i="49" s="1"/>
  <c r="H385" i="49"/>
  <c r="J385" i="49" s="1"/>
  <c r="G385" i="49"/>
  <c r="I385" i="49" s="1"/>
  <c r="H386" i="49"/>
  <c r="J386" i="49" s="1"/>
  <c r="G386" i="49"/>
  <c r="I386" i="49" s="1"/>
  <c r="I387" i="49"/>
  <c r="H387" i="49"/>
  <c r="J387" i="49" s="1"/>
  <c r="G387" i="49"/>
  <c r="J388" i="49"/>
  <c r="I388" i="49"/>
  <c r="H388" i="49"/>
  <c r="G388" i="49"/>
  <c r="I389" i="49"/>
  <c r="H389" i="49"/>
  <c r="J389" i="49" s="1"/>
  <c r="G389" i="49"/>
  <c r="H390" i="49"/>
  <c r="J390" i="49" s="1"/>
  <c r="G390" i="49"/>
  <c r="I390" i="49" s="1"/>
  <c r="J393" i="49"/>
  <c r="I393" i="49"/>
  <c r="H393" i="49"/>
  <c r="G393" i="49"/>
  <c r="H394" i="49"/>
  <c r="J394" i="49" s="1"/>
  <c r="G394" i="49"/>
  <c r="I394" i="49" s="1"/>
  <c r="I395" i="49"/>
  <c r="H395" i="49"/>
  <c r="J395" i="49" s="1"/>
  <c r="G395" i="49"/>
  <c r="I396" i="49"/>
  <c r="H396" i="49"/>
  <c r="J396" i="49" s="1"/>
  <c r="G396" i="49"/>
  <c r="H397" i="49"/>
  <c r="J397" i="49" s="1"/>
  <c r="G397" i="49"/>
  <c r="I397" i="49" s="1"/>
  <c r="I400" i="49"/>
  <c r="H400" i="49"/>
  <c r="J400" i="49" s="1"/>
  <c r="G400" i="49"/>
  <c r="H401" i="49"/>
  <c r="J401" i="49" s="1"/>
  <c r="G401" i="49"/>
  <c r="I401" i="49" s="1"/>
  <c r="H402" i="49"/>
  <c r="J402" i="49" s="1"/>
  <c r="G402" i="49"/>
  <c r="I402" i="49" s="1"/>
  <c r="H403" i="49"/>
  <c r="J403" i="49" s="1"/>
  <c r="G403" i="49"/>
  <c r="I403" i="49" s="1"/>
  <c r="H404" i="49"/>
  <c r="J404" i="49" s="1"/>
  <c r="G404" i="49"/>
  <c r="I404" i="49" s="1"/>
  <c r="H405" i="49"/>
  <c r="J405" i="49" s="1"/>
  <c r="G405" i="49"/>
  <c r="I405" i="49" s="1"/>
  <c r="I406" i="49"/>
  <c r="H406" i="49"/>
  <c r="J406" i="49" s="1"/>
  <c r="G406" i="49"/>
  <c r="H407" i="49"/>
  <c r="J407" i="49" s="1"/>
  <c r="G407" i="49"/>
  <c r="I407" i="49" s="1"/>
  <c r="H408" i="49"/>
  <c r="J408" i="49" s="1"/>
  <c r="G408" i="49"/>
  <c r="I408" i="49" s="1"/>
  <c r="H411" i="49"/>
  <c r="J411" i="49" s="1"/>
  <c r="G411" i="49"/>
  <c r="I411" i="49" s="1"/>
  <c r="I412" i="49"/>
  <c r="H412" i="49"/>
  <c r="J412" i="49" s="1"/>
  <c r="G412" i="49"/>
  <c r="H413" i="49"/>
  <c r="J413" i="49" s="1"/>
  <c r="G413" i="49"/>
  <c r="I413" i="49" s="1"/>
  <c r="H414" i="49"/>
  <c r="J414" i="49" s="1"/>
  <c r="G414" i="49"/>
  <c r="I414" i="49" s="1"/>
  <c r="I415" i="49"/>
  <c r="H415" i="49"/>
  <c r="J415" i="49" s="1"/>
  <c r="G415" i="49"/>
  <c r="H416" i="49"/>
  <c r="J416" i="49" s="1"/>
  <c r="G416" i="49"/>
  <c r="I416" i="49" s="1"/>
  <c r="H417" i="49"/>
  <c r="J417" i="49" s="1"/>
  <c r="G417" i="49"/>
  <c r="I417" i="49" s="1"/>
  <c r="H418" i="49"/>
  <c r="J418" i="49" s="1"/>
  <c r="G418" i="49"/>
  <c r="I418"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H434" i="49"/>
  <c r="J434" i="49" s="1"/>
  <c r="G434" i="49"/>
  <c r="I434" i="49" s="1"/>
  <c r="I435" i="49"/>
  <c r="H435" i="49"/>
  <c r="J435" i="49" s="1"/>
  <c r="G435" i="49"/>
  <c r="H436" i="49"/>
  <c r="J436" i="49" s="1"/>
  <c r="G436" i="49"/>
  <c r="I436" i="49" s="1"/>
  <c r="H437" i="49"/>
  <c r="J437" i="49" s="1"/>
  <c r="G437" i="49"/>
  <c r="I437" i="49" s="1"/>
  <c r="H438" i="49"/>
  <c r="J438" i="49" s="1"/>
  <c r="G438" i="49"/>
  <c r="I438" i="49" s="1"/>
  <c r="I439" i="49"/>
  <c r="H439" i="49"/>
  <c r="J439" i="49" s="1"/>
  <c r="G439" i="49"/>
  <c r="H440" i="49"/>
  <c r="J440" i="49" s="1"/>
  <c r="G440" i="49"/>
  <c r="I440" i="49" s="1"/>
  <c r="H441" i="49"/>
  <c r="J441" i="49" s="1"/>
  <c r="G441" i="49"/>
  <c r="I441" i="49" s="1"/>
  <c r="I444" i="49"/>
  <c r="H444" i="49"/>
  <c r="J444" i="49" s="1"/>
  <c r="G444" i="49"/>
  <c r="I445" i="49"/>
  <c r="H445" i="49"/>
  <c r="J445" i="49" s="1"/>
  <c r="G445" i="49"/>
  <c r="I446" i="49"/>
  <c r="H446" i="49"/>
  <c r="J446" i="49" s="1"/>
  <c r="G446" i="49"/>
  <c r="I449" i="49"/>
  <c r="H449" i="49"/>
  <c r="J449" i="49" s="1"/>
  <c r="G449" i="49"/>
  <c r="H450" i="49"/>
  <c r="J450" i="49" s="1"/>
  <c r="G450" i="49"/>
  <c r="I450" i="49" s="1"/>
  <c r="I451" i="49"/>
  <c r="H451" i="49"/>
  <c r="J451" i="49" s="1"/>
  <c r="G451" i="49"/>
  <c r="I452" i="49"/>
  <c r="H452" i="49"/>
  <c r="J452" i="49" s="1"/>
  <c r="G452" i="49"/>
  <c r="H453" i="49"/>
  <c r="J453" i="49" s="1"/>
  <c r="G453" i="49"/>
  <c r="I453" i="49" s="1"/>
  <c r="H454" i="49"/>
  <c r="J454" i="49" s="1"/>
  <c r="G454" i="49"/>
  <c r="I454" i="49" s="1"/>
  <c r="H455" i="49"/>
  <c r="J455" i="49" s="1"/>
  <c r="G455" i="49"/>
  <c r="I455" i="49" s="1"/>
  <c r="H456" i="49"/>
  <c r="J456" i="49" s="1"/>
  <c r="G456" i="49"/>
  <c r="I456" i="49" s="1"/>
  <c r="H457" i="49"/>
  <c r="J457" i="49" s="1"/>
  <c r="G457" i="49"/>
  <c r="I457" i="49" s="1"/>
  <c r="I458" i="49"/>
  <c r="H458" i="49"/>
  <c r="J458" i="49" s="1"/>
  <c r="G458" i="49"/>
  <c r="H459" i="49"/>
  <c r="J459" i="49" s="1"/>
  <c r="G459" i="49"/>
  <c r="I459" i="49" s="1"/>
  <c r="H460" i="49"/>
  <c r="J460" i="49" s="1"/>
  <c r="G460" i="49"/>
  <c r="I460" i="49" s="1"/>
  <c r="H461" i="49"/>
  <c r="J461" i="49" s="1"/>
  <c r="G461" i="49"/>
  <c r="I461" i="49" s="1"/>
  <c r="J462" i="49"/>
  <c r="I462" i="49"/>
  <c r="H462" i="49"/>
  <c r="G462" i="49"/>
  <c r="H463" i="49"/>
  <c r="J463" i="49" s="1"/>
  <c r="G463" i="49"/>
  <c r="I463" i="49" s="1"/>
  <c r="H464" i="49"/>
  <c r="J464" i="49" s="1"/>
  <c r="G464" i="49"/>
  <c r="I464" i="49" s="1"/>
  <c r="H465" i="49"/>
  <c r="J465" i="49" s="1"/>
  <c r="G465" i="49"/>
  <c r="I465" i="49" s="1"/>
  <c r="H466" i="49"/>
  <c r="J466" i="49" s="1"/>
  <c r="G466" i="49"/>
  <c r="I466" i="49" s="1"/>
  <c r="J467" i="49"/>
  <c r="I467" i="49"/>
  <c r="H467" i="49"/>
  <c r="G467" i="49"/>
  <c r="H468" i="49"/>
  <c r="J468" i="49" s="1"/>
  <c r="G468" i="49"/>
  <c r="I468" i="49" s="1"/>
  <c r="H471" i="49"/>
  <c r="J471" i="49" s="1"/>
  <c r="G471" i="49"/>
  <c r="I471" i="49" s="1"/>
  <c r="H472" i="49"/>
  <c r="J472" i="49" s="1"/>
  <c r="G472" i="49"/>
  <c r="I472" i="49" s="1"/>
  <c r="I473" i="49"/>
  <c r="H473" i="49"/>
  <c r="J473" i="49" s="1"/>
  <c r="G473" i="49"/>
  <c r="H474" i="49"/>
  <c r="J474" i="49" s="1"/>
  <c r="G474" i="49"/>
  <c r="I474" i="49" s="1"/>
  <c r="H475" i="49"/>
  <c r="J475" i="49" s="1"/>
  <c r="G475" i="49"/>
  <c r="I475" i="49" s="1"/>
  <c r="H476" i="49"/>
  <c r="J476" i="49" s="1"/>
  <c r="G476" i="49"/>
  <c r="I476" i="49" s="1"/>
  <c r="H477" i="49"/>
  <c r="J477" i="49" s="1"/>
  <c r="G477" i="49"/>
  <c r="I477" i="49" s="1"/>
  <c r="H480" i="49"/>
  <c r="J480" i="49" s="1"/>
  <c r="G480" i="49"/>
  <c r="I480" i="49" s="1"/>
  <c r="H481" i="49"/>
  <c r="J481" i="49" s="1"/>
  <c r="G481" i="49"/>
  <c r="I481" i="49" s="1"/>
  <c r="I484" i="49"/>
  <c r="H484" i="49"/>
  <c r="J484" i="49" s="1"/>
  <c r="G484" i="49"/>
  <c r="I485" i="49"/>
  <c r="H485" i="49"/>
  <c r="J485" i="49" s="1"/>
  <c r="G485"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H29" i="56"/>
  <c r="I27" i="56" s="1"/>
  <c r="F29" i="56"/>
  <c r="G27" i="56" s="1"/>
  <c r="D29" i="56"/>
  <c r="E26" i="56" s="1"/>
  <c r="B29" i="56"/>
  <c r="C27"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H41" i="58"/>
  <c r="I38" i="58" s="1"/>
  <c r="F41" i="58"/>
  <c r="G39" i="58" s="1"/>
  <c r="D41" i="58"/>
  <c r="E38" i="58" s="1"/>
  <c r="B41" i="58"/>
  <c r="C39"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H39" i="50"/>
  <c r="I36" i="50" s="1"/>
  <c r="F39" i="50"/>
  <c r="G37" i="50" s="1"/>
  <c r="D39" i="50"/>
  <c r="E35" i="50" s="1"/>
  <c r="B39" i="50"/>
  <c r="C37"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H19" i="53"/>
  <c r="I15" i="53" s="1"/>
  <c r="F19" i="53"/>
  <c r="G17" i="53" s="1"/>
  <c r="D19" i="53"/>
  <c r="E16" i="53" s="1"/>
  <c r="B19" i="53"/>
  <c r="C17" i="53" s="1"/>
  <c r="K7" i="53"/>
  <c r="J7" i="53"/>
  <c r="K23" i="53"/>
  <c r="J23" i="53"/>
  <c r="K24" i="53"/>
  <c r="J24" i="53"/>
  <c r="K25" i="53"/>
  <c r="J25" i="53"/>
  <c r="K26" i="53"/>
  <c r="J26" i="53"/>
  <c r="K27" i="53"/>
  <c r="J27" i="53"/>
  <c r="H29" i="53"/>
  <c r="I27" i="53" s="1"/>
  <c r="F29" i="53"/>
  <c r="G27" i="53" s="1"/>
  <c r="D29" i="53"/>
  <c r="E23" i="53" s="1"/>
  <c r="B29" i="53"/>
  <c r="C27" i="53" s="1"/>
  <c r="K22" i="53"/>
  <c r="J22" i="53"/>
  <c r="K33" i="53"/>
  <c r="J33" i="53"/>
  <c r="K34" i="53"/>
  <c r="J34" i="53"/>
  <c r="K35" i="53"/>
  <c r="J35" i="53"/>
  <c r="K36" i="53"/>
  <c r="J36" i="53"/>
  <c r="K37" i="53"/>
  <c r="J37" i="53"/>
  <c r="K38" i="53"/>
  <c r="J38" i="53"/>
  <c r="K39" i="53"/>
  <c r="J39" i="53"/>
  <c r="K40" i="53"/>
  <c r="J40" i="53"/>
  <c r="K41" i="53"/>
  <c r="J41" i="53"/>
  <c r="K42" i="53"/>
  <c r="J42" i="53"/>
  <c r="K43" i="53"/>
  <c r="J43" i="53"/>
  <c r="K44" i="53"/>
  <c r="J44" i="53"/>
  <c r="K45" i="53"/>
  <c r="J45" i="53"/>
  <c r="K46" i="53"/>
  <c r="J46" i="53"/>
  <c r="H48" i="53"/>
  <c r="I45" i="53" s="1"/>
  <c r="F48" i="53"/>
  <c r="G46" i="53" s="1"/>
  <c r="D48" i="53"/>
  <c r="E44" i="53" s="1"/>
  <c r="B48" i="53"/>
  <c r="C46" i="53" s="1"/>
  <c r="K32" i="53"/>
  <c r="J32" i="53"/>
  <c r="I50" i="53"/>
  <c r="G50" i="53"/>
  <c r="E50" i="53"/>
  <c r="C50" i="53"/>
  <c r="B5" i="54"/>
  <c r="D5" i="54" s="1"/>
  <c r="H5" i="54" s="1"/>
  <c r="K8" i="54"/>
  <c r="J8" i="54"/>
  <c r="H10" i="54"/>
  <c r="I10" i="54" s="1"/>
  <c r="F10" i="54"/>
  <c r="G8" i="54" s="1"/>
  <c r="D10" i="54"/>
  <c r="E10" i="54" s="1"/>
  <c r="B10" i="54"/>
  <c r="C8" i="54" s="1"/>
  <c r="K7" i="54"/>
  <c r="J7" i="54"/>
  <c r="H15" i="54"/>
  <c r="F15" i="54"/>
  <c r="G15" i="54" s="1"/>
  <c r="D15" i="54"/>
  <c r="B15" i="54"/>
  <c r="C15" i="54" s="1"/>
  <c r="K13" i="54"/>
  <c r="J13" i="54"/>
  <c r="K19" i="54"/>
  <c r="J19" i="54"/>
  <c r="K20" i="54"/>
  <c r="J20" i="54"/>
  <c r="K21" i="54"/>
  <c r="J21" i="54"/>
  <c r="H23" i="54"/>
  <c r="I20" i="54" s="1"/>
  <c r="F23" i="54"/>
  <c r="G21" i="54" s="1"/>
  <c r="D23" i="54"/>
  <c r="E20" i="54" s="1"/>
  <c r="B23" i="54"/>
  <c r="C21" i="54" s="1"/>
  <c r="K18" i="54"/>
  <c r="J18" i="54"/>
  <c r="K27" i="54"/>
  <c r="J27" i="54"/>
  <c r="K28" i="54"/>
  <c r="J28" i="54"/>
  <c r="K29" i="54"/>
  <c r="J29" i="54"/>
  <c r="K30" i="54"/>
  <c r="J30" i="54"/>
  <c r="K31" i="54"/>
  <c r="J31" i="54"/>
  <c r="K32" i="54"/>
  <c r="J32" i="54"/>
  <c r="K33" i="54"/>
  <c r="J33" i="54"/>
  <c r="K34" i="54"/>
  <c r="J34" i="54"/>
  <c r="H36" i="54"/>
  <c r="I33" i="54" s="1"/>
  <c r="F36" i="54"/>
  <c r="G34" i="54" s="1"/>
  <c r="D36" i="54"/>
  <c r="E33" i="54" s="1"/>
  <c r="B36" i="54"/>
  <c r="C34" i="54" s="1"/>
  <c r="K26" i="54"/>
  <c r="J26" i="54"/>
  <c r="K40" i="54"/>
  <c r="J40" i="54"/>
  <c r="K41" i="54"/>
  <c r="J41" i="54"/>
  <c r="K42" i="54"/>
  <c r="J42" i="54"/>
  <c r="K43" i="54"/>
  <c r="J43" i="54"/>
  <c r="K44" i="54"/>
  <c r="J44" i="54"/>
  <c r="K45" i="54"/>
  <c r="J45" i="54"/>
  <c r="K46" i="54"/>
  <c r="J46" i="54"/>
  <c r="K47" i="54"/>
  <c r="J47" i="54"/>
  <c r="K48" i="54"/>
  <c r="J48" i="54"/>
  <c r="H50" i="54"/>
  <c r="I47" i="54" s="1"/>
  <c r="F50" i="54"/>
  <c r="G48" i="54" s="1"/>
  <c r="D50" i="54"/>
  <c r="E46" i="54" s="1"/>
  <c r="B50" i="54"/>
  <c r="C48" i="54" s="1"/>
  <c r="K39" i="54"/>
  <c r="J39"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H72" i="54"/>
  <c r="I69" i="54" s="1"/>
  <c r="F72" i="54"/>
  <c r="G70" i="54" s="1"/>
  <c r="D72" i="54"/>
  <c r="E70" i="54" s="1"/>
  <c r="B72" i="54"/>
  <c r="C70" i="54" s="1"/>
  <c r="K53" i="54"/>
  <c r="J53" i="54"/>
  <c r="I74" i="54"/>
  <c r="G74" i="54"/>
  <c r="E74" i="54"/>
  <c r="C74"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H20" i="55"/>
  <c r="I16" i="55" s="1"/>
  <c r="F20" i="55"/>
  <c r="G18" i="55" s="1"/>
  <c r="D20" i="55"/>
  <c r="E16" i="55" s="1"/>
  <c r="B20" i="55"/>
  <c r="C18" i="55" s="1"/>
  <c r="K7" i="55"/>
  <c r="J7" i="55"/>
  <c r="I22" i="55"/>
  <c r="G22" i="55"/>
  <c r="E22" i="55"/>
  <c r="C22" i="55"/>
  <c r="J22" i="55"/>
  <c r="K22" i="55"/>
  <c r="B25" i="55"/>
  <c r="D25" i="55" s="1"/>
  <c r="H25" i="55" s="1"/>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H45" i="55"/>
  <c r="I41" i="55" s="1"/>
  <c r="F45" i="55"/>
  <c r="G43" i="55" s="1"/>
  <c r="D45" i="55"/>
  <c r="E41" i="55" s="1"/>
  <c r="B45" i="55"/>
  <c r="C43" i="55" s="1"/>
  <c r="K27" i="55"/>
  <c r="J27" i="55"/>
  <c r="K49" i="55"/>
  <c r="J49" i="55"/>
  <c r="K50" i="55"/>
  <c r="J50" i="55"/>
  <c r="K51" i="55"/>
  <c r="J51" i="55"/>
  <c r="K52" i="55"/>
  <c r="J52" i="55"/>
  <c r="K53" i="55"/>
  <c r="J53" i="55"/>
  <c r="K54" i="55"/>
  <c r="J54" i="55"/>
  <c r="K55" i="55"/>
  <c r="J55" i="55"/>
  <c r="K56" i="55"/>
  <c r="J56" i="55"/>
  <c r="H58" i="55"/>
  <c r="I55" i="55" s="1"/>
  <c r="F58" i="55"/>
  <c r="G56" i="55" s="1"/>
  <c r="D58" i="55"/>
  <c r="E55" i="55" s="1"/>
  <c r="B58" i="55"/>
  <c r="C56" i="55" s="1"/>
  <c r="K48" i="55"/>
  <c r="J48" i="55"/>
  <c r="I60" i="55"/>
  <c r="G60" i="55"/>
  <c r="E60" i="55"/>
  <c r="C60" i="55"/>
  <c r="J60" i="55"/>
  <c r="K60" i="55"/>
  <c r="B63" i="55"/>
  <c r="D63" i="55" s="1"/>
  <c r="H63" i="55" s="1"/>
  <c r="K66" i="55"/>
  <c r="J66" i="55"/>
  <c r="K67" i="55"/>
  <c r="J67" i="55"/>
  <c r="K68" i="55"/>
  <c r="J68" i="55"/>
  <c r="K69" i="55"/>
  <c r="J69" i="55"/>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H88" i="55"/>
  <c r="I84" i="55" s="1"/>
  <c r="F88" i="55"/>
  <c r="G86" i="55" s="1"/>
  <c r="D88" i="55"/>
  <c r="E85" i="55" s="1"/>
  <c r="B88" i="55"/>
  <c r="C86" i="55" s="1"/>
  <c r="K65" i="55"/>
  <c r="J65" i="55"/>
  <c r="K92" i="55"/>
  <c r="J92" i="55"/>
  <c r="K93" i="55"/>
  <c r="J93" i="55"/>
  <c r="K94" i="55"/>
  <c r="J94" i="55"/>
  <c r="K95" i="55"/>
  <c r="J95" i="55"/>
  <c r="K96" i="55"/>
  <c r="J96" i="55"/>
  <c r="K97" i="55"/>
  <c r="J97" i="55"/>
  <c r="K98" i="55"/>
  <c r="J98" i="55"/>
  <c r="K99" i="55"/>
  <c r="J99" i="55"/>
  <c r="K100" i="55"/>
  <c r="J100" i="55"/>
  <c r="K101" i="55"/>
  <c r="J101" i="55"/>
  <c r="K102" i="55"/>
  <c r="J102" i="55"/>
  <c r="H104" i="55"/>
  <c r="I101" i="55" s="1"/>
  <c r="F104" i="55"/>
  <c r="G102" i="55" s="1"/>
  <c r="D104" i="55"/>
  <c r="E101" i="55" s="1"/>
  <c r="B104" i="55"/>
  <c r="C102" i="55" s="1"/>
  <c r="K91" i="55"/>
  <c r="J91" i="55"/>
  <c r="I106" i="55"/>
  <c r="G106" i="55"/>
  <c r="E106" i="55"/>
  <c r="C106" i="55"/>
  <c r="K106" i="55"/>
  <c r="J106" i="55"/>
  <c r="B109" i="55"/>
  <c r="D109" i="55" s="1"/>
  <c r="H109" i="55" s="1"/>
  <c r="K112" i="55"/>
  <c r="J112" i="55"/>
  <c r="K113" i="55"/>
  <c r="J113" i="55"/>
  <c r="K114" i="55"/>
  <c r="J114" i="55"/>
  <c r="K115" i="55"/>
  <c r="J115" i="55"/>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H137" i="55"/>
  <c r="I134" i="55" s="1"/>
  <c r="F137" i="55"/>
  <c r="G135" i="55" s="1"/>
  <c r="D137" i="55"/>
  <c r="E134" i="55" s="1"/>
  <c r="B137" i="55"/>
  <c r="C135" i="55" s="1"/>
  <c r="K111" i="55"/>
  <c r="J111"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H157" i="55"/>
  <c r="I155" i="55" s="1"/>
  <c r="F157" i="55"/>
  <c r="G155" i="55" s="1"/>
  <c r="D157" i="55"/>
  <c r="E155" i="55" s="1"/>
  <c r="B157" i="55"/>
  <c r="C155" i="55" s="1"/>
  <c r="K140" i="55"/>
  <c r="J140" i="55"/>
  <c r="I159" i="55"/>
  <c r="G159" i="55"/>
  <c r="E159" i="55"/>
  <c r="C159" i="55"/>
  <c r="J159" i="55"/>
  <c r="K159" i="55"/>
  <c r="B162" i="55"/>
  <c r="D162" i="55" s="1"/>
  <c r="H162" i="55" s="1"/>
  <c r="K165" i="55"/>
  <c r="J165" i="55"/>
  <c r="H167" i="55"/>
  <c r="I167" i="55" s="1"/>
  <c r="F167" i="55"/>
  <c r="G165" i="55" s="1"/>
  <c r="D167" i="55"/>
  <c r="E167" i="55" s="1"/>
  <c r="B167" i="55"/>
  <c r="C165" i="55" s="1"/>
  <c r="K164" i="55"/>
  <c r="J164" i="55"/>
  <c r="K171" i="55"/>
  <c r="J171" i="55"/>
  <c r="K172" i="55"/>
  <c r="J172" i="55"/>
  <c r="K173" i="55"/>
  <c r="J173" i="55"/>
  <c r="K174" i="55"/>
  <c r="J174" i="55"/>
  <c r="K175" i="55"/>
  <c r="J175" i="55"/>
  <c r="K176" i="55"/>
  <c r="J176" i="55"/>
  <c r="H178" i="55"/>
  <c r="I175" i="55" s="1"/>
  <c r="F178" i="55"/>
  <c r="G176" i="55" s="1"/>
  <c r="D178" i="55"/>
  <c r="E171" i="55" s="1"/>
  <c r="B178" i="55"/>
  <c r="C176" i="55" s="1"/>
  <c r="K170" i="55"/>
  <c r="J170" i="55"/>
  <c r="I180" i="55"/>
  <c r="G180" i="55"/>
  <c r="E180" i="55"/>
  <c r="C180" i="55"/>
  <c r="J180" i="55"/>
  <c r="K180" i="55"/>
  <c r="I184" i="55"/>
  <c r="G184" i="55"/>
  <c r="E184" i="55"/>
  <c r="C184" i="55"/>
  <c r="H182" i="55"/>
  <c r="I182" i="55" s="1"/>
  <c r="F182" i="55"/>
  <c r="G182" i="55" s="1"/>
  <c r="D182" i="55"/>
  <c r="E182" i="55" s="1"/>
  <c r="B182" i="55"/>
  <c r="C182" i="55" s="1"/>
  <c r="K184" i="55"/>
  <c r="J184" i="55"/>
  <c r="K186" i="55"/>
  <c r="J186" i="55"/>
  <c r="I186" i="55"/>
  <c r="G186" i="55"/>
  <c r="E186" i="55"/>
  <c r="C186"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29" i="48" s="1"/>
  <c r="B33" i="48"/>
  <c r="C31" i="48" s="1"/>
  <c r="K18" i="48"/>
  <c r="J18" i="48"/>
  <c r="K37" i="48"/>
  <c r="J37" i="48"/>
  <c r="H39" i="48"/>
  <c r="I39" i="48" s="1"/>
  <c r="F39" i="48"/>
  <c r="G37" i="48" s="1"/>
  <c r="D39" i="48"/>
  <c r="E39" i="48" s="1"/>
  <c r="B39" i="48"/>
  <c r="C37" i="48" s="1"/>
  <c r="K36" i="48"/>
  <c r="J36" i="48"/>
  <c r="I41" i="48"/>
  <c r="G41" i="48"/>
  <c r="E41" i="48"/>
  <c r="C41" i="48"/>
  <c r="K41" i="48"/>
  <c r="J41" i="48"/>
  <c r="B44" i="48"/>
  <c r="D44" i="48" s="1"/>
  <c r="H44" i="48" s="1"/>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H66" i="48"/>
  <c r="I63" i="48" s="1"/>
  <c r="F66" i="48"/>
  <c r="G64" i="48" s="1"/>
  <c r="D66" i="48"/>
  <c r="E63" i="48" s="1"/>
  <c r="B66" i="48"/>
  <c r="C64" i="48" s="1"/>
  <c r="K46" i="48"/>
  <c r="J46" i="48"/>
  <c r="K70" i="48"/>
  <c r="J70" i="48"/>
  <c r="K71" i="48"/>
  <c r="J71" i="48"/>
  <c r="K72" i="48"/>
  <c r="J72" i="48"/>
  <c r="K73" i="48"/>
  <c r="J73" i="48"/>
  <c r="K74" i="48"/>
  <c r="J74" i="48"/>
  <c r="K75" i="48"/>
  <c r="J75" i="48"/>
  <c r="K76" i="48"/>
  <c r="J76" i="48"/>
  <c r="H78" i="48"/>
  <c r="I75" i="48" s="1"/>
  <c r="F78" i="48"/>
  <c r="G76" i="48" s="1"/>
  <c r="D78" i="48"/>
  <c r="E75" i="48" s="1"/>
  <c r="B78" i="48"/>
  <c r="C76" i="48" s="1"/>
  <c r="K69" i="48"/>
  <c r="J69" i="48"/>
  <c r="I80" i="48"/>
  <c r="G80" i="48"/>
  <c r="E80" i="48"/>
  <c r="C80" i="48"/>
  <c r="K80" i="48"/>
  <c r="J80" i="48"/>
  <c r="B83" i="48"/>
  <c r="D83" i="48" s="1"/>
  <c r="H83" i="48" s="1"/>
  <c r="K86" i="48"/>
  <c r="J86" i="48"/>
  <c r="K87" i="48"/>
  <c r="J87" i="48"/>
  <c r="K88" i="48"/>
  <c r="J88" i="48"/>
  <c r="K89" i="48"/>
  <c r="J89" i="48"/>
  <c r="K90" i="48"/>
  <c r="J90" i="48"/>
  <c r="K91" i="48"/>
  <c r="J91" i="48"/>
  <c r="K92" i="48"/>
  <c r="J92" i="48"/>
  <c r="K93" i="48"/>
  <c r="J93" i="48"/>
  <c r="K94" i="48"/>
  <c r="J94" i="48"/>
  <c r="H96" i="48"/>
  <c r="I93" i="48" s="1"/>
  <c r="F96" i="48"/>
  <c r="G94" i="48" s="1"/>
  <c r="D96" i="48"/>
  <c r="E93" i="48" s="1"/>
  <c r="B96" i="48"/>
  <c r="C94" i="48" s="1"/>
  <c r="K85" i="48"/>
  <c r="J85" i="48"/>
  <c r="K100" i="48"/>
  <c r="J100" i="48"/>
  <c r="K101" i="48"/>
  <c r="J101" i="48"/>
  <c r="K102" i="48"/>
  <c r="J102" i="48"/>
  <c r="K103" i="48"/>
  <c r="J103" i="48"/>
  <c r="K104" i="48"/>
  <c r="J104" i="48"/>
  <c r="K105" i="48"/>
  <c r="J105" i="48"/>
  <c r="K106" i="48"/>
  <c r="J106" i="48"/>
  <c r="K107" i="48"/>
  <c r="J107" i="48"/>
  <c r="K108" i="48"/>
  <c r="J108" i="48"/>
  <c r="K109" i="48"/>
  <c r="J109" i="48"/>
  <c r="H111" i="48"/>
  <c r="I108" i="48" s="1"/>
  <c r="F111" i="48"/>
  <c r="G109" i="48" s="1"/>
  <c r="D111" i="48"/>
  <c r="E108" i="48" s="1"/>
  <c r="B111" i="48"/>
  <c r="C109" i="48" s="1"/>
  <c r="K99" i="48"/>
  <c r="J99" i="48"/>
  <c r="I113" i="48"/>
  <c r="G113" i="48"/>
  <c r="E113" i="48"/>
  <c r="C113" i="48"/>
  <c r="J113" i="48"/>
  <c r="K113" i="48"/>
  <c r="B116" i="48"/>
  <c r="D116" i="48" s="1"/>
  <c r="H116" i="48" s="1"/>
  <c r="K119" i="48"/>
  <c r="J119" i="48"/>
  <c r="K120" i="48"/>
  <c r="J120" i="48"/>
  <c r="H122" i="48"/>
  <c r="I119" i="48" s="1"/>
  <c r="F122" i="48"/>
  <c r="G120" i="48" s="1"/>
  <c r="D122" i="48"/>
  <c r="E122" i="48" s="1"/>
  <c r="B122" i="48"/>
  <c r="C120" i="48" s="1"/>
  <c r="K118" i="48"/>
  <c r="J118" i="48"/>
  <c r="K126" i="48"/>
  <c r="J126" i="48"/>
  <c r="K127" i="48"/>
  <c r="J127" i="48"/>
  <c r="K128" i="48"/>
  <c r="J128" i="48"/>
  <c r="K129" i="48"/>
  <c r="J129" i="48"/>
  <c r="K130" i="48"/>
  <c r="J130" i="48"/>
  <c r="K131" i="48"/>
  <c r="J131" i="48"/>
  <c r="K132" i="48"/>
  <c r="J132" i="48"/>
  <c r="H134" i="48"/>
  <c r="I131" i="48" s="1"/>
  <c r="F134" i="48"/>
  <c r="G132" i="48" s="1"/>
  <c r="D134" i="48"/>
  <c r="J134" i="48" s="1"/>
  <c r="B134" i="48"/>
  <c r="C132" i="48" s="1"/>
  <c r="K125" i="48"/>
  <c r="J125" i="48"/>
  <c r="I136" i="48"/>
  <c r="G136" i="48"/>
  <c r="E136" i="48"/>
  <c r="C136" i="48"/>
  <c r="K136" i="48"/>
  <c r="J136" i="48"/>
  <c r="B139" i="48"/>
  <c r="F139" i="48" s="1"/>
  <c r="H143" i="48"/>
  <c r="K143" i="48" s="1"/>
  <c r="F143" i="48"/>
  <c r="G143" i="48" s="1"/>
  <c r="D143" i="48"/>
  <c r="J143" i="48" s="1"/>
  <c r="B143" i="48"/>
  <c r="C143" i="48" s="1"/>
  <c r="K141" i="48"/>
  <c r="J141" i="48"/>
  <c r="K147" i="48"/>
  <c r="J147" i="48"/>
  <c r="H149" i="48"/>
  <c r="I149" i="48" s="1"/>
  <c r="F149" i="48"/>
  <c r="G147" i="48" s="1"/>
  <c r="D149" i="48"/>
  <c r="J149" i="48" s="1"/>
  <c r="B149" i="48"/>
  <c r="C147" i="48" s="1"/>
  <c r="K146" i="48"/>
  <c r="J146" i="48"/>
  <c r="I151" i="48"/>
  <c r="G151" i="48"/>
  <c r="E151" i="48"/>
  <c r="C151" i="48"/>
  <c r="J151" i="48"/>
  <c r="K151" i="48"/>
  <c r="B154" i="48"/>
  <c r="D154" i="48" s="1"/>
  <c r="H154" i="48" s="1"/>
  <c r="K157" i="48"/>
  <c r="J157" i="48"/>
  <c r="K158" i="48"/>
  <c r="J158" i="48"/>
  <c r="K159" i="48"/>
  <c r="J159" i="48"/>
  <c r="K160" i="48"/>
  <c r="J160" i="48"/>
  <c r="K161" i="48"/>
  <c r="J161" i="48"/>
  <c r="K162" i="48"/>
  <c r="J162" i="48"/>
  <c r="K163" i="48"/>
  <c r="J163" i="48"/>
  <c r="H165" i="48"/>
  <c r="I162" i="48" s="1"/>
  <c r="F165" i="48"/>
  <c r="G163" i="48" s="1"/>
  <c r="D165" i="48"/>
  <c r="E161" i="48" s="1"/>
  <c r="B165" i="48"/>
  <c r="C163" i="48" s="1"/>
  <c r="K156" i="48"/>
  <c r="J156" i="48"/>
  <c r="K169" i="48"/>
  <c r="J169" i="48"/>
  <c r="H171" i="48"/>
  <c r="I171" i="48" s="1"/>
  <c r="F171" i="48"/>
  <c r="G169" i="48" s="1"/>
  <c r="D171" i="48"/>
  <c r="J171" i="48" s="1"/>
  <c r="B171" i="48"/>
  <c r="C169" i="48" s="1"/>
  <c r="K168" i="48"/>
  <c r="J168" i="48"/>
  <c r="I173" i="48"/>
  <c r="G173" i="48"/>
  <c r="E173" i="48"/>
  <c r="C173" i="48"/>
  <c r="J173" i="48"/>
  <c r="K173" i="48"/>
  <c r="B176" i="48"/>
  <c r="D176" i="48" s="1"/>
  <c r="H176" i="48" s="1"/>
  <c r="K179" i="48"/>
  <c r="J179" i="48"/>
  <c r="K180" i="48"/>
  <c r="J180" i="48"/>
  <c r="K181" i="48"/>
  <c r="J181" i="48"/>
  <c r="K182" i="48"/>
  <c r="J182" i="48"/>
  <c r="K183" i="48"/>
  <c r="J183" i="48"/>
  <c r="K184" i="48"/>
  <c r="J184" i="48"/>
  <c r="K185" i="48"/>
  <c r="J185" i="48"/>
  <c r="H187" i="48"/>
  <c r="I184" i="48" s="1"/>
  <c r="F187" i="48"/>
  <c r="G185" i="48" s="1"/>
  <c r="D187" i="48"/>
  <c r="E184" i="48" s="1"/>
  <c r="B187" i="48"/>
  <c r="C185" i="48" s="1"/>
  <c r="K178" i="48"/>
  <c r="J178" i="48"/>
  <c r="K191" i="48"/>
  <c r="J191" i="48"/>
  <c r="K192" i="48"/>
  <c r="J192" i="48"/>
  <c r="K193" i="48"/>
  <c r="J193" i="48"/>
  <c r="K194" i="48"/>
  <c r="J194" i="48"/>
  <c r="K195" i="48"/>
  <c r="J195" i="48"/>
  <c r="K196" i="48"/>
  <c r="J196" i="48"/>
  <c r="K197" i="48"/>
  <c r="J197" i="48"/>
  <c r="K198" i="48"/>
  <c r="J198" i="48"/>
  <c r="H200" i="48"/>
  <c r="I197" i="48" s="1"/>
  <c r="F200" i="48"/>
  <c r="G198" i="48" s="1"/>
  <c r="D200" i="48"/>
  <c r="E197" i="48" s="1"/>
  <c r="B200" i="48"/>
  <c r="C198" i="48" s="1"/>
  <c r="K190" i="48"/>
  <c r="J190" i="48"/>
  <c r="K204" i="48"/>
  <c r="J204" i="48"/>
  <c r="K205" i="48"/>
  <c r="J205" i="48"/>
  <c r="H207" i="48"/>
  <c r="I204" i="48" s="1"/>
  <c r="F207" i="48"/>
  <c r="G205" i="48" s="1"/>
  <c r="D207" i="48"/>
  <c r="J207" i="48" s="1"/>
  <c r="B207" i="48"/>
  <c r="C205" i="48" s="1"/>
  <c r="K203" i="48"/>
  <c r="J203" i="48"/>
  <c r="I209" i="48"/>
  <c r="G209" i="48"/>
  <c r="E209" i="48"/>
  <c r="C209" i="48"/>
  <c r="J209" i="48"/>
  <c r="K209" i="48"/>
  <c r="I213" i="48"/>
  <c r="G213" i="48"/>
  <c r="E213" i="48"/>
  <c r="C213" i="48"/>
  <c r="H211" i="48"/>
  <c r="I211" i="48" s="1"/>
  <c r="F211" i="48"/>
  <c r="G211" i="48" s="1"/>
  <c r="D211" i="48"/>
  <c r="E211" i="48" s="1"/>
  <c r="B211" i="48"/>
  <c r="C211" i="48" s="1"/>
  <c r="K213" i="48"/>
  <c r="J213" i="48"/>
  <c r="K215" i="48"/>
  <c r="J215" i="48"/>
  <c r="I215" i="48"/>
  <c r="G215" i="48"/>
  <c r="E215" i="48"/>
  <c r="C215" i="48"/>
  <c r="J182" i="55"/>
  <c r="K74" i="54"/>
  <c r="J74" i="54"/>
  <c r="K50" i="53"/>
  <c r="J50"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I19" i="47"/>
  <c r="H19" i="47"/>
  <c r="J19" i="47" s="1"/>
  <c r="G19" i="47"/>
  <c r="H22" i="47"/>
  <c r="J22" i="47" s="1"/>
  <c r="G22" i="47"/>
  <c r="I22" i="47" s="1"/>
  <c r="H23" i="47"/>
  <c r="J23" i="47" s="1"/>
  <c r="G23" i="47"/>
  <c r="I23" i="47" s="1"/>
  <c r="H31" i="47"/>
  <c r="J31" i="47" s="1"/>
  <c r="G31" i="47"/>
  <c r="I31" i="47" s="1"/>
  <c r="H32" i="47"/>
  <c r="J32" i="47" s="1"/>
  <c r="G32" i="47"/>
  <c r="I32" i="47" s="1"/>
  <c r="H33" i="47"/>
  <c r="J33" i="47" s="1"/>
  <c r="G33" i="47"/>
  <c r="I33" i="47" s="1"/>
  <c r="I34" i="47"/>
  <c r="H34" i="47"/>
  <c r="J34" i="47" s="1"/>
  <c r="G34" i="47"/>
  <c r="H25" i="46"/>
  <c r="E25" i="46"/>
  <c r="J25" i="46" s="1"/>
  <c r="D25" i="46"/>
  <c r="C25" i="46"/>
  <c r="B25" i="46"/>
  <c r="G25" i="46" s="1"/>
  <c r="H19" i="46"/>
  <c r="E19" i="46"/>
  <c r="J19" i="46" s="1"/>
  <c r="D19" i="46"/>
  <c r="C19" i="46"/>
  <c r="I19" i="46" s="1"/>
  <c r="B19" i="46"/>
  <c r="G19" i="46" s="1"/>
  <c r="H13" i="46"/>
  <c r="E13" i="46"/>
  <c r="J13" i="46" s="1"/>
  <c r="D13" i="46"/>
  <c r="C13" i="46"/>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J7" i="26"/>
  <c r="I7" i="26"/>
  <c r="H7" i="26"/>
  <c r="G7" i="26"/>
  <c r="H8" i="26"/>
  <c r="J8" i="26" s="1"/>
  <c r="G8" i="26"/>
  <c r="I8" i="26" s="1"/>
  <c r="H9" i="26"/>
  <c r="J9" i="26" s="1"/>
  <c r="G9" i="26"/>
  <c r="I9" i="26" s="1"/>
  <c r="J10" i="26"/>
  <c r="I10" i="26"/>
  <c r="H10" i="26"/>
  <c r="G10" i="26"/>
  <c r="H11" i="26"/>
  <c r="J11" i="26" s="1"/>
  <c r="G11" i="26"/>
  <c r="I11" i="26" s="1"/>
  <c r="I12" i="26"/>
  <c r="H12" i="26"/>
  <c r="J12" i="26" s="1"/>
  <c r="G12" i="26"/>
  <c r="H13" i="26"/>
  <c r="J13" i="26" s="1"/>
  <c r="G13" i="26"/>
  <c r="I13" i="26" s="1"/>
  <c r="H14" i="26"/>
  <c r="J14" i="26" s="1"/>
  <c r="G14" i="26"/>
  <c r="I14" i="26" s="1"/>
  <c r="H15" i="26"/>
  <c r="J15" i="26" s="1"/>
  <c r="G15" i="26"/>
  <c r="I15" i="26" s="1"/>
  <c r="I16" i="26"/>
  <c r="H16" i="26"/>
  <c r="J16" i="26" s="1"/>
  <c r="G16" i="26"/>
  <c r="H17" i="26"/>
  <c r="J17" i="26" s="1"/>
  <c r="G17" i="26"/>
  <c r="I17" i="26" s="1"/>
  <c r="H18" i="26"/>
  <c r="J18" i="26" s="1"/>
  <c r="G18" i="26"/>
  <c r="I18" i="26" s="1"/>
  <c r="H19" i="26"/>
  <c r="J19" i="26" s="1"/>
  <c r="G19" i="26"/>
  <c r="I19" i="26" s="1"/>
  <c r="I20" i="26"/>
  <c r="H20" i="26"/>
  <c r="J20" i="26" s="1"/>
  <c r="G20" i="26"/>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J28" i="26"/>
  <c r="I28" i="26"/>
  <c r="H28" i="26"/>
  <c r="G28" i="26"/>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I51" i="26"/>
  <c r="H51" i="26"/>
  <c r="J51" i="26" s="1"/>
  <c r="G51" i="26"/>
  <c r="I52" i="26"/>
  <c r="H52" i="26"/>
  <c r="J52" i="26" s="1"/>
  <c r="G52" i="26"/>
  <c r="H53" i="26"/>
  <c r="J53" i="26" s="1"/>
  <c r="G53" i="26"/>
  <c r="I53" i="26" s="1"/>
  <c r="H54" i="26"/>
  <c r="J54" i="26" s="1"/>
  <c r="G54" i="26"/>
  <c r="I54" i="26" s="1"/>
  <c r="H55" i="26"/>
  <c r="J55" i="26" s="1"/>
  <c r="G55" i="26"/>
  <c r="I55" i="26" s="1"/>
  <c r="I56" i="26"/>
  <c r="H56" i="26"/>
  <c r="J56" i="26" s="1"/>
  <c r="G56" i="26"/>
  <c r="I57" i="26"/>
  <c r="H57" i="26"/>
  <c r="J57" i="26" s="1"/>
  <c r="G57" i="26"/>
  <c r="H58" i="26"/>
  <c r="J58" i="26" s="1"/>
  <c r="G58" i="26"/>
  <c r="I58" i="26" s="1"/>
  <c r="H59" i="26"/>
  <c r="J59" i="26" s="1"/>
  <c r="G59" i="26"/>
  <c r="I59" i="26" s="1"/>
  <c r="I60" i="26"/>
  <c r="H60" i="26"/>
  <c r="J60" i="26" s="1"/>
  <c r="G60" i="26"/>
  <c r="H61" i="26"/>
  <c r="J61" i="26" s="1"/>
  <c r="G61" i="26"/>
  <c r="I61" i="26" s="1"/>
  <c r="I62" i="26"/>
  <c r="H62" i="26"/>
  <c r="J62" i="26" s="1"/>
  <c r="G62"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3" i="46" l="1"/>
  <c r="I25" i="46"/>
  <c r="C7" i="56"/>
  <c r="G7" i="56"/>
  <c r="E7" i="56"/>
  <c r="I7" i="56"/>
  <c r="E8" i="56"/>
  <c r="I8" i="56"/>
  <c r="C8" i="56"/>
  <c r="G8" i="56"/>
  <c r="C9" i="56"/>
  <c r="G9" i="56"/>
  <c r="E9" i="56"/>
  <c r="I9" i="56"/>
  <c r="C10" i="56"/>
  <c r="G10" i="56"/>
  <c r="E10" i="56"/>
  <c r="I10" i="56"/>
  <c r="E11" i="56"/>
  <c r="I11" i="56"/>
  <c r="C11" i="56"/>
  <c r="G11" i="56"/>
  <c r="E12" i="56"/>
  <c r="I12" i="56"/>
  <c r="C12" i="56"/>
  <c r="G12" i="56"/>
  <c r="E13" i="56"/>
  <c r="I13" i="56"/>
  <c r="C13" i="56"/>
  <c r="G13" i="56"/>
  <c r="C14" i="56"/>
  <c r="G14" i="56"/>
  <c r="E14" i="56"/>
  <c r="I14" i="56"/>
  <c r="C15" i="56"/>
  <c r="G15" i="56"/>
  <c r="E15" i="56"/>
  <c r="I15" i="56"/>
  <c r="C16" i="56"/>
  <c r="G16" i="56"/>
  <c r="E16" i="56"/>
  <c r="I16" i="56"/>
  <c r="C17" i="56"/>
  <c r="G17" i="56"/>
  <c r="E17" i="56"/>
  <c r="I17" i="56"/>
  <c r="E18" i="56"/>
  <c r="I18" i="56"/>
  <c r="C18" i="56"/>
  <c r="G18" i="56"/>
  <c r="C19" i="56"/>
  <c r="G19" i="56"/>
  <c r="E19" i="56"/>
  <c r="I19" i="56"/>
  <c r="C20" i="56"/>
  <c r="G20" i="56"/>
  <c r="E20" i="56"/>
  <c r="I20" i="56"/>
  <c r="C21" i="56"/>
  <c r="G21" i="56"/>
  <c r="E21" i="56"/>
  <c r="I21" i="56"/>
  <c r="C22" i="56"/>
  <c r="G22" i="56"/>
  <c r="E22" i="56"/>
  <c r="I22" i="56"/>
  <c r="C23" i="56"/>
  <c r="G23" i="56"/>
  <c r="E23" i="56"/>
  <c r="I23" i="56"/>
  <c r="E24" i="56"/>
  <c r="I24" i="56"/>
  <c r="C24" i="56"/>
  <c r="G24" i="56"/>
  <c r="C25" i="56"/>
  <c r="G25" i="56"/>
  <c r="E25" i="56"/>
  <c r="I25" i="56"/>
  <c r="J29" i="56"/>
  <c r="C26" i="56"/>
  <c r="G26" i="56"/>
  <c r="E27" i="56"/>
  <c r="I26" i="56"/>
  <c r="K29" i="56"/>
  <c r="F5" i="56"/>
  <c r="C7" i="57"/>
  <c r="G7" i="57"/>
  <c r="D5" i="57"/>
  <c r="H5" i="57" s="1"/>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E14" i="57"/>
  <c r="I14" i="57"/>
  <c r="C14" i="57"/>
  <c r="G14" i="57"/>
  <c r="C15" i="57"/>
  <c r="G15" i="57"/>
  <c r="E15" i="57"/>
  <c r="I15" i="57"/>
  <c r="C16" i="57"/>
  <c r="G16" i="57"/>
  <c r="E16" i="57"/>
  <c r="I16" i="57"/>
  <c r="E17" i="57"/>
  <c r="I17" i="57"/>
  <c r="C17" i="57"/>
  <c r="G17" i="57"/>
  <c r="C18" i="57"/>
  <c r="G18" i="57"/>
  <c r="E18" i="57"/>
  <c r="I18" i="57"/>
  <c r="C19" i="57"/>
  <c r="G19" i="57"/>
  <c r="E19" i="57"/>
  <c r="I19" i="57"/>
  <c r="C20" i="57"/>
  <c r="G20" i="57"/>
  <c r="E20" i="57"/>
  <c r="I20" i="57"/>
  <c r="E21" i="57"/>
  <c r="I21" i="57"/>
  <c r="C21" i="57"/>
  <c r="G21" i="57"/>
  <c r="C22" i="57"/>
  <c r="G22" i="57"/>
  <c r="E22" i="57"/>
  <c r="I22" i="57"/>
  <c r="C23" i="57"/>
  <c r="G23" i="57"/>
  <c r="J26" i="57"/>
  <c r="K26" i="57"/>
  <c r="E24" i="57"/>
  <c r="I24"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E21" i="58"/>
  <c r="I21" i="58"/>
  <c r="C21" i="58"/>
  <c r="G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J41" i="58"/>
  <c r="K41" i="58"/>
  <c r="E39" i="58"/>
  <c r="I39" i="58"/>
  <c r="F5" i="58"/>
  <c r="C7" i="50"/>
  <c r="G7" i="50"/>
  <c r="E7" i="50"/>
  <c r="I7" i="50"/>
  <c r="C8" i="50"/>
  <c r="G8" i="50"/>
  <c r="E8" i="50"/>
  <c r="I8" i="50"/>
  <c r="C9" i="50"/>
  <c r="G9" i="50"/>
  <c r="E9" i="50"/>
  <c r="I9" i="50"/>
  <c r="C10" i="50"/>
  <c r="G10" i="50"/>
  <c r="E10" i="50"/>
  <c r="I10" i="50"/>
  <c r="C11" i="50"/>
  <c r="G11" i="50"/>
  <c r="E11" i="50"/>
  <c r="I11" i="50"/>
  <c r="C12" i="50"/>
  <c r="G12" i="50"/>
  <c r="E12" i="50"/>
  <c r="I12" i="50"/>
  <c r="E13" i="50"/>
  <c r="I13" i="50"/>
  <c r="C13" i="50"/>
  <c r="G13" i="50"/>
  <c r="C14" i="50"/>
  <c r="G14" i="50"/>
  <c r="E14" i="50"/>
  <c r="I14" i="50"/>
  <c r="C15" i="50"/>
  <c r="G15" i="50"/>
  <c r="E15" i="50"/>
  <c r="I15" i="50"/>
  <c r="C16" i="50"/>
  <c r="G16" i="50"/>
  <c r="E16" i="50"/>
  <c r="I16" i="50"/>
  <c r="C17" i="50"/>
  <c r="G17" i="50"/>
  <c r="E17" i="50"/>
  <c r="I17" i="50"/>
  <c r="C18" i="50"/>
  <c r="G18" i="50"/>
  <c r="E18" i="50"/>
  <c r="I18" i="50"/>
  <c r="C19" i="50"/>
  <c r="G19" i="50"/>
  <c r="E19" i="50"/>
  <c r="I19" i="50"/>
  <c r="C20" i="50"/>
  <c r="G20" i="50"/>
  <c r="E20" i="50"/>
  <c r="I20" i="50"/>
  <c r="C21" i="50"/>
  <c r="G21" i="50"/>
  <c r="E21" i="50"/>
  <c r="I21" i="50"/>
  <c r="C22" i="50"/>
  <c r="G22" i="50"/>
  <c r="E22" i="50"/>
  <c r="I22" i="50"/>
  <c r="E23" i="50"/>
  <c r="I23" i="50"/>
  <c r="C23" i="50"/>
  <c r="G23" i="50"/>
  <c r="C24" i="50"/>
  <c r="G24" i="50"/>
  <c r="E24" i="50"/>
  <c r="I24" i="50"/>
  <c r="E25" i="50"/>
  <c r="I25" i="50"/>
  <c r="C25" i="50"/>
  <c r="G25" i="50"/>
  <c r="E26" i="50"/>
  <c r="I26" i="50"/>
  <c r="C26" i="50"/>
  <c r="G26" i="50"/>
  <c r="E27" i="50"/>
  <c r="I27" i="50"/>
  <c r="C27" i="50"/>
  <c r="G27" i="50"/>
  <c r="E28" i="50"/>
  <c r="I28" i="50"/>
  <c r="C28" i="50"/>
  <c r="G28" i="50"/>
  <c r="C29" i="50"/>
  <c r="G29" i="50"/>
  <c r="E29" i="50"/>
  <c r="I29" i="50"/>
  <c r="E30" i="50"/>
  <c r="I30" i="50"/>
  <c r="C30" i="50"/>
  <c r="G30" i="50"/>
  <c r="C31" i="50"/>
  <c r="G31" i="50"/>
  <c r="E31" i="50"/>
  <c r="I31" i="50"/>
  <c r="C32" i="50"/>
  <c r="G32" i="50"/>
  <c r="E32" i="50"/>
  <c r="I32" i="50"/>
  <c r="C33" i="50"/>
  <c r="G33" i="50"/>
  <c r="E33" i="50"/>
  <c r="I33" i="50"/>
  <c r="E34" i="50"/>
  <c r="I34" i="50"/>
  <c r="C34" i="50"/>
  <c r="G34" i="50"/>
  <c r="C35" i="50"/>
  <c r="G35" i="50"/>
  <c r="I35" i="50"/>
  <c r="C36" i="50"/>
  <c r="G36" i="50"/>
  <c r="J39" i="50"/>
  <c r="E36" i="50"/>
  <c r="K39" i="50"/>
  <c r="E37" i="50"/>
  <c r="I37" i="50"/>
  <c r="F5" i="50"/>
  <c r="E32" i="53"/>
  <c r="I32" i="53"/>
  <c r="E48" i="53"/>
  <c r="I48" i="53"/>
  <c r="E22" i="53"/>
  <c r="I22" i="53"/>
  <c r="E29" i="53"/>
  <c r="I29" i="53"/>
  <c r="E7" i="53"/>
  <c r="I7" i="53"/>
  <c r="E19" i="53"/>
  <c r="I19" i="53"/>
  <c r="C32" i="53"/>
  <c r="G32" i="53"/>
  <c r="C48" i="53"/>
  <c r="G48" i="53"/>
  <c r="C22" i="53"/>
  <c r="G22" i="53"/>
  <c r="C29" i="53"/>
  <c r="G29" i="53"/>
  <c r="C7" i="53"/>
  <c r="G7" i="53"/>
  <c r="C19" i="53"/>
  <c r="G19" i="53"/>
  <c r="F5" i="53"/>
  <c r="C8" i="53"/>
  <c r="G8" i="53"/>
  <c r="E8" i="53"/>
  <c r="I8" i="53"/>
  <c r="C9" i="53"/>
  <c r="G9" i="53"/>
  <c r="E9" i="53"/>
  <c r="I9" i="53"/>
  <c r="E10" i="53"/>
  <c r="I10" i="53"/>
  <c r="C10" i="53"/>
  <c r="G10" i="53"/>
  <c r="E11" i="53"/>
  <c r="I11" i="53"/>
  <c r="C11" i="53"/>
  <c r="G11" i="53"/>
  <c r="C12" i="53"/>
  <c r="G12" i="53"/>
  <c r="E12" i="53"/>
  <c r="I12" i="53"/>
  <c r="E13" i="53"/>
  <c r="I13" i="53"/>
  <c r="C13" i="53"/>
  <c r="G13" i="53"/>
  <c r="C14" i="53"/>
  <c r="G14" i="53"/>
  <c r="E14" i="53"/>
  <c r="I14" i="53"/>
  <c r="C15" i="53"/>
  <c r="G15" i="53"/>
  <c r="E15" i="53"/>
  <c r="C16" i="53"/>
  <c r="G16" i="53"/>
  <c r="K19" i="53"/>
  <c r="I16" i="53"/>
  <c r="J19" i="53"/>
  <c r="E17" i="53"/>
  <c r="I17" i="53"/>
  <c r="C23" i="53"/>
  <c r="G23" i="53"/>
  <c r="I23" i="53"/>
  <c r="C24" i="53"/>
  <c r="G24" i="53"/>
  <c r="J29" i="53"/>
  <c r="E24" i="53"/>
  <c r="I24" i="53"/>
  <c r="E25" i="53"/>
  <c r="I25" i="53"/>
  <c r="C25" i="53"/>
  <c r="G25" i="53"/>
  <c r="C26" i="53"/>
  <c r="G26" i="53"/>
  <c r="E26" i="53"/>
  <c r="I26" i="53"/>
  <c r="K29" i="53"/>
  <c r="E27" i="53"/>
  <c r="C33" i="53"/>
  <c r="G33" i="53"/>
  <c r="E33" i="53"/>
  <c r="I33" i="53"/>
  <c r="C34" i="53"/>
  <c r="G34" i="53"/>
  <c r="E34" i="53"/>
  <c r="I34" i="53"/>
  <c r="C35" i="53"/>
  <c r="G35" i="53"/>
  <c r="E35" i="53"/>
  <c r="I35" i="53"/>
  <c r="E36" i="53"/>
  <c r="I36" i="53"/>
  <c r="C36" i="53"/>
  <c r="G36" i="53"/>
  <c r="C37" i="53"/>
  <c r="G37" i="53"/>
  <c r="E37" i="53"/>
  <c r="I37" i="53"/>
  <c r="C38" i="53"/>
  <c r="G38" i="53"/>
  <c r="E38" i="53"/>
  <c r="I38" i="53"/>
  <c r="C39" i="53"/>
  <c r="G39" i="53"/>
  <c r="E39" i="53"/>
  <c r="I39" i="53"/>
  <c r="E40" i="53"/>
  <c r="I40" i="53"/>
  <c r="C40" i="53"/>
  <c r="G40" i="53"/>
  <c r="C41" i="53"/>
  <c r="G41" i="53"/>
  <c r="E41" i="53"/>
  <c r="I41" i="53"/>
  <c r="C42" i="53"/>
  <c r="G42" i="53"/>
  <c r="E42" i="53"/>
  <c r="I42" i="53"/>
  <c r="C43" i="53"/>
  <c r="G43" i="53"/>
  <c r="E43" i="53"/>
  <c r="I43" i="53"/>
  <c r="C44" i="53"/>
  <c r="G44" i="53"/>
  <c r="I44" i="53"/>
  <c r="J48" i="53"/>
  <c r="C45" i="53"/>
  <c r="G45" i="53"/>
  <c r="E45" i="53"/>
  <c r="K48" i="53"/>
  <c r="E46" i="53"/>
  <c r="I46" i="53"/>
  <c r="E53" i="54"/>
  <c r="I53" i="54"/>
  <c r="E72" i="54"/>
  <c r="I72" i="54"/>
  <c r="E39" i="54"/>
  <c r="I39" i="54"/>
  <c r="E50" i="54"/>
  <c r="I50" i="54"/>
  <c r="E26" i="54"/>
  <c r="I26" i="54"/>
  <c r="E36" i="54"/>
  <c r="I36" i="54"/>
  <c r="E18" i="54"/>
  <c r="I18" i="54"/>
  <c r="E23" i="54"/>
  <c r="I23" i="54"/>
  <c r="J15" i="54"/>
  <c r="K15" i="54"/>
  <c r="E13" i="54"/>
  <c r="I13" i="54"/>
  <c r="E15" i="54"/>
  <c r="I15" i="54"/>
  <c r="E7" i="54"/>
  <c r="I7" i="54"/>
  <c r="C53" i="54"/>
  <c r="G53" i="54"/>
  <c r="C72" i="54"/>
  <c r="G72" i="54"/>
  <c r="C39" i="54"/>
  <c r="G39" i="54"/>
  <c r="C50" i="54"/>
  <c r="G50" i="54"/>
  <c r="C26" i="54"/>
  <c r="G26" i="54"/>
  <c r="C36" i="54"/>
  <c r="G36" i="54"/>
  <c r="C18" i="54"/>
  <c r="G18" i="54"/>
  <c r="C23" i="54"/>
  <c r="G23" i="54"/>
  <c r="C13" i="54"/>
  <c r="G13" i="54"/>
  <c r="C7" i="54"/>
  <c r="G7" i="54"/>
  <c r="C10" i="54"/>
  <c r="G10" i="54"/>
  <c r="F5" i="54"/>
  <c r="J10" i="54"/>
  <c r="K10" i="54"/>
  <c r="E8" i="54"/>
  <c r="I8" i="54"/>
  <c r="E19" i="54"/>
  <c r="I19" i="54"/>
  <c r="C19" i="54"/>
  <c r="G19" i="54"/>
  <c r="C20" i="54"/>
  <c r="G20" i="54"/>
  <c r="K23" i="54"/>
  <c r="J23" i="54"/>
  <c r="E21" i="54"/>
  <c r="I21" i="54"/>
  <c r="C27" i="54"/>
  <c r="G27" i="54"/>
  <c r="E27" i="54"/>
  <c r="I27" i="54"/>
  <c r="C28" i="54"/>
  <c r="G28" i="54"/>
  <c r="E28" i="54"/>
  <c r="I28" i="54"/>
  <c r="C29" i="54"/>
  <c r="G29" i="54"/>
  <c r="E29" i="54"/>
  <c r="I29" i="54"/>
  <c r="C30" i="54"/>
  <c r="G30" i="54"/>
  <c r="E30" i="54"/>
  <c r="I30" i="54"/>
  <c r="C31" i="54"/>
  <c r="G31" i="54"/>
  <c r="E31" i="54"/>
  <c r="I31" i="54"/>
  <c r="E32" i="54"/>
  <c r="I32" i="54"/>
  <c r="C32" i="54"/>
  <c r="G32" i="54"/>
  <c r="C33" i="54"/>
  <c r="G33" i="54"/>
  <c r="J36" i="54"/>
  <c r="K36" i="54"/>
  <c r="E34" i="54"/>
  <c r="I34" i="54"/>
  <c r="C40" i="54"/>
  <c r="G40" i="54"/>
  <c r="E40" i="54"/>
  <c r="I40" i="54"/>
  <c r="C41" i="54"/>
  <c r="G41" i="54"/>
  <c r="E41" i="54"/>
  <c r="I41" i="54"/>
  <c r="C42" i="54"/>
  <c r="G42" i="54"/>
  <c r="E42" i="54"/>
  <c r="I42" i="54"/>
  <c r="C43" i="54"/>
  <c r="G43" i="54"/>
  <c r="E43" i="54"/>
  <c r="I43" i="54"/>
  <c r="C44" i="54"/>
  <c r="G44" i="54"/>
  <c r="E44" i="54"/>
  <c r="I44" i="54"/>
  <c r="C45" i="54"/>
  <c r="G45" i="54"/>
  <c r="E45" i="54"/>
  <c r="I45" i="54"/>
  <c r="I46" i="54"/>
  <c r="C46" i="54"/>
  <c r="G46" i="54"/>
  <c r="C47" i="54"/>
  <c r="G47" i="54"/>
  <c r="J50" i="54"/>
  <c r="E47" i="54"/>
  <c r="K50" i="54"/>
  <c r="E48" i="54"/>
  <c r="I48" i="54"/>
  <c r="C54" i="54"/>
  <c r="G54" i="54"/>
  <c r="E54" i="54"/>
  <c r="I54" i="54"/>
  <c r="C55" i="54"/>
  <c r="G55" i="54"/>
  <c r="E55" i="54"/>
  <c r="I55" i="54"/>
  <c r="C56" i="54"/>
  <c r="G56" i="54"/>
  <c r="E56" i="54"/>
  <c r="I56" i="54"/>
  <c r="C57" i="54"/>
  <c r="G57" i="54"/>
  <c r="E57" i="54"/>
  <c r="I57" i="54"/>
  <c r="E58" i="54"/>
  <c r="I58" i="54"/>
  <c r="C58" i="54"/>
  <c r="G58"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I65" i="54"/>
  <c r="C66" i="54"/>
  <c r="G66" i="54"/>
  <c r="E66" i="54"/>
  <c r="I66" i="54"/>
  <c r="C67" i="54"/>
  <c r="G67" i="54"/>
  <c r="E67" i="54"/>
  <c r="I67" i="54"/>
  <c r="E68" i="54"/>
  <c r="I68" i="54"/>
  <c r="C68" i="54"/>
  <c r="G68" i="54"/>
  <c r="C69" i="54"/>
  <c r="G69" i="54"/>
  <c r="E69" i="54"/>
  <c r="K72" i="54"/>
  <c r="J72" i="54"/>
  <c r="I70" i="54"/>
  <c r="E170" i="55"/>
  <c r="I178" i="55"/>
  <c r="I164" i="55"/>
  <c r="E104" i="55"/>
  <c r="I65" i="55"/>
  <c r="G45" i="55"/>
  <c r="I170" i="55"/>
  <c r="E178" i="55"/>
  <c r="E164" i="55"/>
  <c r="C140" i="55"/>
  <c r="G140" i="55"/>
  <c r="C157" i="55"/>
  <c r="G157" i="55"/>
  <c r="C111" i="55"/>
  <c r="G111" i="55"/>
  <c r="C137" i="55"/>
  <c r="G137" i="55"/>
  <c r="E91" i="55"/>
  <c r="I91" i="55"/>
  <c r="I104" i="55"/>
  <c r="E65" i="55"/>
  <c r="E88" i="55"/>
  <c r="I88" i="55"/>
  <c r="C48" i="55"/>
  <c r="G48" i="55"/>
  <c r="C58" i="55"/>
  <c r="G58" i="55"/>
  <c r="C27" i="55"/>
  <c r="G27" i="55"/>
  <c r="C45" i="55"/>
  <c r="E7" i="55"/>
  <c r="I7" i="55"/>
  <c r="E20" i="55"/>
  <c r="I20" i="55"/>
  <c r="K182" i="55"/>
  <c r="C170" i="55"/>
  <c r="G170" i="55"/>
  <c r="C178" i="55"/>
  <c r="G178" i="55"/>
  <c r="C164" i="55"/>
  <c r="G164" i="55"/>
  <c r="C167" i="55"/>
  <c r="G167" i="55"/>
  <c r="E140" i="55"/>
  <c r="I140" i="55"/>
  <c r="E157" i="55"/>
  <c r="I157" i="55"/>
  <c r="E111" i="55"/>
  <c r="I111" i="55"/>
  <c r="E137" i="55"/>
  <c r="I137" i="55"/>
  <c r="C91" i="55"/>
  <c r="G91" i="55"/>
  <c r="C104" i="55"/>
  <c r="G104" i="55"/>
  <c r="C65" i="55"/>
  <c r="G65" i="55"/>
  <c r="C88" i="55"/>
  <c r="G88" i="55"/>
  <c r="E48" i="55"/>
  <c r="I48" i="55"/>
  <c r="E58" i="55"/>
  <c r="I58" i="55"/>
  <c r="E27" i="55"/>
  <c r="I27" i="55"/>
  <c r="E45" i="55"/>
  <c r="I45" i="55"/>
  <c r="C7" i="55"/>
  <c r="G7" i="55"/>
  <c r="C20" i="55"/>
  <c r="G20" i="55"/>
  <c r="F5" i="55"/>
  <c r="C8" i="55"/>
  <c r="G8" i="55"/>
  <c r="E8" i="55"/>
  <c r="I8" i="55"/>
  <c r="E9" i="55"/>
  <c r="I9" i="55"/>
  <c r="C9" i="55"/>
  <c r="G9" i="55"/>
  <c r="C10" i="55"/>
  <c r="G10" i="55"/>
  <c r="E10" i="55"/>
  <c r="I10" i="55"/>
  <c r="C11" i="55"/>
  <c r="G11" i="55"/>
  <c r="E11" i="55"/>
  <c r="I11" i="55"/>
  <c r="C12" i="55"/>
  <c r="G12" i="55"/>
  <c r="E12" i="55"/>
  <c r="I12" i="55"/>
  <c r="C13" i="55"/>
  <c r="G13" i="55"/>
  <c r="E13" i="55"/>
  <c r="I13" i="55"/>
  <c r="C14" i="55"/>
  <c r="G14" i="55"/>
  <c r="E14" i="55"/>
  <c r="I14" i="55"/>
  <c r="E15" i="55"/>
  <c r="I15" i="55"/>
  <c r="C15" i="55"/>
  <c r="G15" i="55"/>
  <c r="C16" i="55"/>
  <c r="G16" i="55"/>
  <c r="C17" i="55"/>
  <c r="G17" i="55"/>
  <c r="J20" i="55"/>
  <c r="K20" i="55"/>
  <c r="E17" i="55"/>
  <c r="I17" i="55"/>
  <c r="E18" i="55"/>
  <c r="I18" i="55"/>
  <c r="F25" i="55"/>
  <c r="E28" i="55"/>
  <c r="I28" i="55"/>
  <c r="C28" i="55"/>
  <c r="G28" i="55"/>
  <c r="C29" i="55"/>
  <c r="G29" i="55"/>
  <c r="E29" i="55"/>
  <c r="I29" i="55"/>
  <c r="E30" i="55"/>
  <c r="I30" i="55"/>
  <c r="C30" i="55"/>
  <c r="G30" i="55"/>
  <c r="E31" i="55"/>
  <c r="I31" i="55"/>
  <c r="C31" i="55"/>
  <c r="G31" i="55"/>
  <c r="C32" i="55"/>
  <c r="G32" i="55"/>
  <c r="E32" i="55"/>
  <c r="I32" i="55"/>
  <c r="C33" i="55"/>
  <c r="G33" i="55"/>
  <c r="E33" i="55"/>
  <c r="I33" i="55"/>
  <c r="C34" i="55"/>
  <c r="G34" i="55"/>
  <c r="E34" i="55"/>
  <c r="I34" i="55"/>
  <c r="C35" i="55"/>
  <c r="G35" i="55"/>
  <c r="E35" i="55"/>
  <c r="I35" i="55"/>
  <c r="C36" i="55"/>
  <c r="G36" i="55"/>
  <c r="E36" i="55"/>
  <c r="I36" i="55"/>
  <c r="E37" i="55"/>
  <c r="I37" i="55"/>
  <c r="C37" i="55"/>
  <c r="G37" i="55"/>
  <c r="E38" i="55"/>
  <c r="I38" i="55"/>
  <c r="C38" i="55"/>
  <c r="G38" i="55"/>
  <c r="C39" i="55"/>
  <c r="G39" i="55"/>
  <c r="E39" i="55"/>
  <c r="I39" i="55"/>
  <c r="C40" i="55"/>
  <c r="G40" i="55"/>
  <c r="E40" i="55"/>
  <c r="I40" i="55"/>
  <c r="C41" i="55"/>
  <c r="G41" i="55"/>
  <c r="C42" i="55"/>
  <c r="G42" i="55"/>
  <c r="J45" i="55"/>
  <c r="K45" i="55"/>
  <c r="E42" i="55"/>
  <c r="I42" i="55"/>
  <c r="E43" i="55"/>
  <c r="I43" i="55"/>
  <c r="C49" i="55"/>
  <c r="G49" i="55"/>
  <c r="E49" i="55"/>
  <c r="I49" i="55"/>
  <c r="E50" i="55"/>
  <c r="I50" i="55"/>
  <c r="C50" i="55"/>
  <c r="G50" i="55"/>
  <c r="C51" i="55"/>
  <c r="G51" i="55"/>
  <c r="E51" i="55"/>
  <c r="I51" i="55"/>
  <c r="C52" i="55"/>
  <c r="G52" i="55"/>
  <c r="E52" i="55"/>
  <c r="I52" i="55"/>
  <c r="C53" i="55"/>
  <c r="G53" i="55"/>
  <c r="E53" i="55"/>
  <c r="I53" i="55"/>
  <c r="C54" i="55"/>
  <c r="G54" i="55"/>
  <c r="E54" i="55"/>
  <c r="I54" i="55"/>
  <c r="C55" i="55"/>
  <c r="G55" i="55"/>
  <c r="J58" i="55"/>
  <c r="K58" i="55"/>
  <c r="E56" i="55"/>
  <c r="I56" i="55"/>
  <c r="F63" i="55"/>
  <c r="C66" i="55"/>
  <c r="G66" i="55"/>
  <c r="E66" i="55"/>
  <c r="I66" i="55"/>
  <c r="C67" i="55"/>
  <c r="G67" i="55"/>
  <c r="E67" i="55"/>
  <c r="I67" i="55"/>
  <c r="C68" i="55"/>
  <c r="G68" i="55"/>
  <c r="E68" i="55"/>
  <c r="I68" i="55"/>
  <c r="C69" i="55"/>
  <c r="G69" i="55"/>
  <c r="E69" i="55"/>
  <c r="I69" i="55"/>
  <c r="E70" i="55"/>
  <c r="I70" i="55"/>
  <c r="C70" i="55"/>
  <c r="G70" i="55"/>
  <c r="C71" i="55"/>
  <c r="G71" i="55"/>
  <c r="E71" i="55"/>
  <c r="I71" i="55"/>
  <c r="C72" i="55"/>
  <c r="G72" i="55"/>
  <c r="E72" i="55"/>
  <c r="I72" i="55"/>
  <c r="C73" i="55"/>
  <c r="G73" i="55"/>
  <c r="E73" i="55"/>
  <c r="I73" i="55"/>
  <c r="C74" i="55"/>
  <c r="G74" i="55"/>
  <c r="E74" i="55"/>
  <c r="I74" i="55"/>
  <c r="C75" i="55"/>
  <c r="G75" i="55"/>
  <c r="E75" i="55"/>
  <c r="I75" i="55"/>
  <c r="C76" i="55"/>
  <c r="G76" i="55"/>
  <c r="E76" i="55"/>
  <c r="I76" i="55"/>
  <c r="C77" i="55"/>
  <c r="G77" i="55"/>
  <c r="E77" i="55"/>
  <c r="I77" i="55"/>
  <c r="C78" i="55"/>
  <c r="G78" i="55"/>
  <c r="E78" i="55"/>
  <c r="I78" i="55"/>
  <c r="C79" i="55"/>
  <c r="G79" i="55"/>
  <c r="E79" i="55"/>
  <c r="I79" i="55"/>
  <c r="C80" i="55"/>
  <c r="G80" i="55"/>
  <c r="E80" i="55"/>
  <c r="I80" i="55"/>
  <c r="C81" i="55"/>
  <c r="G81" i="55"/>
  <c r="E81" i="55"/>
  <c r="I81" i="55"/>
  <c r="C82" i="55"/>
  <c r="G82" i="55"/>
  <c r="E82" i="55"/>
  <c r="I82" i="55"/>
  <c r="C83" i="55"/>
  <c r="G83" i="55"/>
  <c r="E83" i="55"/>
  <c r="I83" i="55"/>
  <c r="C84" i="55"/>
  <c r="G84" i="55"/>
  <c r="E84" i="55"/>
  <c r="C85" i="55"/>
  <c r="G85" i="55"/>
  <c r="K88" i="55"/>
  <c r="I85" i="55"/>
  <c r="J88" i="55"/>
  <c r="E86" i="55"/>
  <c r="I86" i="55"/>
  <c r="C92" i="55"/>
  <c r="G92" i="55"/>
  <c r="E92" i="55"/>
  <c r="I92" i="55"/>
  <c r="C93" i="55"/>
  <c r="G93" i="55"/>
  <c r="E93" i="55"/>
  <c r="I93" i="55"/>
  <c r="C94" i="55"/>
  <c r="G94" i="55"/>
  <c r="E94" i="55"/>
  <c r="I94" i="55"/>
  <c r="C95" i="55"/>
  <c r="G95" i="55"/>
  <c r="E95" i="55"/>
  <c r="I95" i="55"/>
  <c r="C96" i="55"/>
  <c r="G96" i="55"/>
  <c r="E96" i="55"/>
  <c r="I96" i="55"/>
  <c r="C97" i="55"/>
  <c r="G97" i="55"/>
  <c r="E97" i="55"/>
  <c r="I97" i="55"/>
  <c r="C98" i="55"/>
  <c r="G98" i="55"/>
  <c r="E98" i="55"/>
  <c r="I98" i="55"/>
  <c r="C99" i="55"/>
  <c r="G99" i="55"/>
  <c r="E99" i="55"/>
  <c r="I99" i="55"/>
  <c r="E100" i="55"/>
  <c r="I100" i="55"/>
  <c r="C100" i="55"/>
  <c r="G100" i="55"/>
  <c r="C101" i="55"/>
  <c r="G101" i="55"/>
  <c r="J104" i="55"/>
  <c r="K104" i="55"/>
  <c r="E102" i="55"/>
  <c r="I102" i="55"/>
  <c r="F109" i="55"/>
  <c r="C112" i="55"/>
  <c r="G112" i="55"/>
  <c r="E112" i="55"/>
  <c r="I112" i="55"/>
  <c r="C113" i="55"/>
  <c r="G113" i="55"/>
  <c r="E113" i="55"/>
  <c r="I113" i="55"/>
  <c r="C114" i="55"/>
  <c r="G114" i="55"/>
  <c r="E114" i="55"/>
  <c r="I114" i="55"/>
  <c r="C115" i="55"/>
  <c r="G115" i="55"/>
  <c r="E115" i="55"/>
  <c r="I115" i="55"/>
  <c r="C116" i="55"/>
  <c r="G116" i="55"/>
  <c r="E116" i="55"/>
  <c r="I116" i="55"/>
  <c r="C117" i="55"/>
  <c r="G117" i="55"/>
  <c r="E117" i="55"/>
  <c r="I117" i="55"/>
  <c r="C118" i="55"/>
  <c r="G118" i="55"/>
  <c r="E118" i="55"/>
  <c r="I118" i="55"/>
  <c r="C119" i="55"/>
  <c r="G119" i="55"/>
  <c r="E119" i="55"/>
  <c r="I119" i="55"/>
  <c r="C120" i="55"/>
  <c r="G120" i="55"/>
  <c r="E120" i="55"/>
  <c r="I120" i="55"/>
  <c r="E121" i="55"/>
  <c r="I121" i="55"/>
  <c r="C121" i="55"/>
  <c r="G121" i="55"/>
  <c r="C122" i="55"/>
  <c r="G122" i="55"/>
  <c r="E122" i="55"/>
  <c r="I122" i="55"/>
  <c r="C123" i="55"/>
  <c r="G123" i="55"/>
  <c r="E123" i="55"/>
  <c r="I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J137" i="55"/>
  <c r="K137" i="55"/>
  <c r="E135" i="55"/>
  <c r="I135" i="55"/>
  <c r="C141" i="55"/>
  <c r="G141" i="55"/>
  <c r="E141" i="55"/>
  <c r="I141" i="55"/>
  <c r="C142" i="55"/>
  <c r="G142" i="55"/>
  <c r="E142" i="55"/>
  <c r="I142" i="55"/>
  <c r="C143" i="55"/>
  <c r="G143" i="55"/>
  <c r="E143" i="55"/>
  <c r="I143" i="55"/>
  <c r="C144" i="55"/>
  <c r="G144" i="55"/>
  <c r="E144" i="55"/>
  <c r="I144" i="55"/>
  <c r="C145" i="55"/>
  <c r="G145" i="55"/>
  <c r="E145" i="55"/>
  <c r="I145" i="55"/>
  <c r="E146" i="55"/>
  <c r="I146" i="55"/>
  <c r="C146" i="55"/>
  <c r="G146" i="55"/>
  <c r="E147" i="55"/>
  <c r="I147" i="55"/>
  <c r="C147" i="55"/>
  <c r="G147" i="55"/>
  <c r="C148" i="55"/>
  <c r="G148" i="55"/>
  <c r="E148" i="55"/>
  <c r="I148" i="55"/>
  <c r="E149" i="55"/>
  <c r="I149" i="55"/>
  <c r="C149" i="55"/>
  <c r="G149" i="55"/>
  <c r="C150" i="55"/>
  <c r="G150" i="55"/>
  <c r="E150" i="55"/>
  <c r="I150" i="55"/>
  <c r="C151" i="55"/>
  <c r="G151" i="55"/>
  <c r="E151" i="55"/>
  <c r="I151" i="55"/>
  <c r="C152" i="55"/>
  <c r="G152" i="55"/>
  <c r="E152" i="55"/>
  <c r="I152" i="55"/>
  <c r="C153" i="55"/>
  <c r="G153" i="55"/>
  <c r="E153" i="55"/>
  <c r="I153" i="55"/>
  <c r="C154" i="55"/>
  <c r="G154" i="55"/>
  <c r="E154" i="55"/>
  <c r="I154" i="55"/>
  <c r="J157" i="55"/>
  <c r="K157" i="55"/>
  <c r="F162" i="55"/>
  <c r="K167" i="55"/>
  <c r="J167" i="55"/>
  <c r="E165" i="55"/>
  <c r="I165" i="55"/>
  <c r="C171" i="55"/>
  <c r="G171" i="55"/>
  <c r="I171" i="55"/>
  <c r="J178" i="55"/>
  <c r="E172" i="55"/>
  <c r="I172" i="55"/>
  <c r="C172" i="55"/>
  <c r="G172" i="55"/>
  <c r="E173" i="55"/>
  <c r="I173" i="55"/>
  <c r="C173" i="55"/>
  <c r="G173" i="55"/>
  <c r="C174" i="55"/>
  <c r="G174" i="55"/>
  <c r="E174" i="55"/>
  <c r="I174" i="55"/>
  <c r="C175" i="55"/>
  <c r="G175" i="55"/>
  <c r="E175" i="55"/>
  <c r="K178" i="55"/>
  <c r="E176" i="55"/>
  <c r="I176" i="55"/>
  <c r="E203" i="48"/>
  <c r="I203" i="48"/>
  <c r="E207" i="48"/>
  <c r="I207" i="48"/>
  <c r="E190" i="48"/>
  <c r="I190" i="48"/>
  <c r="E200" i="48"/>
  <c r="I200" i="48"/>
  <c r="E178" i="48"/>
  <c r="I178" i="48"/>
  <c r="E187" i="48"/>
  <c r="I187" i="48"/>
  <c r="C168" i="48"/>
  <c r="G168" i="48"/>
  <c r="C171" i="48"/>
  <c r="G171" i="48"/>
  <c r="C156" i="48"/>
  <c r="G156" i="48"/>
  <c r="C165" i="48"/>
  <c r="G165" i="48"/>
  <c r="E146" i="48"/>
  <c r="I146" i="48"/>
  <c r="E149" i="48"/>
  <c r="E141" i="48"/>
  <c r="I141" i="48"/>
  <c r="E143" i="48"/>
  <c r="I143" i="48"/>
  <c r="D139" i="48"/>
  <c r="H139" i="48" s="1"/>
  <c r="E125" i="48"/>
  <c r="I125" i="48"/>
  <c r="E134" i="48"/>
  <c r="I134" i="48"/>
  <c r="E118" i="48"/>
  <c r="I118" i="48"/>
  <c r="I122" i="48"/>
  <c r="C99" i="48"/>
  <c r="G99" i="48"/>
  <c r="C111" i="48"/>
  <c r="G111" i="48"/>
  <c r="C85" i="48"/>
  <c r="G85" i="48"/>
  <c r="C96" i="48"/>
  <c r="G96" i="48"/>
  <c r="E69" i="48"/>
  <c r="I69" i="48"/>
  <c r="E78" i="48"/>
  <c r="I78" i="48"/>
  <c r="E46" i="48"/>
  <c r="I46" i="48"/>
  <c r="E66" i="48"/>
  <c r="I66" i="48"/>
  <c r="C36" i="48"/>
  <c r="G36" i="48"/>
  <c r="C39" i="48"/>
  <c r="G39" i="48"/>
  <c r="C18" i="48"/>
  <c r="G18" i="48"/>
  <c r="C33" i="48"/>
  <c r="G33" i="48"/>
  <c r="E7" i="48"/>
  <c r="I7" i="48"/>
  <c r="E11" i="48"/>
  <c r="I11" i="48"/>
  <c r="C203" i="48"/>
  <c r="G203" i="48"/>
  <c r="C207" i="48"/>
  <c r="G207" i="48"/>
  <c r="C190" i="48"/>
  <c r="G190" i="48"/>
  <c r="C200" i="48"/>
  <c r="G200" i="48"/>
  <c r="C178" i="48"/>
  <c r="G178" i="48"/>
  <c r="C187" i="48"/>
  <c r="G187" i="48"/>
  <c r="E168" i="48"/>
  <c r="I168" i="48"/>
  <c r="E171" i="48"/>
  <c r="E156" i="48"/>
  <c r="I156" i="48"/>
  <c r="E165" i="48"/>
  <c r="I165" i="48"/>
  <c r="C146" i="48"/>
  <c r="G146" i="48"/>
  <c r="C149" i="48"/>
  <c r="G149" i="48"/>
  <c r="C141" i="48"/>
  <c r="G141" i="48"/>
  <c r="C125" i="48"/>
  <c r="G125" i="48"/>
  <c r="C134" i="48"/>
  <c r="G134" i="48"/>
  <c r="C118" i="48"/>
  <c r="G118" i="48"/>
  <c r="C122" i="48"/>
  <c r="G122" i="48"/>
  <c r="E99" i="48"/>
  <c r="I99" i="48"/>
  <c r="E111" i="48"/>
  <c r="I111" i="48"/>
  <c r="E85" i="48"/>
  <c r="I85" i="48"/>
  <c r="E96" i="48"/>
  <c r="I96" i="48"/>
  <c r="C69" i="48"/>
  <c r="G69" i="48"/>
  <c r="C78" i="48"/>
  <c r="G78" i="48"/>
  <c r="C46" i="48"/>
  <c r="G46" i="48"/>
  <c r="C66" i="48"/>
  <c r="G66" i="48"/>
  <c r="E36" i="48"/>
  <c r="I36" i="48"/>
  <c r="E18" i="48"/>
  <c r="I18" i="48"/>
  <c r="E33" i="48"/>
  <c r="I33" i="48"/>
  <c r="C7" i="48"/>
  <c r="G7" i="48"/>
  <c r="C11" i="48"/>
  <c r="G11" i="48"/>
  <c r="F5" i="48"/>
  <c r="C8" i="48"/>
  <c r="G8" i="48"/>
  <c r="K11" i="48"/>
  <c r="J11" i="48"/>
  <c r="E9" i="48"/>
  <c r="I9" i="48"/>
  <c r="F16" i="48"/>
  <c r="C19" i="48"/>
  <c r="G19" i="48"/>
  <c r="E19" i="48"/>
  <c r="I19" i="48"/>
  <c r="C20" i="48"/>
  <c r="G20" i="48"/>
  <c r="E20" i="48"/>
  <c r="I20" i="48"/>
  <c r="C21" i="48"/>
  <c r="G21" i="48"/>
  <c r="E21" i="48"/>
  <c r="I21" i="48"/>
  <c r="C22" i="48"/>
  <c r="G22" i="48"/>
  <c r="E22" i="48"/>
  <c r="I22" i="48"/>
  <c r="E23" i="48"/>
  <c r="I23" i="48"/>
  <c r="C23" i="48"/>
  <c r="G23" i="48"/>
  <c r="C24" i="48"/>
  <c r="G24" i="48"/>
  <c r="E24" i="48"/>
  <c r="I24" i="48"/>
  <c r="E25" i="48"/>
  <c r="I25" i="48"/>
  <c r="C25" i="48"/>
  <c r="G25" i="48"/>
  <c r="C26" i="48"/>
  <c r="G26" i="48"/>
  <c r="E26" i="48"/>
  <c r="I26" i="48"/>
  <c r="C27" i="48"/>
  <c r="G27" i="48"/>
  <c r="E27" i="48"/>
  <c r="I27" i="48"/>
  <c r="C28" i="48"/>
  <c r="G28" i="48"/>
  <c r="E28" i="48"/>
  <c r="I28" i="48"/>
  <c r="I29" i="48"/>
  <c r="C29" i="48"/>
  <c r="G29" i="48"/>
  <c r="J33" i="48"/>
  <c r="E30" i="48"/>
  <c r="C30" i="48"/>
  <c r="G30" i="48"/>
  <c r="K33" i="48"/>
  <c r="E31" i="48"/>
  <c r="I31" i="48"/>
  <c r="K39" i="48"/>
  <c r="J39" i="48"/>
  <c r="E37" i="48"/>
  <c r="I37" i="48"/>
  <c r="F44" i="48"/>
  <c r="E47" i="48"/>
  <c r="I47" i="48"/>
  <c r="C47" i="48"/>
  <c r="G47" i="48"/>
  <c r="E48" i="48"/>
  <c r="I48" i="48"/>
  <c r="C48" i="48"/>
  <c r="G48" i="48"/>
  <c r="C49" i="48"/>
  <c r="G49" i="48"/>
  <c r="E49" i="48"/>
  <c r="I49" i="48"/>
  <c r="C50" i="48"/>
  <c r="G50" i="48"/>
  <c r="E50" i="48"/>
  <c r="I50" i="48"/>
  <c r="E51" i="48"/>
  <c r="I51" i="48"/>
  <c r="C51" i="48"/>
  <c r="G51" i="48"/>
  <c r="C52" i="48"/>
  <c r="G52" i="48"/>
  <c r="E52" i="48"/>
  <c r="I52" i="48"/>
  <c r="C53" i="48"/>
  <c r="G53" i="48"/>
  <c r="E53" i="48"/>
  <c r="I53" i="48"/>
  <c r="I54" i="48"/>
  <c r="C54" i="48"/>
  <c r="G54" i="48"/>
  <c r="E54" i="48"/>
  <c r="C55" i="48"/>
  <c r="G55" i="48"/>
  <c r="E55" i="48"/>
  <c r="I55" i="48"/>
  <c r="E56" i="48"/>
  <c r="I56" i="48"/>
  <c r="C56" i="48"/>
  <c r="G56" i="48"/>
  <c r="C57" i="48"/>
  <c r="G57" i="48"/>
  <c r="E57" i="48"/>
  <c r="I57" i="48"/>
  <c r="C58" i="48"/>
  <c r="G58" i="48"/>
  <c r="E58" i="48"/>
  <c r="I58" i="48"/>
  <c r="C59" i="48"/>
  <c r="G59" i="48"/>
  <c r="E59" i="48"/>
  <c r="I59" i="48"/>
  <c r="C60" i="48"/>
  <c r="G60" i="48"/>
  <c r="E60" i="48"/>
  <c r="I60" i="48"/>
  <c r="C61" i="48"/>
  <c r="G61" i="48"/>
  <c r="E61" i="48"/>
  <c r="I61" i="48"/>
  <c r="E62" i="48"/>
  <c r="I62" i="48"/>
  <c r="C62" i="48"/>
  <c r="G62" i="48"/>
  <c r="C63" i="48"/>
  <c r="G63" i="48"/>
  <c r="J66" i="48"/>
  <c r="K66" i="48"/>
  <c r="E64" i="48"/>
  <c r="I64" i="48"/>
  <c r="C70" i="48"/>
  <c r="G70" i="48"/>
  <c r="E70" i="48"/>
  <c r="I70" i="48"/>
  <c r="C71" i="48"/>
  <c r="G71" i="48"/>
  <c r="E71" i="48"/>
  <c r="I71" i="48"/>
  <c r="C72" i="48"/>
  <c r="G72" i="48"/>
  <c r="E72" i="48"/>
  <c r="I72" i="48"/>
  <c r="E73" i="48"/>
  <c r="I73" i="48"/>
  <c r="C73" i="48"/>
  <c r="G73" i="48"/>
  <c r="E74" i="48"/>
  <c r="I74" i="48"/>
  <c r="C74" i="48"/>
  <c r="G74" i="48"/>
  <c r="C75" i="48"/>
  <c r="G75" i="48"/>
  <c r="J78" i="48"/>
  <c r="K78" i="48"/>
  <c r="E76" i="48"/>
  <c r="I76" i="48"/>
  <c r="F83" i="48"/>
  <c r="E86" i="48"/>
  <c r="I86" i="48"/>
  <c r="C86" i="48"/>
  <c r="G86" i="48"/>
  <c r="E87" i="48"/>
  <c r="I87" i="48"/>
  <c r="C87" i="48"/>
  <c r="G87" i="48"/>
  <c r="E88" i="48"/>
  <c r="I88" i="48"/>
  <c r="C88" i="48"/>
  <c r="G88" i="48"/>
  <c r="C89" i="48"/>
  <c r="G89" i="48"/>
  <c r="E89" i="48"/>
  <c r="I89" i="48"/>
  <c r="E90" i="48"/>
  <c r="I90" i="48"/>
  <c r="C90" i="48"/>
  <c r="G90" i="48"/>
  <c r="E91" i="48"/>
  <c r="I91" i="48"/>
  <c r="C91" i="48"/>
  <c r="G91" i="48"/>
  <c r="C92" i="48"/>
  <c r="G92" i="48"/>
  <c r="E92" i="48"/>
  <c r="I92" i="48"/>
  <c r="C93" i="48"/>
  <c r="G93" i="48"/>
  <c r="K96" i="48"/>
  <c r="J96" i="48"/>
  <c r="E94" i="48"/>
  <c r="I94" i="48"/>
  <c r="E100" i="48"/>
  <c r="I100" i="48"/>
  <c r="C100" i="48"/>
  <c r="G100" i="48"/>
  <c r="C101" i="48"/>
  <c r="G101" i="48"/>
  <c r="E101" i="48"/>
  <c r="I101" i="48"/>
  <c r="C102" i="48"/>
  <c r="G102" i="48"/>
  <c r="E102" i="48"/>
  <c r="I102" i="48"/>
  <c r="C103" i="48"/>
  <c r="G103" i="48"/>
  <c r="E103" i="48"/>
  <c r="I103" i="48"/>
  <c r="C104" i="48"/>
  <c r="G104" i="48"/>
  <c r="E104" i="48"/>
  <c r="I104" i="48"/>
  <c r="C105" i="48"/>
  <c r="G105" i="48"/>
  <c r="E105" i="48"/>
  <c r="I105" i="48"/>
  <c r="E106" i="48"/>
  <c r="I106" i="48"/>
  <c r="C106" i="48"/>
  <c r="G106" i="48"/>
  <c r="C107" i="48"/>
  <c r="G107" i="48"/>
  <c r="E107" i="48"/>
  <c r="I107" i="48"/>
  <c r="C108" i="48"/>
  <c r="G108" i="48"/>
  <c r="K111" i="48"/>
  <c r="J111" i="48"/>
  <c r="E109" i="48"/>
  <c r="I109" i="48"/>
  <c r="F116" i="48"/>
  <c r="J122" i="48"/>
  <c r="E119" i="48"/>
  <c r="C119" i="48"/>
  <c r="G119" i="48"/>
  <c r="K122" i="48"/>
  <c r="E120" i="48"/>
  <c r="I120" i="48"/>
  <c r="C126" i="48"/>
  <c r="G126" i="48"/>
  <c r="E126" i="48"/>
  <c r="I126" i="48"/>
  <c r="C127" i="48"/>
  <c r="G127" i="48"/>
  <c r="E127" i="48"/>
  <c r="I127" i="48"/>
  <c r="C128" i="48"/>
  <c r="G128" i="48"/>
  <c r="E128" i="48"/>
  <c r="I128" i="48"/>
  <c r="E129" i="48"/>
  <c r="I129" i="48"/>
  <c r="C129" i="48"/>
  <c r="G129" i="48"/>
  <c r="C130" i="48"/>
  <c r="G130" i="48"/>
  <c r="E130" i="48"/>
  <c r="I130" i="48"/>
  <c r="C131" i="48"/>
  <c r="G131" i="48"/>
  <c r="E131" i="48"/>
  <c r="K134" i="48"/>
  <c r="E132" i="48"/>
  <c r="I132" i="48"/>
  <c r="K149" i="48"/>
  <c r="E147" i="48"/>
  <c r="I147" i="48"/>
  <c r="F154" i="48"/>
  <c r="E157" i="48"/>
  <c r="I157" i="48"/>
  <c r="C157" i="48"/>
  <c r="G157" i="48"/>
  <c r="E158" i="48"/>
  <c r="I158" i="48"/>
  <c r="C158" i="48"/>
  <c r="G158" i="48"/>
  <c r="E159" i="48"/>
  <c r="I159" i="48"/>
  <c r="C159" i="48"/>
  <c r="G159" i="48"/>
  <c r="C160" i="48"/>
  <c r="G160" i="48"/>
  <c r="E160" i="48"/>
  <c r="I160" i="48"/>
  <c r="C161" i="48"/>
  <c r="G161" i="48"/>
  <c r="I161" i="48"/>
  <c r="C162" i="48"/>
  <c r="G162" i="48"/>
  <c r="J165" i="48"/>
  <c r="E162" i="48"/>
  <c r="K165" i="48"/>
  <c r="E163" i="48"/>
  <c r="I163" i="48"/>
  <c r="K171" i="48"/>
  <c r="E169" i="48"/>
  <c r="I169" i="48"/>
  <c r="F176" i="48"/>
  <c r="C179" i="48"/>
  <c r="G179" i="48"/>
  <c r="E179" i="48"/>
  <c r="I179" i="48"/>
  <c r="C180" i="48"/>
  <c r="G180" i="48"/>
  <c r="E180" i="48"/>
  <c r="I180" i="48"/>
  <c r="C181" i="48"/>
  <c r="G181" i="48"/>
  <c r="E181" i="48"/>
  <c r="I181" i="48"/>
  <c r="E182" i="48"/>
  <c r="I182" i="48"/>
  <c r="C182" i="48"/>
  <c r="G182" i="48"/>
  <c r="E183" i="48"/>
  <c r="I183" i="48"/>
  <c r="C183" i="48"/>
  <c r="G183" i="48"/>
  <c r="C184" i="48"/>
  <c r="G184" i="48"/>
  <c r="J187" i="48"/>
  <c r="K187" i="48"/>
  <c r="E185" i="48"/>
  <c r="I185" i="48"/>
  <c r="C191" i="48"/>
  <c r="G191" i="48"/>
  <c r="E191" i="48"/>
  <c r="I191" i="48"/>
  <c r="C192" i="48"/>
  <c r="G192" i="48"/>
  <c r="E192" i="48"/>
  <c r="I192" i="48"/>
  <c r="E193" i="48"/>
  <c r="I193" i="48"/>
  <c r="C193" i="48"/>
  <c r="G193" i="48"/>
  <c r="C194" i="48"/>
  <c r="G194" i="48"/>
  <c r="E194" i="48"/>
  <c r="I194" i="48"/>
  <c r="E195" i="48"/>
  <c r="I195" i="48"/>
  <c r="C195" i="48"/>
  <c r="G195" i="48"/>
  <c r="C196" i="48"/>
  <c r="G196" i="48"/>
  <c r="E196" i="48"/>
  <c r="I196" i="48"/>
  <c r="C197" i="48"/>
  <c r="G197" i="48"/>
  <c r="K200" i="48"/>
  <c r="J200" i="48"/>
  <c r="E198" i="48"/>
  <c r="I198" i="48"/>
  <c r="C204" i="48"/>
  <c r="G204" i="48"/>
  <c r="E204" i="48"/>
  <c r="K207" i="48"/>
  <c r="E205" i="48"/>
  <c r="I205" i="48"/>
  <c r="E38" i="47"/>
  <c r="D38" i="47"/>
  <c r="C38" i="47"/>
  <c r="B38" i="47"/>
  <c r="J36" i="47"/>
  <c r="H36" i="47"/>
  <c r="G36" i="47"/>
  <c r="I36" i="47" s="1"/>
  <c r="H30" i="47"/>
  <c r="J30" i="47" s="1"/>
  <c r="G30" i="47"/>
  <c r="I30" i="47" s="1"/>
  <c r="E27" i="47"/>
  <c r="D27" i="47"/>
  <c r="C27" i="47"/>
  <c r="B27" i="47"/>
  <c r="J25" i="47"/>
  <c r="H25" i="47"/>
  <c r="G25" i="47"/>
  <c r="I25" i="47" s="1"/>
  <c r="C13" i="51"/>
  <c r="E13" i="51" s="1"/>
  <c r="F24" i="51"/>
  <c r="D24" i="51"/>
  <c r="I15" i="51"/>
  <c r="I24" i="51" s="1"/>
  <c r="H15" i="51"/>
  <c r="H24" i="51" s="1"/>
  <c r="J24" i="51" s="1"/>
  <c r="E24" i="51"/>
  <c r="C24" i="51"/>
  <c r="B33" i="46"/>
  <c r="E33" i="46"/>
  <c r="D33" i="46"/>
  <c r="C33" i="46"/>
  <c r="K211" i="48"/>
  <c r="J211" i="48"/>
  <c r="C11" i="44"/>
  <c r="C43" i="44"/>
  <c r="D11" i="44"/>
  <c r="D43" i="44"/>
  <c r="E11" i="44"/>
  <c r="E43" i="44"/>
  <c r="B11" i="44"/>
  <c r="B43" i="44"/>
  <c r="G43" i="44" s="1"/>
  <c r="I43" i="44" s="1"/>
  <c r="E11" i="45"/>
  <c r="D11" i="45"/>
  <c r="C11" i="45"/>
  <c r="B11" i="45"/>
  <c r="E487" i="49"/>
  <c r="D487" i="49"/>
  <c r="C487" i="49"/>
  <c r="B487" i="49"/>
  <c r="B5" i="49"/>
  <c r="C5" i="49" s="1"/>
  <c r="E5" i="49" s="1"/>
  <c r="B5" i="47"/>
  <c r="C5" i="47" s="1"/>
  <c r="E5" i="47" s="1"/>
  <c r="E64" i="26"/>
  <c r="C64" i="26"/>
  <c r="H6" i="26"/>
  <c r="H64" i="26" s="1"/>
  <c r="G6" i="26"/>
  <c r="G64" i="26" s="1"/>
  <c r="D64" i="26"/>
  <c r="B64" i="26"/>
  <c r="J6"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64" i="33" s="1"/>
  <c r="G6" i="33"/>
  <c r="G64" i="33" s="1"/>
  <c r="E64" i="33"/>
  <c r="D64" i="33"/>
  <c r="C64" i="33"/>
  <c r="B64" i="33"/>
  <c r="G487" i="49" l="1"/>
  <c r="I487" i="49" s="1"/>
  <c r="H487" i="49"/>
  <c r="J487" i="49" s="1"/>
  <c r="D5" i="49"/>
  <c r="D44" i="44"/>
  <c r="H43" i="44"/>
  <c r="H11" i="44"/>
  <c r="E44" i="44"/>
  <c r="C44" i="44"/>
  <c r="B44" i="44"/>
  <c r="C5" i="44"/>
  <c r="E5" i="44" s="1"/>
  <c r="H27" i="47"/>
  <c r="J27" i="47" s="1"/>
  <c r="G27" i="47"/>
  <c r="I27" i="47" s="1"/>
  <c r="H38" i="47"/>
  <c r="J38" i="47" s="1"/>
  <c r="G38" i="47"/>
  <c r="I38" i="47" s="1"/>
  <c r="D5" i="47"/>
  <c r="H33" i="46"/>
  <c r="J33" i="46" s="1"/>
  <c r="G33" i="46"/>
  <c r="I33" i="46" s="1"/>
  <c r="D5" i="46"/>
  <c r="D5" i="33"/>
  <c r="I6" i="26"/>
  <c r="I64" i="26"/>
  <c r="J64" i="26"/>
  <c r="D5" i="26"/>
  <c r="D46" i="45"/>
  <c r="D47" i="45"/>
  <c r="D48" i="45"/>
  <c r="D49" i="45"/>
  <c r="D50" i="45"/>
  <c r="D51" i="45"/>
  <c r="D52" i="45"/>
  <c r="D53" i="45"/>
  <c r="D54" i="45"/>
  <c r="D55" i="45"/>
  <c r="D56" i="45"/>
  <c r="D57" i="45"/>
  <c r="D58" i="45"/>
  <c r="D59" i="45"/>
  <c r="D60" i="45"/>
  <c r="D61" i="45"/>
  <c r="D62" i="45"/>
  <c r="D63" i="45"/>
  <c r="D64" i="45"/>
  <c r="D65" i="45"/>
  <c r="E62" i="45"/>
  <c r="E63" i="45"/>
  <c r="H63" i="45" s="1"/>
  <c r="E64" i="45"/>
  <c r="E65" i="45"/>
  <c r="E46" i="45"/>
  <c r="E47" i="45"/>
  <c r="H47" i="45" s="1"/>
  <c r="E48" i="45"/>
  <c r="H48" i="45" s="1"/>
  <c r="E49" i="45"/>
  <c r="H49" i="45" s="1"/>
  <c r="E50" i="45"/>
  <c r="H50" i="45" s="1"/>
  <c r="E51" i="45"/>
  <c r="E52" i="45"/>
  <c r="E53" i="45"/>
  <c r="E54" i="45"/>
  <c r="H54" i="45" s="1"/>
  <c r="E55" i="45"/>
  <c r="E56" i="45"/>
  <c r="E57" i="45"/>
  <c r="E58" i="45"/>
  <c r="E59" i="45"/>
  <c r="E60" i="45"/>
  <c r="H60" i="45" s="1"/>
  <c r="E61" i="45"/>
  <c r="B46" i="45"/>
  <c r="B47" i="45"/>
  <c r="B48" i="45"/>
  <c r="B49" i="45"/>
  <c r="B50" i="45"/>
  <c r="B51" i="45"/>
  <c r="B52" i="45"/>
  <c r="B53" i="45"/>
  <c r="B54" i="45"/>
  <c r="B55" i="45"/>
  <c r="B56" i="45"/>
  <c r="B57" i="45"/>
  <c r="B58" i="45"/>
  <c r="B59" i="45"/>
  <c r="B60" i="45"/>
  <c r="B61" i="45"/>
  <c r="B62" i="45"/>
  <c r="B63" i="45"/>
  <c r="B64" i="45"/>
  <c r="B65" i="45"/>
  <c r="C62" i="45"/>
  <c r="C63" i="45"/>
  <c r="C64" i="45"/>
  <c r="C65" i="45"/>
  <c r="C46" i="45"/>
  <c r="C47" i="45"/>
  <c r="C48" i="45"/>
  <c r="C49" i="45"/>
  <c r="C50" i="45"/>
  <c r="C51" i="45"/>
  <c r="C52" i="45"/>
  <c r="C53" i="45"/>
  <c r="C54" i="45"/>
  <c r="C55" i="45"/>
  <c r="C56" i="45"/>
  <c r="C57" i="45"/>
  <c r="C58" i="45"/>
  <c r="C59" i="45"/>
  <c r="C60" i="45"/>
  <c r="C61" i="45"/>
  <c r="B39" i="45"/>
  <c r="B40" i="45"/>
  <c r="B41" i="45"/>
  <c r="B42" i="45"/>
  <c r="H11" i="45"/>
  <c r="J11" i="45" s="1"/>
  <c r="D39" i="45"/>
  <c r="D40" i="45"/>
  <c r="D41" i="45"/>
  <c r="D42" i="45"/>
  <c r="C39" i="45"/>
  <c r="C40" i="45"/>
  <c r="C41" i="45"/>
  <c r="C42" i="45"/>
  <c r="E39" i="45"/>
  <c r="E40" i="45"/>
  <c r="H40" i="45" s="1"/>
  <c r="E41" i="45"/>
  <c r="E42" i="45"/>
  <c r="H34" i="45"/>
  <c r="J34" i="45" s="1"/>
  <c r="G34" i="45"/>
  <c r="I34" i="45" s="1"/>
  <c r="G11" i="45"/>
  <c r="J15" i="51"/>
  <c r="K15" i="51"/>
  <c r="K24" i="51"/>
  <c r="D13" i="51"/>
  <c r="F13" i="51" s="1"/>
  <c r="G11" i="44"/>
  <c r="C6" i="45"/>
  <c r="J43" i="44"/>
  <c r="B38" i="45"/>
  <c r="I11" i="44"/>
  <c r="I11" i="45"/>
  <c r="G41" i="45" l="1"/>
  <c r="H44" i="44"/>
  <c r="J44" i="44" s="1"/>
  <c r="G44" i="44"/>
  <c r="I44" i="44" s="1"/>
  <c r="H42" i="45"/>
  <c r="E43" i="45"/>
  <c r="C43" i="45"/>
  <c r="H41" i="45"/>
  <c r="D43" i="45"/>
  <c r="H43" i="45" s="1"/>
  <c r="H39" i="45"/>
  <c r="G42" i="45"/>
  <c r="G40" i="45"/>
  <c r="G65" i="45"/>
  <c r="G63" i="45"/>
  <c r="G61" i="45"/>
  <c r="G59" i="45"/>
  <c r="G57" i="45"/>
  <c r="G55" i="45"/>
  <c r="G53" i="45"/>
  <c r="G51" i="45"/>
  <c r="G49" i="45"/>
  <c r="G47" i="45"/>
  <c r="H65" i="45"/>
  <c r="H61" i="45"/>
  <c r="H59" i="45"/>
  <c r="H57" i="45"/>
  <c r="H55" i="45"/>
  <c r="H53" i="45"/>
  <c r="H51" i="45"/>
  <c r="G39" i="45"/>
  <c r="B43" i="45"/>
  <c r="G43" i="45" s="1"/>
  <c r="C66" i="45"/>
  <c r="G64" i="45"/>
  <c r="G62" i="45"/>
  <c r="G60" i="45"/>
  <c r="G58" i="45"/>
  <c r="G56" i="45"/>
  <c r="G54" i="45"/>
  <c r="G52" i="45"/>
  <c r="G50" i="45"/>
  <c r="G48" i="45"/>
  <c r="G46" i="45"/>
  <c r="B66" i="45"/>
  <c r="G66" i="45" s="1"/>
  <c r="E66" i="45"/>
  <c r="H64" i="45"/>
  <c r="H62" i="45"/>
  <c r="H58" i="45"/>
  <c r="H56" i="45"/>
  <c r="H52" i="45"/>
  <c r="D66" i="45"/>
  <c r="H46" i="45"/>
  <c r="C38" i="45"/>
  <c r="E6" i="45"/>
  <c r="E38" i="45" s="1"/>
  <c r="H66" i="45" l="1"/>
</calcChain>
</file>

<file path=xl/sharedStrings.xml><?xml version="1.0" encoding="utf-8"?>
<sst xmlns="http://schemas.openxmlformats.org/spreadsheetml/2006/main" count="1736" uniqueCount="607">
  <si>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</si>
  <si>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</si>
  <si>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</si>
  <si>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</si>
  <si>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</si>
  <si>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</si>
  <si>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</si>
  <si>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</si>
  <si>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</si>
  <si>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</si>
  <si>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</si>
  <si>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</si>
  <si>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</si>
  <si>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</si>
  <si>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</si>
  <si>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</si>
  <si>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</si>
  <si>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</si>
  <si>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</si>
  <si>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</si>
  <si>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</si>
  <si>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</si>
  <si>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</si>
  <si>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</si>
  <si>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</si>
  <si>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</si>
  <si>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</si>
  <si>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</si>
  <si>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</si>
  <si>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</si>
  <si>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</si>
  <si>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</si>
  <si>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</si>
  <si>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</si>
  <si>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BMW</t>
  </si>
  <si>
    <t>Chrysler</t>
  </si>
  <si>
    <t>Citroen</t>
  </si>
  <si>
    <t>Daf</t>
  </si>
  <si>
    <t>Fiat</t>
  </si>
  <si>
    <t>Fiat Professional</t>
  </si>
  <si>
    <t>Ford</t>
  </si>
  <si>
    <t>Freightliner</t>
  </si>
  <si>
    <t>Fuso</t>
  </si>
  <si>
    <t>Great Wall</t>
  </si>
  <si>
    <t>Haval</t>
  </si>
  <si>
    <t>Hino</t>
  </si>
  <si>
    <t>Holden</t>
  </si>
  <si>
    <t>Honda</t>
  </si>
  <si>
    <t>Hyundai</t>
  </si>
  <si>
    <t>Hyundai Commercial Vehicles</t>
  </si>
  <si>
    <t>Infiniti</t>
  </si>
  <si>
    <t>International</t>
  </si>
  <si>
    <t>Isuzu</t>
  </si>
  <si>
    <t>Isuzu Ute</t>
  </si>
  <si>
    <t>Iveco Trucks</t>
  </si>
  <si>
    <t>Jaguar</t>
  </si>
  <si>
    <t>Jeep</t>
  </si>
  <si>
    <t>Kenworth</t>
  </si>
  <si>
    <t>Kia</t>
  </si>
  <si>
    <t>Land Rover</t>
  </si>
  <si>
    <t>LDV</t>
  </si>
  <si>
    <t>Lexus</t>
  </si>
  <si>
    <t>Mack</t>
  </si>
  <si>
    <t>Man</t>
  </si>
  <si>
    <t>Maserati</t>
  </si>
  <si>
    <t>Mazda</t>
  </si>
  <si>
    <t>Mercedes-Benz Cars</t>
  </si>
  <si>
    <t>Mercedes-Benz Trucks</t>
  </si>
  <si>
    <t>Mercedes-Benz Vans</t>
  </si>
  <si>
    <t>MG</t>
  </si>
  <si>
    <t>MINI</t>
  </si>
  <si>
    <t>Mitsubishi</t>
  </si>
  <si>
    <t>Nissan</t>
  </si>
  <si>
    <t>Peugeot</t>
  </si>
  <si>
    <t>Porsche</t>
  </si>
  <si>
    <t>RAM</t>
  </si>
  <si>
    <t>Renault</t>
  </si>
  <si>
    <t>Scania</t>
  </si>
  <si>
    <t>Skoda</t>
  </si>
  <si>
    <t>SsangYong</t>
  </si>
  <si>
    <t>Subaru</t>
  </si>
  <si>
    <t>Suzuki</t>
  </si>
  <si>
    <t>Toyota</t>
  </si>
  <si>
    <t>UD Trucks</t>
  </si>
  <si>
    <t>Volkswagen</t>
  </si>
  <si>
    <t>Volvo Car</t>
  </si>
  <si>
    <t>Volvo Commercial</t>
  </si>
  <si>
    <t>Western Star</t>
  </si>
  <si>
    <t>VFACTS TAS REPORT</t>
  </si>
  <si>
    <t>SEPTEMBER 2020</t>
  </si>
  <si>
    <t>AUSTRALIAN CAPITAL TERRITORY</t>
  </si>
  <si>
    <t>NEW SOUTH WALES</t>
  </si>
  <si>
    <t>NORTHERN TERRITORY</t>
  </si>
  <si>
    <t>QUEENSLAND</t>
  </si>
  <si>
    <t>SOUTH AUSTRALIA</t>
  </si>
  <si>
    <t>TASMANIA</t>
  </si>
  <si>
    <t>VICTORIA</t>
  </si>
  <si>
    <t>WESTERN AUSTRALIA</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</si>
  <si>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October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</si>
  <si>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TAS</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</si>
  <si>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</si>
  <si>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</si>
  <si>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</si>
  <si>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</si>
  <si>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</si>
  <si>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</si>
  <si>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</si>
  <si>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</si>
  <si>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</si>
  <si>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</si>
  <si>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</si>
  <si>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</si>
  <si>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</si>
  <si>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</si>
  <si>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</si>
  <si>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</si>
  <si>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</si>
  <si>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</si>
  <si>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</si>
  <si>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</si>
  <si>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</si>
  <si>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</si>
  <si>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</si>
  <si>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</si>
  <si>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</si>
  <si>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</si>
  <si>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</si>
  <si>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</si>
  <si>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</si>
  <si>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</si>
  <si>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</si>
  <si>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</si>
  <si>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</si>
  <si>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</si>
  <si>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</si>
  <si>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</si>
  <si>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</si>
  <si>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</si>
  <si>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</si>
  <si>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</si>
  <si>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</si>
  <si>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</si>
  <si>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</si>
  <si>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</si>
  <si>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</si>
  <si>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</si>
  <si>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</si>
  <si>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</si>
  <si>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</si>
  <si>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</si>
  <si>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</si>
  <si>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</si>
  <si>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</si>
  <si>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</si>
  <si>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</si>
  <si>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</si>
  <si>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</si>
  <si>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</si>
  <si>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</si>
  <si>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</si>
  <si>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</si>
  <si>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</si>
  <si>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</si>
  <si>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</si>
  <si>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</si>
  <si>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</si>
  <si>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</si>
  <si>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</si>
  <si>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</si>
  <si>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</si>
  <si>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</si>
  <si>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</si>
  <si>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</si>
  <si>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</si>
  <si>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</si>
  <si>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</si>
  <si>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</si>
  <si>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</si>
  <si>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</si>
  <si>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</si>
  <si>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</si>
  <si>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</si>
  <si>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</si>
  <si>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</si>
  <si>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</si>
  <si>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</si>
  <si>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</si>
  <si>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</si>
  <si>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</si>
  <si>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</si>
  <si>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</si>
  <si>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</si>
  <si>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</si>
  <si>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</si>
  <si>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</si>
  <si>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</si>
  <si>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</si>
  <si>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</si>
  <si>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</si>
  <si>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</si>
  <si>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</si>
  <si>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</si>
  <si>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</si>
  <si>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</si>
  <si>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MINI Hatch</t>
  </si>
  <si>
    <t>Alfa Romeo Giulietta</t>
  </si>
  <si>
    <t>Ford Focus</t>
  </si>
  <si>
    <t>Holden Astra</t>
  </si>
  <si>
    <t>Honda Civic</t>
  </si>
  <si>
    <t>Hyundai Elantra</t>
  </si>
  <si>
    <t>Hyundai i30</t>
  </si>
  <si>
    <t>Hyundai Ioniq</t>
  </si>
  <si>
    <t>Kia Cerato</t>
  </si>
  <si>
    <t>Mazda3</t>
  </si>
  <si>
    <t>Mitsubishi Lancer</t>
  </si>
  <si>
    <t>Peugeot 308</t>
  </si>
  <si>
    <t>Renault Megane</t>
  </si>
  <si>
    <t>Skoda Rapid</t>
  </si>
  <si>
    <t>Skoda Scala</t>
  </si>
  <si>
    <t>Subaru Impreza</t>
  </si>
  <si>
    <t>Subaru WRX</t>
  </si>
  <si>
    <t>Toyota Corolla</t>
  </si>
  <si>
    <t>Toyota Prius V</t>
  </si>
  <si>
    <t>Volkswagen Golf</t>
  </si>
  <si>
    <t>Audi A3</t>
  </si>
  <si>
    <t>BMW 1 Series</t>
  </si>
  <si>
    <t>BMW 2 Series Gran Coupe</t>
  </si>
  <si>
    <t>BMW i3</t>
  </si>
  <si>
    <t>Lexus CT200H</t>
  </si>
  <si>
    <t>Mercedes-Benz A-Class</t>
  </si>
  <si>
    <t>Mercedes-Benz B-Class</t>
  </si>
  <si>
    <t>Nissan Leaf</t>
  </si>
  <si>
    <t>Ford Mondeo</t>
  </si>
  <si>
    <t>Hyundai Sonata</t>
  </si>
  <si>
    <t>Kia Optima</t>
  </si>
  <si>
    <t>Mazda6</t>
  </si>
  <si>
    <t>Peugeot 508</t>
  </si>
  <si>
    <t>Skoda Octavia</t>
  </si>
  <si>
    <t>Subaru Levorg</t>
  </si>
  <si>
    <t>Subaru Liberty</t>
  </si>
  <si>
    <t>Toyota Camry</t>
  </si>
  <si>
    <t>Volkswagen Passat</t>
  </si>
  <si>
    <t>Audi A4</t>
  </si>
  <si>
    <t>Audi A5 Sportback</t>
  </si>
  <si>
    <t>BMW 3 Series</t>
  </si>
  <si>
    <t>BMW 4 Series Gran Coupe</t>
  </si>
  <si>
    <t>Jaguar XE</t>
  </si>
  <si>
    <t>Lexus IS</t>
  </si>
  <si>
    <t>Mercedes-Benz C-Class</t>
  </si>
  <si>
    <t>Mercedes-Benz CLA-Class</t>
  </si>
  <si>
    <t>Volkswagen Arteon</t>
  </si>
  <si>
    <t>Volvo S60</t>
  </si>
  <si>
    <t>Volvo V60</t>
  </si>
  <si>
    <t>Holden Commodore</t>
  </si>
  <si>
    <t>Kia Stinger</t>
  </si>
  <si>
    <t>Skoda Superb</t>
  </si>
  <si>
    <t>Audi A6</t>
  </si>
  <si>
    <t>Audi A7</t>
  </si>
  <si>
    <t>BMW 5 Series</t>
  </si>
  <si>
    <t>Jaguar XF</t>
  </si>
  <si>
    <t>Maserati Ghibli</t>
  </si>
  <si>
    <t>Mercedes-Benz CLS-Class</t>
  </si>
  <si>
    <t>Mercedes-Benz E-Class</t>
  </si>
  <si>
    <t>Volvo V90 CC</t>
  </si>
  <si>
    <t>Chrysler 300</t>
  </si>
  <si>
    <t>BMW 7 Series</t>
  </si>
  <si>
    <t>Mercedes-Benz S-Class</t>
  </si>
  <si>
    <t>Honda Odyssey</t>
  </si>
  <si>
    <t>Hyundai iMAX</t>
  </si>
  <si>
    <t>Kia Carnival</t>
  </si>
  <si>
    <t>LDV G10 Wagon</t>
  </si>
  <si>
    <t>Toyota Tarago</t>
  </si>
  <si>
    <t>Volkswagen Caddy</t>
  </si>
  <si>
    <t>Volkswagen Caravelle</t>
  </si>
  <si>
    <t>Volkswagen Multivan</t>
  </si>
  <si>
    <t>Mercedes-Benz Valente</t>
  </si>
  <si>
    <t>Mercedes-Benz V-Class</t>
  </si>
  <si>
    <t>BMW 2 Series Coupe/Conv</t>
  </si>
  <si>
    <t>Ford Mustang</t>
  </si>
  <si>
    <t>Hyundai Veloster</t>
  </si>
  <si>
    <t>Mazda MX5</t>
  </si>
  <si>
    <t>MINI Cabrio</t>
  </si>
  <si>
    <t>Nissan 370Z</t>
  </si>
  <si>
    <t>Subaru BRZ</t>
  </si>
  <si>
    <t>Toyota 86</t>
  </si>
  <si>
    <t>Audi A5</t>
  </si>
  <si>
    <t>BMW Z4</t>
  </si>
  <si>
    <t>Jaguar F-Type</t>
  </si>
  <si>
    <t>Lexus RC</t>
  </si>
  <si>
    <t>Mercedes-Benz C-Class Cpe/Conv</t>
  </si>
  <si>
    <t>Mercedes-Benz E-Class Cpe/Conv</t>
  </si>
  <si>
    <t>Porsche Boxster</t>
  </si>
  <si>
    <t>Porsche Cayman</t>
  </si>
  <si>
    <t>Toyota Supra</t>
  </si>
  <si>
    <t>Aston Martin Coupe/Conv</t>
  </si>
  <si>
    <t>Nissan GT-R</t>
  </si>
  <si>
    <t>Porsche 911</t>
  </si>
  <si>
    <t>Citroen C4 Cactus</t>
  </si>
  <si>
    <t>Ford EcoSport</t>
  </si>
  <si>
    <t>Ford Puma</t>
  </si>
  <si>
    <t>Holden Trax</t>
  </si>
  <si>
    <t>Hyundai Venue</t>
  </si>
  <si>
    <t>Mazda CX-3</t>
  </si>
  <si>
    <t>Nissan Juke</t>
  </si>
  <si>
    <t>Renault Captur</t>
  </si>
  <si>
    <t>SsangYong Tivoli</t>
  </si>
  <si>
    <t>Suzuki Ignis</t>
  </si>
  <si>
    <t>Suzuki Jimny</t>
  </si>
  <si>
    <t>Volkswagen T-Cross</t>
  </si>
  <si>
    <t>Honda HR-V</t>
  </si>
  <si>
    <t>Hyundai Kona</t>
  </si>
  <si>
    <t>Jeep Compass</t>
  </si>
  <si>
    <t>Kia Seltos</t>
  </si>
  <si>
    <t>Mazda CX-30</t>
  </si>
  <si>
    <t>MG ZS</t>
  </si>
  <si>
    <t>Mitsubishi ASX</t>
  </si>
  <si>
    <t>Mitsubishi Eclipse Cross</t>
  </si>
  <si>
    <t>Nissan Qashqai</t>
  </si>
  <si>
    <t>Peugeot 2008</t>
  </si>
  <si>
    <t>Renault Kadjar</t>
  </si>
  <si>
    <t>Skoda Kamiq</t>
  </si>
  <si>
    <t>Subaru XV</t>
  </si>
  <si>
    <t>Suzuki S-Cross</t>
  </si>
  <si>
    <t>Suzuki Vitara</t>
  </si>
  <si>
    <t>Toyota C-HR</t>
  </si>
  <si>
    <t>Volkswagen T-Roc</t>
  </si>
  <si>
    <t>Audi Q2</t>
  </si>
  <si>
    <t>Audi Q3</t>
  </si>
  <si>
    <t>BMW X1</t>
  </si>
  <si>
    <t>BMW X2</t>
  </si>
  <si>
    <t>Jaguar E-Pace</t>
  </si>
  <si>
    <t>Lexus UX</t>
  </si>
  <si>
    <t>Mercedes-Benz GLA-Class</t>
  </si>
  <si>
    <t>MINI Countryman</t>
  </si>
  <si>
    <t>Volvo XC40</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</si>
  <si>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</si>
  <si>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</si>
  <si>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</si>
  <si>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</si>
  <si>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</si>
  <si>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</si>
  <si>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</si>
  <si>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</si>
  <si>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</si>
  <si>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</si>
  <si>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</si>
  <si>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</si>
  <si>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</si>
  <si>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</si>
  <si>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</si>
  <si>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</si>
  <si>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</si>
  <si>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</si>
  <si>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</si>
  <si>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</si>
  <si>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</si>
  <si>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</si>
  <si>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</si>
  <si>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</si>
  <si>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</si>
  <si>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</si>
  <si>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</si>
  <si>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</si>
  <si>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</si>
  <si>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GLB-Class</t>
  </si>
  <si>
    <t>Mercedes-Benz GLC-Class Coupe</t>
  </si>
  <si>
    <t>Mercedes-Benz GLC-Class Wagon</t>
  </si>
  <si>
    <t>Porsche Macan</t>
  </si>
  <si>
    <t>Volvo XC60</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</si>
  <si>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</si>
  <si>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</si>
  <si>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</si>
  <si>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</si>
  <si>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</si>
  <si>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</si>
  <si>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</si>
  <si>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</si>
  <si>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</si>
  <si>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</si>
  <si>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</si>
  <si>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</si>
  <si>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</si>
  <si>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</si>
  <si>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</si>
  <si>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</si>
  <si>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</si>
  <si>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</si>
  <si>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</si>
  <si>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</si>
  <si>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</si>
  <si>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</si>
  <si>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</si>
  <si>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</si>
  <si>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</si>
  <si>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Q7</t>
  </si>
  <si>
    <t>BMW X5</t>
  </si>
  <si>
    <t>BMW X6</t>
  </si>
  <si>
    <t>Infiniti QX70</t>
  </si>
  <si>
    <t>Jaguar F-Pace</t>
  </si>
  <si>
    <t>Jaguar I-Pace</t>
  </si>
  <si>
    <t>Land Rover Defender</t>
  </si>
  <si>
    <t>Land Rover Range Rover Sport</t>
  </si>
  <si>
    <t>Land Rover Range Rover Velar</t>
  </si>
  <si>
    <t>Lexus RX</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</si>
  <si>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</si>
  <si>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</si>
  <si>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</si>
  <si>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</si>
  <si>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</si>
  <si>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</si>
  <si>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</si>
  <si>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</si>
  <si>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</si>
  <si>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</si>
  <si>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Land Rover Discovery</t>
  </si>
  <si>
    <t>Land Rover Range Rover</t>
  </si>
  <si>
    <t>Lexus LX</t>
  </si>
  <si>
    <t>Mercedes-Benz G-Class</t>
  </si>
  <si>
    <t>Mercedes-Benz GLS-Class</t>
  </si>
  <si>
    <t>Renault Master Bus</t>
  </si>
  <si>
    <t>Toyota Hiace Bus</t>
  </si>
  <si>
    <t>Toyota Coaster</t>
  </si>
  <si>
    <t>Citroen Berlingo</t>
  </si>
  <si>
    <t>Peugeot Partner</t>
  </si>
  <si>
    <t>Renault Kangoo</t>
  </si>
  <si>
    <t>Volkswagen Caddy Van</t>
  </si>
  <si>
    <t>Ford Transit Custom</t>
  </si>
  <si>
    <t>Hyundai iLOAD</t>
  </si>
  <si>
    <t>LDV G10</t>
  </si>
  <si>
    <t>LDV V80</t>
  </si>
  <si>
    <t>Mercedes-Benz Vito</t>
  </si>
  <si>
    <t>Mitsubishi Express</t>
  </si>
  <si>
    <t>Renault Trafic</t>
  </si>
  <si>
    <t>Toyota Hiace Van</t>
  </si>
  <si>
    <t>Volkswagen Transporter</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</si>
  <si>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</si>
  <si>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</si>
  <si>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</si>
  <si>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</si>
  <si>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</si>
  <si>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</si>
  <si>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</si>
  <si>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</si>
  <si>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</si>
  <si>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</si>
  <si>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Ford Ranger 4X4</t>
  </si>
  <si>
    <t>Great Wall Steed 4X4</t>
  </si>
  <si>
    <t>Holden Colorado 4X4</t>
  </si>
  <si>
    <t>Isuzu Ute D-Max 4X4</t>
  </si>
  <si>
    <t>Jeep Gladiator</t>
  </si>
  <si>
    <t>LDV T60 4X4</t>
  </si>
  <si>
    <t>Mazda BT-50 4X4</t>
  </si>
  <si>
    <t>Mercedes-Benz X-Class 4X4</t>
  </si>
  <si>
    <t>Mitsubishi Triton 4X4</t>
  </si>
  <si>
    <t>Nissan Navara 4X4</t>
  </si>
  <si>
    <t>RAM 1500 Express</t>
  </si>
  <si>
    <t>RAM 1500 Laramie</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</si>
  <si>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</si>
  <si>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</si>
  <si>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</si>
  <si>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</si>
  <si>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</si>
  <si>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</si>
  <si>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</si>
  <si>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</si>
  <si>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</si>
  <si>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</si>
  <si>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</si>
  <si>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</si>
  <si>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</si>
  <si>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Iveco Van (LD)</t>
  </si>
  <si>
    <t>Mercedes-Benz Sprinter</t>
  </si>
  <si>
    <t>Renault Master</t>
  </si>
  <si>
    <t>Volkswagen Crafter</t>
  </si>
  <si>
    <t>DAF (MD)</t>
  </si>
  <si>
    <t>Fuso Fighter (MD)</t>
  </si>
  <si>
    <t>Hino (MD)</t>
  </si>
  <si>
    <t>Isuzu N-Series (MD)</t>
  </si>
  <si>
    <t>Mercedes (MD)</t>
  </si>
  <si>
    <t>UD Trucks (MD)</t>
  </si>
  <si>
    <t>DAF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</si>
  <si>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</si>
  <si>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</si>
  <si>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</si>
  <si>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</si>
  <si>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</si>
  <si>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</si>
  <si>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</si>
  <si>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</si>
  <si>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</si>
  <si>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</si>
  <si>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</si>
  <si>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</si>
  <si>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</si>
  <si>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</si>
  <si>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</si>
  <si>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</si>
  <si>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</si>
  <si>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</si>
  <si>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</si>
  <si>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</si>
  <si>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</si>
  <si>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</si>
  <si>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</si>
  <si>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</si>
  <si>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</si>
  <si>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</si>
  <si>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</si>
  <si>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</si>
  <si>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</si>
  <si>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</si>
  <si>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</si>
  <si>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</si>
  <si>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</si>
  <si>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</si>
  <si>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</si>
  <si>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</si>
  <si>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</si>
  <si>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</si>
  <si>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</si>
  <si>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</si>
  <si>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</si>
  <si>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</si>
  <si>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</si>
  <si>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</si>
  <si>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</si>
  <si>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</si>
  <si>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</si>
  <si>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</si>
  <si>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</si>
  <si>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</si>
  <si>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</si>
  <si>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</si>
  <si>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</si>
  <si>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</si>
  <si>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</si>
  <si>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</si>
  <si>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</si>
  <si>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</si>
  <si>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</si>
  <si>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</si>
  <si>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</si>
  <si>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</si>
  <si>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</si>
  <si>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</si>
  <si>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</si>
  <si>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</si>
  <si>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</si>
  <si>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</si>
  <si>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</si>
  <si>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</si>
  <si>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</si>
  <si>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</si>
  <si>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BMW Total</t>
  </si>
  <si>
    <t>Chrysler Total</t>
  </si>
  <si>
    <t>Citroen Total</t>
  </si>
  <si>
    <t>Daf Total</t>
  </si>
  <si>
    <t>Fiat Total</t>
  </si>
  <si>
    <t>Fiat Professional Total</t>
  </si>
  <si>
    <t>Ford Total</t>
  </si>
  <si>
    <t>Freightliner Total</t>
  </si>
  <si>
    <t>Fuso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</si>
  <si>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</si>
  <si>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</si>
  <si>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</si>
  <si>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</si>
  <si>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</si>
  <si>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</si>
  <si>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</si>
  <si>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</si>
  <si>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</si>
  <si>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</si>
  <si>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</si>
  <si>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Trucks Total</t>
  </si>
  <si>
    <t>Jaguar Total</t>
  </si>
  <si>
    <t>Jeep Total</t>
  </si>
  <si>
    <t>Kenworth Total</t>
  </si>
  <si>
    <t>Kia Total</t>
  </si>
  <si>
    <t>Land Rover Total</t>
  </si>
  <si>
    <t>LDV Total</t>
  </si>
  <si>
    <t>Lexus Total</t>
  </si>
  <si>
    <t>Mack Total</t>
  </si>
  <si>
    <t>Man Total</t>
  </si>
  <si>
    <t>Maserati Total</t>
  </si>
  <si>
    <t>Mazda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</si>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</sst>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88</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89</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90</v>
      </c>
      <c r="C15" s="109">
        <v>1382</v>
      </c>
      <c r="D15" s="110">
        <v>1337</v>
      </c>
      <c r="E15" s="109">
        <v>15281</v>
      </c>
      <c r="F15" s="110">
        <v>12550</v>
      </c>
      <c r="G15" s="111"/>
      <c r="H15" s="109">
        <f t="shared" ref="H15:H22" si="0">C15-D15</f>
        <v>45</v>
      </c>
      <c r="I15" s="110">
        <f t="shared" ref="I15:I22" si="1">E15-F15</f>
        <v>2731</v>
      </c>
      <c r="J15" s="112">
        <f t="shared" ref="J15:J22" si="2">IF(D15=0, "-", IF(H15/D15&lt;10, H15/D15, "&gt;999%"))</f>
        <v>3.3657442034405384E-2</v>
      </c>
      <c r="K15" s="113">
        <f t="shared" ref="K15:K22" si="3">IF(F15=0, "-", IF(I15/F15&lt;10, I15/F15, "&gt;999%"))</f>
        <v>0.21760956175298804</v>
      </c>
      <c r="L15" s="99"/>
    </row>
    <row r="16" spans="1:12" ht="15" x14ac:dyDescent="0.2">
      <c r="A16" s="99"/>
      <c r="B16" s="108" t="s">
        <v>91</v>
      </c>
      <c r="C16" s="109">
        <v>26014</v>
      </c>
      <c r="D16" s="110">
        <v>27682</v>
      </c>
      <c r="E16" s="109">
        <v>214680</v>
      </c>
      <c r="F16" s="110">
        <v>259958</v>
      </c>
      <c r="G16" s="111"/>
      <c r="H16" s="109">
        <f t="shared" si="0"/>
        <v>-1668</v>
      </c>
      <c r="I16" s="110">
        <f t="shared" si="1"/>
        <v>-45278</v>
      </c>
      <c r="J16" s="112">
        <f t="shared" si="2"/>
        <v>-6.0255761866917133E-2</v>
      </c>
      <c r="K16" s="113">
        <f t="shared" si="3"/>
        <v>-0.1741742896929504</v>
      </c>
      <c r="L16" s="99"/>
    </row>
    <row r="17" spans="1:12" ht="15" x14ac:dyDescent="0.2">
      <c r="A17" s="99"/>
      <c r="B17" s="108" t="s">
        <v>92</v>
      </c>
      <c r="C17" s="109">
        <v>666</v>
      </c>
      <c r="D17" s="110">
        <v>602</v>
      </c>
      <c r="E17" s="109">
        <v>5422</v>
      </c>
      <c r="F17" s="110">
        <v>6871</v>
      </c>
      <c r="G17" s="111"/>
      <c r="H17" s="109">
        <f t="shared" si="0"/>
        <v>64</v>
      </c>
      <c r="I17" s="110">
        <f t="shared" si="1"/>
        <v>-1449</v>
      </c>
      <c r="J17" s="112">
        <f t="shared" si="2"/>
        <v>0.10631229235880399</v>
      </c>
      <c r="K17" s="113">
        <f t="shared" si="3"/>
        <v>-0.21088633386697714</v>
      </c>
      <c r="L17" s="99"/>
    </row>
    <row r="18" spans="1:12" ht="15" x14ac:dyDescent="0.2">
      <c r="A18" s="99"/>
      <c r="B18" s="108" t="s">
        <v>93</v>
      </c>
      <c r="C18" s="109">
        <v>16149</v>
      </c>
      <c r="D18" s="110">
        <v>17535</v>
      </c>
      <c r="E18" s="109">
        <v>137541</v>
      </c>
      <c r="F18" s="110">
        <v>164962</v>
      </c>
      <c r="G18" s="111"/>
      <c r="H18" s="109">
        <f t="shared" si="0"/>
        <v>-1386</v>
      </c>
      <c r="I18" s="110">
        <f t="shared" si="1"/>
        <v>-27421</v>
      </c>
      <c r="J18" s="112">
        <f t="shared" si="2"/>
        <v>-7.9041916167664678E-2</v>
      </c>
      <c r="K18" s="113">
        <f t="shared" si="3"/>
        <v>-0.16622616117651337</v>
      </c>
      <c r="L18" s="99"/>
    </row>
    <row r="19" spans="1:12" ht="15" x14ac:dyDescent="0.2">
      <c r="A19" s="99"/>
      <c r="B19" s="108" t="s">
        <v>94</v>
      </c>
      <c r="C19" s="109">
        <v>5177</v>
      </c>
      <c r="D19" s="110">
        <v>6645</v>
      </c>
      <c r="E19" s="109">
        <v>42616</v>
      </c>
      <c r="F19" s="110">
        <v>51738</v>
      </c>
      <c r="G19" s="111"/>
      <c r="H19" s="109">
        <f t="shared" si="0"/>
        <v>-1468</v>
      </c>
      <c r="I19" s="110">
        <f t="shared" si="1"/>
        <v>-9122</v>
      </c>
      <c r="J19" s="112">
        <f t="shared" si="2"/>
        <v>-0.22091798344620014</v>
      </c>
      <c r="K19" s="113">
        <f t="shared" si="3"/>
        <v>-0.17631141520739108</v>
      </c>
      <c r="L19" s="99"/>
    </row>
    <row r="20" spans="1:12" ht="15" x14ac:dyDescent="0.2">
      <c r="A20" s="99"/>
      <c r="B20" s="108" t="s">
        <v>95</v>
      </c>
      <c r="C20" s="109">
        <v>1268</v>
      </c>
      <c r="D20" s="110">
        <v>1927</v>
      </c>
      <c r="E20" s="109">
        <v>10689</v>
      </c>
      <c r="F20" s="110">
        <v>14791</v>
      </c>
      <c r="G20" s="111"/>
      <c r="H20" s="109">
        <f t="shared" si="0"/>
        <v>-659</v>
      </c>
      <c r="I20" s="110">
        <f t="shared" si="1"/>
        <v>-4102</v>
      </c>
      <c r="J20" s="112">
        <f t="shared" si="2"/>
        <v>-0.34198235599377269</v>
      </c>
      <c r="K20" s="113">
        <f t="shared" si="3"/>
        <v>-0.27733080927591103</v>
      </c>
      <c r="L20" s="99"/>
    </row>
    <row r="21" spans="1:12" ht="15" x14ac:dyDescent="0.2">
      <c r="A21" s="99"/>
      <c r="B21" s="108" t="s">
        <v>96</v>
      </c>
      <c r="C21" s="109">
        <v>10447</v>
      </c>
      <c r="D21" s="110">
        <v>24686</v>
      </c>
      <c r="E21" s="109">
        <v>155887</v>
      </c>
      <c r="F21" s="110">
        <v>231192</v>
      </c>
      <c r="G21" s="111"/>
      <c r="H21" s="109">
        <f t="shared" si="0"/>
        <v>-14239</v>
      </c>
      <c r="I21" s="110">
        <f t="shared" si="1"/>
        <v>-75305</v>
      </c>
      <c r="J21" s="112">
        <f t="shared" si="2"/>
        <v>-0.57680466661265495</v>
      </c>
      <c r="K21" s="113">
        <f t="shared" si="3"/>
        <v>-0.3257249385791896</v>
      </c>
      <c r="L21" s="99"/>
    </row>
    <row r="22" spans="1:12" ht="15" x14ac:dyDescent="0.2">
      <c r="A22" s="99"/>
      <c r="B22" s="108" t="s">
        <v>97</v>
      </c>
      <c r="C22" s="109">
        <v>7882</v>
      </c>
      <c r="D22" s="110">
        <v>7767</v>
      </c>
      <c r="E22" s="109">
        <v>62775</v>
      </c>
      <c r="F22" s="110">
        <v>69402</v>
      </c>
      <c r="G22" s="111"/>
      <c r="H22" s="109">
        <f t="shared" si="0"/>
        <v>115</v>
      </c>
      <c r="I22" s="110">
        <f t="shared" si="1"/>
        <v>-6627</v>
      </c>
      <c r="J22" s="112">
        <f t="shared" si="2"/>
        <v>1.4806231492210635E-2</v>
      </c>
      <c r="K22" s="113">
        <f t="shared" si="3"/>
        <v>-9.5487161753263591E-2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68985</v>
      </c>
      <c r="D24" s="121">
        <f>SUM(D15:D23)</f>
        <v>88181</v>
      </c>
      <c r="E24" s="120">
        <f>SUM(E15:E23)</f>
        <v>644891</v>
      </c>
      <c r="F24" s="121">
        <f>SUM(F15:F23)</f>
        <v>811464</v>
      </c>
      <c r="G24" s="122"/>
      <c r="H24" s="120">
        <f>SUM(H15:H23)</f>
        <v>-19196</v>
      </c>
      <c r="I24" s="121">
        <f>SUM(I15:I23)</f>
        <v>-166573</v>
      </c>
      <c r="J24" s="123">
        <f>IF(D24=0, 0, H24/D24)</f>
        <v>-0.21768861772944284</v>
      </c>
      <c r="K24" s="124">
        <f>IF(F24=0, 0, I24/F24)</f>
        <v>-0.20527466406396341</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98</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2"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86"/>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99</v>
      </c>
      <c r="B2" s="202" t="s">
        <v>89</v>
      </c>
      <c r="C2" s="198"/>
      <c r="D2" s="198"/>
      <c r="E2" s="203"/>
      <c r="F2" s="203"/>
      <c r="G2" s="203"/>
      <c r="H2" s="203"/>
      <c r="I2" s="203"/>
      <c r="J2" s="203"/>
      <c r="K2" s="203"/>
    </row>
    <row r="4" spans="1:11" ht="15.75" x14ac:dyDescent="0.25">
      <c r="A4" s="164" t="s">
        <v>110</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110</v>
      </c>
      <c r="B6" s="61" t="s">
        <v>12</v>
      </c>
      <c r="C6" s="62" t="s">
        <v>13</v>
      </c>
      <c r="D6" s="61" t="s">
        <v>12</v>
      </c>
      <c r="E6" s="63" t="s">
        <v>13</v>
      </c>
      <c r="F6" s="62" t="s">
        <v>12</v>
      </c>
      <c r="G6" s="62" t="s">
        <v>13</v>
      </c>
      <c r="H6" s="61" t="s">
        <v>12</v>
      </c>
      <c r="I6" s="63" t="s">
        <v>13</v>
      </c>
      <c r="J6" s="61"/>
      <c r="K6" s="63"/>
    </row>
    <row r="7" spans="1:11" x14ac:dyDescent="0.2">
      <c r="A7" s="7" t="s">
        <v>297</v>
      </c>
      <c r="B7" s="65">
        <v>0</v>
      </c>
      <c r="C7" s="34">
        <f>IF(B20=0, "-", B7/B20)</f>
        <v>0</v>
      </c>
      <c r="D7" s="65">
        <v>1</v>
      </c>
      <c r="E7" s="9">
        <f>IF(D20=0, "-", D7/D20)</f>
        <v>1.6666666666666666E-2</v>
      </c>
      <c r="F7" s="81">
        <v>0</v>
      </c>
      <c r="G7" s="34">
        <f>IF(F20=0, "-", F7/F20)</f>
        <v>0</v>
      </c>
      <c r="H7" s="65">
        <v>2</v>
      </c>
      <c r="I7" s="9">
        <f>IF(H20=0, "-", H7/H20)</f>
        <v>5.8997050147492625E-3</v>
      </c>
      <c r="J7" s="8">
        <f t="shared" ref="J7:J18" si="0">IF(D7=0, "-", IF((B7-D7)/D7&lt;10, (B7-D7)/D7, "&gt;999%"))</f>
        <v>-1</v>
      </c>
      <c r="K7" s="9">
        <f t="shared" ref="K7:K18" si="1">IF(H7=0, "-", IF((F7-H7)/H7&lt;10, (F7-H7)/H7, "&gt;999%"))</f>
        <v>-1</v>
      </c>
    </row>
    <row r="8" spans="1:11" x14ac:dyDescent="0.2">
      <c r="A8" s="7" t="s">
        <v>298</v>
      </c>
      <c r="B8" s="65">
        <v>0</v>
      </c>
      <c r="C8" s="34">
        <f>IF(B20=0, "-", B8/B20)</f>
        <v>0</v>
      </c>
      <c r="D8" s="65">
        <v>0</v>
      </c>
      <c r="E8" s="9">
        <f>IF(D20=0, "-", D8/D20)</f>
        <v>0</v>
      </c>
      <c r="F8" s="81">
        <v>0</v>
      </c>
      <c r="G8" s="34">
        <f>IF(F20=0, "-", F8/F20)</f>
        <v>0</v>
      </c>
      <c r="H8" s="65">
        <v>4</v>
      </c>
      <c r="I8" s="9">
        <f>IF(H20=0, "-", H8/H20)</f>
        <v>1.1799410029498525E-2</v>
      </c>
      <c r="J8" s="8" t="str">
        <f t="shared" si="0"/>
        <v>-</v>
      </c>
      <c r="K8" s="9">
        <f t="shared" si="1"/>
        <v>-1</v>
      </c>
    </row>
    <row r="9" spans="1:11" x14ac:dyDescent="0.2">
      <c r="A9" s="7" t="s">
        <v>299</v>
      </c>
      <c r="B9" s="65">
        <v>2</v>
      </c>
      <c r="C9" s="34">
        <f>IF(B20=0, "-", B9/B20)</f>
        <v>4.0816326530612242E-2</v>
      </c>
      <c r="D9" s="65">
        <v>0</v>
      </c>
      <c r="E9" s="9">
        <f>IF(D20=0, "-", D9/D20)</f>
        <v>0</v>
      </c>
      <c r="F9" s="81">
        <v>2</v>
      </c>
      <c r="G9" s="34">
        <f>IF(F20=0, "-", F9/F20)</f>
        <v>5.2910052910052907E-3</v>
      </c>
      <c r="H9" s="65">
        <v>0</v>
      </c>
      <c r="I9" s="9">
        <f>IF(H20=0, "-", H9/H20)</f>
        <v>0</v>
      </c>
      <c r="J9" s="8" t="str">
        <f t="shared" si="0"/>
        <v>-</v>
      </c>
      <c r="K9" s="9" t="str">
        <f t="shared" si="1"/>
        <v>-</v>
      </c>
    </row>
    <row r="10" spans="1:11" x14ac:dyDescent="0.2">
      <c r="A10" s="7" t="s">
        <v>300</v>
      </c>
      <c r="B10" s="65">
        <v>0</v>
      </c>
      <c r="C10" s="34">
        <f>IF(B20=0, "-", B10/B20)</f>
        <v>0</v>
      </c>
      <c r="D10" s="65">
        <v>14</v>
      </c>
      <c r="E10" s="9">
        <f>IF(D20=0, "-", D10/D20)</f>
        <v>0.23333333333333334</v>
      </c>
      <c r="F10" s="81">
        <v>49</v>
      </c>
      <c r="G10" s="34">
        <f>IF(F20=0, "-", F10/F20)</f>
        <v>0.12962962962962962</v>
      </c>
      <c r="H10" s="65">
        <v>72</v>
      </c>
      <c r="I10" s="9">
        <f>IF(H20=0, "-", H10/H20)</f>
        <v>0.21238938053097345</v>
      </c>
      <c r="J10" s="8">
        <f t="shared" si="0"/>
        <v>-1</v>
      </c>
      <c r="K10" s="9">
        <f t="shared" si="1"/>
        <v>-0.31944444444444442</v>
      </c>
    </row>
    <row r="11" spans="1:11" x14ac:dyDescent="0.2">
      <c r="A11" s="7" t="s">
        <v>301</v>
      </c>
      <c r="B11" s="65">
        <v>2</v>
      </c>
      <c r="C11" s="34">
        <f>IF(B20=0, "-", B11/B20)</f>
        <v>4.0816326530612242E-2</v>
      </c>
      <c r="D11" s="65">
        <v>12</v>
      </c>
      <c r="E11" s="9">
        <f>IF(D20=0, "-", D11/D20)</f>
        <v>0.2</v>
      </c>
      <c r="F11" s="81">
        <v>64</v>
      </c>
      <c r="G11" s="34">
        <f>IF(F20=0, "-", F11/F20)</f>
        <v>0.1693121693121693</v>
      </c>
      <c r="H11" s="65">
        <v>14</v>
      </c>
      <c r="I11" s="9">
        <f>IF(H20=0, "-", H11/H20)</f>
        <v>4.1297935103244837E-2</v>
      </c>
      <c r="J11" s="8">
        <f t="shared" si="0"/>
        <v>-0.83333333333333337</v>
      </c>
      <c r="K11" s="9">
        <f t="shared" si="1"/>
        <v>3.5714285714285716</v>
      </c>
    </row>
    <row r="12" spans="1:11" x14ac:dyDescent="0.2">
      <c r="A12" s="7" t="s">
        <v>302</v>
      </c>
      <c r="B12" s="65">
        <v>18</v>
      </c>
      <c r="C12" s="34">
        <f>IF(B20=0, "-", B12/B20)</f>
        <v>0.36734693877551022</v>
      </c>
      <c r="D12" s="65">
        <v>26</v>
      </c>
      <c r="E12" s="9">
        <f>IF(D20=0, "-", D12/D20)</f>
        <v>0.43333333333333335</v>
      </c>
      <c r="F12" s="81">
        <v>142</v>
      </c>
      <c r="G12" s="34">
        <f>IF(F20=0, "-", F12/F20)</f>
        <v>0.37566137566137564</v>
      </c>
      <c r="H12" s="65">
        <v>165</v>
      </c>
      <c r="I12" s="9">
        <f>IF(H20=0, "-", H12/H20)</f>
        <v>0.48672566371681414</v>
      </c>
      <c r="J12" s="8">
        <f t="shared" si="0"/>
        <v>-0.30769230769230771</v>
      </c>
      <c r="K12" s="9">
        <f t="shared" si="1"/>
        <v>-0.1393939393939394</v>
      </c>
    </row>
    <row r="13" spans="1:11" x14ac:dyDescent="0.2">
      <c r="A13" s="7" t="s">
        <v>303</v>
      </c>
      <c r="B13" s="65">
        <v>1</v>
      </c>
      <c r="C13" s="34">
        <f>IF(B20=0, "-", B13/B20)</f>
        <v>2.0408163265306121E-2</v>
      </c>
      <c r="D13" s="65">
        <v>1</v>
      </c>
      <c r="E13" s="9">
        <f>IF(D20=0, "-", D13/D20)</f>
        <v>1.6666666666666666E-2</v>
      </c>
      <c r="F13" s="81">
        <v>10</v>
      </c>
      <c r="G13" s="34">
        <f>IF(F20=0, "-", F13/F20)</f>
        <v>2.6455026455026454E-2</v>
      </c>
      <c r="H13" s="65">
        <v>7</v>
      </c>
      <c r="I13" s="9">
        <f>IF(H20=0, "-", H13/H20)</f>
        <v>2.0648967551622419E-2</v>
      </c>
      <c r="J13" s="8">
        <f t="shared" si="0"/>
        <v>0</v>
      </c>
      <c r="K13" s="9">
        <f t="shared" si="1"/>
        <v>0.42857142857142855</v>
      </c>
    </row>
    <row r="14" spans="1:11" x14ac:dyDescent="0.2">
      <c r="A14" s="7" t="s">
        <v>304</v>
      </c>
      <c r="B14" s="65">
        <v>0</v>
      </c>
      <c r="C14" s="34">
        <f>IF(B20=0, "-", B14/B20)</f>
        <v>0</v>
      </c>
      <c r="D14" s="65">
        <v>0</v>
      </c>
      <c r="E14" s="9">
        <f>IF(D20=0, "-", D14/D20)</f>
        <v>0</v>
      </c>
      <c r="F14" s="81">
        <v>0</v>
      </c>
      <c r="G14" s="34">
        <f>IF(F20=0, "-", F14/F20)</f>
        <v>0</v>
      </c>
      <c r="H14" s="65">
        <v>3</v>
      </c>
      <c r="I14" s="9">
        <f>IF(H20=0, "-", H14/H20)</f>
        <v>8.8495575221238937E-3</v>
      </c>
      <c r="J14" s="8" t="str">
        <f t="shared" si="0"/>
        <v>-</v>
      </c>
      <c r="K14" s="9">
        <f t="shared" si="1"/>
        <v>-1</v>
      </c>
    </row>
    <row r="15" spans="1:11" x14ac:dyDescent="0.2">
      <c r="A15" s="7" t="s">
        <v>305</v>
      </c>
      <c r="B15" s="65">
        <v>0</v>
      </c>
      <c r="C15" s="34">
        <f>IF(B20=0, "-", B15/B20)</f>
        <v>0</v>
      </c>
      <c r="D15" s="65">
        <v>0</v>
      </c>
      <c r="E15" s="9">
        <f>IF(D20=0, "-", D15/D20)</f>
        <v>0</v>
      </c>
      <c r="F15" s="81">
        <v>2</v>
      </c>
      <c r="G15" s="34">
        <f>IF(F20=0, "-", F15/F20)</f>
        <v>5.2910052910052907E-3</v>
      </c>
      <c r="H15" s="65">
        <v>1</v>
      </c>
      <c r="I15" s="9">
        <f>IF(H20=0, "-", H15/H20)</f>
        <v>2.9498525073746312E-3</v>
      </c>
      <c r="J15" s="8" t="str">
        <f t="shared" si="0"/>
        <v>-</v>
      </c>
      <c r="K15" s="9">
        <f t="shared" si="1"/>
        <v>1</v>
      </c>
    </row>
    <row r="16" spans="1:11" x14ac:dyDescent="0.2">
      <c r="A16" s="7" t="s">
        <v>306</v>
      </c>
      <c r="B16" s="65">
        <v>3</v>
      </c>
      <c r="C16" s="34">
        <f>IF(B20=0, "-", B16/B20)</f>
        <v>6.1224489795918366E-2</v>
      </c>
      <c r="D16" s="65">
        <v>2</v>
      </c>
      <c r="E16" s="9">
        <f>IF(D20=0, "-", D16/D20)</f>
        <v>3.3333333333333333E-2</v>
      </c>
      <c r="F16" s="81">
        <v>12</v>
      </c>
      <c r="G16" s="34">
        <f>IF(F20=0, "-", F16/F20)</f>
        <v>3.1746031746031744E-2</v>
      </c>
      <c r="H16" s="65">
        <v>35</v>
      </c>
      <c r="I16" s="9">
        <f>IF(H20=0, "-", H16/H20)</f>
        <v>0.10324483775811209</v>
      </c>
      <c r="J16" s="8">
        <f t="shared" si="0"/>
        <v>0.5</v>
      </c>
      <c r="K16" s="9">
        <f t="shared" si="1"/>
        <v>-0.65714285714285714</v>
      </c>
    </row>
    <row r="17" spans="1:11" x14ac:dyDescent="0.2">
      <c r="A17" s="7" t="s">
        <v>307</v>
      </c>
      <c r="B17" s="65">
        <v>16</v>
      </c>
      <c r="C17" s="34">
        <f>IF(B20=0, "-", B17/B20)</f>
        <v>0.32653061224489793</v>
      </c>
      <c r="D17" s="65">
        <v>4</v>
      </c>
      <c r="E17" s="9">
        <f>IF(D20=0, "-", D17/D20)</f>
        <v>6.6666666666666666E-2</v>
      </c>
      <c r="F17" s="81">
        <v>58</v>
      </c>
      <c r="G17" s="34">
        <f>IF(F20=0, "-", F17/F20)</f>
        <v>0.15343915343915343</v>
      </c>
      <c r="H17" s="65">
        <v>36</v>
      </c>
      <c r="I17" s="9">
        <f>IF(H20=0, "-", H17/H20)</f>
        <v>0.10619469026548672</v>
      </c>
      <c r="J17" s="8">
        <f t="shared" si="0"/>
        <v>3</v>
      </c>
      <c r="K17" s="9">
        <f t="shared" si="1"/>
        <v>0.61111111111111116</v>
      </c>
    </row>
    <row r="18" spans="1:11" x14ac:dyDescent="0.2">
      <c r="A18" s="7" t="s">
        <v>308</v>
      </c>
      <c r="B18" s="65">
        <v>7</v>
      </c>
      <c r="C18" s="34">
        <f>IF(B20=0, "-", B18/B20)</f>
        <v>0.14285714285714285</v>
      </c>
      <c r="D18" s="65">
        <v>0</v>
      </c>
      <c r="E18" s="9">
        <f>IF(D20=0, "-", D18/D20)</f>
        <v>0</v>
      </c>
      <c r="F18" s="81">
        <v>39</v>
      </c>
      <c r="G18" s="34">
        <f>IF(F20=0, "-", F18/F20)</f>
        <v>0.10317460317460317</v>
      </c>
      <c r="H18" s="65">
        <v>0</v>
      </c>
      <c r="I18" s="9">
        <f>IF(H20=0, "-", H18/H20)</f>
        <v>0</v>
      </c>
      <c r="J18" s="8" t="str">
        <f t="shared" si="0"/>
        <v>-</v>
      </c>
      <c r="K18" s="9" t="str">
        <f t="shared" si="1"/>
        <v>-</v>
      </c>
    </row>
    <row r="19" spans="1:11" x14ac:dyDescent="0.2">
      <c r="A19" s="2"/>
      <c r="B19" s="68"/>
      <c r="C19" s="33"/>
      <c r="D19" s="68"/>
      <c r="E19" s="6"/>
      <c r="F19" s="82"/>
      <c r="G19" s="33"/>
      <c r="H19" s="68"/>
      <c r="I19" s="6"/>
      <c r="J19" s="5"/>
      <c r="K19" s="6"/>
    </row>
    <row r="20" spans="1:11" s="43" customFormat="1" x14ac:dyDescent="0.2">
      <c r="A20" s="162" t="s">
        <v>534</v>
      </c>
      <c r="B20" s="71">
        <f>SUM(B7:B19)</f>
        <v>49</v>
      </c>
      <c r="C20" s="40">
        <f>B20/1268</f>
        <v>3.8643533123028394E-2</v>
      </c>
      <c r="D20" s="71">
        <f>SUM(D7:D19)</f>
        <v>60</v>
      </c>
      <c r="E20" s="41">
        <f>D20/1927</f>
        <v>3.1136481577581733E-2</v>
      </c>
      <c r="F20" s="77">
        <f>SUM(F7:F19)</f>
        <v>378</v>
      </c>
      <c r="G20" s="42">
        <f>F20/10689</f>
        <v>3.536345776031434E-2</v>
      </c>
      <c r="H20" s="71">
        <f>SUM(H7:H19)</f>
        <v>339</v>
      </c>
      <c r="I20" s="41">
        <f>H20/14791</f>
        <v>2.291934284362112E-2</v>
      </c>
      <c r="J20" s="37">
        <f>IF(D20=0, "-", IF((B20-D20)/D20&lt;10, (B20-D20)/D20, "&gt;999%"))</f>
        <v>-0.18333333333333332</v>
      </c>
      <c r="K20" s="38">
        <f>IF(H20=0, "-", IF((F20-H20)/H20&lt;10, (F20-H20)/H20, "&gt;999%"))</f>
        <v>0.11504424778761062</v>
      </c>
    </row>
    <row r="21" spans="1:11" x14ac:dyDescent="0.2">
      <c r="B21" s="83"/>
      <c r="D21" s="83"/>
      <c r="F21" s="83"/>
      <c r="H21" s="83"/>
    </row>
    <row r="22" spans="1:11" s="43" customFormat="1" x14ac:dyDescent="0.2">
      <c r="A22" s="162" t="s">
        <v>534</v>
      </c>
      <c r="B22" s="71">
        <v>49</v>
      </c>
      <c r="C22" s="40">
        <f>B22/1268</f>
        <v>3.8643533123028394E-2</v>
      </c>
      <c r="D22" s="71">
        <v>60</v>
      </c>
      <c r="E22" s="41">
        <f>D22/1927</f>
        <v>3.1136481577581733E-2</v>
      </c>
      <c r="F22" s="77">
        <v>378</v>
      </c>
      <c r="G22" s="42">
        <f>F22/10689</f>
        <v>3.536345776031434E-2</v>
      </c>
      <c r="H22" s="71">
        <v>339</v>
      </c>
      <c r="I22" s="41">
        <f>H22/14791</f>
        <v>2.291934284362112E-2</v>
      </c>
      <c r="J22" s="37">
        <f>IF(D22=0, "-", IF((B22-D22)/D22&lt;10, (B22-D22)/D22, "&gt;999%"))</f>
        <v>-0.18333333333333332</v>
      </c>
      <c r="K22" s="38">
        <f>IF(H22=0, "-", IF((F22-H22)/H22&lt;10, (F22-H22)/H22, "&gt;999%"))</f>
        <v>0.11504424778761062</v>
      </c>
    </row>
    <row r="23" spans="1:11" x14ac:dyDescent="0.2">
      <c r="B23" s="83"/>
      <c r="D23" s="83"/>
      <c r="F23" s="83"/>
      <c r="H23" s="83"/>
    </row>
    <row r="24" spans="1:11" ht="15.75" x14ac:dyDescent="0.25">
      <c r="A24" s="164" t="s">
        <v>111</v>
      </c>
      <c r="B24" s="196" t="s">
        <v>1</v>
      </c>
      <c r="C24" s="200"/>
      <c r="D24" s="200"/>
      <c r="E24" s="197"/>
      <c r="F24" s="196" t="s">
        <v>14</v>
      </c>
      <c r="G24" s="200"/>
      <c r="H24" s="200"/>
      <c r="I24" s="197"/>
      <c r="J24" s="196" t="s">
        <v>15</v>
      </c>
      <c r="K24" s="197"/>
    </row>
    <row r="25" spans="1:11" x14ac:dyDescent="0.2">
      <c r="A25" s="22"/>
      <c r="B25" s="196">
        <f>VALUE(RIGHT($B$2, 4))</f>
        <v>2020</v>
      </c>
      <c r="C25" s="197"/>
      <c r="D25" s="196">
        <f>B25-1</f>
        <v>2019</v>
      </c>
      <c r="E25" s="204"/>
      <c r="F25" s="196">
        <f>B25</f>
        <v>2020</v>
      </c>
      <c r="G25" s="204"/>
      <c r="H25" s="196">
        <f>D25</f>
        <v>2019</v>
      </c>
      <c r="I25" s="204"/>
      <c r="J25" s="140" t="s">
        <v>4</v>
      </c>
      <c r="K25" s="141" t="s">
        <v>2</v>
      </c>
    </row>
    <row r="26" spans="1:11" x14ac:dyDescent="0.2">
      <c r="A26" s="163" t="s">
        <v>141</v>
      </c>
      <c r="B26" s="61" t="s">
        <v>12</v>
      </c>
      <c r="C26" s="62" t="s">
        <v>13</v>
      </c>
      <c r="D26" s="61" t="s">
        <v>12</v>
      </c>
      <c r="E26" s="63" t="s">
        <v>13</v>
      </c>
      <c r="F26" s="62" t="s">
        <v>12</v>
      </c>
      <c r="G26" s="62" t="s">
        <v>13</v>
      </c>
      <c r="H26" s="61" t="s">
        <v>12</v>
      </c>
      <c r="I26" s="63" t="s">
        <v>13</v>
      </c>
      <c r="J26" s="61"/>
      <c r="K26" s="63"/>
    </row>
    <row r="27" spans="1:11" x14ac:dyDescent="0.2">
      <c r="A27" s="7" t="s">
        <v>309</v>
      </c>
      <c r="B27" s="65">
        <v>5</v>
      </c>
      <c r="C27" s="34">
        <f>IF(B45=0, "-", B27/B45)</f>
        <v>2.7472527472527472E-2</v>
      </c>
      <c r="D27" s="65">
        <v>23</v>
      </c>
      <c r="E27" s="9">
        <f>IF(D45=0, "-", D27/D45)</f>
        <v>7.3482428115015971E-2</v>
      </c>
      <c r="F27" s="81">
        <v>128</v>
      </c>
      <c r="G27" s="34">
        <f>IF(F45=0, "-", F27/F45)</f>
        <v>9.03954802259887E-2</v>
      </c>
      <c r="H27" s="65">
        <v>197</v>
      </c>
      <c r="I27" s="9">
        <f>IF(H45=0, "-", H27/H45)</f>
        <v>0.1014940752189593</v>
      </c>
      <c r="J27" s="8">
        <f t="shared" ref="J27:J43" si="2">IF(D27=0, "-", IF((B27-D27)/D27&lt;10, (B27-D27)/D27, "&gt;999%"))</f>
        <v>-0.78260869565217395</v>
      </c>
      <c r="K27" s="9">
        <f t="shared" ref="K27:K43" si="3">IF(H27=0, "-", IF((F27-H27)/H27&lt;10, (F27-H27)/H27, "&gt;999%"))</f>
        <v>-0.35025380710659898</v>
      </c>
    </row>
    <row r="28" spans="1:11" x14ac:dyDescent="0.2">
      <c r="A28" s="7" t="s">
        <v>310</v>
      </c>
      <c r="B28" s="65">
        <v>41</v>
      </c>
      <c r="C28" s="34">
        <f>IF(B45=0, "-", B28/B45)</f>
        <v>0.22527472527472528</v>
      </c>
      <c r="D28" s="65">
        <v>66</v>
      </c>
      <c r="E28" s="9">
        <f>IF(D45=0, "-", D28/D45)</f>
        <v>0.2108626198083067</v>
      </c>
      <c r="F28" s="81">
        <v>184</v>
      </c>
      <c r="G28" s="34">
        <f>IF(F45=0, "-", F28/F45)</f>
        <v>0.12994350282485875</v>
      </c>
      <c r="H28" s="65">
        <v>220</v>
      </c>
      <c r="I28" s="9">
        <f>IF(H45=0, "-", H28/H45)</f>
        <v>0.11334363730036064</v>
      </c>
      <c r="J28" s="8">
        <f t="shared" si="2"/>
        <v>-0.37878787878787878</v>
      </c>
      <c r="K28" s="9">
        <f t="shared" si="3"/>
        <v>-0.16363636363636364</v>
      </c>
    </row>
    <row r="29" spans="1:11" x14ac:dyDescent="0.2">
      <c r="A29" s="7" t="s">
        <v>311</v>
      </c>
      <c r="B29" s="65">
        <v>1</v>
      </c>
      <c r="C29" s="34">
        <f>IF(B45=0, "-", B29/B45)</f>
        <v>5.4945054945054949E-3</v>
      </c>
      <c r="D29" s="65">
        <v>1</v>
      </c>
      <c r="E29" s="9">
        <f>IF(D45=0, "-", D29/D45)</f>
        <v>3.1948881789137379E-3</v>
      </c>
      <c r="F29" s="81">
        <v>7</v>
      </c>
      <c r="G29" s="34">
        <f>IF(F45=0, "-", F29/F45)</f>
        <v>4.9435028248587575E-3</v>
      </c>
      <c r="H29" s="65">
        <v>4</v>
      </c>
      <c r="I29" s="9">
        <f>IF(H45=0, "-", H29/H45)</f>
        <v>2.0607934054611026E-3</v>
      </c>
      <c r="J29" s="8">
        <f t="shared" si="2"/>
        <v>0</v>
      </c>
      <c r="K29" s="9">
        <f t="shared" si="3"/>
        <v>0.75</v>
      </c>
    </row>
    <row r="30" spans="1:11" x14ac:dyDescent="0.2">
      <c r="A30" s="7" t="s">
        <v>312</v>
      </c>
      <c r="B30" s="65">
        <v>14</v>
      </c>
      <c r="C30" s="34">
        <f>IF(B45=0, "-", B30/B45)</f>
        <v>7.6923076923076927E-2</v>
      </c>
      <c r="D30" s="65">
        <v>0</v>
      </c>
      <c r="E30" s="9">
        <f>IF(D45=0, "-", D30/D45)</f>
        <v>0</v>
      </c>
      <c r="F30" s="81">
        <v>98</v>
      </c>
      <c r="G30" s="34">
        <f>IF(F45=0, "-", F30/F45)</f>
        <v>6.9209039548022599E-2</v>
      </c>
      <c r="H30" s="65">
        <v>0</v>
      </c>
      <c r="I30" s="9">
        <f>IF(H45=0, "-", H30/H45)</f>
        <v>0</v>
      </c>
      <c r="J30" s="8" t="str">
        <f t="shared" si="2"/>
        <v>-</v>
      </c>
      <c r="K30" s="9" t="str">
        <f t="shared" si="3"/>
        <v>-</v>
      </c>
    </row>
    <row r="31" spans="1:11" x14ac:dyDescent="0.2">
      <c r="A31" s="7" t="s">
        <v>313</v>
      </c>
      <c r="B31" s="65">
        <v>16</v>
      </c>
      <c r="C31" s="34">
        <f>IF(B45=0, "-", B31/B45)</f>
        <v>8.7912087912087919E-2</v>
      </c>
      <c r="D31" s="65">
        <v>0</v>
      </c>
      <c r="E31" s="9">
        <f>IF(D45=0, "-", D31/D45)</f>
        <v>0</v>
      </c>
      <c r="F31" s="81">
        <v>72</v>
      </c>
      <c r="G31" s="34">
        <f>IF(F45=0, "-", F31/F45)</f>
        <v>5.0847457627118647E-2</v>
      </c>
      <c r="H31" s="65">
        <v>0</v>
      </c>
      <c r="I31" s="9">
        <f>IF(H45=0, "-", H31/H45)</f>
        <v>0</v>
      </c>
      <c r="J31" s="8" t="str">
        <f t="shared" si="2"/>
        <v>-</v>
      </c>
      <c r="K31" s="9" t="str">
        <f t="shared" si="3"/>
        <v>-</v>
      </c>
    </row>
    <row r="32" spans="1:11" x14ac:dyDescent="0.2">
      <c r="A32" s="7" t="s">
        <v>314</v>
      </c>
      <c r="B32" s="65">
        <v>23</v>
      </c>
      <c r="C32" s="34">
        <f>IF(B45=0, "-", B32/B45)</f>
        <v>0.12637362637362637</v>
      </c>
      <c r="D32" s="65">
        <v>14</v>
      </c>
      <c r="E32" s="9">
        <f>IF(D45=0, "-", D32/D45)</f>
        <v>4.472843450479233E-2</v>
      </c>
      <c r="F32" s="81">
        <v>93</v>
      </c>
      <c r="G32" s="34">
        <f>IF(F45=0, "-", F32/F45)</f>
        <v>6.5677966101694921E-2</v>
      </c>
      <c r="H32" s="65">
        <v>61</v>
      </c>
      <c r="I32" s="9">
        <f>IF(H45=0, "-", H32/H45)</f>
        <v>3.1427099433281813E-2</v>
      </c>
      <c r="J32" s="8">
        <f t="shared" si="2"/>
        <v>0.6428571428571429</v>
      </c>
      <c r="K32" s="9">
        <f t="shared" si="3"/>
        <v>0.52459016393442626</v>
      </c>
    </row>
    <row r="33" spans="1:11" x14ac:dyDescent="0.2">
      <c r="A33" s="7" t="s">
        <v>315</v>
      </c>
      <c r="B33" s="65">
        <v>18</v>
      </c>
      <c r="C33" s="34">
        <f>IF(B45=0, "-", B33/B45)</f>
        <v>9.8901098901098897E-2</v>
      </c>
      <c r="D33" s="65">
        <v>99</v>
      </c>
      <c r="E33" s="9">
        <f>IF(D45=0, "-", D33/D45)</f>
        <v>0.31629392971246006</v>
      </c>
      <c r="F33" s="81">
        <v>210</v>
      </c>
      <c r="G33" s="34">
        <f>IF(F45=0, "-", F33/F45)</f>
        <v>0.14830508474576271</v>
      </c>
      <c r="H33" s="65">
        <v>673</v>
      </c>
      <c r="I33" s="9">
        <f>IF(H45=0, "-", H33/H45)</f>
        <v>0.34672849046883047</v>
      </c>
      <c r="J33" s="8">
        <f t="shared" si="2"/>
        <v>-0.81818181818181823</v>
      </c>
      <c r="K33" s="9">
        <f t="shared" si="3"/>
        <v>-0.68796433878157504</v>
      </c>
    </row>
    <row r="34" spans="1:11" x14ac:dyDescent="0.2">
      <c r="A34" s="7" t="s">
        <v>316</v>
      </c>
      <c r="B34" s="65">
        <v>3</v>
      </c>
      <c r="C34" s="34">
        <f>IF(B45=0, "-", B34/B45)</f>
        <v>1.6483516483516484E-2</v>
      </c>
      <c r="D34" s="65">
        <v>4</v>
      </c>
      <c r="E34" s="9">
        <f>IF(D45=0, "-", D34/D45)</f>
        <v>1.2779552715654952E-2</v>
      </c>
      <c r="F34" s="81">
        <v>70</v>
      </c>
      <c r="G34" s="34">
        <f>IF(F45=0, "-", F34/F45)</f>
        <v>4.9435028248587573E-2</v>
      </c>
      <c r="H34" s="65">
        <v>121</v>
      </c>
      <c r="I34" s="9">
        <f>IF(H45=0, "-", H34/H45)</f>
        <v>6.2339000515198355E-2</v>
      </c>
      <c r="J34" s="8">
        <f t="shared" si="2"/>
        <v>-0.25</v>
      </c>
      <c r="K34" s="9">
        <f t="shared" si="3"/>
        <v>-0.42148760330578511</v>
      </c>
    </row>
    <row r="35" spans="1:11" x14ac:dyDescent="0.2">
      <c r="A35" s="7" t="s">
        <v>317</v>
      </c>
      <c r="B35" s="65">
        <v>2</v>
      </c>
      <c r="C35" s="34">
        <f>IF(B45=0, "-", B35/B45)</f>
        <v>1.098901098901099E-2</v>
      </c>
      <c r="D35" s="65">
        <v>63</v>
      </c>
      <c r="E35" s="9">
        <f>IF(D45=0, "-", D35/D45)</f>
        <v>0.2012779552715655</v>
      </c>
      <c r="F35" s="81">
        <v>77</v>
      </c>
      <c r="G35" s="34">
        <f>IF(F45=0, "-", F35/F45)</f>
        <v>5.4378531073446326E-2</v>
      </c>
      <c r="H35" s="65">
        <v>169</v>
      </c>
      <c r="I35" s="9">
        <f>IF(H45=0, "-", H35/H45)</f>
        <v>8.7068521380731581E-2</v>
      </c>
      <c r="J35" s="8">
        <f t="shared" si="2"/>
        <v>-0.96825396825396826</v>
      </c>
      <c r="K35" s="9">
        <f t="shared" si="3"/>
        <v>-0.54437869822485208</v>
      </c>
    </row>
    <row r="36" spans="1:11" x14ac:dyDescent="0.2">
      <c r="A36" s="7" t="s">
        <v>318</v>
      </c>
      <c r="B36" s="65">
        <v>0</v>
      </c>
      <c r="C36" s="34">
        <f>IF(B45=0, "-", B36/B45)</f>
        <v>0</v>
      </c>
      <c r="D36" s="65">
        <v>0</v>
      </c>
      <c r="E36" s="9">
        <f>IF(D45=0, "-", D36/D45)</f>
        <v>0</v>
      </c>
      <c r="F36" s="81">
        <v>0</v>
      </c>
      <c r="G36" s="34">
        <f>IF(F45=0, "-", F36/F45)</f>
        <v>0</v>
      </c>
      <c r="H36" s="65">
        <v>2</v>
      </c>
      <c r="I36" s="9">
        <f>IF(H45=0, "-", H36/H45)</f>
        <v>1.0303967027305513E-3</v>
      </c>
      <c r="J36" s="8" t="str">
        <f t="shared" si="2"/>
        <v>-</v>
      </c>
      <c r="K36" s="9">
        <f t="shared" si="3"/>
        <v>-1</v>
      </c>
    </row>
    <row r="37" spans="1:11" x14ac:dyDescent="0.2">
      <c r="A37" s="7" t="s">
        <v>319</v>
      </c>
      <c r="B37" s="65">
        <v>0</v>
      </c>
      <c r="C37" s="34">
        <f>IF(B45=0, "-", B37/B45)</f>
        <v>0</v>
      </c>
      <c r="D37" s="65">
        <v>0</v>
      </c>
      <c r="E37" s="9">
        <f>IF(D45=0, "-", D37/D45)</f>
        <v>0</v>
      </c>
      <c r="F37" s="81">
        <v>6</v>
      </c>
      <c r="G37" s="34">
        <f>IF(F45=0, "-", F37/F45)</f>
        <v>4.2372881355932203E-3</v>
      </c>
      <c r="H37" s="65">
        <v>0</v>
      </c>
      <c r="I37" s="9">
        <f>IF(H45=0, "-", H37/H45)</f>
        <v>0</v>
      </c>
      <c r="J37" s="8" t="str">
        <f t="shared" si="2"/>
        <v>-</v>
      </c>
      <c r="K37" s="9" t="str">
        <f t="shared" si="3"/>
        <v>-</v>
      </c>
    </row>
    <row r="38" spans="1:11" x14ac:dyDescent="0.2">
      <c r="A38" s="7" t="s">
        <v>320</v>
      </c>
      <c r="B38" s="65">
        <v>1</v>
      </c>
      <c r="C38" s="34">
        <f>IF(B45=0, "-", B38/B45)</f>
        <v>5.4945054945054949E-3</v>
      </c>
      <c r="D38" s="65">
        <v>0</v>
      </c>
      <c r="E38" s="9">
        <f>IF(D45=0, "-", D38/D45)</f>
        <v>0</v>
      </c>
      <c r="F38" s="81">
        <v>1</v>
      </c>
      <c r="G38" s="34">
        <f>IF(F45=0, "-", F38/F45)</f>
        <v>7.0621468926553672E-4</v>
      </c>
      <c r="H38" s="65">
        <v>0</v>
      </c>
      <c r="I38" s="9">
        <f>IF(H45=0, "-", H38/H45)</f>
        <v>0</v>
      </c>
      <c r="J38" s="8" t="str">
        <f t="shared" si="2"/>
        <v>-</v>
      </c>
      <c r="K38" s="9" t="str">
        <f t="shared" si="3"/>
        <v>-</v>
      </c>
    </row>
    <row r="39" spans="1:11" x14ac:dyDescent="0.2">
      <c r="A39" s="7" t="s">
        <v>321</v>
      </c>
      <c r="B39" s="65">
        <v>32</v>
      </c>
      <c r="C39" s="34">
        <f>IF(B45=0, "-", B39/B45)</f>
        <v>0.17582417582417584</v>
      </c>
      <c r="D39" s="65">
        <v>27</v>
      </c>
      <c r="E39" s="9">
        <f>IF(D45=0, "-", D39/D45)</f>
        <v>8.6261980830670923E-2</v>
      </c>
      <c r="F39" s="81">
        <v>220</v>
      </c>
      <c r="G39" s="34">
        <f>IF(F45=0, "-", F39/F45)</f>
        <v>0.15536723163841809</v>
      </c>
      <c r="H39" s="65">
        <v>283</v>
      </c>
      <c r="I39" s="9">
        <f>IF(H45=0, "-", H39/H45)</f>
        <v>0.14580113343637299</v>
      </c>
      <c r="J39" s="8">
        <f t="shared" si="2"/>
        <v>0.18518518518518517</v>
      </c>
      <c r="K39" s="9">
        <f t="shared" si="3"/>
        <v>-0.22261484098939929</v>
      </c>
    </row>
    <row r="40" spans="1:11" x14ac:dyDescent="0.2">
      <c r="A40" s="7" t="s">
        <v>322</v>
      </c>
      <c r="B40" s="65">
        <v>2</v>
      </c>
      <c r="C40" s="34">
        <f>IF(B45=0, "-", B40/B45)</f>
        <v>1.098901098901099E-2</v>
      </c>
      <c r="D40" s="65">
        <v>0</v>
      </c>
      <c r="E40" s="9">
        <f>IF(D45=0, "-", D40/D45)</f>
        <v>0</v>
      </c>
      <c r="F40" s="81">
        <v>8</v>
      </c>
      <c r="G40" s="34">
        <f>IF(F45=0, "-", F40/F45)</f>
        <v>5.6497175141242938E-3</v>
      </c>
      <c r="H40" s="65">
        <v>12</v>
      </c>
      <c r="I40" s="9">
        <f>IF(H45=0, "-", H40/H45)</f>
        <v>6.1823802163833074E-3</v>
      </c>
      <c r="J40" s="8" t="str">
        <f t="shared" si="2"/>
        <v>-</v>
      </c>
      <c r="K40" s="9">
        <f t="shared" si="3"/>
        <v>-0.33333333333333331</v>
      </c>
    </row>
    <row r="41" spans="1:11" x14ac:dyDescent="0.2">
      <c r="A41" s="7" t="s">
        <v>323</v>
      </c>
      <c r="B41" s="65">
        <v>10</v>
      </c>
      <c r="C41" s="34">
        <f>IF(B45=0, "-", B41/B45)</f>
        <v>5.4945054945054944E-2</v>
      </c>
      <c r="D41" s="65">
        <v>9</v>
      </c>
      <c r="E41" s="9">
        <f>IF(D45=0, "-", D41/D45)</f>
        <v>2.8753993610223641E-2</v>
      </c>
      <c r="F41" s="81">
        <v>105</v>
      </c>
      <c r="G41" s="34">
        <f>IF(F45=0, "-", F41/F45)</f>
        <v>7.4152542372881353E-2</v>
      </c>
      <c r="H41" s="65">
        <v>106</v>
      </c>
      <c r="I41" s="9">
        <f>IF(H45=0, "-", H41/H45)</f>
        <v>5.4611025244719218E-2</v>
      </c>
      <c r="J41" s="8">
        <f t="shared" si="2"/>
        <v>0.1111111111111111</v>
      </c>
      <c r="K41" s="9">
        <f t="shared" si="3"/>
        <v>-9.433962264150943E-3</v>
      </c>
    </row>
    <row r="42" spans="1:11" x14ac:dyDescent="0.2">
      <c r="A42" s="7" t="s">
        <v>324</v>
      </c>
      <c r="B42" s="65">
        <v>2</v>
      </c>
      <c r="C42" s="34">
        <f>IF(B45=0, "-", B42/B45)</f>
        <v>1.098901098901099E-2</v>
      </c>
      <c r="D42" s="65">
        <v>7</v>
      </c>
      <c r="E42" s="9">
        <f>IF(D45=0, "-", D42/D45)</f>
        <v>2.2364217252396165E-2</v>
      </c>
      <c r="F42" s="81">
        <v>124</v>
      </c>
      <c r="G42" s="34">
        <f>IF(F45=0, "-", F42/F45)</f>
        <v>8.7570621468926552E-2</v>
      </c>
      <c r="H42" s="65">
        <v>93</v>
      </c>
      <c r="I42" s="9">
        <f>IF(H45=0, "-", H42/H45)</f>
        <v>4.7913446676970631E-2</v>
      </c>
      <c r="J42" s="8">
        <f t="shared" si="2"/>
        <v>-0.7142857142857143</v>
      </c>
      <c r="K42" s="9">
        <f t="shared" si="3"/>
        <v>0.33333333333333331</v>
      </c>
    </row>
    <row r="43" spans="1:11" x14ac:dyDescent="0.2">
      <c r="A43" s="7" t="s">
        <v>325</v>
      </c>
      <c r="B43" s="65">
        <v>12</v>
      </c>
      <c r="C43" s="34">
        <f>IF(B45=0, "-", B43/B45)</f>
        <v>6.5934065934065936E-2</v>
      </c>
      <c r="D43" s="65">
        <v>0</v>
      </c>
      <c r="E43" s="9">
        <f>IF(D45=0, "-", D43/D45)</f>
        <v>0</v>
      </c>
      <c r="F43" s="81">
        <v>13</v>
      </c>
      <c r="G43" s="34">
        <f>IF(F45=0, "-", F43/F45)</f>
        <v>9.1807909604519778E-3</v>
      </c>
      <c r="H43" s="65">
        <v>0</v>
      </c>
      <c r="I43" s="9">
        <f>IF(H45=0, "-", H43/H45)</f>
        <v>0</v>
      </c>
      <c r="J43" s="8" t="str">
        <f t="shared" si="2"/>
        <v>-</v>
      </c>
      <c r="K43" s="9" t="str">
        <f t="shared" si="3"/>
        <v>-</v>
      </c>
    </row>
    <row r="44" spans="1:11" x14ac:dyDescent="0.2">
      <c r="A44" s="2"/>
      <c r="B44" s="68"/>
      <c r="C44" s="33"/>
      <c r="D44" s="68"/>
      <c r="E44" s="6"/>
      <c r="F44" s="82"/>
      <c r="G44" s="33"/>
      <c r="H44" s="68"/>
      <c r="I44" s="6"/>
      <c r="J44" s="5"/>
      <c r="K44" s="6"/>
    </row>
    <row r="45" spans="1:11" s="43" customFormat="1" x14ac:dyDescent="0.2">
      <c r="A45" s="162" t="s">
        <v>533</v>
      </c>
      <c r="B45" s="71">
        <f>SUM(B27:B44)</f>
        <v>182</v>
      </c>
      <c r="C45" s="40">
        <f>B45/1268</f>
        <v>0.14353312302839116</v>
      </c>
      <c r="D45" s="71">
        <f>SUM(D27:D44)</f>
        <v>313</v>
      </c>
      <c r="E45" s="41">
        <f>D45/1927</f>
        <v>0.16242864556305137</v>
      </c>
      <c r="F45" s="77">
        <f>SUM(F27:F44)</f>
        <v>1416</v>
      </c>
      <c r="G45" s="42">
        <f>F45/10689</f>
        <v>0.13247263541959023</v>
      </c>
      <c r="H45" s="71">
        <f>SUM(H27:H44)</f>
        <v>1941</v>
      </c>
      <c r="I45" s="41">
        <f>H45/14791</f>
        <v>0.1312284497329457</v>
      </c>
      <c r="J45" s="37">
        <f>IF(D45=0, "-", IF((B45-D45)/D45&lt;10, (B45-D45)/D45, "&gt;999%"))</f>
        <v>-0.41853035143769968</v>
      </c>
      <c r="K45" s="38">
        <f>IF(H45=0, "-", IF((F45-H45)/H45&lt;10, (F45-H45)/H45, "&gt;999%"))</f>
        <v>-0.27047913446676969</v>
      </c>
    </row>
    <row r="46" spans="1:11" x14ac:dyDescent="0.2">
      <c r="B46" s="83"/>
      <c r="D46" s="83"/>
      <c r="F46" s="83"/>
      <c r="H46" s="83"/>
    </row>
    <row r="47" spans="1:11" x14ac:dyDescent="0.2">
      <c r="A47" s="163" t="s">
        <v>142</v>
      </c>
      <c r="B47" s="61" t="s">
        <v>12</v>
      </c>
      <c r="C47" s="62" t="s">
        <v>13</v>
      </c>
      <c r="D47" s="61" t="s">
        <v>12</v>
      </c>
      <c r="E47" s="63" t="s">
        <v>13</v>
      </c>
      <c r="F47" s="62" t="s">
        <v>12</v>
      </c>
      <c r="G47" s="62" t="s">
        <v>13</v>
      </c>
      <c r="H47" s="61" t="s">
        <v>12</v>
      </c>
      <c r="I47" s="63" t="s">
        <v>13</v>
      </c>
      <c r="J47" s="61"/>
      <c r="K47" s="63"/>
    </row>
    <row r="48" spans="1:11" x14ac:dyDescent="0.2">
      <c r="A48" s="7" t="s">
        <v>326</v>
      </c>
      <c r="B48" s="65">
        <v>2</v>
      </c>
      <c r="C48" s="34">
        <f>IF(B58=0, "-", B48/B58)</f>
        <v>9.5238095238095233E-2</v>
      </c>
      <c r="D48" s="65">
        <v>0</v>
      </c>
      <c r="E48" s="9">
        <f>IF(D58=0, "-", D48/D58)</f>
        <v>0</v>
      </c>
      <c r="F48" s="81">
        <v>13</v>
      </c>
      <c r="G48" s="34">
        <f>IF(F58=0, "-", F48/F58)</f>
        <v>9.6296296296296297E-2</v>
      </c>
      <c r="H48" s="65">
        <v>12</v>
      </c>
      <c r="I48" s="9">
        <f>IF(H58=0, "-", H48/H58)</f>
        <v>9.0225563909774431E-2</v>
      </c>
      <c r="J48" s="8" t="str">
        <f t="shared" ref="J48:J56" si="4">IF(D48=0, "-", IF((B48-D48)/D48&lt;10, (B48-D48)/D48, "&gt;999%"))</f>
        <v>-</v>
      </c>
      <c r="K48" s="9">
        <f t="shared" ref="K48:K56" si="5">IF(H48=0, "-", IF((F48-H48)/H48&lt;10, (F48-H48)/H48, "&gt;999%"))</f>
        <v>8.3333333333333329E-2</v>
      </c>
    </row>
    <row r="49" spans="1:11" x14ac:dyDescent="0.2">
      <c r="A49" s="7" t="s">
        <v>327</v>
      </c>
      <c r="B49" s="65">
        <v>7</v>
      </c>
      <c r="C49" s="34">
        <f>IF(B58=0, "-", B49/B58)</f>
        <v>0.33333333333333331</v>
      </c>
      <c r="D49" s="65">
        <v>0</v>
      </c>
      <c r="E49" s="9">
        <f>IF(D58=0, "-", D49/D58)</f>
        <v>0</v>
      </c>
      <c r="F49" s="81">
        <v>35</v>
      </c>
      <c r="G49" s="34">
        <f>IF(F58=0, "-", F49/F58)</f>
        <v>0.25925925925925924</v>
      </c>
      <c r="H49" s="65">
        <v>7</v>
      </c>
      <c r="I49" s="9">
        <f>IF(H58=0, "-", H49/H58)</f>
        <v>5.2631578947368418E-2</v>
      </c>
      <c r="J49" s="8" t="str">
        <f t="shared" si="4"/>
        <v>-</v>
      </c>
      <c r="K49" s="9">
        <f t="shared" si="5"/>
        <v>4</v>
      </c>
    </row>
    <row r="50" spans="1:11" x14ac:dyDescent="0.2">
      <c r="A50" s="7" t="s">
        <v>328</v>
      </c>
      <c r="B50" s="65">
        <v>1</v>
      </c>
      <c r="C50" s="34">
        <f>IF(B58=0, "-", B50/B58)</f>
        <v>4.7619047619047616E-2</v>
      </c>
      <c r="D50" s="65">
        <v>2</v>
      </c>
      <c r="E50" s="9">
        <f>IF(D58=0, "-", D50/D58)</f>
        <v>0.18181818181818182</v>
      </c>
      <c r="F50" s="81">
        <v>8</v>
      </c>
      <c r="G50" s="34">
        <f>IF(F58=0, "-", F50/F58)</f>
        <v>5.9259259259259262E-2</v>
      </c>
      <c r="H50" s="65">
        <v>17</v>
      </c>
      <c r="I50" s="9">
        <f>IF(H58=0, "-", H50/H58)</f>
        <v>0.12781954887218044</v>
      </c>
      <c r="J50" s="8">
        <f t="shared" si="4"/>
        <v>-0.5</v>
      </c>
      <c r="K50" s="9">
        <f t="shared" si="5"/>
        <v>-0.52941176470588236</v>
      </c>
    </row>
    <row r="51" spans="1:11" x14ac:dyDescent="0.2">
      <c r="A51" s="7" t="s">
        <v>329</v>
      </c>
      <c r="B51" s="65">
        <v>0</v>
      </c>
      <c r="C51" s="34">
        <f>IF(B58=0, "-", B51/B58)</f>
        <v>0</v>
      </c>
      <c r="D51" s="65">
        <v>1</v>
      </c>
      <c r="E51" s="9">
        <f>IF(D58=0, "-", D51/D58)</f>
        <v>9.0909090909090912E-2</v>
      </c>
      <c r="F51" s="81">
        <v>2</v>
      </c>
      <c r="G51" s="34">
        <f>IF(F58=0, "-", F51/F58)</f>
        <v>1.4814814814814815E-2</v>
      </c>
      <c r="H51" s="65">
        <v>6</v>
      </c>
      <c r="I51" s="9">
        <f>IF(H58=0, "-", H51/H58)</f>
        <v>4.5112781954887216E-2</v>
      </c>
      <c r="J51" s="8">
        <f t="shared" si="4"/>
        <v>-1</v>
      </c>
      <c r="K51" s="9">
        <f t="shared" si="5"/>
        <v>-0.66666666666666663</v>
      </c>
    </row>
    <row r="52" spans="1:11" x14ac:dyDescent="0.2">
      <c r="A52" s="7" t="s">
        <v>330</v>
      </c>
      <c r="B52" s="65">
        <v>0</v>
      </c>
      <c r="C52" s="34">
        <f>IF(B58=0, "-", B52/B58)</f>
        <v>0</v>
      </c>
      <c r="D52" s="65">
        <v>0</v>
      </c>
      <c r="E52" s="9">
        <f>IF(D58=0, "-", D52/D58)</f>
        <v>0</v>
      </c>
      <c r="F52" s="81">
        <v>9</v>
      </c>
      <c r="G52" s="34">
        <f>IF(F58=0, "-", F52/F58)</f>
        <v>6.6666666666666666E-2</v>
      </c>
      <c r="H52" s="65">
        <v>13</v>
      </c>
      <c r="I52" s="9">
        <f>IF(H58=0, "-", H52/H58)</f>
        <v>9.7744360902255634E-2</v>
      </c>
      <c r="J52" s="8" t="str">
        <f t="shared" si="4"/>
        <v>-</v>
      </c>
      <c r="K52" s="9">
        <f t="shared" si="5"/>
        <v>-0.30769230769230771</v>
      </c>
    </row>
    <row r="53" spans="1:11" x14ac:dyDescent="0.2">
      <c r="A53" s="7" t="s">
        <v>331</v>
      </c>
      <c r="B53" s="65">
        <v>0</v>
      </c>
      <c r="C53" s="34">
        <f>IF(B58=0, "-", B53/B58)</f>
        <v>0</v>
      </c>
      <c r="D53" s="65">
        <v>0</v>
      </c>
      <c r="E53" s="9">
        <f>IF(D58=0, "-", D53/D58)</f>
        <v>0</v>
      </c>
      <c r="F53" s="81">
        <v>0</v>
      </c>
      <c r="G53" s="34">
        <f>IF(F58=0, "-", F53/F58)</f>
        <v>0</v>
      </c>
      <c r="H53" s="65">
        <v>11</v>
      </c>
      <c r="I53" s="9">
        <f>IF(H58=0, "-", H53/H58)</f>
        <v>8.2706766917293228E-2</v>
      </c>
      <c r="J53" s="8" t="str">
        <f t="shared" si="4"/>
        <v>-</v>
      </c>
      <c r="K53" s="9">
        <f t="shared" si="5"/>
        <v>-1</v>
      </c>
    </row>
    <row r="54" spans="1:11" x14ac:dyDescent="0.2">
      <c r="A54" s="7" t="s">
        <v>332</v>
      </c>
      <c r="B54" s="65">
        <v>4</v>
      </c>
      <c r="C54" s="34">
        <f>IF(B58=0, "-", B54/B58)</f>
        <v>0.19047619047619047</v>
      </c>
      <c r="D54" s="65">
        <v>2</v>
      </c>
      <c r="E54" s="9">
        <f>IF(D58=0, "-", D54/D58)</f>
        <v>0.18181818181818182</v>
      </c>
      <c r="F54" s="81">
        <v>20</v>
      </c>
      <c r="G54" s="34">
        <f>IF(F58=0, "-", F54/F58)</f>
        <v>0.14814814814814814</v>
      </c>
      <c r="H54" s="65">
        <v>19</v>
      </c>
      <c r="I54" s="9">
        <f>IF(H58=0, "-", H54/H58)</f>
        <v>0.14285714285714285</v>
      </c>
      <c r="J54" s="8">
        <f t="shared" si="4"/>
        <v>1</v>
      </c>
      <c r="K54" s="9">
        <f t="shared" si="5"/>
        <v>5.2631578947368418E-2</v>
      </c>
    </row>
    <row r="55" spans="1:11" x14ac:dyDescent="0.2">
      <c r="A55" s="7" t="s">
        <v>333</v>
      </c>
      <c r="B55" s="65">
        <v>0</v>
      </c>
      <c r="C55" s="34">
        <f>IF(B58=0, "-", B55/B58)</f>
        <v>0</v>
      </c>
      <c r="D55" s="65">
        <v>1</v>
      </c>
      <c r="E55" s="9">
        <f>IF(D58=0, "-", D55/D58)</f>
        <v>9.0909090909090912E-2</v>
      </c>
      <c r="F55" s="81">
        <v>5</v>
      </c>
      <c r="G55" s="34">
        <f>IF(F58=0, "-", F55/F58)</f>
        <v>3.7037037037037035E-2</v>
      </c>
      <c r="H55" s="65">
        <v>4</v>
      </c>
      <c r="I55" s="9">
        <f>IF(H58=0, "-", H55/H58)</f>
        <v>3.007518796992481E-2</v>
      </c>
      <c r="J55" s="8">
        <f t="shared" si="4"/>
        <v>-1</v>
      </c>
      <c r="K55" s="9">
        <f t="shared" si="5"/>
        <v>0.25</v>
      </c>
    </row>
    <row r="56" spans="1:11" x14ac:dyDescent="0.2">
      <c r="A56" s="7" t="s">
        <v>334</v>
      </c>
      <c r="B56" s="65">
        <v>7</v>
      </c>
      <c r="C56" s="34">
        <f>IF(B58=0, "-", B56/B58)</f>
        <v>0.33333333333333331</v>
      </c>
      <c r="D56" s="65">
        <v>5</v>
      </c>
      <c r="E56" s="9">
        <f>IF(D58=0, "-", D56/D58)</f>
        <v>0.45454545454545453</v>
      </c>
      <c r="F56" s="81">
        <v>43</v>
      </c>
      <c r="G56" s="34">
        <f>IF(F58=0, "-", F56/F58)</f>
        <v>0.31851851851851853</v>
      </c>
      <c r="H56" s="65">
        <v>44</v>
      </c>
      <c r="I56" s="9">
        <f>IF(H58=0, "-", H56/H58)</f>
        <v>0.33082706766917291</v>
      </c>
      <c r="J56" s="8">
        <f t="shared" si="4"/>
        <v>0.4</v>
      </c>
      <c r="K56" s="9">
        <f t="shared" si="5"/>
        <v>-2.2727272727272728E-2</v>
      </c>
    </row>
    <row r="57" spans="1:11" x14ac:dyDescent="0.2">
      <c r="A57" s="2"/>
      <c r="B57" s="68"/>
      <c r="C57" s="33"/>
      <c r="D57" s="68"/>
      <c r="E57" s="6"/>
      <c r="F57" s="82"/>
      <c r="G57" s="33"/>
      <c r="H57" s="68"/>
      <c r="I57" s="6"/>
      <c r="J57" s="5"/>
      <c r="K57" s="6"/>
    </row>
    <row r="58" spans="1:11" s="43" customFormat="1" x14ac:dyDescent="0.2">
      <c r="A58" s="162" t="s">
        <v>532</v>
      </c>
      <c r="B58" s="71">
        <f>SUM(B48:B57)</f>
        <v>21</v>
      </c>
      <c r="C58" s="40">
        <f>B58/1268</f>
        <v>1.6561514195583597E-2</v>
      </c>
      <c r="D58" s="71">
        <f>SUM(D48:D57)</f>
        <v>11</v>
      </c>
      <c r="E58" s="41">
        <f>D58/1927</f>
        <v>5.708354955889984E-3</v>
      </c>
      <c r="F58" s="77">
        <f>SUM(F48:F57)</f>
        <v>135</v>
      </c>
      <c r="G58" s="42">
        <f>F58/10689</f>
        <v>1.2629806342969408E-2</v>
      </c>
      <c r="H58" s="71">
        <f>SUM(H48:H57)</f>
        <v>133</v>
      </c>
      <c r="I58" s="41">
        <f>H58/14791</f>
        <v>8.9919545669663991E-3</v>
      </c>
      <c r="J58" s="37">
        <f>IF(D58=0, "-", IF((B58-D58)/D58&lt;10, (B58-D58)/D58, "&gt;999%"))</f>
        <v>0.90909090909090906</v>
      </c>
      <c r="K58" s="38">
        <f>IF(H58=0, "-", IF((F58-H58)/H58&lt;10, (F58-H58)/H58, "&gt;999%"))</f>
        <v>1.5037593984962405E-2</v>
      </c>
    </row>
    <row r="59" spans="1:11" x14ac:dyDescent="0.2">
      <c r="B59" s="83"/>
      <c r="D59" s="83"/>
      <c r="F59" s="83"/>
      <c r="H59" s="83"/>
    </row>
    <row r="60" spans="1:11" s="43" customFormat="1" x14ac:dyDescent="0.2">
      <c r="A60" s="162" t="s">
        <v>531</v>
      </c>
      <c r="B60" s="71">
        <v>203</v>
      </c>
      <c r="C60" s="40">
        <f>B60/1268</f>
        <v>0.16009463722397477</v>
      </c>
      <c r="D60" s="71">
        <v>324</v>
      </c>
      <c r="E60" s="41">
        <f>D60/1927</f>
        <v>0.16813700051894137</v>
      </c>
      <c r="F60" s="77">
        <v>1551</v>
      </c>
      <c r="G60" s="42">
        <f>F60/10689</f>
        <v>0.14510244176255965</v>
      </c>
      <c r="H60" s="71">
        <v>2074</v>
      </c>
      <c r="I60" s="41">
        <f>H60/14791</f>
        <v>0.14022040429991212</v>
      </c>
      <c r="J60" s="37">
        <f>IF(D60=0, "-", IF((B60-D60)/D60&lt;10, (B60-D60)/D60, "&gt;999%"))</f>
        <v>-0.37345679012345678</v>
      </c>
      <c r="K60" s="38">
        <f>IF(H60=0, "-", IF((F60-H60)/H60&lt;10, (F60-H60)/H60, "&gt;999%"))</f>
        <v>-0.25216972034715524</v>
      </c>
    </row>
    <row r="61" spans="1:11" x14ac:dyDescent="0.2">
      <c r="B61" s="83"/>
      <c r="D61" s="83"/>
      <c r="F61" s="83"/>
      <c r="H61" s="83"/>
    </row>
    <row r="62" spans="1:11" ht="15.75" x14ac:dyDescent="0.25">
      <c r="A62" s="164" t="s">
        <v>112</v>
      </c>
      <c r="B62" s="196" t="s">
        <v>1</v>
      </c>
      <c r="C62" s="200"/>
      <c r="D62" s="200"/>
      <c r="E62" s="197"/>
      <c r="F62" s="196" t="s">
        <v>14</v>
      </c>
      <c r="G62" s="200"/>
      <c r="H62" s="200"/>
      <c r="I62" s="197"/>
      <c r="J62" s="196" t="s">
        <v>15</v>
      </c>
      <c r="K62" s="197"/>
    </row>
    <row r="63" spans="1:11" x14ac:dyDescent="0.2">
      <c r="A63" s="22"/>
      <c r="B63" s="196">
        <f>VALUE(RIGHT($B$2, 4))</f>
        <v>2020</v>
      </c>
      <c r="C63" s="197"/>
      <c r="D63" s="196">
        <f>B63-1</f>
        <v>2019</v>
      </c>
      <c r="E63" s="204"/>
      <c r="F63" s="196">
        <f>B63</f>
        <v>2020</v>
      </c>
      <c r="G63" s="204"/>
      <c r="H63" s="196">
        <f>D63</f>
        <v>2019</v>
      </c>
      <c r="I63" s="204"/>
      <c r="J63" s="140" t="s">
        <v>4</v>
      </c>
      <c r="K63" s="141" t="s">
        <v>2</v>
      </c>
    </row>
    <row r="64" spans="1:11" x14ac:dyDescent="0.2">
      <c r="A64" s="163" t="s">
        <v>143</v>
      </c>
      <c r="B64" s="61" t="s">
        <v>12</v>
      </c>
      <c r="C64" s="62" t="s">
        <v>13</v>
      </c>
      <c r="D64" s="61" t="s">
        <v>12</v>
      </c>
      <c r="E64" s="63" t="s">
        <v>13</v>
      </c>
      <c r="F64" s="62" t="s">
        <v>12</v>
      </c>
      <c r="G64" s="62" t="s">
        <v>13</v>
      </c>
      <c r="H64" s="61" t="s">
        <v>12</v>
      </c>
      <c r="I64" s="63" t="s">
        <v>13</v>
      </c>
      <c r="J64" s="61"/>
      <c r="K64" s="63"/>
    </row>
    <row r="65" spans="1:11" x14ac:dyDescent="0.2">
      <c r="A65" s="7" t="s">
        <v>335</v>
      </c>
      <c r="B65" s="65">
        <v>0</v>
      </c>
      <c r="C65" s="34">
        <f>IF(B88=0, "-", B65/B88)</f>
        <v>0</v>
      </c>
      <c r="D65" s="65">
        <v>6</v>
      </c>
      <c r="E65" s="9">
        <f>IF(D88=0, "-", D65/D88)</f>
        <v>1.6216216216216217E-2</v>
      </c>
      <c r="F65" s="81">
        <v>18</v>
      </c>
      <c r="G65" s="34">
        <f>IF(F88=0, "-", F65/F88)</f>
        <v>1.0398613518197574E-2</v>
      </c>
      <c r="H65" s="65">
        <v>47</v>
      </c>
      <c r="I65" s="9">
        <f>IF(H88=0, "-", H65/H88)</f>
        <v>1.8359375000000001E-2</v>
      </c>
      <c r="J65" s="8">
        <f t="shared" ref="J65:J86" si="6">IF(D65=0, "-", IF((B65-D65)/D65&lt;10, (B65-D65)/D65, "&gt;999%"))</f>
        <v>-1</v>
      </c>
      <c r="K65" s="9">
        <f t="shared" ref="K65:K86" si="7">IF(H65=0, "-", IF((F65-H65)/H65&lt;10, (F65-H65)/H65, "&gt;999%"))</f>
        <v>-0.61702127659574468</v>
      </c>
    </row>
    <row r="66" spans="1:11" x14ac:dyDescent="0.2">
      <c r="A66" s="7" t="s">
        <v>336</v>
      </c>
      <c r="B66" s="65">
        <v>0</v>
      </c>
      <c r="C66" s="34">
        <f>IF(B88=0, "-", B66/B88)</f>
        <v>0</v>
      </c>
      <c r="D66" s="65">
        <v>0</v>
      </c>
      <c r="E66" s="9">
        <f>IF(D88=0, "-", D66/D88)</f>
        <v>0</v>
      </c>
      <c r="F66" s="81">
        <v>0</v>
      </c>
      <c r="G66" s="34">
        <f>IF(F88=0, "-", F66/F88)</f>
        <v>0</v>
      </c>
      <c r="H66" s="65">
        <v>1</v>
      </c>
      <c r="I66" s="9">
        <f>IF(H88=0, "-", H66/H88)</f>
        <v>3.9062500000000002E-4</v>
      </c>
      <c r="J66" s="8" t="str">
        <f t="shared" si="6"/>
        <v>-</v>
      </c>
      <c r="K66" s="9">
        <f t="shared" si="7"/>
        <v>-1</v>
      </c>
    </row>
    <row r="67" spans="1:11" x14ac:dyDescent="0.2">
      <c r="A67" s="7" t="s">
        <v>337</v>
      </c>
      <c r="B67" s="65">
        <v>0</v>
      </c>
      <c r="C67" s="34">
        <f>IF(B88=0, "-", B67/B88)</f>
        <v>0</v>
      </c>
      <c r="D67" s="65">
        <v>6</v>
      </c>
      <c r="E67" s="9">
        <f>IF(D88=0, "-", D67/D88)</f>
        <v>1.6216216216216217E-2</v>
      </c>
      <c r="F67" s="81">
        <v>23</v>
      </c>
      <c r="G67" s="34">
        <f>IF(F88=0, "-", F67/F88)</f>
        <v>1.3287117273252455E-2</v>
      </c>
      <c r="H67" s="65">
        <v>141</v>
      </c>
      <c r="I67" s="9">
        <f>IF(H88=0, "-", H67/H88)</f>
        <v>5.5078124999999999E-2</v>
      </c>
      <c r="J67" s="8">
        <f t="shared" si="6"/>
        <v>-1</v>
      </c>
      <c r="K67" s="9">
        <f t="shared" si="7"/>
        <v>-0.83687943262411346</v>
      </c>
    </row>
    <row r="68" spans="1:11" x14ac:dyDescent="0.2">
      <c r="A68" s="7" t="s">
        <v>338</v>
      </c>
      <c r="B68" s="65">
        <v>6</v>
      </c>
      <c r="C68" s="34">
        <f>IF(B88=0, "-", B68/B88)</f>
        <v>2.7272727272727271E-2</v>
      </c>
      <c r="D68" s="65">
        <v>17</v>
      </c>
      <c r="E68" s="9">
        <f>IF(D88=0, "-", D68/D88)</f>
        <v>4.5945945945945948E-2</v>
      </c>
      <c r="F68" s="81">
        <v>103</v>
      </c>
      <c r="G68" s="34">
        <f>IF(F88=0, "-", F68/F88)</f>
        <v>5.9503177354130563E-2</v>
      </c>
      <c r="H68" s="65">
        <v>156</v>
      </c>
      <c r="I68" s="9">
        <f>IF(H88=0, "-", H68/H88)</f>
        <v>6.0937499999999999E-2</v>
      </c>
      <c r="J68" s="8">
        <f t="shared" si="6"/>
        <v>-0.6470588235294118</v>
      </c>
      <c r="K68" s="9">
        <f t="shared" si="7"/>
        <v>-0.33974358974358976</v>
      </c>
    </row>
    <row r="69" spans="1:11" x14ac:dyDescent="0.2">
      <c r="A69" s="7" t="s">
        <v>339</v>
      </c>
      <c r="B69" s="65">
        <v>17</v>
      </c>
      <c r="C69" s="34">
        <f>IF(B88=0, "-", B69/B88)</f>
        <v>7.7272727272727271E-2</v>
      </c>
      <c r="D69" s="65">
        <v>29</v>
      </c>
      <c r="E69" s="9">
        <f>IF(D88=0, "-", D69/D88)</f>
        <v>7.8378378378378383E-2</v>
      </c>
      <c r="F69" s="81">
        <v>141</v>
      </c>
      <c r="G69" s="34">
        <f>IF(F88=0, "-", F69/F88)</f>
        <v>8.1455805892547667E-2</v>
      </c>
      <c r="H69" s="65">
        <v>194</v>
      </c>
      <c r="I69" s="9">
        <f>IF(H88=0, "-", H69/H88)</f>
        <v>7.5781249999999994E-2</v>
      </c>
      <c r="J69" s="8">
        <f t="shared" si="6"/>
        <v>-0.41379310344827586</v>
      </c>
      <c r="K69" s="9">
        <f t="shared" si="7"/>
        <v>-0.27319587628865977</v>
      </c>
    </row>
    <row r="70" spans="1:11" x14ac:dyDescent="0.2">
      <c r="A70" s="7" t="s">
        <v>340</v>
      </c>
      <c r="B70" s="65">
        <v>0</v>
      </c>
      <c r="C70" s="34">
        <f>IF(B88=0, "-", B70/B88)</f>
        <v>0</v>
      </c>
      <c r="D70" s="65">
        <v>0</v>
      </c>
      <c r="E70" s="9">
        <f>IF(D88=0, "-", D70/D88)</f>
        <v>0</v>
      </c>
      <c r="F70" s="81">
        <v>6</v>
      </c>
      <c r="G70" s="34">
        <f>IF(F88=0, "-", F70/F88)</f>
        <v>3.4662045060658577E-3</v>
      </c>
      <c r="H70" s="65">
        <v>2</v>
      </c>
      <c r="I70" s="9">
        <f>IF(H88=0, "-", H70/H88)</f>
        <v>7.8125000000000004E-4</v>
      </c>
      <c r="J70" s="8" t="str">
        <f t="shared" si="6"/>
        <v>-</v>
      </c>
      <c r="K70" s="9">
        <f t="shared" si="7"/>
        <v>2</v>
      </c>
    </row>
    <row r="71" spans="1:11" x14ac:dyDescent="0.2">
      <c r="A71" s="7" t="s">
        <v>341</v>
      </c>
      <c r="B71" s="65">
        <v>11</v>
      </c>
      <c r="C71" s="34">
        <f>IF(B88=0, "-", B71/B88)</f>
        <v>0.05</v>
      </c>
      <c r="D71" s="65">
        <v>4</v>
      </c>
      <c r="E71" s="9">
        <f>IF(D88=0, "-", D71/D88)</f>
        <v>1.0810810810810811E-2</v>
      </c>
      <c r="F71" s="81">
        <v>63</v>
      </c>
      <c r="G71" s="34">
        <f>IF(F88=0, "-", F71/F88)</f>
        <v>3.6395147313691506E-2</v>
      </c>
      <c r="H71" s="65">
        <v>120</v>
      </c>
      <c r="I71" s="9">
        <f>IF(H88=0, "-", H71/H88)</f>
        <v>4.6875E-2</v>
      </c>
      <c r="J71" s="8">
        <f t="shared" si="6"/>
        <v>1.75</v>
      </c>
      <c r="K71" s="9">
        <f t="shared" si="7"/>
        <v>-0.47499999999999998</v>
      </c>
    </row>
    <row r="72" spans="1:11" x14ac:dyDescent="0.2">
      <c r="A72" s="7" t="s">
        <v>342</v>
      </c>
      <c r="B72" s="65">
        <v>27</v>
      </c>
      <c r="C72" s="34">
        <f>IF(B88=0, "-", B72/B88)</f>
        <v>0.12272727272727273</v>
      </c>
      <c r="D72" s="65">
        <v>30</v>
      </c>
      <c r="E72" s="9">
        <f>IF(D88=0, "-", D72/D88)</f>
        <v>8.1081081081081086E-2</v>
      </c>
      <c r="F72" s="81">
        <v>146</v>
      </c>
      <c r="G72" s="34">
        <f>IF(F88=0, "-", F72/F88)</f>
        <v>8.4344309647602547E-2</v>
      </c>
      <c r="H72" s="65">
        <v>231</v>
      </c>
      <c r="I72" s="9">
        <f>IF(H88=0, "-", H72/H88)</f>
        <v>9.0234375000000006E-2</v>
      </c>
      <c r="J72" s="8">
        <f t="shared" si="6"/>
        <v>-0.1</v>
      </c>
      <c r="K72" s="9">
        <f t="shared" si="7"/>
        <v>-0.36796536796536794</v>
      </c>
    </row>
    <row r="73" spans="1:11" x14ac:dyDescent="0.2">
      <c r="A73" s="7" t="s">
        <v>343</v>
      </c>
      <c r="B73" s="65">
        <v>0</v>
      </c>
      <c r="C73" s="34">
        <f>IF(B88=0, "-", B73/B88)</f>
        <v>0</v>
      </c>
      <c r="D73" s="65">
        <v>2</v>
      </c>
      <c r="E73" s="9">
        <f>IF(D88=0, "-", D73/D88)</f>
        <v>5.4054054054054057E-3</v>
      </c>
      <c r="F73" s="81">
        <v>0</v>
      </c>
      <c r="G73" s="34">
        <f>IF(F88=0, "-", F73/F88)</f>
        <v>0</v>
      </c>
      <c r="H73" s="65">
        <v>6</v>
      </c>
      <c r="I73" s="9">
        <f>IF(H88=0, "-", H73/H88)</f>
        <v>2.3437499999999999E-3</v>
      </c>
      <c r="J73" s="8">
        <f t="shared" si="6"/>
        <v>-1</v>
      </c>
      <c r="K73" s="9">
        <f t="shared" si="7"/>
        <v>-1</v>
      </c>
    </row>
    <row r="74" spans="1:11" x14ac:dyDescent="0.2">
      <c r="A74" s="7" t="s">
        <v>344</v>
      </c>
      <c r="B74" s="65">
        <v>6</v>
      </c>
      <c r="C74" s="34">
        <f>IF(B88=0, "-", B74/B88)</f>
        <v>2.7272727272727271E-2</v>
      </c>
      <c r="D74" s="65">
        <v>0</v>
      </c>
      <c r="E74" s="9">
        <f>IF(D88=0, "-", D74/D88)</f>
        <v>0</v>
      </c>
      <c r="F74" s="81">
        <v>34</v>
      </c>
      <c r="G74" s="34">
        <f>IF(F88=0, "-", F74/F88)</f>
        <v>1.9641825534373193E-2</v>
      </c>
      <c r="H74" s="65">
        <v>0</v>
      </c>
      <c r="I74" s="9">
        <f>IF(H88=0, "-", H74/H88)</f>
        <v>0</v>
      </c>
      <c r="J74" s="8" t="str">
        <f t="shared" si="6"/>
        <v>-</v>
      </c>
      <c r="K74" s="9" t="str">
        <f t="shared" si="7"/>
        <v>-</v>
      </c>
    </row>
    <row r="75" spans="1:11" x14ac:dyDescent="0.2">
      <c r="A75" s="7" t="s">
        <v>345</v>
      </c>
      <c r="B75" s="65">
        <v>11</v>
      </c>
      <c r="C75" s="34">
        <f>IF(B88=0, "-", B75/B88)</f>
        <v>0.05</v>
      </c>
      <c r="D75" s="65">
        <v>148</v>
      </c>
      <c r="E75" s="9">
        <f>IF(D88=0, "-", D75/D88)</f>
        <v>0.4</v>
      </c>
      <c r="F75" s="81">
        <v>121</v>
      </c>
      <c r="G75" s="34">
        <f>IF(F88=0, "-", F75/F88)</f>
        <v>6.9901790872328132E-2</v>
      </c>
      <c r="H75" s="65">
        <v>337</v>
      </c>
      <c r="I75" s="9">
        <f>IF(H88=0, "-", H75/H88)</f>
        <v>0.13164062500000001</v>
      </c>
      <c r="J75" s="8">
        <f t="shared" si="6"/>
        <v>-0.92567567567567566</v>
      </c>
      <c r="K75" s="9">
        <f t="shared" si="7"/>
        <v>-0.64094955489614247</v>
      </c>
    </row>
    <row r="76" spans="1:11" x14ac:dyDescent="0.2">
      <c r="A76" s="7" t="s">
        <v>346</v>
      </c>
      <c r="B76" s="65">
        <v>26</v>
      </c>
      <c r="C76" s="34">
        <f>IF(B88=0, "-", B76/B88)</f>
        <v>0.11818181818181818</v>
      </c>
      <c r="D76" s="65">
        <v>35</v>
      </c>
      <c r="E76" s="9">
        <f>IF(D88=0, "-", D76/D88)</f>
        <v>9.45945945945946E-2</v>
      </c>
      <c r="F76" s="81">
        <v>171</v>
      </c>
      <c r="G76" s="34">
        <f>IF(F88=0, "-", F76/F88)</f>
        <v>9.8786828422876949E-2</v>
      </c>
      <c r="H76" s="65">
        <v>413</v>
      </c>
      <c r="I76" s="9">
        <f>IF(H88=0, "-", H76/H88)</f>
        <v>0.16132812499999999</v>
      </c>
      <c r="J76" s="8">
        <f t="shared" si="6"/>
        <v>-0.25714285714285712</v>
      </c>
      <c r="K76" s="9">
        <f t="shared" si="7"/>
        <v>-0.58595641646489105</v>
      </c>
    </row>
    <row r="77" spans="1:11" x14ac:dyDescent="0.2">
      <c r="A77" s="7" t="s">
        <v>347</v>
      </c>
      <c r="B77" s="65">
        <v>0</v>
      </c>
      <c r="C77" s="34">
        <f>IF(B88=0, "-", B77/B88)</f>
        <v>0</v>
      </c>
      <c r="D77" s="65">
        <v>0</v>
      </c>
      <c r="E77" s="9">
        <f>IF(D88=0, "-", D77/D88)</f>
        <v>0</v>
      </c>
      <c r="F77" s="81">
        <v>5</v>
      </c>
      <c r="G77" s="34">
        <f>IF(F88=0, "-", F77/F88)</f>
        <v>2.8885037550548816E-3</v>
      </c>
      <c r="H77" s="65">
        <v>16</v>
      </c>
      <c r="I77" s="9">
        <f>IF(H88=0, "-", H77/H88)</f>
        <v>6.2500000000000003E-3</v>
      </c>
      <c r="J77" s="8" t="str">
        <f t="shared" si="6"/>
        <v>-</v>
      </c>
      <c r="K77" s="9">
        <f t="shared" si="7"/>
        <v>-0.6875</v>
      </c>
    </row>
    <row r="78" spans="1:11" x14ac:dyDescent="0.2">
      <c r="A78" s="7" t="s">
        <v>348</v>
      </c>
      <c r="B78" s="65">
        <v>0</v>
      </c>
      <c r="C78" s="34">
        <f>IF(B88=0, "-", B78/B88)</f>
        <v>0</v>
      </c>
      <c r="D78" s="65">
        <v>0</v>
      </c>
      <c r="E78" s="9">
        <f>IF(D88=0, "-", D78/D88)</f>
        <v>0</v>
      </c>
      <c r="F78" s="81">
        <v>0</v>
      </c>
      <c r="G78" s="34">
        <f>IF(F88=0, "-", F78/F88)</f>
        <v>0</v>
      </c>
      <c r="H78" s="65">
        <v>5</v>
      </c>
      <c r="I78" s="9">
        <f>IF(H88=0, "-", H78/H88)</f>
        <v>1.953125E-3</v>
      </c>
      <c r="J78" s="8" t="str">
        <f t="shared" si="6"/>
        <v>-</v>
      </c>
      <c r="K78" s="9">
        <f t="shared" si="7"/>
        <v>-1</v>
      </c>
    </row>
    <row r="79" spans="1:11" x14ac:dyDescent="0.2">
      <c r="A79" s="7" t="s">
        <v>349</v>
      </c>
      <c r="B79" s="65">
        <v>11</v>
      </c>
      <c r="C79" s="34">
        <f>IF(B88=0, "-", B79/B88)</f>
        <v>0.05</v>
      </c>
      <c r="D79" s="65">
        <v>2</v>
      </c>
      <c r="E79" s="9">
        <f>IF(D88=0, "-", D79/D88)</f>
        <v>5.4054054054054057E-3</v>
      </c>
      <c r="F79" s="81">
        <v>26</v>
      </c>
      <c r="G79" s="34">
        <f>IF(F88=0, "-", F79/F88)</f>
        <v>1.5020219526285385E-2</v>
      </c>
      <c r="H79" s="65">
        <v>20</v>
      </c>
      <c r="I79" s="9">
        <f>IF(H88=0, "-", H79/H88)</f>
        <v>7.8125E-3</v>
      </c>
      <c r="J79" s="8">
        <f t="shared" si="6"/>
        <v>4.5</v>
      </c>
      <c r="K79" s="9">
        <f t="shared" si="7"/>
        <v>0.3</v>
      </c>
    </row>
    <row r="80" spans="1:11" x14ac:dyDescent="0.2">
      <c r="A80" s="7" t="s">
        <v>350</v>
      </c>
      <c r="B80" s="65">
        <v>4</v>
      </c>
      <c r="C80" s="34">
        <f>IF(B88=0, "-", B80/B88)</f>
        <v>1.8181818181818181E-2</v>
      </c>
      <c r="D80" s="65">
        <v>2</v>
      </c>
      <c r="E80" s="9">
        <f>IF(D88=0, "-", D80/D88)</f>
        <v>5.4054054054054057E-3</v>
      </c>
      <c r="F80" s="81">
        <v>30</v>
      </c>
      <c r="G80" s="34">
        <f>IF(F88=0, "-", F80/F88)</f>
        <v>1.7331022530329289E-2</v>
      </c>
      <c r="H80" s="65">
        <v>26</v>
      </c>
      <c r="I80" s="9">
        <f>IF(H88=0, "-", H80/H88)</f>
        <v>1.015625E-2</v>
      </c>
      <c r="J80" s="8">
        <f t="shared" si="6"/>
        <v>1</v>
      </c>
      <c r="K80" s="9">
        <f t="shared" si="7"/>
        <v>0.15384615384615385</v>
      </c>
    </row>
    <row r="81" spans="1:11" x14ac:dyDescent="0.2">
      <c r="A81" s="7" t="s">
        <v>351</v>
      </c>
      <c r="B81" s="65">
        <v>0</v>
      </c>
      <c r="C81" s="34">
        <f>IF(B88=0, "-", B81/B88)</f>
        <v>0</v>
      </c>
      <c r="D81" s="65">
        <v>0</v>
      </c>
      <c r="E81" s="9">
        <f>IF(D88=0, "-", D81/D88)</f>
        <v>0</v>
      </c>
      <c r="F81" s="81">
        <v>2</v>
      </c>
      <c r="G81" s="34">
        <f>IF(F88=0, "-", F81/F88)</f>
        <v>1.1554015020219526E-3</v>
      </c>
      <c r="H81" s="65">
        <v>0</v>
      </c>
      <c r="I81" s="9">
        <f>IF(H88=0, "-", H81/H88)</f>
        <v>0</v>
      </c>
      <c r="J81" s="8" t="str">
        <f t="shared" si="6"/>
        <v>-</v>
      </c>
      <c r="K81" s="9" t="str">
        <f t="shared" si="7"/>
        <v>-</v>
      </c>
    </row>
    <row r="82" spans="1:11" x14ac:dyDescent="0.2">
      <c r="A82" s="7" t="s">
        <v>352</v>
      </c>
      <c r="B82" s="65">
        <v>27</v>
      </c>
      <c r="C82" s="34">
        <f>IF(B88=0, "-", B82/B88)</f>
        <v>0.12272727272727273</v>
      </c>
      <c r="D82" s="65">
        <v>35</v>
      </c>
      <c r="E82" s="9">
        <f>IF(D88=0, "-", D82/D88)</f>
        <v>9.45945945945946E-2</v>
      </c>
      <c r="F82" s="81">
        <v>234</v>
      </c>
      <c r="G82" s="34">
        <f>IF(F88=0, "-", F82/F88)</f>
        <v>0.13518197573656845</v>
      </c>
      <c r="H82" s="65">
        <v>393</v>
      </c>
      <c r="I82" s="9">
        <f>IF(H88=0, "-", H82/H88)</f>
        <v>0.15351562499999999</v>
      </c>
      <c r="J82" s="8">
        <f t="shared" si="6"/>
        <v>-0.22857142857142856</v>
      </c>
      <c r="K82" s="9">
        <f t="shared" si="7"/>
        <v>-0.40458015267175573</v>
      </c>
    </row>
    <row r="83" spans="1:11" x14ac:dyDescent="0.2">
      <c r="A83" s="7" t="s">
        <v>353</v>
      </c>
      <c r="B83" s="65">
        <v>0</v>
      </c>
      <c r="C83" s="34">
        <f>IF(B88=0, "-", B83/B88)</f>
        <v>0</v>
      </c>
      <c r="D83" s="65">
        <v>0</v>
      </c>
      <c r="E83" s="9">
        <f>IF(D88=0, "-", D83/D88)</f>
        <v>0</v>
      </c>
      <c r="F83" s="81">
        <v>0</v>
      </c>
      <c r="G83" s="34">
        <f>IF(F88=0, "-", F83/F88)</f>
        <v>0</v>
      </c>
      <c r="H83" s="65">
        <v>2</v>
      </c>
      <c r="I83" s="9">
        <f>IF(H88=0, "-", H83/H88)</f>
        <v>7.8125000000000004E-4</v>
      </c>
      <c r="J83" s="8" t="str">
        <f t="shared" si="6"/>
        <v>-</v>
      </c>
      <c r="K83" s="9">
        <f t="shared" si="7"/>
        <v>-1</v>
      </c>
    </row>
    <row r="84" spans="1:11" x14ac:dyDescent="0.2">
      <c r="A84" s="7" t="s">
        <v>354</v>
      </c>
      <c r="B84" s="65">
        <v>57</v>
      </c>
      <c r="C84" s="34">
        <f>IF(B88=0, "-", B84/B88)</f>
        <v>0.25909090909090909</v>
      </c>
      <c r="D84" s="65">
        <v>39</v>
      </c>
      <c r="E84" s="9">
        <f>IF(D88=0, "-", D84/D88)</f>
        <v>0.10540540540540541</v>
      </c>
      <c r="F84" s="81">
        <v>524</v>
      </c>
      <c r="G84" s="34">
        <f>IF(F88=0, "-", F84/F88)</f>
        <v>0.30271519352975157</v>
      </c>
      <c r="H84" s="65">
        <v>320</v>
      </c>
      <c r="I84" s="9">
        <f>IF(H88=0, "-", H84/H88)</f>
        <v>0.125</v>
      </c>
      <c r="J84" s="8">
        <f t="shared" si="6"/>
        <v>0.46153846153846156</v>
      </c>
      <c r="K84" s="9">
        <f t="shared" si="7"/>
        <v>0.63749999999999996</v>
      </c>
    </row>
    <row r="85" spans="1:11" x14ac:dyDescent="0.2">
      <c r="A85" s="7" t="s">
        <v>355</v>
      </c>
      <c r="B85" s="65">
        <v>2</v>
      </c>
      <c r="C85" s="34">
        <f>IF(B88=0, "-", B85/B88)</f>
        <v>9.0909090909090905E-3</v>
      </c>
      <c r="D85" s="65">
        <v>2</v>
      </c>
      <c r="E85" s="9">
        <f>IF(D88=0, "-", D85/D88)</f>
        <v>5.4054054054054057E-3</v>
      </c>
      <c r="F85" s="81">
        <v>12</v>
      </c>
      <c r="G85" s="34">
        <f>IF(F88=0, "-", F85/F88)</f>
        <v>6.9324090121317154E-3</v>
      </c>
      <c r="H85" s="65">
        <v>31</v>
      </c>
      <c r="I85" s="9">
        <f>IF(H88=0, "-", H85/H88)</f>
        <v>1.2109375E-2</v>
      </c>
      <c r="J85" s="8">
        <f t="shared" si="6"/>
        <v>0</v>
      </c>
      <c r="K85" s="9">
        <f t="shared" si="7"/>
        <v>-0.61290322580645162</v>
      </c>
    </row>
    <row r="86" spans="1:11" x14ac:dyDescent="0.2">
      <c r="A86" s="7" t="s">
        <v>356</v>
      </c>
      <c r="B86" s="65">
        <v>15</v>
      </c>
      <c r="C86" s="34">
        <f>IF(B88=0, "-", B86/B88)</f>
        <v>6.8181818181818177E-2</v>
      </c>
      <c r="D86" s="65">
        <v>13</v>
      </c>
      <c r="E86" s="9">
        <f>IF(D88=0, "-", D86/D88)</f>
        <v>3.5135135135135137E-2</v>
      </c>
      <c r="F86" s="81">
        <v>72</v>
      </c>
      <c r="G86" s="34">
        <f>IF(F88=0, "-", F86/F88)</f>
        <v>4.1594454072790298E-2</v>
      </c>
      <c r="H86" s="65">
        <v>99</v>
      </c>
      <c r="I86" s="9">
        <f>IF(H88=0, "-", H86/H88)</f>
        <v>3.8671875000000001E-2</v>
      </c>
      <c r="J86" s="8">
        <f t="shared" si="6"/>
        <v>0.15384615384615385</v>
      </c>
      <c r="K86" s="9">
        <f t="shared" si="7"/>
        <v>-0.27272727272727271</v>
      </c>
    </row>
    <row r="87" spans="1:11" x14ac:dyDescent="0.2">
      <c r="A87" s="2"/>
      <c r="B87" s="68"/>
      <c r="C87" s="33"/>
      <c r="D87" s="68"/>
      <c r="E87" s="6"/>
      <c r="F87" s="82"/>
      <c r="G87" s="33"/>
      <c r="H87" s="68"/>
      <c r="I87" s="6"/>
      <c r="J87" s="5"/>
      <c r="K87" s="6"/>
    </row>
    <row r="88" spans="1:11" s="43" customFormat="1" x14ac:dyDescent="0.2">
      <c r="A88" s="162" t="s">
        <v>530</v>
      </c>
      <c r="B88" s="71">
        <f>SUM(B65:B87)</f>
        <v>220</v>
      </c>
      <c r="C88" s="40">
        <f>B88/1268</f>
        <v>0.17350157728706625</v>
      </c>
      <c r="D88" s="71">
        <f>SUM(D65:D87)</f>
        <v>370</v>
      </c>
      <c r="E88" s="41">
        <f>D88/1927</f>
        <v>0.19200830306175401</v>
      </c>
      <c r="F88" s="77">
        <f>SUM(F65:F87)</f>
        <v>1731</v>
      </c>
      <c r="G88" s="42">
        <f>F88/10689</f>
        <v>0.16194218355318551</v>
      </c>
      <c r="H88" s="71">
        <f>SUM(H65:H87)</f>
        <v>2560</v>
      </c>
      <c r="I88" s="41">
        <f>H88/14791</f>
        <v>0.17307822324386452</v>
      </c>
      <c r="J88" s="37">
        <f>IF(D88=0, "-", IF((B88-D88)/D88&lt;10, (B88-D88)/D88, "&gt;999%"))</f>
        <v>-0.40540540540540543</v>
      </c>
      <c r="K88" s="38">
        <f>IF(H88=0, "-", IF((F88-H88)/H88&lt;10, (F88-H88)/H88, "&gt;999%"))</f>
        <v>-0.32382812500000002</v>
      </c>
    </row>
    <row r="89" spans="1:11" x14ac:dyDescent="0.2">
      <c r="B89" s="83"/>
      <c r="D89" s="83"/>
      <c r="F89" s="83"/>
      <c r="H89" s="83"/>
    </row>
    <row r="90" spans="1:11" x14ac:dyDescent="0.2">
      <c r="A90" s="163" t="s">
        <v>144</v>
      </c>
      <c r="B90" s="61" t="s">
        <v>12</v>
      </c>
      <c r="C90" s="62" t="s">
        <v>13</v>
      </c>
      <c r="D90" s="61" t="s">
        <v>12</v>
      </c>
      <c r="E90" s="63" t="s">
        <v>13</v>
      </c>
      <c r="F90" s="62" t="s">
        <v>12</v>
      </c>
      <c r="G90" s="62" t="s">
        <v>13</v>
      </c>
      <c r="H90" s="61" t="s">
        <v>12</v>
      </c>
      <c r="I90" s="63" t="s">
        <v>13</v>
      </c>
      <c r="J90" s="61"/>
      <c r="K90" s="63"/>
    </row>
    <row r="91" spans="1:11" x14ac:dyDescent="0.2">
      <c r="A91" s="7" t="s">
        <v>357</v>
      </c>
      <c r="B91" s="65">
        <v>1</v>
      </c>
      <c r="C91" s="34">
        <f>IF(B104=0, "-", B91/B104)</f>
        <v>4.1666666666666664E-2</v>
      </c>
      <c r="D91" s="65">
        <v>0</v>
      </c>
      <c r="E91" s="9">
        <f>IF(D104=0, "-", D91/D104)</f>
        <v>0</v>
      </c>
      <c r="F91" s="81">
        <v>6</v>
      </c>
      <c r="G91" s="34">
        <f>IF(F104=0, "-", F91/F104)</f>
        <v>3.7267080745341616E-2</v>
      </c>
      <c r="H91" s="65">
        <v>1</v>
      </c>
      <c r="I91" s="9">
        <f>IF(H104=0, "-", H91/H104)</f>
        <v>5.7142857142857143E-3</v>
      </c>
      <c r="J91" s="8" t="str">
        <f t="shared" ref="J91:J102" si="8">IF(D91=0, "-", IF((B91-D91)/D91&lt;10, (B91-D91)/D91, "&gt;999%"))</f>
        <v>-</v>
      </c>
      <c r="K91" s="9">
        <f t="shared" ref="K91:K102" si="9">IF(H91=0, "-", IF((F91-H91)/H91&lt;10, (F91-H91)/H91, "&gt;999%"))</f>
        <v>5</v>
      </c>
    </row>
    <row r="92" spans="1:11" x14ac:dyDescent="0.2">
      <c r="A92" s="7" t="s">
        <v>358</v>
      </c>
      <c r="B92" s="65">
        <v>2</v>
      </c>
      <c r="C92" s="34">
        <f>IF(B104=0, "-", B92/B104)</f>
        <v>8.3333333333333329E-2</v>
      </c>
      <c r="D92" s="65">
        <v>0</v>
      </c>
      <c r="E92" s="9">
        <f>IF(D104=0, "-", D92/D104)</f>
        <v>0</v>
      </c>
      <c r="F92" s="81">
        <v>33</v>
      </c>
      <c r="G92" s="34">
        <f>IF(F104=0, "-", F92/F104)</f>
        <v>0.20496894409937888</v>
      </c>
      <c r="H92" s="65">
        <v>30</v>
      </c>
      <c r="I92" s="9">
        <f>IF(H104=0, "-", H92/H104)</f>
        <v>0.17142857142857143</v>
      </c>
      <c r="J92" s="8" t="str">
        <f t="shared" si="8"/>
        <v>-</v>
      </c>
      <c r="K92" s="9">
        <f t="shared" si="9"/>
        <v>0.1</v>
      </c>
    </row>
    <row r="93" spans="1:11" x14ac:dyDescent="0.2">
      <c r="A93" s="7" t="s">
        <v>359</v>
      </c>
      <c r="B93" s="65">
        <v>1</v>
      </c>
      <c r="C93" s="34">
        <f>IF(B104=0, "-", B93/B104)</f>
        <v>4.1666666666666664E-2</v>
      </c>
      <c r="D93" s="65">
        <v>4</v>
      </c>
      <c r="E93" s="9">
        <f>IF(D104=0, "-", D93/D104)</f>
        <v>0.26666666666666666</v>
      </c>
      <c r="F93" s="81">
        <v>9</v>
      </c>
      <c r="G93" s="34">
        <f>IF(F104=0, "-", F93/F104)</f>
        <v>5.5900621118012424E-2</v>
      </c>
      <c r="H93" s="65">
        <v>15</v>
      </c>
      <c r="I93" s="9">
        <f>IF(H104=0, "-", H93/H104)</f>
        <v>8.5714285714285715E-2</v>
      </c>
      <c r="J93" s="8">
        <f t="shared" si="8"/>
        <v>-0.75</v>
      </c>
      <c r="K93" s="9">
        <f t="shared" si="9"/>
        <v>-0.4</v>
      </c>
    </row>
    <row r="94" spans="1:11" x14ac:dyDescent="0.2">
      <c r="A94" s="7" t="s">
        <v>360</v>
      </c>
      <c r="B94" s="65">
        <v>0</v>
      </c>
      <c r="C94" s="34">
        <f>IF(B104=0, "-", B94/B104)</f>
        <v>0</v>
      </c>
      <c r="D94" s="65">
        <v>0</v>
      </c>
      <c r="E94" s="9">
        <f>IF(D104=0, "-", D94/D104)</f>
        <v>0</v>
      </c>
      <c r="F94" s="81">
        <v>4</v>
      </c>
      <c r="G94" s="34">
        <f>IF(F104=0, "-", F94/F104)</f>
        <v>2.4844720496894408E-2</v>
      </c>
      <c r="H94" s="65">
        <v>4</v>
      </c>
      <c r="I94" s="9">
        <f>IF(H104=0, "-", H94/H104)</f>
        <v>2.2857142857142857E-2</v>
      </c>
      <c r="J94" s="8" t="str">
        <f t="shared" si="8"/>
        <v>-</v>
      </c>
      <c r="K94" s="9">
        <f t="shared" si="9"/>
        <v>0</v>
      </c>
    </row>
    <row r="95" spans="1:11" x14ac:dyDescent="0.2">
      <c r="A95" s="7" t="s">
        <v>361</v>
      </c>
      <c r="B95" s="65">
        <v>2</v>
      </c>
      <c r="C95" s="34">
        <f>IF(B104=0, "-", B95/B104)</f>
        <v>8.3333333333333329E-2</v>
      </c>
      <c r="D95" s="65">
        <v>1</v>
      </c>
      <c r="E95" s="9">
        <f>IF(D104=0, "-", D95/D104)</f>
        <v>6.6666666666666666E-2</v>
      </c>
      <c r="F95" s="81">
        <v>10</v>
      </c>
      <c r="G95" s="34">
        <f>IF(F104=0, "-", F95/F104)</f>
        <v>6.2111801242236024E-2</v>
      </c>
      <c r="H95" s="65">
        <v>22</v>
      </c>
      <c r="I95" s="9">
        <f>IF(H104=0, "-", H95/H104)</f>
        <v>0.12571428571428572</v>
      </c>
      <c r="J95" s="8">
        <f t="shared" si="8"/>
        <v>1</v>
      </c>
      <c r="K95" s="9">
        <f t="shared" si="9"/>
        <v>-0.54545454545454541</v>
      </c>
    </row>
    <row r="96" spans="1:11" x14ac:dyDescent="0.2">
      <c r="A96" s="7" t="s">
        <v>362</v>
      </c>
      <c r="B96" s="65">
        <v>0</v>
      </c>
      <c r="C96" s="34">
        <f>IF(B104=0, "-", B96/B104)</f>
        <v>0</v>
      </c>
      <c r="D96" s="65">
        <v>3</v>
      </c>
      <c r="E96" s="9">
        <f>IF(D104=0, "-", D96/D104)</f>
        <v>0.2</v>
      </c>
      <c r="F96" s="81">
        <v>10</v>
      </c>
      <c r="G96" s="34">
        <f>IF(F104=0, "-", F96/F104)</f>
        <v>6.2111801242236024E-2</v>
      </c>
      <c r="H96" s="65">
        <v>17</v>
      </c>
      <c r="I96" s="9">
        <f>IF(H104=0, "-", H96/H104)</f>
        <v>9.7142857142857142E-2</v>
      </c>
      <c r="J96" s="8">
        <f t="shared" si="8"/>
        <v>-1</v>
      </c>
      <c r="K96" s="9">
        <f t="shared" si="9"/>
        <v>-0.41176470588235292</v>
      </c>
    </row>
    <row r="97" spans="1:11" x14ac:dyDescent="0.2">
      <c r="A97" s="7" t="s">
        <v>363</v>
      </c>
      <c r="B97" s="65">
        <v>0</v>
      </c>
      <c r="C97" s="34">
        <f>IF(B104=0, "-", B97/B104)</f>
        <v>0</v>
      </c>
      <c r="D97" s="65">
        <v>1</v>
      </c>
      <c r="E97" s="9">
        <f>IF(D104=0, "-", D97/D104)</f>
        <v>6.6666666666666666E-2</v>
      </c>
      <c r="F97" s="81">
        <v>0</v>
      </c>
      <c r="G97" s="34">
        <f>IF(F104=0, "-", F97/F104)</f>
        <v>0</v>
      </c>
      <c r="H97" s="65">
        <v>14</v>
      </c>
      <c r="I97" s="9">
        <f>IF(H104=0, "-", H97/H104)</f>
        <v>0.08</v>
      </c>
      <c r="J97" s="8">
        <f t="shared" si="8"/>
        <v>-1</v>
      </c>
      <c r="K97" s="9">
        <f t="shared" si="9"/>
        <v>-1</v>
      </c>
    </row>
    <row r="98" spans="1:11" x14ac:dyDescent="0.2">
      <c r="A98" s="7" t="s">
        <v>364</v>
      </c>
      <c r="B98" s="65">
        <v>0</v>
      </c>
      <c r="C98" s="34">
        <f>IF(B104=0, "-", B98/B104)</f>
        <v>0</v>
      </c>
      <c r="D98" s="65">
        <v>0</v>
      </c>
      <c r="E98" s="9">
        <f>IF(D104=0, "-", D98/D104)</f>
        <v>0</v>
      </c>
      <c r="F98" s="81">
        <v>2</v>
      </c>
      <c r="G98" s="34">
        <f>IF(F104=0, "-", F98/F104)</f>
        <v>1.2422360248447204E-2</v>
      </c>
      <c r="H98" s="65">
        <v>0</v>
      </c>
      <c r="I98" s="9">
        <f>IF(H104=0, "-", H98/H104)</f>
        <v>0</v>
      </c>
      <c r="J98" s="8" t="str">
        <f t="shared" si="8"/>
        <v>-</v>
      </c>
      <c r="K98" s="9" t="str">
        <f t="shared" si="9"/>
        <v>-</v>
      </c>
    </row>
    <row r="99" spans="1:11" x14ac:dyDescent="0.2">
      <c r="A99" s="7" t="s">
        <v>365</v>
      </c>
      <c r="B99" s="65">
        <v>0</v>
      </c>
      <c r="C99" s="34">
        <f>IF(B104=0, "-", B99/B104)</f>
        <v>0</v>
      </c>
      <c r="D99" s="65">
        <v>0</v>
      </c>
      <c r="E99" s="9">
        <f>IF(D104=0, "-", D99/D104)</f>
        <v>0</v>
      </c>
      <c r="F99" s="81">
        <v>5</v>
      </c>
      <c r="G99" s="34">
        <f>IF(F104=0, "-", F99/F104)</f>
        <v>3.1055900621118012E-2</v>
      </c>
      <c r="H99" s="65">
        <v>5</v>
      </c>
      <c r="I99" s="9">
        <f>IF(H104=0, "-", H99/H104)</f>
        <v>2.8571428571428571E-2</v>
      </c>
      <c r="J99" s="8" t="str">
        <f t="shared" si="8"/>
        <v>-</v>
      </c>
      <c r="K99" s="9">
        <f t="shared" si="9"/>
        <v>0</v>
      </c>
    </row>
    <row r="100" spans="1:11" x14ac:dyDescent="0.2">
      <c r="A100" s="7" t="s">
        <v>366</v>
      </c>
      <c r="B100" s="65">
        <v>5</v>
      </c>
      <c r="C100" s="34">
        <f>IF(B104=0, "-", B100/B104)</f>
        <v>0.20833333333333334</v>
      </c>
      <c r="D100" s="65">
        <v>1</v>
      </c>
      <c r="E100" s="9">
        <f>IF(D104=0, "-", D100/D104)</f>
        <v>6.6666666666666666E-2</v>
      </c>
      <c r="F100" s="81">
        <v>21</v>
      </c>
      <c r="G100" s="34">
        <f>IF(F104=0, "-", F100/F104)</f>
        <v>0.13043478260869565</v>
      </c>
      <c r="H100" s="65">
        <v>20</v>
      </c>
      <c r="I100" s="9">
        <f>IF(H104=0, "-", H100/H104)</f>
        <v>0.11428571428571428</v>
      </c>
      <c r="J100" s="8">
        <f t="shared" si="8"/>
        <v>4</v>
      </c>
      <c r="K100" s="9">
        <f t="shared" si="9"/>
        <v>0.05</v>
      </c>
    </row>
    <row r="101" spans="1:11" x14ac:dyDescent="0.2">
      <c r="A101" s="7" t="s">
        <v>367</v>
      </c>
      <c r="B101" s="65">
        <v>4</v>
      </c>
      <c r="C101" s="34">
        <f>IF(B104=0, "-", B101/B104)</f>
        <v>0.16666666666666666</v>
      </c>
      <c r="D101" s="65">
        <v>1</v>
      </c>
      <c r="E101" s="9">
        <f>IF(D104=0, "-", D101/D104)</f>
        <v>6.6666666666666666E-2</v>
      </c>
      <c r="F101" s="81">
        <v>17</v>
      </c>
      <c r="G101" s="34">
        <f>IF(F104=0, "-", F101/F104)</f>
        <v>0.10559006211180125</v>
      </c>
      <c r="H101" s="65">
        <v>16</v>
      </c>
      <c r="I101" s="9">
        <f>IF(H104=0, "-", H101/H104)</f>
        <v>9.1428571428571428E-2</v>
      </c>
      <c r="J101" s="8">
        <f t="shared" si="8"/>
        <v>3</v>
      </c>
      <c r="K101" s="9">
        <f t="shared" si="9"/>
        <v>6.25E-2</v>
      </c>
    </row>
    <row r="102" spans="1:11" x14ac:dyDescent="0.2">
      <c r="A102" s="7" t="s">
        <v>368</v>
      </c>
      <c r="B102" s="65">
        <v>9</v>
      </c>
      <c r="C102" s="34">
        <f>IF(B104=0, "-", B102/B104)</f>
        <v>0.375</v>
      </c>
      <c r="D102" s="65">
        <v>4</v>
      </c>
      <c r="E102" s="9">
        <f>IF(D104=0, "-", D102/D104)</f>
        <v>0.26666666666666666</v>
      </c>
      <c r="F102" s="81">
        <v>44</v>
      </c>
      <c r="G102" s="34">
        <f>IF(F104=0, "-", F102/F104)</f>
        <v>0.27329192546583853</v>
      </c>
      <c r="H102" s="65">
        <v>31</v>
      </c>
      <c r="I102" s="9">
        <f>IF(H104=0, "-", H102/H104)</f>
        <v>0.17714285714285713</v>
      </c>
      <c r="J102" s="8">
        <f t="shared" si="8"/>
        <v>1.25</v>
      </c>
      <c r="K102" s="9">
        <f t="shared" si="9"/>
        <v>0.41935483870967744</v>
      </c>
    </row>
    <row r="103" spans="1:11" x14ac:dyDescent="0.2">
      <c r="A103" s="2"/>
      <c r="B103" s="68"/>
      <c r="C103" s="33"/>
      <c r="D103" s="68"/>
      <c r="E103" s="6"/>
      <c r="F103" s="82"/>
      <c r="G103" s="33"/>
      <c r="H103" s="68"/>
      <c r="I103" s="6"/>
      <c r="J103" s="5"/>
      <c r="K103" s="6"/>
    </row>
    <row r="104" spans="1:11" s="43" customFormat="1" x14ac:dyDescent="0.2">
      <c r="A104" s="162" t="s">
        <v>529</v>
      </c>
      <c r="B104" s="71">
        <f>SUM(B91:B103)</f>
        <v>24</v>
      </c>
      <c r="C104" s="40">
        <f>B104/1268</f>
        <v>1.8927444794952682E-2</v>
      </c>
      <c r="D104" s="71">
        <f>SUM(D91:D103)</f>
        <v>15</v>
      </c>
      <c r="E104" s="41">
        <f>D104/1927</f>
        <v>7.7841203943954333E-3</v>
      </c>
      <c r="F104" s="77">
        <f>SUM(F91:F103)</f>
        <v>161</v>
      </c>
      <c r="G104" s="42">
        <f>F104/10689</f>
        <v>1.5062213490504257E-2</v>
      </c>
      <c r="H104" s="71">
        <f>SUM(H91:H103)</f>
        <v>175</v>
      </c>
      <c r="I104" s="41">
        <f>H104/14791</f>
        <v>1.1831519167061051E-2</v>
      </c>
      <c r="J104" s="37">
        <f>IF(D104=0, "-", IF((B104-D104)/D104&lt;10, (B104-D104)/D104, "&gt;999%"))</f>
        <v>0.6</v>
      </c>
      <c r="K104" s="38">
        <f>IF(H104=0, "-", IF((F104-H104)/H104&lt;10, (F104-H104)/H104, "&gt;999%"))</f>
        <v>-0.08</v>
      </c>
    </row>
    <row r="105" spans="1:11" x14ac:dyDescent="0.2">
      <c r="B105" s="83"/>
      <c r="D105" s="83"/>
      <c r="F105" s="83"/>
      <c r="H105" s="83"/>
    </row>
    <row r="106" spans="1:11" s="43" customFormat="1" x14ac:dyDescent="0.2">
      <c r="A106" s="162" t="s">
        <v>528</v>
      </c>
      <c r="B106" s="71">
        <v>244</v>
      </c>
      <c r="C106" s="40">
        <f>B106/1268</f>
        <v>0.19242902208201892</v>
      </c>
      <c r="D106" s="71">
        <v>385</v>
      </c>
      <c r="E106" s="41">
        <f>D106/1927</f>
        <v>0.19979242345614945</v>
      </c>
      <c r="F106" s="77">
        <v>1892</v>
      </c>
      <c r="G106" s="42">
        <f>F106/10689</f>
        <v>0.17700439704368978</v>
      </c>
      <c r="H106" s="71">
        <v>2735</v>
      </c>
      <c r="I106" s="41">
        <f>H106/14791</f>
        <v>0.18490974241092556</v>
      </c>
      <c r="J106" s="37">
        <f>IF(D106=0, "-", IF((B106-D106)/D106&lt;10, (B106-D106)/D106, "&gt;999%"))</f>
        <v>-0.36623376623376624</v>
      </c>
      <c r="K106" s="38">
        <f>IF(H106=0, "-", IF((F106-H106)/H106&lt;10, (F106-H106)/H106, "&gt;999%"))</f>
        <v>-0.30822669104204753</v>
      </c>
    </row>
    <row r="107" spans="1:11" x14ac:dyDescent="0.2">
      <c r="B107" s="83"/>
      <c r="D107" s="83"/>
      <c r="F107" s="83"/>
      <c r="H107" s="83"/>
    </row>
    <row r="108" spans="1:11" ht="15.75" x14ac:dyDescent="0.25">
      <c r="A108" s="164" t="s">
        <v>113</v>
      </c>
      <c r="B108" s="196" t="s">
        <v>1</v>
      </c>
      <c r="C108" s="200"/>
      <c r="D108" s="200"/>
      <c r="E108" s="197"/>
      <c r="F108" s="196" t="s">
        <v>14</v>
      </c>
      <c r="G108" s="200"/>
      <c r="H108" s="200"/>
      <c r="I108" s="197"/>
      <c r="J108" s="196" t="s">
        <v>15</v>
      </c>
      <c r="K108" s="197"/>
    </row>
    <row r="109" spans="1:11" x14ac:dyDescent="0.2">
      <c r="A109" s="22"/>
      <c r="B109" s="196">
        <f>VALUE(RIGHT($B$2, 4))</f>
        <v>2020</v>
      </c>
      <c r="C109" s="197"/>
      <c r="D109" s="196">
        <f>B109-1</f>
        <v>2019</v>
      </c>
      <c r="E109" s="204"/>
      <c r="F109" s="196">
        <f>B109</f>
        <v>2020</v>
      </c>
      <c r="G109" s="204"/>
      <c r="H109" s="196">
        <f>D109</f>
        <v>2019</v>
      </c>
      <c r="I109" s="204"/>
      <c r="J109" s="140" t="s">
        <v>4</v>
      </c>
      <c r="K109" s="141" t="s">
        <v>2</v>
      </c>
    </row>
    <row r="110" spans="1:11" x14ac:dyDescent="0.2">
      <c r="A110" s="163" t="s">
        <v>145</v>
      </c>
      <c r="B110" s="61" t="s">
        <v>12</v>
      </c>
      <c r="C110" s="62" t="s">
        <v>13</v>
      </c>
      <c r="D110" s="61" t="s">
        <v>12</v>
      </c>
      <c r="E110" s="63" t="s">
        <v>13</v>
      </c>
      <c r="F110" s="62" t="s">
        <v>12</v>
      </c>
      <c r="G110" s="62" t="s">
        <v>13</v>
      </c>
      <c r="H110" s="61" t="s">
        <v>12</v>
      </c>
      <c r="I110" s="63" t="s">
        <v>13</v>
      </c>
      <c r="J110" s="61"/>
      <c r="K110" s="63"/>
    </row>
    <row r="111" spans="1:11" x14ac:dyDescent="0.2">
      <c r="A111" s="7" t="s">
        <v>369</v>
      </c>
      <c r="B111" s="65">
        <v>1</v>
      </c>
      <c r="C111" s="34">
        <f>IF(B137=0, "-", B111/B137)</f>
        <v>1.0416666666666666E-2</v>
      </c>
      <c r="D111" s="65">
        <v>1</v>
      </c>
      <c r="E111" s="9">
        <f>IF(D137=0, "-", D111/D137)</f>
        <v>7.6335877862595417E-3</v>
      </c>
      <c r="F111" s="81">
        <v>19</v>
      </c>
      <c r="G111" s="34">
        <f>IF(F137=0, "-", F111/F137)</f>
        <v>1.970954356846473E-2</v>
      </c>
      <c r="H111" s="65">
        <v>14</v>
      </c>
      <c r="I111" s="9">
        <f>IF(H137=0, "-", H111/H137)</f>
        <v>1.201716738197425E-2</v>
      </c>
      <c r="J111" s="8">
        <f t="shared" ref="J111:J135" si="10">IF(D111=0, "-", IF((B111-D111)/D111&lt;10, (B111-D111)/D111, "&gt;999%"))</f>
        <v>0</v>
      </c>
      <c r="K111" s="9">
        <f t="shared" ref="K111:K135" si="11">IF(H111=0, "-", IF((F111-H111)/H111&lt;10, (F111-H111)/H111, "&gt;999%"))</f>
        <v>0.35714285714285715</v>
      </c>
    </row>
    <row r="112" spans="1:11" x14ac:dyDescent="0.2">
      <c r="A112" s="7" t="s">
        <v>370</v>
      </c>
      <c r="B112" s="65">
        <v>7</v>
      </c>
      <c r="C112" s="34">
        <f>IF(B137=0, "-", B112/B137)</f>
        <v>7.2916666666666671E-2</v>
      </c>
      <c r="D112" s="65">
        <v>5</v>
      </c>
      <c r="E112" s="9">
        <f>IF(D137=0, "-", D112/D137)</f>
        <v>3.8167938931297711E-2</v>
      </c>
      <c r="F112" s="81">
        <v>48</v>
      </c>
      <c r="G112" s="34">
        <f>IF(F137=0, "-", F112/F137)</f>
        <v>4.9792531120331947E-2</v>
      </c>
      <c r="H112" s="65">
        <v>43</v>
      </c>
      <c r="I112" s="9">
        <f>IF(H137=0, "-", H112/H137)</f>
        <v>3.6909871244635191E-2</v>
      </c>
      <c r="J112" s="8">
        <f t="shared" si="10"/>
        <v>0.4</v>
      </c>
      <c r="K112" s="9">
        <f t="shared" si="11"/>
        <v>0.11627906976744186</v>
      </c>
    </row>
    <row r="113" spans="1:11" x14ac:dyDescent="0.2">
      <c r="A113" s="7" t="s">
        <v>371</v>
      </c>
      <c r="B113" s="65">
        <v>0</v>
      </c>
      <c r="C113" s="34">
        <f>IF(B137=0, "-", B113/B137)</f>
        <v>0</v>
      </c>
      <c r="D113" s="65">
        <v>0</v>
      </c>
      <c r="E113" s="9">
        <f>IF(D137=0, "-", D113/D137)</f>
        <v>0</v>
      </c>
      <c r="F113" s="81">
        <v>0</v>
      </c>
      <c r="G113" s="34">
        <f>IF(F137=0, "-", F113/F137)</f>
        <v>0</v>
      </c>
      <c r="H113" s="65">
        <v>1</v>
      </c>
      <c r="I113" s="9">
        <f>IF(H137=0, "-", H113/H137)</f>
        <v>8.5836909871244631E-4</v>
      </c>
      <c r="J113" s="8" t="str">
        <f t="shared" si="10"/>
        <v>-</v>
      </c>
      <c r="K113" s="9">
        <f t="shared" si="11"/>
        <v>-1</v>
      </c>
    </row>
    <row r="114" spans="1:11" x14ac:dyDescent="0.2">
      <c r="A114" s="7" t="s">
        <v>372</v>
      </c>
      <c r="B114" s="65">
        <v>0</v>
      </c>
      <c r="C114" s="34">
        <f>IF(B137=0, "-", B114/B137)</f>
        <v>0</v>
      </c>
      <c r="D114" s="65">
        <v>12</v>
      </c>
      <c r="E114" s="9">
        <f>IF(D137=0, "-", D114/D137)</f>
        <v>9.1603053435114504E-2</v>
      </c>
      <c r="F114" s="81">
        <v>14</v>
      </c>
      <c r="G114" s="34">
        <f>IF(F137=0, "-", F114/F137)</f>
        <v>1.4522821576763486E-2</v>
      </c>
      <c r="H114" s="65">
        <v>53</v>
      </c>
      <c r="I114" s="9">
        <f>IF(H137=0, "-", H114/H137)</f>
        <v>4.5493562231759654E-2</v>
      </c>
      <c r="J114" s="8">
        <f t="shared" si="10"/>
        <v>-1</v>
      </c>
      <c r="K114" s="9">
        <f t="shared" si="11"/>
        <v>-0.73584905660377353</v>
      </c>
    </row>
    <row r="115" spans="1:11" x14ac:dyDescent="0.2">
      <c r="A115" s="7" t="s">
        <v>373</v>
      </c>
      <c r="B115" s="65">
        <v>0</v>
      </c>
      <c r="C115" s="34">
        <f>IF(B137=0, "-", B115/B137)</f>
        <v>0</v>
      </c>
      <c r="D115" s="65">
        <v>0</v>
      </c>
      <c r="E115" s="9">
        <f>IF(D137=0, "-", D115/D137)</f>
        <v>0</v>
      </c>
      <c r="F115" s="81">
        <v>0</v>
      </c>
      <c r="G115" s="34">
        <f>IF(F137=0, "-", F115/F137)</f>
        <v>0</v>
      </c>
      <c r="H115" s="65">
        <v>4</v>
      </c>
      <c r="I115" s="9">
        <f>IF(H137=0, "-", H115/H137)</f>
        <v>3.4334763948497852E-3</v>
      </c>
      <c r="J115" s="8" t="str">
        <f t="shared" si="10"/>
        <v>-</v>
      </c>
      <c r="K115" s="9">
        <f t="shared" si="11"/>
        <v>-1</v>
      </c>
    </row>
    <row r="116" spans="1:11" x14ac:dyDescent="0.2">
      <c r="A116" s="7" t="s">
        <v>374</v>
      </c>
      <c r="B116" s="65">
        <v>1</v>
      </c>
      <c r="C116" s="34">
        <f>IF(B137=0, "-", B116/B137)</f>
        <v>1.0416666666666666E-2</v>
      </c>
      <c r="D116" s="65">
        <v>7</v>
      </c>
      <c r="E116" s="9">
        <f>IF(D137=0, "-", D116/D137)</f>
        <v>5.3435114503816793E-2</v>
      </c>
      <c r="F116" s="81">
        <v>28</v>
      </c>
      <c r="G116" s="34">
        <f>IF(F137=0, "-", F116/F137)</f>
        <v>2.9045643153526972E-2</v>
      </c>
      <c r="H116" s="65">
        <v>29</v>
      </c>
      <c r="I116" s="9">
        <f>IF(H137=0, "-", H116/H137)</f>
        <v>2.4892703862660945E-2</v>
      </c>
      <c r="J116" s="8">
        <f t="shared" si="10"/>
        <v>-0.8571428571428571</v>
      </c>
      <c r="K116" s="9">
        <f t="shared" si="11"/>
        <v>-3.4482758620689655E-2</v>
      </c>
    </row>
    <row r="117" spans="1:11" x14ac:dyDescent="0.2">
      <c r="A117" s="7" t="s">
        <v>375</v>
      </c>
      <c r="B117" s="65">
        <v>10</v>
      </c>
      <c r="C117" s="34">
        <f>IF(B137=0, "-", B117/B137)</f>
        <v>0.10416666666666667</v>
      </c>
      <c r="D117" s="65">
        <v>7</v>
      </c>
      <c r="E117" s="9">
        <f>IF(D137=0, "-", D117/D137)</f>
        <v>5.3435114503816793E-2</v>
      </c>
      <c r="F117" s="81">
        <v>49</v>
      </c>
      <c r="G117" s="34">
        <f>IF(F137=0, "-", F117/F137)</f>
        <v>5.0829875518672199E-2</v>
      </c>
      <c r="H117" s="65">
        <v>72</v>
      </c>
      <c r="I117" s="9">
        <f>IF(H137=0, "-", H117/H137)</f>
        <v>6.1802575107296136E-2</v>
      </c>
      <c r="J117" s="8">
        <f t="shared" si="10"/>
        <v>0.42857142857142855</v>
      </c>
      <c r="K117" s="9">
        <f t="shared" si="11"/>
        <v>-0.31944444444444442</v>
      </c>
    </row>
    <row r="118" spans="1:11" x14ac:dyDescent="0.2">
      <c r="A118" s="7" t="s">
        <v>376</v>
      </c>
      <c r="B118" s="65">
        <v>2</v>
      </c>
      <c r="C118" s="34">
        <f>IF(B137=0, "-", B118/B137)</f>
        <v>2.0833333333333332E-2</v>
      </c>
      <c r="D118" s="65">
        <v>9</v>
      </c>
      <c r="E118" s="9">
        <f>IF(D137=0, "-", D118/D137)</f>
        <v>6.8702290076335881E-2</v>
      </c>
      <c r="F118" s="81">
        <v>57</v>
      </c>
      <c r="G118" s="34">
        <f>IF(F137=0, "-", F118/F137)</f>
        <v>5.9128630705394189E-2</v>
      </c>
      <c r="H118" s="65">
        <v>89</v>
      </c>
      <c r="I118" s="9">
        <f>IF(H137=0, "-", H118/H137)</f>
        <v>7.6394849785407726E-2</v>
      </c>
      <c r="J118" s="8">
        <f t="shared" si="10"/>
        <v>-0.77777777777777779</v>
      </c>
      <c r="K118" s="9">
        <f t="shared" si="11"/>
        <v>-0.3595505617977528</v>
      </c>
    </row>
    <row r="119" spans="1:11" x14ac:dyDescent="0.2">
      <c r="A119" s="7" t="s">
        <v>377</v>
      </c>
      <c r="B119" s="65">
        <v>4</v>
      </c>
      <c r="C119" s="34">
        <f>IF(B137=0, "-", B119/B137)</f>
        <v>4.1666666666666664E-2</v>
      </c>
      <c r="D119" s="65">
        <v>4</v>
      </c>
      <c r="E119" s="9">
        <f>IF(D137=0, "-", D119/D137)</f>
        <v>3.0534351145038167E-2</v>
      </c>
      <c r="F119" s="81">
        <v>25</v>
      </c>
      <c r="G119" s="34">
        <f>IF(F137=0, "-", F119/F137)</f>
        <v>2.5933609958506226E-2</v>
      </c>
      <c r="H119" s="65">
        <v>25</v>
      </c>
      <c r="I119" s="9">
        <f>IF(H137=0, "-", H119/H137)</f>
        <v>2.1459227467811159E-2</v>
      </c>
      <c r="J119" s="8">
        <f t="shared" si="10"/>
        <v>0</v>
      </c>
      <c r="K119" s="9">
        <f t="shared" si="11"/>
        <v>0</v>
      </c>
    </row>
    <row r="120" spans="1:11" x14ac:dyDescent="0.2">
      <c r="A120" s="7" t="s">
        <v>378</v>
      </c>
      <c r="B120" s="65">
        <v>0</v>
      </c>
      <c r="C120" s="34">
        <f>IF(B137=0, "-", B120/B137)</f>
        <v>0</v>
      </c>
      <c r="D120" s="65">
        <v>1</v>
      </c>
      <c r="E120" s="9">
        <f>IF(D137=0, "-", D120/D137)</f>
        <v>7.6335877862595417E-3</v>
      </c>
      <c r="F120" s="81">
        <v>10</v>
      </c>
      <c r="G120" s="34">
        <f>IF(F137=0, "-", F120/F137)</f>
        <v>1.0373443983402489E-2</v>
      </c>
      <c r="H120" s="65">
        <v>7</v>
      </c>
      <c r="I120" s="9">
        <f>IF(H137=0, "-", H120/H137)</f>
        <v>6.0085836909871248E-3</v>
      </c>
      <c r="J120" s="8">
        <f t="shared" si="10"/>
        <v>-1</v>
      </c>
      <c r="K120" s="9">
        <f t="shared" si="11"/>
        <v>0.42857142857142855</v>
      </c>
    </row>
    <row r="121" spans="1:11" x14ac:dyDescent="0.2">
      <c r="A121" s="7" t="s">
        <v>379</v>
      </c>
      <c r="B121" s="65">
        <v>5</v>
      </c>
      <c r="C121" s="34">
        <f>IF(B137=0, "-", B121/B137)</f>
        <v>5.2083333333333336E-2</v>
      </c>
      <c r="D121" s="65">
        <v>3</v>
      </c>
      <c r="E121" s="9">
        <f>IF(D137=0, "-", D121/D137)</f>
        <v>2.2900763358778626E-2</v>
      </c>
      <c r="F121" s="81">
        <v>16</v>
      </c>
      <c r="G121" s="34">
        <f>IF(F137=0, "-", F121/F137)</f>
        <v>1.6597510373443983E-2</v>
      </c>
      <c r="H121" s="65">
        <v>40</v>
      </c>
      <c r="I121" s="9">
        <f>IF(H137=0, "-", H121/H137)</f>
        <v>3.4334763948497854E-2</v>
      </c>
      <c r="J121" s="8">
        <f t="shared" si="10"/>
        <v>0.66666666666666663</v>
      </c>
      <c r="K121" s="9">
        <f t="shared" si="11"/>
        <v>-0.6</v>
      </c>
    </row>
    <row r="122" spans="1:11" x14ac:dyDescent="0.2">
      <c r="A122" s="7" t="s">
        <v>380</v>
      </c>
      <c r="B122" s="65">
        <v>0</v>
      </c>
      <c r="C122" s="34">
        <f>IF(B137=0, "-", B122/B137)</f>
        <v>0</v>
      </c>
      <c r="D122" s="65">
        <v>0</v>
      </c>
      <c r="E122" s="9">
        <f>IF(D137=0, "-", D122/D137)</f>
        <v>0</v>
      </c>
      <c r="F122" s="81">
        <v>5</v>
      </c>
      <c r="G122" s="34">
        <f>IF(F137=0, "-", F122/F137)</f>
        <v>5.1867219917012446E-3</v>
      </c>
      <c r="H122" s="65">
        <v>2</v>
      </c>
      <c r="I122" s="9">
        <f>IF(H137=0, "-", H122/H137)</f>
        <v>1.7167381974248926E-3</v>
      </c>
      <c r="J122" s="8" t="str">
        <f t="shared" si="10"/>
        <v>-</v>
      </c>
      <c r="K122" s="9">
        <f t="shared" si="11"/>
        <v>1.5</v>
      </c>
    </row>
    <row r="123" spans="1:11" x14ac:dyDescent="0.2">
      <c r="A123" s="7" t="s">
        <v>381</v>
      </c>
      <c r="B123" s="65">
        <v>4</v>
      </c>
      <c r="C123" s="34">
        <f>IF(B137=0, "-", B123/B137)</f>
        <v>4.1666666666666664E-2</v>
      </c>
      <c r="D123" s="65">
        <v>3</v>
      </c>
      <c r="E123" s="9">
        <f>IF(D137=0, "-", D123/D137)</f>
        <v>2.2900763358778626E-2</v>
      </c>
      <c r="F123" s="81">
        <v>14</v>
      </c>
      <c r="G123" s="34">
        <f>IF(F137=0, "-", F123/F137)</f>
        <v>1.4522821576763486E-2</v>
      </c>
      <c r="H123" s="65">
        <v>13</v>
      </c>
      <c r="I123" s="9">
        <f>IF(H137=0, "-", H123/H137)</f>
        <v>1.1158798283261802E-2</v>
      </c>
      <c r="J123" s="8">
        <f t="shared" si="10"/>
        <v>0.33333333333333331</v>
      </c>
      <c r="K123" s="9">
        <f t="shared" si="11"/>
        <v>7.6923076923076927E-2</v>
      </c>
    </row>
    <row r="124" spans="1:11" x14ac:dyDescent="0.2">
      <c r="A124" s="7" t="s">
        <v>382</v>
      </c>
      <c r="B124" s="65">
        <v>9</v>
      </c>
      <c r="C124" s="34">
        <f>IF(B137=0, "-", B124/B137)</f>
        <v>9.375E-2</v>
      </c>
      <c r="D124" s="65">
        <v>4</v>
      </c>
      <c r="E124" s="9">
        <f>IF(D137=0, "-", D124/D137)</f>
        <v>3.0534351145038167E-2</v>
      </c>
      <c r="F124" s="81">
        <v>35</v>
      </c>
      <c r="G124" s="34">
        <f>IF(F137=0, "-", F124/F137)</f>
        <v>3.6307053941908717E-2</v>
      </c>
      <c r="H124" s="65">
        <v>32</v>
      </c>
      <c r="I124" s="9">
        <f>IF(H137=0, "-", H124/H137)</f>
        <v>2.7467811158798282E-2</v>
      </c>
      <c r="J124" s="8">
        <f t="shared" si="10"/>
        <v>1.25</v>
      </c>
      <c r="K124" s="9">
        <f t="shared" si="11"/>
        <v>9.375E-2</v>
      </c>
    </row>
    <row r="125" spans="1:11" x14ac:dyDescent="0.2">
      <c r="A125" s="7" t="s">
        <v>383</v>
      </c>
      <c r="B125" s="65">
        <v>4</v>
      </c>
      <c r="C125" s="34">
        <f>IF(B137=0, "-", B125/B137)</f>
        <v>4.1666666666666664E-2</v>
      </c>
      <c r="D125" s="65">
        <v>1</v>
      </c>
      <c r="E125" s="9">
        <f>IF(D137=0, "-", D125/D137)</f>
        <v>7.6335877862595417E-3</v>
      </c>
      <c r="F125" s="81">
        <v>18</v>
      </c>
      <c r="G125" s="34">
        <f>IF(F137=0, "-", F125/F137)</f>
        <v>1.8672199170124481E-2</v>
      </c>
      <c r="H125" s="65">
        <v>34</v>
      </c>
      <c r="I125" s="9">
        <f>IF(H137=0, "-", H125/H137)</f>
        <v>2.9184549356223177E-2</v>
      </c>
      <c r="J125" s="8">
        <f t="shared" si="10"/>
        <v>3</v>
      </c>
      <c r="K125" s="9">
        <f t="shared" si="11"/>
        <v>-0.47058823529411764</v>
      </c>
    </row>
    <row r="126" spans="1:11" x14ac:dyDescent="0.2">
      <c r="A126" s="7" t="s">
        <v>384</v>
      </c>
      <c r="B126" s="65">
        <v>5</v>
      </c>
      <c r="C126" s="34">
        <f>IF(B137=0, "-", B126/B137)</f>
        <v>5.2083333333333336E-2</v>
      </c>
      <c r="D126" s="65">
        <v>24</v>
      </c>
      <c r="E126" s="9">
        <f>IF(D137=0, "-", D126/D137)</f>
        <v>0.18320610687022901</v>
      </c>
      <c r="F126" s="81">
        <v>154</v>
      </c>
      <c r="G126" s="34">
        <f>IF(F137=0, "-", F126/F137)</f>
        <v>0.15975103734439833</v>
      </c>
      <c r="H126" s="65">
        <v>98</v>
      </c>
      <c r="I126" s="9">
        <f>IF(H137=0, "-", H126/H137)</f>
        <v>8.4120171673819744E-2</v>
      </c>
      <c r="J126" s="8">
        <f t="shared" si="10"/>
        <v>-0.79166666666666663</v>
      </c>
      <c r="K126" s="9">
        <f t="shared" si="11"/>
        <v>0.5714285714285714</v>
      </c>
    </row>
    <row r="127" spans="1:11" x14ac:dyDescent="0.2">
      <c r="A127" s="7" t="s">
        <v>385</v>
      </c>
      <c r="B127" s="65">
        <v>3</v>
      </c>
      <c r="C127" s="34">
        <f>IF(B137=0, "-", B127/B137)</f>
        <v>3.125E-2</v>
      </c>
      <c r="D127" s="65">
        <v>0</v>
      </c>
      <c r="E127" s="9">
        <f>IF(D137=0, "-", D127/D137)</f>
        <v>0</v>
      </c>
      <c r="F127" s="81">
        <v>8</v>
      </c>
      <c r="G127" s="34">
        <f>IF(F137=0, "-", F127/F137)</f>
        <v>8.2987551867219917E-3</v>
      </c>
      <c r="H127" s="65">
        <v>17</v>
      </c>
      <c r="I127" s="9">
        <f>IF(H137=0, "-", H127/H137)</f>
        <v>1.4592274678111588E-2</v>
      </c>
      <c r="J127" s="8" t="str">
        <f t="shared" si="10"/>
        <v>-</v>
      </c>
      <c r="K127" s="9">
        <f t="shared" si="11"/>
        <v>-0.52941176470588236</v>
      </c>
    </row>
    <row r="128" spans="1:11" x14ac:dyDescent="0.2">
      <c r="A128" s="7" t="s">
        <v>386</v>
      </c>
      <c r="B128" s="65">
        <v>6</v>
      </c>
      <c r="C128" s="34">
        <f>IF(B137=0, "-", B128/B137)</f>
        <v>6.25E-2</v>
      </c>
      <c r="D128" s="65">
        <v>4</v>
      </c>
      <c r="E128" s="9">
        <f>IF(D137=0, "-", D128/D137)</f>
        <v>3.0534351145038167E-2</v>
      </c>
      <c r="F128" s="81">
        <v>48</v>
      </c>
      <c r="G128" s="34">
        <f>IF(F137=0, "-", F128/F137)</f>
        <v>4.9792531120331947E-2</v>
      </c>
      <c r="H128" s="65">
        <v>48</v>
      </c>
      <c r="I128" s="9">
        <f>IF(H137=0, "-", H128/H137)</f>
        <v>4.1201716738197426E-2</v>
      </c>
      <c r="J128" s="8">
        <f t="shared" si="10"/>
        <v>0.5</v>
      </c>
      <c r="K128" s="9">
        <f t="shared" si="11"/>
        <v>0</v>
      </c>
    </row>
    <row r="129" spans="1:11" x14ac:dyDescent="0.2">
      <c r="A129" s="7" t="s">
        <v>387</v>
      </c>
      <c r="B129" s="65">
        <v>0</v>
      </c>
      <c r="C129" s="34">
        <f>IF(B137=0, "-", B129/B137)</f>
        <v>0</v>
      </c>
      <c r="D129" s="65">
        <v>0</v>
      </c>
      <c r="E129" s="9">
        <f>IF(D137=0, "-", D129/D137)</f>
        <v>0</v>
      </c>
      <c r="F129" s="81">
        <v>2</v>
      </c>
      <c r="G129" s="34">
        <f>IF(F137=0, "-", F129/F137)</f>
        <v>2.0746887966804979E-3</v>
      </c>
      <c r="H129" s="65">
        <v>1</v>
      </c>
      <c r="I129" s="9">
        <f>IF(H137=0, "-", H129/H137)</f>
        <v>8.5836909871244631E-4</v>
      </c>
      <c r="J129" s="8" t="str">
        <f t="shared" si="10"/>
        <v>-</v>
      </c>
      <c r="K129" s="9">
        <f t="shared" si="11"/>
        <v>1</v>
      </c>
    </row>
    <row r="130" spans="1:11" x14ac:dyDescent="0.2">
      <c r="A130" s="7" t="s">
        <v>388</v>
      </c>
      <c r="B130" s="65">
        <v>13</v>
      </c>
      <c r="C130" s="34">
        <f>IF(B137=0, "-", B130/B137)</f>
        <v>0.13541666666666666</v>
      </c>
      <c r="D130" s="65">
        <v>19</v>
      </c>
      <c r="E130" s="9">
        <f>IF(D137=0, "-", D130/D137)</f>
        <v>0.14503816793893129</v>
      </c>
      <c r="F130" s="81">
        <v>127</v>
      </c>
      <c r="G130" s="34">
        <f>IF(F137=0, "-", F130/F137)</f>
        <v>0.13174273858921162</v>
      </c>
      <c r="H130" s="65">
        <v>252</v>
      </c>
      <c r="I130" s="9">
        <f>IF(H137=0, "-", H130/H137)</f>
        <v>0.21630901287553647</v>
      </c>
      <c r="J130" s="8">
        <f t="shared" si="10"/>
        <v>-0.31578947368421051</v>
      </c>
      <c r="K130" s="9">
        <f t="shared" si="11"/>
        <v>-0.49603174603174605</v>
      </c>
    </row>
    <row r="131" spans="1:11" x14ac:dyDescent="0.2">
      <c r="A131" s="7" t="s">
        <v>389</v>
      </c>
      <c r="B131" s="65">
        <v>3</v>
      </c>
      <c r="C131" s="34">
        <f>IF(B137=0, "-", B131/B137)</f>
        <v>3.125E-2</v>
      </c>
      <c r="D131" s="65">
        <v>3</v>
      </c>
      <c r="E131" s="9">
        <f>IF(D137=0, "-", D131/D137)</f>
        <v>2.2900763358778626E-2</v>
      </c>
      <c r="F131" s="81">
        <v>29</v>
      </c>
      <c r="G131" s="34">
        <f>IF(F137=0, "-", F131/F137)</f>
        <v>3.0082987551867221E-2</v>
      </c>
      <c r="H131" s="65">
        <v>28</v>
      </c>
      <c r="I131" s="9">
        <f>IF(H137=0, "-", H131/H137)</f>
        <v>2.4034334763948499E-2</v>
      </c>
      <c r="J131" s="8">
        <f t="shared" si="10"/>
        <v>0</v>
      </c>
      <c r="K131" s="9">
        <f t="shared" si="11"/>
        <v>3.5714285714285712E-2</v>
      </c>
    </row>
    <row r="132" spans="1:11" x14ac:dyDescent="0.2">
      <c r="A132" s="7" t="s">
        <v>390</v>
      </c>
      <c r="B132" s="65">
        <v>8</v>
      </c>
      <c r="C132" s="34">
        <f>IF(B137=0, "-", B132/B137)</f>
        <v>8.3333333333333329E-2</v>
      </c>
      <c r="D132" s="65">
        <v>5</v>
      </c>
      <c r="E132" s="9">
        <f>IF(D137=0, "-", D132/D137)</f>
        <v>3.8167938931297711E-2</v>
      </c>
      <c r="F132" s="81">
        <v>79</v>
      </c>
      <c r="G132" s="34">
        <f>IF(F137=0, "-", F132/F137)</f>
        <v>8.1950207468879668E-2</v>
      </c>
      <c r="H132" s="65">
        <v>54</v>
      </c>
      <c r="I132" s="9">
        <f>IF(H137=0, "-", H132/H137)</f>
        <v>4.63519313304721E-2</v>
      </c>
      <c r="J132" s="8">
        <f t="shared" si="10"/>
        <v>0.6</v>
      </c>
      <c r="K132" s="9">
        <f t="shared" si="11"/>
        <v>0.46296296296296297</v>
      </c>
    </row>
    <row r="133" spans="1:11" x14ac:dyDescent="0.2">
      <c r="A133" s="7" t="s">
        <v>391</v>
      </c>
      <c r="B133" s="65">
        <v>10</v>
      </c>
      <c r="C133" s="34">
        <f>IF(B137=0, "-", B133/B137)</f>
        <v>0.10416666666666667</v>
      </c>
      <c r="D133" s="65">
        <v>13</v>
      </c>
      <c r="E133" s="9">
        <f>IF(D137=0, "-", D133/D137)</f>
        <v>9.9236641221374045E-2</v>
      </c>
      <c r="F133" s="81">
        <v>136</v>
      </c>
      <c r="G133" s="34">
        <f>IF(F137=0, "-", F133/F137)</f>
        <v>0.14107883817427386</v>
      </c>
      <c r="H133" s="65">
        <v>139</v>
      </c>
      <c r="I133" s="9">
        <f>IF(H137=0, "-", H133/H137)</f>
        <v>0.11931330472103004</v>
      </c>
      <c r="J133" s="8">
        <f t="shared" si="10"/>
        <v>-0.23076923076923078</v>
      </c>
      <c r="K133" s="9">
        <f t="shared" si="11"/>
        <v>-2.1582733812949641E-2</v>
      </c>
    </row>
    <row r="134" spans="1:11" x14ac:dyDescent="0.2">
      <c r="A134" s="7" t="s">
        <v>392</v>
      </c>
      <c r="B134" s="65">
        <v>0</v>
      </c>
      <c r="C134" s="34">
        <f>IF(B137=0, "-", B134/B137)</f>
        <v>0</v>
      </c>
      <c r="D134" s="65">
        <v>1</v>
      </c>
      <c r="E134" s="9">
        <f>IF(D137=0, "-", D134/D137)</f>
        <v>7.6335877862595417E-3</v>
      </c>
      <c r="F134" s="81">
        <v>0</v>
      </c>
      <c r="G134" s="34">
        <f>IF(F137=0, "-", F134/F137)</f>
        <v>0</v>
      </c>
      <c r="H134" s="65">
        <v>6</v>
      </c>
      <c r="I134" s="9">
        <f>IF(H137=0, "-", H134/H137)</f>
        <v>5.1502145922746783E-3</v>
      </c>
      <c r="J134" s="8">
        <f t="shared" si="10"/>
        <v>-1</v>
      </c>
      <c r="K134" s="9">
        <f t="shared" si="11"/>
        <v>-1</v>
      </c>
    </row>
    <row r="135" spans="1:11" x14ac:dyDescent="0.2">
      <c r="A135" s="7" t="s">
        <v>393</v>
      </c>
      <c r="B135" s="65">
        <v>1</v>
      </c>
      <c r="C135" s="34">
        <f>IF(B137=0, "-", B135/B137)</f>
        <v>1.0416666666666666E-2</v>
      </c>
      <c r="D135" s="65">
        <v>5</v>
      </c>
      <c r="E135" s="9">
        <f>IF(D137=0, "-", D135/D137)</f>
        <v>3.8167938931297711E-2</v>
      </c>
      <c r="F135" s="81">
        <v>43</v>
      </c>
      <c r="G135" s="34">
        <f>IF(F137=0, "-", F135/F137)</f>
        <v>4.4605809128630707E-2</v>
      </c>
      <c r="H135" s="65">
        <v>64</v>
      </c>
      <c r="I135" s="9">
        <f>IF(H137=0, "-", H135/H137)</f>
        <v>5.4935622317596564E-2</v>
      </c>
      <c r="J135" s="8">
        <f t="shared" si="10"/>
        <v>-0.8</v>
      </c>
      <c r="K135" s="9">
        <f t="shared" si="11"/>
        <v>-0.328125</v>
      </c>
    </row>
    <row r="136" spans="1:11" x14ac:dyDescent="0.2">
      <c r="A136" s="2"/>
      <c r="B136" s="68"/>
      <c r="C136" s="33"/>
      <c r="D136" s="68"/>
      <c r="E136" s="6"/>
      <c r="F136" s="82"/>
      <c r="G136" s="33"/>
      <c r="H136" s="68"/>
      <c r="I136" s="6"/>
      <c r="J136" s="5"/>
      <c r="K136" s="6"/>
    </row>
    <row r="137" spans="1:11" s="43" customFormat="1" x14ac:dyDescent="0.2">
      <c r="A137" s="162" t="s">
        <v>527</v>
      </c>
      <c r="B137" s="71">
        <f>SUM(B111:B136)</f>
        <v>96</v>
      </c>
      <c r="C137" s="40">
        <f>B137/1268</f>
        <v>7.5709779179810727E-2</v>
      </c>
      <c r="D137" s="71">
        <f>SUM(D111:D136)</f>
        <v>131</v>
      </c>
      <c r="E137" s="41">
        <f>D137/1927</f>
        <v>6.7981318111053457E-2</v>
      </c>
      <c r="F137" s="77">
        <f>SUM(F111:F136)</f>
        <v>964</v>
      </c>
      <c r="G137" s="42">
        <f>F137/10689</f>
        <v>9.018617270090748E-2</v>
      </c>
      <c r="H137" s="71">
        <f>SUM(H111:H136)</f>
        <v>1165</v>
      </c>
      <c r="I137" s="41">
        <f>H137/14791</f>
        <v>7.8764113312149275E-2</v>
      </c>
      <c r="J137" s="37">
        <f>IF(D137=0, "-", IF((B137-D137)/D137&lt;10, (B137-D137)/D137, "&gt;999%"))</f>
        <v>-0.26717557251908397</v>
      </c>
      <c r="K137" s="38">
        <f>IF(H137=0, "-", IF((F137-H137)/H137&lt;10, (F137-H137)/H137, "&gt;999%"))</f>
        <v>-0.17253218884120172</v>
      </c>
    </row>
    <row r="138" spans="1:11" x14ac:dyDescent="0.2">
      <c r="B138" s="83"/>
      <c r="D138" s="83"/>
      <c r="F138" s="83"/>
      <c r="H138" s="83"/>
    </row>
    <row r="139" spans="1:11" x14ac:dyDescent="0.2">
      <c r="A139" s="163" t="s">
        <v>146</v>
      </c>
      <c r="B139" s="61" t="s">
        <v>12</v>
      </c>
      <c r="C139" s="62" t="s">
        <v>13</v>
      </c>
      <c r="D139" s="61" t="s">
        <v>12</v>
      </c>
      <c r="E139" s="63" t="s">
        <v>13</v>
      </c>
      <c r="F139" s="62" t="s">
        <v>12</v>
      </c>
      <c r="G139" s="62" t="s">
        <v>13</v>
      </c>
      <c r="H139" s="61" t="s">
        <v>12</v>
      </c>
      <c r="I139" s="63" t="s">
        <v>13</v>
      </c>
      <c r="J139" s="61"/>
      <c r="K139" s="63"/>
    </row>
    <row r="140" spans="1:11" x14ac:dyDescent="0.2">
      <c r="A140" s="7" t="s">
        <v>394</v>
      </c>
      <c r="B140" s="65">
        <v>2</v>
      </c>
      <c r="C140" s="34">
        <f>IF(B157=0, "-", B140/B157)</f>
        <v>0.13333333333333333</v>
      </c>
      <c r="D140" s="65">
        <v>0</v>
      </c>
      <c r="E140" s="9">
        <f>IF(D157=0, "-", D140/D157)</f>
        <v>0</v>
      </c>
      <c r="F140" s="81">
        <v>14</v>
      </c>
      <c r="G140" s="34">
        <f>IF(F157=0, "-", F140/F157)</f>
        <v>0.12173913043478261</v>
      </c>
      <c r="H140" s="65">
        <v>3</v>
      </c>
      <c r="I140" s="9">
        <f>IF(H157=0, "-", H140/H157)</f>
        <v>2.7272727272727271E-2</v>
      </c>
      <c r="J140" s="8" t="str">
        <f t="shared" ref="J140:J155" si="12">IF(D140=0, "-", IF((B140-D140)/D140&lt;10, (B140-D140)/D140, "&gt;999%"))</f>
        <v>-</v>
      </c>
      <c r="K140" s="9">
        <f t="shared" ref="K140:K155" si="13">IF(H140=0, "-", IF((F140-H140)/H140&lt;10, (F140-H140)/H140, "&gt;999%"))</f>
        <v>3.6666666666666665</v>
      </c>
    </row>
    <row r="141" spans="1:11" x14ac:dyDescent="0.2">
      <c r="A141" s="7" t="s">
        <v>395</v>
      </c>
      <c r="B141" s="65">
        <v>2</v>
      </c>
      <c r="C141" s="34">
        <f>IF(B157=0, "-", B141/B157)</f>
        <v>0.13333333333333333</v>
      </c>
      <c r="D141" s="65">
        <v>4</v>
      </c>
      <c r="E141" s="9">
        <f>IF(D157=0, "-", D141/D157)</f>
        <v>0.2857142857142857</v>
      </c>
      <c r="F141" s="81">
        <v>7</v>
      </c>
      <c r="G141" s="34">
        <f>IF(F157=0, "-", F141/F157)</f>
        <v>6.0869565217391307E-2</v>
      </c>
      <c r="H141" s="65">
        <v>15</v>
      </c>
      <c r="I141" s="9">
        <f>IF(H157=0, "-", H141/H157)</f>
        <v>0.13636363636363635</v>
      </c>
      <c r="J141" s="8">
        <f t="shared" si="12"/>
        <v>-0.5</v>
      </c>
      <c r="K141" s="9">
        <f t="shared" si="13"/>
        <v>-0.53333333333333333</v>
      </c>
    </row>
    <row r="142" spans="1:11" x14ac:dyDescent="0.2">
      <c r="A142" s="7" t="s">
        <v>396</v>
      </c>
      <c r="B142" s="65">
        <v>0</v>
      </c>
      <c r="C142" s="34">
        <f>IF(B157=0, "-", B142/B157)</f>
        <v>0</v>
      </c>
      <c r="D142" s="65">
        <v>0</v>
      </c>
      <c r="E142" s="9">
        <f>IF(D157=0, "-", D142/D157)</f>
        <v>0</v>
      </c>
      <c r="F142" s="81">
        <v>4</v>
      </c>
      <c r="G142" s="34">
        <f>IF(F157=0, "-", F142/F157)</f>
        <v>3.4782608695652174E-2</v>
      </c>
      <c r="H142" s="65">
        <v>0</v>
      </c>
      <c r="I142" s="9">
        <f>IF(H157=0, "-", H142/H157)</f>
        <v>0</v>
      </c>
      <c r="J142" s="8" t="str">
        <f t="shared" si="12"/>
        <v>-</v>
      </c>
      <c r="K142" s="9" t="str">
        <f t="shared" si="13"/>
        <v>-</v>
      </c>
    </row>
    <row r="143" spans="1:11" x14ac:dyDescent="0.2">
      <c r="A143" s="7" t="s">
        <v>397</v>
      </c>
      <c r="B143" s="65">
        <v>0</v>
      </c>
      <c r="C143" s="34">
        <f>IF(B157=0, "-", B143/B157)</f>
        <v>0</v>
      </c>
      <c r="D143" s="65">
        <v>0</v>
      </c>
      <c r="E143" s="9">
        <f>IF(D157=0, "-", D143/D157)</f>
        <v>0</v>
      </c>
      <c r="F143" s="81">
        <v>0</v>
      </c>
      <c r="G143" s="34">
        <f>IF(F157=0, "-", F143/F157)</f>
        <v>0</v>
      </c>
      <c r="H143" s="65">
        <v>1</v>
      </c>
      <c r="I143" s="9">
        <f>IF(H157=0, "-", H143/H157)</f>
        <v>9.0909090909090905E-3</v>
      </c>
      <c r="J143" s="8" t="str">
        <f t="shared" si="12"/>
        <v>-</v>
      </c>
      <c r="K143" s="9">
        <f t="shared" si="13"/>
        <v>-1</v>
      </c>
    </row>
    <row r="144" spans="1:11" x14ac:dyDescent="0.2">
      <c r="A144" s="7" t="s">
        <v>398</v>
      </c>
      <c r="B144" s="65">
        <v>0</v>
      </c>
      <c r="C144" s="34">
        <f>IF(B157=0, "-", B144/B157)</f>
        <v>0</v>
      </c>
      <c r="D144" s="65">
        <v>0</v>
      </c>
      <c r="E144" s="9">
        <f>IF(D157=0, "-", D144/D157)</f>
        <v>0</v>
      </c>
      <c r="F144" s="81">
        <v>8</v>
      </c>
      <c r="G144" s="34">
        <f>IF(F157=0, "-", F144/F157)</f>
        <v>6.9565217391304349E-2</v>
      </c>
      <c r="H144" s="65">
        <v>13</v>
      </c>
      <c r="I144" s="9">
        <f>IF(H157=0, "-", H144/H157)</f>
        <v>0.11818181818181818</v>
      </c>
      <c r="J144" s="8" t="str">
        <f t="shared" si="12"/>
        <v>-</v>
      </c>
      <c r="K144" s="9">
        <f t="shared" si="13"/>
        <v>-0.38461538461538464</v>
      </c>
    </row>
    <row r="145" spans="1:11" x14ac:dyDescent="0.2">
      <c r="A145" s="7" t="s">
        <v>399</v>
      </c>
      <c r="B145" s="65">
        <v>0</v>
      </c>
      <c r="C145" s="34">
        <f>IF(B157=0, "-", B145/B157)</f>
        <v>0</v>
      </c>
      <c r="D145" s="65">
        <v>0</v>
      </c>
      <c r="E145" s="9">
        <f>IF(D157=0, "-", D145/D157)</f>
        <v>0</v>
      </c>
      <c r="F145" s="81">
        <v>0</v>
      </c>
      <c r="G145" s="34">
        <f>IF(F157=0, "-", F145/F157)</f>
        <v>0</v>
      </c>
      <c r="H145" s="65">
        <v>1</v>
      </c>
      <c r="I145" s="9">
        <f>IF(H157=0, "-", H145/H157)</f>
        <v>9.0909090909090905E-3</v>
      </c>
      <c r="J145" s="8" t="str">
        <f t="shared" si="12"/>
        <v>-</v>
      </c>
      <c r="K145" s="9">
        <f t="shared" si="13"/>
        <v>-1</v>
      </c>
    </row>
    <row r="146" spans="1:11" x14ac:dyDescent="0.2">
      <c r="A146" s="7" t="s">
        <v>400</v>
      </c>
      <c r="B146" s="65">
        <v>3</v>
      </c>
      <c r="C146" s="34">
        <f>IF(B157=0, "-", B146/B157)</f>
        <v>0.2</v>
      </c>
      <c r="D146" s="65">
        <v>0</v>
      </c>
      <c r="E146" s="9">
        <f>IF(D157=0, "-", D146/D157)</f>
        <v>0</v>
      </c>
      <c r="F146" s="81">
        <v>7</v>
      </c>
      <c r="G146" s="34">
        <f>IF(F157=0, "-", F146/F157)</f>
        <v>6.0869565217391307E-2</v>
      </c>
      <c r="H146" s="65">
        <v>0</v>
      </c>
      <c r="I146" s="9">
        <f>IF(H157=0, "-", H146/H157)</f>
        <v>0</v>
      </c>
      <c r="J146" s="8" t="str">
        <f t="shared" si="12"/>
        <v>-</v>
      </c>
      <c r="K146" s="9" t="str">
        <f t="shared" si="13"/>
        <v>-</v>
      </c>
    </row>
    <row r="147" spans="1:11" x14ac:dyDescent="0.2">
      <c r="A147" s="7" t="s">
        <v>401</v>
      </c>
      <c r="B147" s="65">
        <v>2</v>
      </c>
      <c r="C147" s="34">
        <f>IF(B157=0, "-", B147/B157)</f>
        <v>0.13333333333333333</v>
      </c>
      <c r="D147" s="65">
        <v>1</v>
      </c>
      <c r="E147" s="9">
        <f>IF(D157=0, "-", D147/D157)</f>
        <v>7.1428571428571425E-2</v>
      </c>
      <c r="F147" s="81">
        <v>17</v>
      </c>
      <c r="G147" s="34">
        <f>IF(F157=0, "-", F147/F157)</f>
        <v>0.14782608695652175</v>
      </c>
      <c r="H147" s="65">
        <v>19</v>
      </c>
      <c r="I147" s="9">
        <f>IF(H157=0, "-", H147/H157)</f>
        <v>0.17272727272727273</v>
      </c>
      <c r="J147" s="8">
        <f t="shared" si="12"/>
        <v>1</v>
      </c>
      <c r="K147" s="9">
        <f t="shared" si="13"/>
        <v>-0.10526315789473684</v>
      </c>
    </row>
    <row r="148" spans="1:11" x14ac:dyDescent="0.2">
      <c r="A148" s="7" t="s">
        <v>402</v>
      </c>
      <c r="B148" s="65">
        <v>1</v>
      </c>
      <c r="C148" s="34">
        <f>IF(B157=0, "-", B148/B157)</f>
        <v>6.6666666666666666E-2</v>
      </c>
      <c r="D148" s="65">
        <v>1</v>
      </c>
      <c r="E148" s="9">
        <f>IF(D157=0, "-", D148/D157)</f>
        <v>7.1428571428571425E-2</v>
      </c>
      <c r="F148" s="81">
        <v>5</v>
      </c>
      <c r="G148" s="34">
        <f>IF(F157=0, "-", F148/F157)</f>
        <v>4.3478260869565216E-2</v>
      </c>
      <c r="H148" s="65">
        <v>11</v>
      </c>
      <c r="I148" s="9">
        <f>IF(H157=0, "-", H148/H157)</f>
        <v>0.1</v>
      </c>
      <c r="J148" s="8">
        <f t="shared" si="12"/>
        <v>0</v>
      </c>
      <c r="K148" s="9">
        <f t="shared" si="13"/>
        <v>-0.54545454545454541</v>
      </c>
    </row>
    <row r="149" spans="1:11" x14ac:dyDescent="0.2">
      <c r="A149" s="7" t="s">
        <v>403</v>
      </c>
      <c r="B149" s="65">
        <v>0</v>
      </c>
      <c r="C149" s="34">
        <f>IF(B157=0, "-", B149/B157)</f>
        <v>0</v>
      </c>
      <c r="D149" s="65">
        <v>0</v>
      </c>
      <c r="E149" s="9">
        <f>IF(D157=0, "-", D149/D157)</f>
        <v>0</v>
      </c>
      <c r="F149" s="81">
        <v>3</v>
      </c>
      <c r="G149" s="34">
        <f>IF(F157=0, "-", F149/F157)</f>
        <v>2.6086956521739129E-2</v>
      </c>
      <c r="H149" s="65">
        <v>6</v>
      </c>
      <c r="I149" s="9">
        <f>IF(H157=0, "-", H149/H157)</f>
        <v>5.4545454545454543E-2</v>
      </c>
      <c r="J149" s="8" t="str">
        <f t="shared" si="12"/>
        <v>-</v>
      </c>
      <c r="K149" s="9">
        <f t="shared" si="13"/>
        <v>-0.5</v>
      </c>
    </row>
    <row r="150" spans="1:11" x14ac:dyDescent="0.2">
      <c r="A150" s="7" t="s">
        <v>404</v>
      </c>
      <c r="B150" s="65">
        <v>0</v>
      </c>
      <c r="C150" s="34">
        <f>IF(B157=0, "-", B150/B157)</f>
        <v>0</v>
      </c>
      <c r="D150" s="65">
        <v>0</v>
      </c>
      <c r="E150" s="9">
        <f>IF(D157=0, "-", D150/D157)</f>
        <v>0</v>
      </c>
      <c r="F150" s="81">
        <v>1</v>
      </c>
      <c r="G150" s="34">
        <f>IF(F157=0, "-", F150/F157)</f>
        <v>8.6956521739130436E-3</v>
      </c>
      <c r="H150" s="65">
        <v>0</v>
      </c>
      <c r="I150" s="9">
        <f>IF(H157=0, "-", H150/H157)</f>
        <v>0</v>
      </c>
      <c r="J150" s="8" t="str">
        <f t="shared" si="12"/>
        <v>-</v>
      </c>
      <c r="K150" s="9" t="str">
        <f t="shared" si="13"/>
        <v>-</v>
      </c>
    </row>
    <row r="151" spans="1:11" x14ac:dyDescent="0.2">
      <c r="A151" s="7" t="s">
        <v>405</v>
      </c>
      <c r="B151" s="65">
        <v>1</v>
      </c>
      <c r="C151" s="34">
        <f>IF(B157=0, "-", B151/B157)</f>
        <v>6.6666666666666666E-2</v>
      </c>
      <c r="D151" s="65">
        <v>3</v>
      </c>
      <c r="E151" s="9">
        <f>IF(D157=0, "-", D151/D157)</f>
        <v>0.21428571428571427</v>
      </c>
      <c r="F151" s="81">
        <v>13</v>
      </c>
      <c r="G151" s="34">
        <f>IF(F157=0, "-", F151/F157)</f>
        <v>0.11304347826086956</v>
      </c>
      <c r="H151" s="65">
        <v>9</v>
      </c>
      <c r="I151" s="9">
        <f>IF(H157=0, "-", H151/H157)</f>
        <v>8.1818181818181818E-2</v>
      </c>
      <c r="J151" s="8">
        <f t="shared" si="12"/>
        <v>-0.66666666666666663</v>
      </c>
      <c r="K151" s="9">
        <f t="shared" si="13"/>
        <v>0.44444444444444442</v>
      </c>
    </row>
    <row r="152" spans="1:11" x14ac:dyDescent="0.2">
      <c r="A152" s="7" t="s">
        <v>406</v>
      </c>
      <c r="B152" s="65">
        <v>0</v>
      </c>
      <c r="C152" s="34">
        <f>IF(B157=0, "-", B152/B157)</f>
        <v>0</v>
      </c>
      <c r="D152" s="65">
        <v>0</v>
      </c>
      <c r="E152" s="9">
        <f>IF(D157=0, "-", D152/D157)</f>
        <v>0</v>
      </c>
      <c r="F152" s="81">
        <v>4</v>
      </c>
      <c r="G152" s="34">
        <f>IF(F157=0, "-", F152/F157)</f>
        <v>3.4782608695652174E-2</v>
      </c>
      <c r="H152" s="65">
        <v>0</v>
      </c>
      <c r="I152" s="9">
        <f>IF(H157=0, "-", H152/H157)</f>
        <v>0</v>
      </c>
      <c r="J152" s="8" t="str">
        <f t="shared" si="12"/>
        <v>-</v>
      </c>
      <c r="K152" s="9" t="str">
        <f t="shared" si="13"/>
        <v>-</v>
      </c>
    </row>
    <row r="153" spans="1:11" x14ac:dyDescent="0.2">
      <c r="A153" s="7" t="s">
        <v>407</v>
      </c>
      <c r="B153" s="65">
        <v>1</v>
      </c>
      <c r="C153" s="34">
        <f>IF(B157=0, "-", B153/B157)</f>
        <v>6.6666666666666666E-2</v>
      </c>
      <c r="D153" s="65">
        <v>0</v>
      </c>
      <c r="E153" s="9">
        <f>IF(D157=0, "-", D153/D157)</f>
        <v>0</v>
      </c>
      <c r="F153" s="81">
        <v>9</v>
      </c>
      <c r="G153" s="34">
        <f>IF(F157=0, "-", F153/F157)</f>
        <v>7.8260869565217397E-2</v>
      </c>
      <c r="H153" s="65">
        <v>6</v>
      </c>
      <c r="I153" s="9">
        <f>IF(H157=0, "-", H153/H157)</f>
        <v>5.4545454545454543E-2</v>
      </c>
      <c r="J153" s="8" t="str">
        <f t="shared" si="12"/>
        <v>-</v>
      </c>
      <c r="K153" s="9">
        <f t="shared" si="13"/>
        <v>0.5</v>
      </c>
    </row>
    <row r="154" spans="1:11" x14ac:dyDescent="0.2">
      <c r="A154" s="7" t="s">
        <v>408</v>
      </c>
      <c r="B154" s="65">
        <v>2</v>
      </c>
      <c r="C154" s="34">
        <f>IF(B157=0, "-", B154/B157)</f>
        <v>0.13333333333333333</v>
      </c>
      <c r="D154" s="65">
        <v>3</v>
      </c>
      <c r="E154" s="9">
        <f>IF(D157=0, "-", D154/D157)</f>
        <v>0.21428571428571427</v>
      </c>
      <c r="F154" s="81">
        <v>15</v>
      </c>
      <c r="G154" s="34">
        <f>IF(F157=0, "-", F154/F157)</f>
        <v>0.13043478260869565</v>
      </c>
      <c r="H154" s="65">
        <v>18</v>
      </c>
      <c r="I154" s="9">
        <f>IF(H157=0, "-", H154/H157)</f>
        <v>0.16363636363636364</v>
      </c>
      <c r="J154" s="8">
        <f t="shared" si="12"/>
        <v>-0.33333333333333331</v>
      </c>
      <c r="K154" s="9">
        <f t="shared" si="13"/>
        <v>-0.16666666666666666</v>
      </c>
    </row>
    <row r="155" spans="1:11" x14ac:dyDescent="0.2">
      <c r="A155" s="7" t="s">
        <v>409</v>
      </c>
      <c r="B155" s="65">
        <v>1</v>
      </c>
      <c r="C155" s="34">
        <f>IF(B157=0, "-", B155/B157)</f>
        <v>6.6666666666666666E-2</v>
      </c>
      <c r="D155" s="65">
        <v>2</v>
      </c>
      <c r="E155" s="9">
        <f>IF(D157=0, "-", D155/D157)</f>
        <v>0.14285714285714285</v>
      </c>
      <c r="F155" s="81">
        <v>8</v>
      </c>
      <c r="G155" s="34">
        <f>IF(F157=0, "-", F155/F157)</f>
        <v>6.9565217391304349E-2</v>
      </c>
      <c r="H155" s="65">
        <v>8</v>
      </c>
      <c r="I155" s="9">
        <f>IF(H157=0, "-", H155/H157)</f>
        <v>7.2727272727272724E-2</v>
      </c>
      <c r="J155" s="8">
        <f t="shared" si="12"/>
        <v>-0.5</v>
      </c>
      <c r="K155" s="9">
        <f t="shared" si="13"/>
        <v>0</v>
      </c>
    </row>
    <row r="156" spans="1:11" x14ac:dyDescent="0.2">
      <c r="A156" s="2"/>
      <c r="B156" s="68"/>
      <c r="C156" s="33"/>
      <c r="D156" s="68"/>
      <c r="E156" s="6"/>
      <c r="F156" s="82"/>
      <c r="G156" s="33"/>
      <c r="H156" s="68"/>
      <c r="I156" s="6"/>
      <c r="J156" s="5"/>
      <c r="K156" s="6"/>
    </row>
    <row r="157" spans="1:11" s="43" customFormat="1" x14ac:dyDescent="0.2">
      <c r="A157" s="162" t="s">
        <v>526</v>
      </c>
      <c r="B157" s="71">
        <f>SUM(B140:B156)</f>
        <v>15</v>
      </c>
      <c r="C157" s="40">
        <f>B157/1268</f>
        <v>1.1829652996845425E-2</v>
      </c>
      <c r="D157" s="71">
        <f>SUM(D140:D156)</f>
        <v>14</v>
      </c>
      <c r="E157" s="41">
        <f>D157/1927</f>
        <v>7.2651790347690714E-3</v>
      </c>
      <c r="F157" s="77">
        <f>SUM(F140:F156)</f>
        <v>115</v>
      </c>
      <c r="G157" s="42">
        <f>F157/10689</f>
        <v>1.0758723921788754E-2</v>
      </c>
      <c r="H157" s="71">
        <f>SUM(H140:H156)</f>
        <v>110</v>
      </c>
      <c r="I157" s="41">
        <f>H157/14791</f>
        <v>7.4369549050098032E-3</v>
      </c>
      <c r="J157" s="37">
        <f>IF(D157=0, "-", IF((B157-D157)/D157&lt;10, (B157-D157)/D157, "&gt;999%"))</f>
        <v>7.1428571428571425E-2</v>
      </c>
      <c r="K157" s="38">
        <f>IF(H157=0, "-", IF((F157-H157)/H157&lt;10, (F157-H157)/H157, "&gt;999%"))</f>
        <v>4.5454545454545456E-2</v>
      </c>
    </row>
    <row r="158" spans="1:11" x14ac:dyDescent="0.2">
      <c r="B158" s="83"/>
      <c r="D158" s="83"/>
      <c r="F158" s="83"/>
      <c r="H158" s="83"/>
    </row>
    <row r="159" spans="1:11" s="43" customFormat="1" x14ac:dyDescent="0.2">
      <c r="A159" s="162" t="s">
        <v>525</v>
      </c>
      <c r="B159" s="71">
        <v>111</v>
      </c>
      <c r="C159" s="40">
        <f>B159/1268</f>
        <v>8.7539432176656148E-2</v>
      </c>
      <c r="D159" s="71">
        <v>145</v>
      </c>
      <c r="E159" s="41">
        <f>D159/1927</f>
        <v>7.5246497145822516E-2</v>
      </c>
      <c r="F159" s="77">
        <v>1079</v>
      </c>
      <c r="G159" s="42">
        <f>F159/10689</f>
        <v>0.10094489662269623</v>
      </c>
      <c r="H159" s="71">
        <v>1275</v>
      </c>
      <c r="I159" s="41">
        <f>H159/14791</f>
        <v>8.6201068217159088E-2</v>
      </c>
      <c r="J159" s="37">
        <f>IF(D159=0, "-", IF((B159-D159)/D159&lt;10, (B159-D159)/D159, "&gt;999%"))</f>
        <v>-0.23448275862068965</v>
      </c>
      <c r="K159" s="38">
        <f>IF(H159=0, "-", IF((F159-H159)/H159&lt;10, (F159-H159)/H159, "&gt;999%"))</f>
        <v>-0.15372549019607842</v>
      </c>
    </row>
    <row r="160" spans="1:11" x14ac:dyDescent="0.2">
      <c r="B160" s="83"/>
      <c r="D160" s="83"/>
      <c r="F160" s="83"/>
      <c r="H160" s="83"/>
    </row>
    <row r="161" spans="1:11" ht="15.75" x14ac:dyDescent="0.25">
      <c r="A161" s="164" t="s">
        <v>114</v>
      </c>
      <c r="B161" s="196" t="s">
        <v>1</v>
      </c>
      <c r="C161" s="200"/>
      <c r="D161" s="200"/>
      <c r="E161" s="197"/>
      <c r="F161" s="196" t="s">
        <v>14</v>
      </c>
      <c r="G161" s="200"/>
      <c r="H161" s="200"/>
      <c r="I161" s="197"/>
      <c r="J161" s="196" t="s">
        <v>15</v>
      </c>
      <c r="K161" s="197"/>
    </row>
    <row r="162" spans="1:11" x14ac:dyDescent="0.2">
      <c r="A162" s="22"/>
      <c r="B162" s="196">
        <f>VALUE(RIGHT($B$2, 4))</f>
        <v>2020</v>
      </c>
      <c r="C162" s="197"/>
      <c r="D162" s="196">
        <f>B162-1</f>
        <v>2019</v>
      </c>
      <c r="E162" s="204"/>
      <c r="F162" s="196">
        <f>B162</f>
        <v>2020</v>
      </c>
      <c r="G162" s="204"/>
      <c r="H162" s="196">
        <f>D162</f>
        <v>2019</v>
      </c>
      <c r="I162" s="204"/>
      <c r="J162" s="140" t="s">
        <v>4</v>
      </c>
      <c r="K162" s="141" t="s">
        <v>2</v>
      </c>
    </row>
    <row r="163" spans="1:11" x14ac:dyDescent="0.2">
      <c r="A163" s="163" t="s">
        <v>147</v>
      </c>
      <c r="B163" s="61" t="s">
        <v>12</v>
      </c>
      <c r="C163" s="62" t="s">
        <v>13</v>
      </c>
      <c r="D163" s="61" t="s">
        <v>12</v>
      </c>
      <c r="E163" s="63" t="s">
        <v>13</v>
      </c>
      <c r="F163" s="62" t="s">
        <v>12</v>
      </c>
      <c r="G163" s="62" t="s">
        <v>13</v>
      </c>
      <c r="H163" s="61" t="s">
        <v>12</v>
      </c>
      <c r="I163" s="63" t="s">
        <v>13</v>
      </c>
      <c r="J163" s="61"/>
      <c r="K163" s="63"/>
    </row>
    <row r="164" spans="1:11" x14ac:dyDescent="0.2">
      <c r="A164" s="7" t="s">
        <v>410</v>
      </c>
      <c r="B164" s="65">
        <v>1</v>
      </c>
      <c r="C164" s="34">
        <f>IF(B167=0, "-", B164/B167)</f>
        <v>5.5555555555555552E-2</v>
      </c>
      <c r="D164" s="65">
        <v>1</v>
      </c>
      <c r="E164" s="9">
        <f>IF(D167=0, "-", D164/D167)</f>
        <v>0.1</v>
      </c>
      <c r="F164" s="81">
        <v>17</v>
      </c>
      <c r="G164" s="34">
        <f>IF(F167=0, "-", F164/F167)</f>
        <v>0.10967741935483871</v>
      </c>
      <c r="H164" s="65">
        <v>12</v>
      </c>
      <c r="I164" s="9">
        <f>IF(H167=0, "-", H164/H167)</f>
        <v>8.6956521739130432E-2</v>
      </c>
      <c r="J164" s="8">
        <f>IF(D164=0, "-", IF((B164-D164)/D164&lt;10, (B164-D164)/D164, "&gt;999%"))</f>
        <v>0</v>
      </c>
      <c r="K164" s="9">
        <f>IF(H164=0, "-", IF((F164-H164)/H164&lt;10, (F164-H164)/H164, "&gt;999%"))</f>
        <v>0.41666666666666669</v>
      </c>
    </row>
    <row r="165" spans="1:11" x14ac:dyDescent="0.2">
      <c r="A165" s="7" t="s">
        <v>411</v>
      </c>
      <c r="B165" s="65">
        <v>17</v>
      </c>
      <c r="C165" s="34">
        <f>IF(B167=0, "-", B165/B167)</f>
        <v>0.94444444444444442</v>
      </c>
      <c r="D165" s="65">
        <v>9</v>
      </c>
      <c r="E165" s="9">
        <f>IF(D167=0, "-", D165/D167)</f>
        <v>0.9</v>
      </c>
      <c r="F165" s="81">
        <v>138</v>
      </c>
      <c r="G165" s="34">
        <f>IF(F167=0, "-", F165/F167)</f>
        <v>0.89032258064516134</v>
      </c>
      <c r="H165" s="65">
        <v>126</v>
      </c>
      <c r="I165" s="9">
        <f>IF(H167=0, "-", H165/H167)</f>
        <v>0.91304347826086951</v>
      </c>
      <c r="J165" s="8">
        <f>IF(D165=0, "-", IF((B165-D165)/D165&lt;10, (B165-D165)/D165, "&gt;999%"))</f>
        <v>0.88888888888888884</v>
      </c>
      <c r="K165" s="9">
        <f>IF(H165=0, "-", IF((F165-H165)/H165&lt;10, (F165-H165)/H165, "&gt;999%"))</f>
        <v>9.5238095238095233E-2</v>
      </c>
    </row>
    <row r="166" spans="1:11" x14ac:dyDescent="0.2">
      <c r="A166" s="2"/>
      <c r="B166" s="68"/>
      <c r="C166" s="33"/>
      <c r="D166" s="68"/>
      <c r="E166" s="6"/>
      <c r="F166" s="82"/>
      <c r="G166" s="33"/>
      <c r="H166" s="68"/>
      <c r="I166" s="6"/>
      <c r="J166" s="5"/>
      <c r="K166" s="6"/>
    </row>
    <row r="167" spans="1:11" s="43" customFormat="1" x14ac:dyDescent="0.2">
      <c r="A167" s="162" t="s">
        <v>524</v>
      </c>
      <c r="B167" s="71">
        <f>SUM(B164:B166)</f>
        <v>18</v>
      </c>
      <c r="C167" s="40">
        <f>B167/1268</f>
        <v>1.4195583596214511E-2</v>
      </c>
      <c r="D167" s="71">
        <f>SUM(D164:D166)</f>
        <v>10</v>
      </c>
      <c r="E167" s="41">
        <f>D167/1927</f>
        <v>5.1894135962636222E-3</v>
      </c>
      <c r="F167" s="77">
        <f>SUM(F164:F166)</f>
        <v>155</v>
      </c>
      <c r="G167" s="42">
        <f>F167/10689</f>
        <v>1.4500888764150061E-2</v>
      </c>
      <c r="H167" s="71">
        <f>SUM(H164:H166)</f>
        <v>138</v>
      </c>
      <c r="I167" s="41">
        <f>H167/14791</f>
        <v>9.3299979717395721E-3</v>
      </c>
      <c r="J167" s="37">
        <f>IF(D167=0, "-", IF((B167-D167)/D167&lt;10, (B167-D167)/D167, "&gt;999%"))</f>
        <v>0.8</v>
      </c>
      <c r="K167" s="38">
        <f>IF(H167=0, "-", IF((F167-H167)/H167&lt;10, (F167-H167)/H167, "&gt;999%"))</f>
        <v>0.12318840579710146</v>
      </c>
    </row>
    <row r="168" spans="1:11" x14ac:dyDescent="0.2">
      <c r="B168" s="83"/>
      <c r="D168" s="83"/>
      <c r="F168" s="83"/>
      <c r="H168" s="83"/>
    </row>
    <row r="169" spans="1:11" x14ac:dyDescent="0.2">
      <c r="A169" s="163" t="s">
        <v>148</v>
      </c>
      <c r="B169" s="61" t="s">
        <v>12</v>
      </c>
      <c r="C169" s="62" t="s">
        <v>13</v>
      </c>
      <c r="D169" s="61" t="s">
        <v>12</v>
      </c>
      <c r="E169" s="63" t="s">
        <v>13</v>
      </c>
      <c r="F169" s="62" t="s">
        <v>12</v>
      </c>
      <c r="G169" s="62" t="s">
        <v>13</v>
      </c>
      <c r="H169" s="61" t="s">
        <v>12</v>
      </c>
      <c r="I169" s="63" t="s">
        <v>13</v>
      </c>
      <c r="J169" s="61"/>
      <c r="K169" s="63"/>
    </row>
    <row r="170" spans="1:11" x14ac:dyDescent="0.2">
      <c r="A170" s="7" t="s">
        <v>412</v>
      </c>
      <c r="B170" s="65">
        <v>0</v>
      </c>
      <c r="C170" s="34" t="str">
        <f>IF(B178=0, "-", B170/B178)</f>
        <v>-</v>
      </c>
      <c r="D170" s="65">
        <v>1</v>
      </c>
      <c r="E170" s="9">
        <f>IF(D178=0, "-", D170/D178)</f>
        <v>0.25</v>
      </c>
      <c r="F170" s="81">
        <v>1</v>
      </c>
      <c r="G170" s="34">
        <f>IF(F178=0, "-", F170/F178)</f>
        <v>6.6666666666666666E-2</v>
      </c>
      <c r="H170" s="65">
        <v>7</v>
      </c>
      <c r="I170" s="9">
        <f>IF(H178=0, "-", H170/H178)</f>
        <v>0.20588235294117646</v>
      </c>
      <c r="J170" s="8">
        <f t="shared" ref="J170:J176" si="14">IF(D170=0, "-", IF((B170-D170)/D170&lt;10, (B170-D170)/D170, "&gt;999%"))</f>
        <v>-1</v>
      </c>
      <c r="K170" s="9">
        <f t="shared" ref="K170:K176" si="15">IF(H170=0, "-", IF((F170-H170)/H170&lt;10, (F170-H170)/H170, "&gt;999%"))</f>
        <v>-0.8571428571428571</v>
      </c>
    </row>
    <row r="171" spans="1:11" x14ac:dyDescent="0.2">
      <c r="A171" s="7" t="s">
        <v>413</v>
      </c>
      <c r="B171" s="65">
        <v>0</v>
      </c>
      <c r="C171" s="34" t="str">
        <f>IF(B178=0, "-", B171/B178)</f>
        <v>-</v>
      </c>
      <c r="D171" s="65">
        <v>1</v>
      </c>
      <c r="E171" s="9">
        <f>IF(D178=0, "-", D171/D178)</f>
        <v>0.25</v>
      </c>
      <c r="F171" s="81">
        <v>5</v>
      </c>
      <c r="G171" s="34">
        <f>IF(F178=0, "-", F171/F178)</f>
        <v>0.33333333333333331</v>
      </c>
      <c r="H171" s="65">
        <v>3</v>
      </c>
      <c r="I171" s="9">
        <f>IF(H178=0, "-", H171/H178)</f>
        <v>8.8235294117647065E-2</v>
      </c>
      <c r="J171" s="8">
        <f t="shared" si="14"/>
        <v>-1</v>
      </c>
      <c r="K171" s="9">
        <f t="shared" si="15"/>
        <v>0.66666666666666663</v>
      </c>
    </row>
    <row r="172" spans="1:11" x14ac:dyDescent="0.2">
      <c r="A172" s="7" t="s">
        <v>414</v>
      </c>
      <c r="B172" s="65">
        <v>0</v>
      </c>
      <c r="C172" s="34" t="str">
        <f>IF(B178=0, "-", B172/B178)</f>
        <v>-</v>
      </c>
      <c r="D172" s="65">
        <v>2</v>
      </c>
      <c r="E172" s="9">
        <f>IF(D178=0, "-", D172/D178)</f>
        <v>0.5</v>
      </c>
      <c r="F172" s="81">
        <v>7</v>
      </c>
      <c r="G172" s="34">
        <f>IF(F178=0, "-", F172/F178)</f>
        <v>0.46666666666666667</v>
      </c>
      <c r="H172" s="65">
        <v>15</v>
      </c>
      <c r="I172" s="9">
        <f>IF(H178=0, "-", H172/H178)</f>
        <v>0.44117647058823528</v>
      </c>
      <c r="J172" s="8">
        <f t="shared" si="14"/>
        <v>-1</v>
      </c>
      <c r="K172" s="9">
        <f t="shared" si="15"/>
        <v>-0.53333333333333333</v>
      </c>
    </row>
    <row r="173" spans="1:11" x14ac:dyDescent="0.2">
      <c r="A173" s="7" t="s">
        <v>415</v>
      </c>
      <c r="B173" s="65">
        <v>0</v>
      </c>
      <c r="C173" s="34" t="str">
        <f>IF(B178=0, "-", B173/B178)</f>
        <v>-</v>
      </c>
      <c r="D173" s="65">
        <v>0</v>
      </c>
      <c r="E173" s="9">
        <f>IF(D178=0, "-", D173/D178)</f>
        <v>0</v>
      </c>
      <c r="F173" s="81">
        <v>0</v>
      </c>
      <c r="G173" s="34">
        <f>IF(F178=0, "-", F173/F178)</f>
        <v>0</v>
      </c>
      <c r="H173" s="65">
        <v>1</v>
      </c>
      <c r="I173" s="9">
        <f>IF(H178=0, "-", H173/H178)</f>
        <v>2.9411764705882353E-2</v>
      </c>
      <c r="J173" s="8" t="str">
        <f t="shared" si="14"/>
        <v>-</v>
      </c>
      <c r="K173" s="9">
        <f t="shared" si="15"/>
        <v>-1</v>
      </c>
    </row>
    <row r="174" spans="1:11" x14ac:dyDescent="0.2">
      <c r="A174" s="7" t="s">
        <v>416</v>
      </c>
      <c r="B174" s="65">
        <v>0</v>
      </c>
      <c r="C174" s="34" t="str">
        <f>IF(B178=0, "-", B174/B178)</f>
        <v>-</v>
      </c>
      <c r="D174" s="65">
        <v>0</v>
      </c>
      <c r="E174" s="9">
        <f>IF(D178=0, "-", D174/D178)</f>
        <v>0</v>
      </c>
      <c r="F174" s="81">
        <v>0</v>
      </c>
      <c r="G174" s="34">
        <f>IF(F178=0, "-", F174/F178)</f>
        <v>0</v>
      </c>
      <c r="H174" s="65">
        <v>2</v>
      </c>
      <c r="I174" s="9">
        <f>IF(H178=0, "-", H174/H178)</f>
        <v>5.8823529411764705E-2</v>
      </c>
      <c r="J174" s="8" t="str">
        <f t="shared" si="14"/>
        <v>-</v>
      </c>
      <c r="K174" s="9">
        <f t="shared" si="15"/>
        <v>-1</v>
      </c>
    </row>
    <row r="175" spans="1:11" x14ac:dyDescent="0.2">
      <c r="A175" s="7" t="s">
        <v>417</v>
      </c>
      <c r="B175" s="65">
        <v>0</v>
      </c>
      <c r="C175" s="34" t="str">
        <f>IF(B178=0, "-", B175/B178)</f>
        <v>-</v>
      </c>
      <c r="D175" s="65">
        <v>0</v>
      </c>
      <c r="E175" s="9">
        <f>IF(D178=0, "-", D175/D178)</f>
        <v>0</v>
      </c>
      <c r="F175" s="81">
        <v>0</v>
      </c>
      <c r="G175" s="34">
        <f>IF(F178=0, "-", F175/F178)</f>
        <v>0</v>
      </c>
      <c r="H175" s="65">
        <v>3</v>
      </c>
      <c r="I175" s="9">
        <f>IF(H178=0, "-", H175/H178)</f>
        <v>8.8235294117647065E-2</v>
      </c>
      <c r="J175" s="8" t="str">
        <f t="shared" si="14"/>
        <v>-</v>
      </c>
      <c r="K175" s="9">
        <f t="shared" si="15"/>
        <v>-1</v>
      </c>
    </row>
    <row r="176" spans="1:11" x14ac:dyDescent="0.2">
      <c r="A176" s="7" t="s">
        <v>418</v>
      </c>
      <c r="B176" s="65">
        <v>0</v>
      </c>
      <c r="C176" s="34" t="str">
        <f>IF(B178=0, "-", B176/B178)</f>
        <v>-</v>
      </c>
      <c r="D176" s="65">
        <v>0</v>
      </c>
      <c r="E176" s="9">
        <f>IF(D178=0, "-", D176/D178)</f>
        <v>0</v>
      </c>
      <c r="F176" s="81">
        <v>2</v>
      </c>
      <c r="G176" s="34">
        <f>IF(F178=0, "-", F176/F178)</f>
        <v>0.13333333333333333</v>
      </c>
      <c r="H176" s="65">
        <v>3</v>
      </c>
      <c r="I176" s="9">
        <f>IF(H178=0, "-", H176/H178)</f>
        <v>8.8235294117647065E-2</v>
      </c>
      <c r="J176" s="8" t="str">
        <f t="shared" si="14"/>
        <v>-</v>
      </c>
      <c r="K176" s="9">
        <f t="shared" si="15"/>
        <v>-0.33333333333333331</v>
      </c>
    </row>
    <row r="177" spans="1:11" x14ac:dyDescent="0.2">
      <c r="A177" s="2"/>
      <c r="B177" s="68"/>
      <c r="C177" s="33"/>
      <c r="D177" s="68"/>
      <c r="E177" s="6"/>
      <c r="F177" s="82"/>
      <c r="G177" s="33"/>
      <c r="H177" s="68"/>
      <c r="I177" s="6"/>
      <c r="J177" s="5"/>
      <c r="K177" s="6"/>
    </row>
    <row r="178" spans="1:11" s="43" customFormat="1" x14ac:dyDescent="0.2">
      <c r="A178" s="162" t="s">
        <v>523</v>
      </c>
      <c r="B178" s="71">
        <f>SUM(B170:B177)</f>
        <v>0</v>
      </c>
      <c r="C178" s="40">
        <f>B178/1268</f>
        <v>0</v>
      </c>
      <c r="D178" s="71">
        <f>SUM(D170:D177)</f>
        <v>4</v>
      </c>
      <c r="E178" s="41">
        <f>D178/1927</f>
        <v>2.0757654385054488E-3</v>
      </c>
      <c r="F178" s="77">
        <f>SUM(F170:F177)</f>
        <v>15</v>
      </c>
      <c r="G178" s="42">
        <f>F178/10689</f>
        <v>1.4033118158854898E-3</v>
      </c>
      <c r="H178" s="71">
        <f>SUM(H170:H177)</f>
        <v>34</v>
      </c>
      <c r="I178" s="41">
        <f>H178/14791</f>
        <v>2.2986951524575755E-3</v>
      </c>
      <c r="J178" s="37">
        <f>IF(D178=0, "-", IF((B178-D178)/D178&lt;10, (B178-D178)/D178, "&gt;999%"))</f>
        <v>-1</v>
      </c>
      <c r="K178" s="38">
        <f>IF(H178=0, "-", IF((F178-H178)/H178&lt;10, (F178-H178)/H178, "&gt;999%"))</f>
        <v>-0.55882352941176472</v>
      </c>
    </row>
    <row r="179" spans="1:11" x14ac:dyDescent="0.2">
      <c r="B179" s="83"/>
      <c r="D179" s="83"/>
      <c r="F179" s="83"/>
      <c r="H179" s="83"/>
    </row>
    <row r="180" spans="1:11" s="43" customFormat="1" x14ac:dyDescent="0.2">
      <c r="A180" s="162" t="s">
        <v>522</v>
      </c>
      <c r="B180" s="71">
        <v>18</v>
      </c>
      <c r="C180" s="40">
        <f>B180/1268</f>
        <v>1.4195583596214511E-2</v>
      </c>
      <c r="D180" s="71">
        <v>14</v>
      </c>
      <c r="E180" s="41">
        <f>D180/1927</f>
        <v>7.2651790347690714E-3</v>
      </c>
      <c r="F180" s="77">
        <v>170</v>
      </c>
      <c r="G180" s="42">
        <f>F180/10689</f>
        <v>1.5904200580035551E-2</v>
      </c>
      <c r="H180" s="71">
        <v>172</v>
      </c>
      <c r="I180" s="41">
        <f>H180/14791</f>
        <v>1.1628693124197146E-2</v>
      </c>
      <c r="J180" s="37">
        <f>IF(D180=0, "-", IF((B180-D180)/D180&lt;10, (B180-D180)/D180, "&gt;999%"))</f>
        <v>0.2857142857142857</v>
      </c>
      <c r="K180" s="38">
        <f>IF(H180=0, "-", IF((F180-H180)/H180&lt;10, (F180-H180)/H180, "&gt;999%"))</f>
        <v>-1.1627906976744186E-2</v>
      </c>
    </row>
    <row r="181" spans="1:11" x14ac:dyDescent="0.2">
      <c r="B181" s="83"/>
      <c r="D181" s="83"/>
      <c r="F181" s="83"/>
      <c r="H181" s="83"/>
    </row>
    <row r="182" spans="1:11" x14ac:dyDescent="0.2">
      <c r="A182" s="27" t="s">
        <v>520</v>
      </c>
      <c r="B182" s="71">
        <f>B186-B184</f>
        <v>565</v>
      </c>
      <c r="C182" s="40">
        <f>B182/1268</f>
        <v>0.44558359621451105</v>
      </c>
      <c r="D182" s="71">
        <f>D186-D184</f>
        <v>884</v>
      </c>
      <c r="E182" s="41">
        <f>D182/1927</f>
        <v>0.45874416190970418</v>
      </c>
      <c r="F182" s="77">
        <f>F186-F184</f>
        <v>4644</v>
      </c>
      <c r="G182" s="42">
        <f>F182/10689</f>
        <v>0.43446533819814764</v>
      </c>
      <c r="H182" s="71">
        <f>H186-H184</f>
        <v>6143</v>
      </c>
      <c r="I182" s="41">
        <f>H182/14791</f>
        <v>0.4153201271043202</v>
      </c>
      <c r="J182" s="37">
        <f>IF(D182=0, "-", IF((B182-D182)/D182&lt;10, (B182-D182)/D182, "&gt;999%"))</f>
        <v>-0.36085972850678733</v>
      </c>
      <c r="K182" s="38">
        <f>IF(H182=0, "-", IF((F182-H182)/H182&lt;10, (F182-H182)/H182, "&gt;999%"))</f>
        <v>-0.24401758098648868</v>
      </c>
    </row>
    <row r="183" spans="1:11" x14ac:dyDescent="0.2">
      <c r="A183" s="27"/>
      <c r="B183" s="71"/>
      <c r="C183" s="40"/>
      <c r="D183" s="71"/>
      <c r="E183" s="41"/>
      <c r="F183" s="77"/>
      <c r="G183" s="42"/>
      <c r="H183" s="71"/>
      <c r="I183" s="41"/>
      <c r="J183" s="37"/>
      <c r="K183" s="38"/>
    </row>
    <row r="184" spans="1:11" x14ac:dyDescent="0.2">
      <c r="A184" s="27" t="s">
        <v>521</v>
      </c>
      <c r="B184" s="71">
        <v>60</v>
      </c>
      <c r="C184" s="40">
        <f>B184/1268</f>
        <v>4.7318611987381701E-2</v>
      </c>
      <c r="D184" s="71">
        <v>44</v>
      </c>
      <c r="E184" s="41">
        <f>D184/1927</f>
        <v>2.2833419823559936E-2</v>
      </c>
      <c r="F184" s="77">
        <v>426</v>
      </c>
      <c r="G184" s="42">
        <f>F184/10689</f>
        <v>3.9854055571147906E-2</v>
      </c>
      <c r="H184" s="71">
        <v>452</v>
      </c>
      <c r="I184" s="41">
        <f>H184/14791</f>
        <v>3.0559123791494829E-2</v>
      </c>
      <c r="J184" s="37">
        <f>IF(D184=0, "-", IF((B184-D184)/D184&lt;10, (B184-D184)/D184, "&gt;999%"))</f>
        <v>0.36363636363636365</v>
      </c>
      <c r="K184" s="38">
        <f>IF(H184=0, "-", IF((F184-H184)/H184&lt;10, (F184-H184)/H184, "&gt;999%"))</f>
        <v>-5.7522123893805309E-2</v>
      </c>
    </row>
    <row r="185" spans="1:11" x14ac:dyDescent="0.2">
      <c r="A185" s="27"/>
      <c r="B185" s="71"/>
      <c r="C185" s="40"/>
      <c r="D185" s="71"/>
      <c r="E185" s="41"/>
      <c r="F185" s="77"/>
      <c r="G185" s="42"/>
      <c r="H185" s="71"/>
      <c r="I185" s="41"/>
      <c r="J185" s="37"/>
      <c r="K185" s="38"/>
    </row>
    <row r="186" spans="1:11" x14ac:dyDescent="0.2">
      <c r="A186" s="27" t="s">
        <v>519</v>
      </c>
      <c r="B186" s="71">
        <v>625</v>
      </c>
      <c r="C186" s="40">
        <f>B186/1268</f>
        <v>0.49290220820189273</v>
      </c>
      <c r="D186" s="71">
        <v>928</v>
      </c>
      <c r="E186" s="41">
        <f>D186/1927</f>
        <v>0.48157758173326415</v>
      </c>
      <c r="F186" s="77">
        <v>5070</v>
      </c>
      <c r="G186" s="42">
        <f>F186/10689</f>
        <v>0.47431939376929555</v>
      </c>
      <c r="H186" s="71">
        <v>6595</v>
      </c>
      <c r="I186" s="41">
        <f>H186/14791</f>
        <v>0.44587925089581504</v>
      </c>
      <c r="J186" s="37">
        <f>IF(D186=0, "-", IF((B186-D186)/D186&lt;10, (B186-D186)/D186, "&gt;999%"))</f>
        <v>-0.32650862068965519</v>
      </c>
      <c r="K186" s="38">
        <f>IF(H186=0, "-", IF((F186-H186)/H186&lt;10, (F186-H186)/H186, "&gt;999%"))</f>
        <v>-0.23123578468536771</v>
      </c>
    </row>
  </sheetData>
  <mergeCells count="37">
    <mergeCell ref="J4:K4"/>
    <mergeCell ref="B5:C5"/>
    <mergeCell ref="D5:E5"/>
    <mergeCell ref="F5:G5"/>
    <mergeCell ref="H5:I5"/>
    <mergeCell ref="B25:C25"/>
    <mergeCell ref="D25:E25"/>
    <mergeCell ref="F25:G25"/>
    <mergeCell ref="H25:I25"/>
    <mergeCell ref="B4:E4"/>
    <mergeCell ref="F4:I4"/>
    <mergeCell ref="B162:C162"/>
    <mergeCell ref="D162:E162"/>
    <mergeCell ref="F162:G162"/>
    <mergeCell ref="H162:I162"/>
    <mergeCell ref="B108:E108"/>
    <mergeCell ref="F108:I108"/>
    <mergeCell ref="B109:C109"/>
    <mergeCell ref="D109:E109"/>
    <mergeCell ref="F109:G109"/>
    <mergeCell ref="H109:I109"/>
    <mergeCell ref="B1:K1"/>
    <mergeCell ref="B2:K2"/>
    <mergeCell ref="B161:E161"/>
    <mergeCell ref="F161:I161"/>
    <mergeCell ref="J161:K161"/>
    <mergeCell ref="J108:K108"/>
    <mergeCell ref="B62:E62"/>
    <mergeCell ref="F62:I62"/>
    <mergeCell ref="J62:K62"/>
    <mergeCell ref="B63:C63"/>
    <mergeCell ref="D63:E63"/>
    <mergeCell ref="F63:G63"/>
    <mergeCell ref="H63:I63"/>
    <mergeCell ref="B24:E24"/>
    <mergeCell ref="F24:I24"/>
    <mergeCell ref="J24:K24"/>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0" max="16383" man="1"/>
    <brk id="106" max="16383" man="1"/>
    <brk id="160" max="16383" man="1"/>
    <brk id="18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1"/>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547</v>
      </c>
      <c r="C1" s="198"/>
      <c r="D1" s="198"/>
      <c r="E1" s="199"/>
      <c r="F1" s="199"/>
      <c r="G1" s="199"/>
      <c r="H1" s="199"/>
      <c r="I1" s="199"/>
      <c r="J1" s="199"/>
      <c r="K1" s="199"/>
    </row>
    <row r="2" spans="1:11" s="52" customFormat="1" ht="20.25" x14ac:dyDescent="0.3">
      <c r="A2" s="4" t="s">
        <v>99</v>
      </c>
      <c r="B2" s="202" t="s">
        <v>89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IF(B41=0, "-", B7/B41)</f>
        <v>1.6000000000000001E-3</v>
      </c>
      <c r="D7" s="65">
        <v>0</v>
      </c>
      <c r="E7" s="21">
        <f>IF(D41=0, "-", D7/D41)</f>
        <v>0</v>
      </c>
      <c r="F7" s="81">
        <v>6</v>
      </c>
      <c r="G7" s="39">
        <f>IF(F41=0, "-", F7/F41)</f>
        <v>1.1834319526627219E-3</v>
      </c>
      <c r="H7" s="65">
        <v>1</v>
      </c>
      <c r="I7" s="21">
        <f>IF(H41=0, "-", H7/H41)</f>
        <v>1.5163002274450342E-4</v>
      </c>
      <c r="J7" s="20" t="str">
        <f t="shared" ref="J7:J39" si="0">IF(D7=0, "-", IF((B7-D7)/D7&lt;10, (B7-D7)/D7, "&gt;999%"))</f>
        <v>-</v>
      </c>
      <c r="K7" s="21">
        <f t="shared" ref="K7:K39" si="1">IF(H7=0, "-", IF((F7-H7)/H7&lt;10, (F7-H7)/H7, "&gt;999%"))</f>
        <v>5</v>
      </c>
    </row>
    <row r="8" spans="1:11" x14ac:dyDescent="0.2">
      <c r="A8" s="7" t="s">
        <v>33</v>
      </c>
      <c r="B8" s="65">
        <v>13</v>
      </c>
      <c r="C8" s="39">
        <f>IF(B41=0, "-", B8/B41)</f>
        <v>2.0799999999999999E-2</v>
      </c>
      <c r="D8" s="65">
        <v>1</v>
      </c>
      <c r="E8" s="21">
        <f>IF(D41=0, "-", D8/D41)</f>
        <v>1.0775862068965517E-3</v>
      </c>
      <c r="F8" s="81">
        <v>96</v>
      </c>
      <c r="G8" s="39">
        <f>IF(F41=0, "-", F8/F41)</f>
        <v>1.8934911242603551E-2</v>
      </c>
      <c r="H8" s="65">
        <v>59</v>
      </c>
      <c r="I8" s="21">
        <f>IF(H41=0, "-", H8/H41)</f>
        <v>8.9461713419257006E-3</v>
      </c>
      <c r="J8" s="20" t="str">
        <f t="shared" si="0"/>
        <v>&gt;999%</v>
      </c>
      <c r="K8" s="21">
        <f t="shared" si="1"/>
        <v>0.6271186440677966</v>
      </c>
    </row>
    <row r="9" spans="1:11" x14ac:dyDescent="0.2">
      <c r="A9" s="7" t="s">
        <v>34</v>
      </c>
      <c r="B9" s="65">
        <v>4</v>
      </c>
      <c r="C9" s="39">
        <f>IF(B41=0, "-", B9/B41)</f>
        <v>6.4000000000000003E-3</v>
      </c>
      <c r="D9" s="65">
        <v>12</v>
      </c>
      <c r="E9" s="21">
        <f>IF(D41=0, "-", D9/D41)</f>
        <v>1.2931034482758621E-2</v>
      </c>
      <c r="F9" s="81">
        <v>39</v>
      </c>
      <c r="G9" s="39">
        <f>IF(F41=0, "-", F9/F41)</f>
        <v>7.6923076923076927E-3</v>
      </c>
      <c r="H9" s="65">
        <v>60</v>
      </c>
      <c r="I9" s="21">
        <f>IF(H41=0, "-", H9/H41)</f>
        <v>9.0978013646702046E-3</v>
      </c>
      <c r="J9" s="20">
        <f t="shared" si="0"/>
        <v>-0.66666666666666663</v>
      </c>
      <c r="K9" s="21">
        <f t="shared" si="1"/>
        <v>-0.35</v>
      </c>
    </row>
    <row r="10" spans="1:11" x14ac:dyDescent="0.2">
      <c r="A10" s="7" t="s">
        <v>36</v>
      </c>
      <c r="B10" s="65">
        <v>0</v>
      </c>
      <c r="C10" s="39">
        <f>IF(B41=0, "-", B10/B41)</f>
        <v>0</v>
      </c>
      <c r="D10" s="65">
        <v>1</v>
      </c>
      <c r="E10" s="21">
        <f>IF(D41=0, "-", D10/D41)</f>
        <v>1.0775862068965517E-3</v>
      </c>
      <c r="F10" s="81">
        <v>0</v>
      </c>
      <c r="G10" s="39">
        <f>IF(F41=0, "-", F10/F41)</f>
        <v>0</v>
      </c>
      <c r="H10" s="65">
        <v>2</v>
      </c>
      <c r="I10" s="21">
        <f>IF(H41=0, "-", H10/H41)</f>
        <v>3.0326004548900684E-4</v>
      </c>
      <c r="J10" s="20">
        <f t="shared" si="0"/>
        <v>-1</v>
      </c>
      <c r="K10" s="21">
        <f t="shared" si="1"/>
        <v>-1</v>
      </c>
    </row>
    <row r="11" spans="1:11" x14ac:dyDescent="0.2">
      <c r="A11" s="7" t="s">
        <v>40</v>
      </c>
      <c r="B11" s="65">
        <v>10</v>
      </c>
      <c r="C11" s="39">
        <f>IF(B41=0, "-", B11/B41)</f>
        <v>1.6E-2</v>
      </c>
      <c r="D11" s="65">
        <v>12</v>
      </c>
      <c r="E11" s="21">
        <f>IF(D41=0, "-", D11/D41)</f>
        <v>1.2931034482758621E-2</v>
      </c>
      <c r="F11" s="81">
        <v>87</v>
      </c>
      <c r="G11" s="39">
        <f>IF(F41=0, "-", F11/F41)</f>
        <v>1.7159763313609466E-2</v>
      </c>
      <c r="H11" s="65">
        <v>108</v>
      </c>
      <c r="I11" s="21">
        <f>IF(H41=0, "-", H11/H41)</f>
        <v>1.6376042456406368E-2</v>
      </c>
      <c r="J11" s="20">
        <f t="shared" si="0"/>
        <v>-0.16666666666666666</v>
      </c>
      <c r="K11" s="21">
        <f t="shared" si="1"/>
        <v>-0.19444444444444445</v>
      </c>
    </row>
    <row r="12" spans="1:11" x14ac:dyDescent="0.2">
      <c r="A12" s="7" t="s">
        <v>44</v>
      </c>
      <c r="B12" s="65">
        <v>0</v>
      </c>
      <c r="C12" s="39">
        <f>IF(B41=0, "-", B12/B41)</f>
        <v>0</v>
      </c>
      <c r="D12" s="65">
        <v>0</v>
      </c>
      <c r="E12" s="21">
        <f>IF(D41=0, "-", D12/D41)</f>
        <v>0</v>
      </c>
      <c r="F12" s="81">
        <v>0</v>
      </c>
      <c r="G12" s="39">
        <f>IF(F41=0, "-", F12/F41)</f>
        <v>0</v>
      </c>
      <c r="H12" s="65">
        <v>2</v>
      </c>
      <c r="I12" s="21">
        <f>IF(H41=0, "-", H12/H41)</f>
        <v>3.0326004548900684E-4</v>
      </c>
      <c r="J12" s="20" t="str">
        <f t="shared" si="0"/>
        <v>-</v>
      </c>
      <c r="K12" s="21">
        <f t="shared" si="1"/>
        <v>-1</v>
      </c>
    </row>
    <row r="13" spans="1:11" x14ac:dyDescent="0.2">
      <c r="A13" s="7" t="s">
        <v>46</v>
      </c>
      <c r="B13" s="65">
        <v>1</v>
      </c>
      <c r="C13" s="39">
        <f>IF(B41=0, "-", B13/B41)</f>
        <v>1.6000000000000001E-3</v>
      </c>
      <c r="D13" s="65">
        <v>39</v>
      </c>
      <c r="E13" s="21">
        <f>IF(D41=0, "-", D13/D41)</f>
        <v>4.2025862068965518E-2</v>
      </c>
      <c r="F13" s="81">
        <v>114</v>
      </c>
      <c r="G13" s="39">
        <f>IF(F41=0, "-", F13/F41)</f>
        <v>2.2485207100591716E-2</v>
      </c>
      <c r="H13" s="65">
        <v>299</v>
      </c>
      <c r="I13" s="21">
        <f>IF(H41=0, "-", H13/H41)</f>
        <v>4.5337376800606517E-2</v>
      </c>
      <c r="J13" s="20">
        <f t="shared" si="0"/>
        <v>-0.97435897435897434</v>
      </c>
      <c r="K13" s="21">
        <f t="shared" si="1"/>
        <v>-0.61872909698996659</v>
      </c>
    </row>
    <row r="14" spans="1:11" x14ac:dyDescent="0.2">
      <c r="A14" s="7" t="s">
        <v>47</v>
      </c>
      <c r="B14" s="65">
        <v>11</v>
      </c>
      <c r="C14" s="39">
        <f>IF(B41=0, "-", B14/B41)</f>
        <v>1.7600000000000001E-2</v>
      </c>
      <c r="D14" s="65">
        <v>40</v>
      </c>
      <c r="E14" s="21">
        <f>IF(D41=0, "-", D14/D41)</f>
        <v>4.3103448275862072E-2</v>
      </c>
      <c r="F14" s="81">
        <v>231</v>
      </c>
      <c r="G14" s="39">
        <f>IF(F41=0, "-", F14/F41)</f>
        <v>4.5562130177514794E-2</v>
      </c>
      <c r="H14" s="65">
        <v>353</v>
      </c>
      <c r="I14" s="21">
        <f>IF(H41=0, "-", H14/H41)</f>
        <v>5.3525398028809706E-2</v>
      </c>
      <c r="J14" s="20">
        <f t="shared" si="0"/>
        <v>-0.72499999999999998</v>
      </c>
      <c r="K14" s="21">
        <f t="shared" si="1"/>
        <v>-0.34560906515580736</v>
      </c>
    </row>
    <row r="15" spans="1:11" x14ac:dyDescent="0.2">
      <c r="A15" s="7" t="s">
        <v>48</v>
      </c>
      <c r="B15" s="65">
        <v>70</v>
      </c>
      <c r="C15" s="39">
        <f>IF(B41=0, "-", B15/B41)</f>
        <v>0.112</v>
      </c>
      <c r="D15" s="65">
        <v>114</v>
      </c>
      <c r="E15" s="21">
        <f>IF(D41=0, "-", D15/D41)</f>
        <v>0.12284482758620689</v>
      </c>
      <c r="F15" s="81">
        <v>438</v>
      </c>
      <c r="G15" s="39">
        <f>IF(F41=0, "-", F15/F41)</f>
        <v>8.6390532544378701E-2</v>
      </c>
      <c r="H15" s="65">
        <v>500</v>
      </c>
      <c r="I15" s="21">
        <f>IF(H41=0, "-", H15/H41)</f>
        <v>7.5815011372251703E-2</v>
      </c>
      <c r="J15" s="20">
        <f t="shared" si="0"/>
        <v>-0.38596491228070173</v>
      </c>
      <c r="K15" s="21">
        <f t="shared" si="1"/>
        <v>-0.124</v>
      </c>
    </row>
    <row r="16" spans="1:11" x14ac:dyDescent="0.2">
      <c r="A16" s="7" t="s">
        <v>50</v>
      </c>
      <c r="B16" s="65">
        <v>0</v>
      </c>
      <c r="C16" s="39">
        <f>IF(B41=0, "-", B16/B41)</f>
        <v>0</v>
      </c>
      <c r="D16" s="65">
        <v>0</v>
      </c>
      <c r="E16" s="21">
        <f>IF(D41=0, "-", D16/D41)</f>
        <v>0</v>
      </c>
      <c r="F16" s="81">
        <v>0</v>
      </c>
      <c r="G16" s="39">
        <f>IF(F41=0, "-", F16/F41)</f>
        <v>0</v>
      </c>
      <c r="H16" s="65">
        <v>1</v>
      </c>
      <c r="I16" s="21">
        <f>IF(H41=0, "-", H16/H41)</f>
        <v>1.5163002274450342E-4</v>
      </c>
      <c r="J16" s="20" t="str">
        <f t="shared" si="0"/>
        <v>-</v>
      </c>
      <c r="K16" s="21">
        <f t="shared" si="1"/>
        <v>-1</v>
      </c>
    </row>
    <row r="17" spans="1:11" x14ac:dyDescent="0.2">
      <c r="A17" s="7" t="s">
        <v>53</v>
      </c>
      <c r="B17" s="65">
        <v>2</v>
      </c>
      <c r="C17" s="39">
        <f>IF(B41=0, "-", B17/B41)</f>
        <v>3.2000000000000002E-3</v>
      </c>
      <c r="D17" s="65">
        <v>9</v>
      </c>
      <c r="E17" s="21">
        <f>IF(D41=0, "-", D17/D41)</f>
        <v>9.6982758620689658E-3</v>
      </c>
      <c r="F17" s="81">
        <v>57</v>
      </c>
      <c r="G17" s="39">
        <f>IF(F41=0, "-", F17/F41)</f>
        <v>1.1242603550295858E-2</v>
      </c>
      <c r="H17" s="65">
        <v>89</v>
      </c>
      <c r="I17" s="21">
        <f>IF(H41=0, "-", H17/H41)</f>
        <v>1.3495072024260804E-2</v>
      </c>
      <c r="J17" s="20">
        <f t="shared" si="0"/>
        <v>-0.77777777777777779</v>
      </c>
      <c r="K17" s="21">
        <f t="shared" si="1"/>
        <v>-0.3595505617977528</v>
      </c>
    </row>
    <row r="18" spans="1:11" x14ac:dyDescent="0.2">
      <c r="A18" s="7" t="s">
        <v>55</v>
      </c>
      <c r="B18" s="65">
        <v>0</v>
      </c>
      <c r="C18" s="39">
        <f>IF(B41=0, "-", B18/B41)</f>
        <v>0</v>
      </c>
      <c r="D18" s="65">
        <v>0</v>
      </c>
      <c r="E18" s="21">
        <f>IF(D41=0, "-", D18/D41)</f>
        <v>0</v>
      </c>
      <c r="F18" s="81">
        <v>17</v>
      </c>
      <c r="G18" s="39">
        <f>IF(F41=0, "-", F18/F41)</f>
        <v>3.3530571992110452E-3</v>
      </c>
      <c r="H18" s="65">
        <v>27</v>
      </c>
      <c r="I18" s="21">
        <f>IF(H41=0, "-", H18/H41)</f>
        <v>4.094010614101592E-3</v>
      </c>
      <c r="J18" s="20" t="str">
        <f t="shared" si="0"/>
        <v>-</v>
      </c>
      <c r="K18" s="21">
        <f t="shared" si="1"/>
        <v>-0.37037037037037035</v>
      </c>
    </row>
    <row r="19" spans="1:11" x14ac:dyDescent="0.2">
      <c r="A19" s="7" t="s">
        <v>56</v>
      </c>
      <c r="B19" s="65">
        <v>5</v>
      </c>
      <c r="C19" s="39">
        <f>IF(B41=0, "-", B19/B41)</f>
        <v>8.0000000000000002E-3</v>
      </c>
      <c r="D19" s="65">
        <v>6</v>
      </c>
      <c r="E19" s="21">
        <f>IF(D41=0, "-", D19/D41)</f>
        <v>6.4655172413793103E-3</v>
      </c>
      <c r="F19" s="81">
        <v>48</v>
      </c>
      <c r="G19" s="39">
        <f>IF(F41=0, "-", F19/F41)</f>
        <v>9.4674556213017753E-3</v>
      </c>
      <c r="H19" s="65">
        <v>38</v>
      </c>
      <c r="I19" s="21">
        <f>IF(H41=0, "-", H19/H41)</f>
        <v>5.7619408642911292E-3</v>
      </c>
      <c r="J19" s="20">
        <f t="shared" si="0"/>
        <v>-0.16666666666666666</v>
      </c>
      <c r="K19" s="21">
        <f t="shared" si="1"/>
        <v>0.26315789473684209</v>
      </c>
    </row>
    <row r="20" spans="1:11" x14ac:dyDescent="0.2">
      <c r="A20" s="7" t="s">
        <v>58</v>
      </c>
      <c r="B20" s="65">
        <v>30</v>
      </c>
      <c r="C20" s="39">
        <f>IF(B41=0, "-", B20/B41)</f>
        <v>4.8000000000000001E-2</v>
      </c>
      <c r="D20" s="65">
        <v>7</v>
      </c>
      <c r="E20" s="21">
        <f>IF(D41=0, "-", D20/D41)</f>
        <v>7.5431034482758624E-3</v>
      </c>
      <c r="F20" s="81">
        <v>177</v>
      </c>
      <c r="G20" s="39">
        <f>IF(F41=0, "-", F20/F41)</f>
        <v>3.4911242603550295E-2</v>
      </c>
      <c r="H20" s="65">
        <v>160</v>
      </c>
      <c r="I20" s="21">
        <f>IF(H41=0, "-", H20/H41)</f>
        <v>2.4260803639120546E-2</v>
      </c>
      <c r="J20" s="20">
        <f t="shared" si="0"/>
        <v>3.2857142857142856</v>
      </c>
      <c r="K20" s="21">
        <f t="shared" si="1"/>
        <v>0.10625</v>
      </c>
    </row>
    <row r="21" spans="1:11" x14ac:dyDescent="0.2">
      <c r="A21" s="7" t="s">
        <v>59</v>
      </c>
      <c r="B21" s="65">
        <v>8</v>
      </c>
      <c r="C21" s="39">
        <f>IF(B41=0, "-", B21/B41)</f>
        <v>1.2800000000000001E-2</v>
      </c>
      <c r="D21" s="65">
        <v>8</v>
      </c>
      <c r="E21" s="21">
        <f>IF(D41=0, "-", D21/D41)</f>
        <v>8.6206896551724137E-3</v>
      </c>
      <c r="F21" s="81">
        <v>56</v>
      </c>
      <c r="G21" s="39">
        <f>IF(F41=0, "-", F21/F41)</f>
        <v>1.1045364891518738E-2</v>
      </c>
      <c r="H21" s="65">
        <v>85</v>
      </c>
      <c r="I21" s="21">
        <f>IF(H41=0, "-", H21/H41)</f>
        <v>1.2888551933282789E-2</v>
      </c>
      <c r="J21" s="20">
        <f t="shared" si="0"/>
        <v>0</v>
      </c>
      <c r="K21" s="21">
        <f t="shared" si="1"/>
        <v>-0.3411764705882353</v>
      </c>
    </row>
    <row r="22" spans="1:11" x14ac:dyDescent="0.2">
      <c r="A22" s="7" t="s">
        <v>60</v>
      </c>
      <c r="B22" s="65">
        <v>0</v>
      </c>
      <c r="C22" s="39">
        <f>IF(B41=0, "-", B22/B41)</f>
        <v>0</v>
      </c>
      <c r="D22" s="65">
        <v>0</v>
      </c>
      <c r="E22" s="21">
        <f>IF(D41=0, "-", D22/D41)</f>
        <v>0</v>
      </c>
      <c r="F22" s="81">
        <v>5</v>
      </c>
      <c r="G22" s="39">
        <f>IF(F41=0, "-", F22/F41)</f>
        <v>9.8619329388560163E-4</v>
      </c>
      <c r="H22" s="65">
        <v>2</v>
      </c>
      <c r="I22" s="21">
        <f>IF(H41=0, "-", H22/H41)</f>
        <v>3.0326004548900684E-4</v>
      </c>
      <c r="J22" s="20" t="str">
        <f t="shared" si="0"/>
        <v>-</v>
      </c>
      <c r="K22" s="21">
        <f t="shared" si="1"/>
        <v>1.5</v>
      </c>
    </row>
    <row r="23" spans="1:11" x14ac:dyDescent="0.2">
      <c r="A23" s="7" t="s">
        <v>61</v>
      </c>
      <c r="B23" s="65">
        <v>0</v>
      </c>
      <c r="C23" s="39">
        <f>IF(B41=0, "-", B23/B41)</f>
        <v>0</v>
      </c>
      <c r="D23" s="65">
        <v>1</v>
      </c>
      <c r="E23" s="21">
        <f>IF(D41=0, "-", D23/D41)</f>
        <v>1.0775862068965517E-3</v>
      </c>
      <c r="F23" s="81">
        <v>3</v>
      </c>
      <c r="G23" s="39">
        <f>IF(F41=0, "-", F23/F41)</f>
        <v>5.9171597633136095E-4</v>
      </c>
      <c r="H23" s="65">
        <v>33</v>
      </c>
      <c r="I23" s="21">
        <f>IF(H41=0, "-", H23/H41)</f>
        <v>5.0037907505686126E-3</v>
      </c>
      <c r="J23" s="20">
        <f t="shared" si="0"/>
        <v>-1</v>
      </c>
      <c r="K23" s="21">
        <f t="shared" si="1"/>
        <v>-0.90909090909090906</v>
      </c>
    </row>
    <row r="24" spans="1:11" x14ac:dyDescent="0.2">
      <c r="A24" s="7" t="s">
        <v>65</v>
      </c>
      <c r="B24" s="65">
        <v>74</v>
      </c>
      <c r="C24" s="39">
        <f>IF(B41=0, "-", B24/B41)</f>
        <v>0.11840000000000001</v>
      </c>
      <c r="D24" s="65">
        <v>63</v>
      </c>
      <c r="E24" s="21">
        <f>IF(D41=0, "-", D24/D41)</f>
        <v>6.7887931034482762E-2</v>
      </c>
      <c r="F24" s="81">
        <v>409</v>
      </c>
      <c r="G24" s="39">
        <f>IF(F41=0, "-", F24/F41)</f>
        <v>8.0670611439842208E-2</v>
      </c>
      <c r="H24" s="65">
        <v>441</v>
      </c>
      <c r="I24" s="21">
        <f>IF(H41=0, "-", H24/H41)</f>
        <v>6.6868840030326004E-2</v>
      </c>
      <c r="J24" s="20">
        <f t="shared" si="0"/>
        <v>0.17460317460317459</v>
      </c>
      <c r="K24" s="21">
        <f t="shared" si="1"/>
        <v>-7.2562358276643993E-2</v>
      </c>
    </row>
    <row r="25" spans="1:11" x14ac:dyDescent="0.2">
      <c r="A25" s="7" t="s">
        <v>66</v>
      </c>
      <c r="B25" s="65">
        <v>10</v>
      </c>
      <c r="C25" s="39">
        <f>IF(B41=0, "-", B25/B41)</f>
        <v>1.6E-2</v>
      </c>
      <c r="D25" s="65">
        <v>6</v>
      </c>
      <c r="E25" s="21">
        <f>IF(D41=0, "-", D25/D41)</f>
        <v>6.4655172413793103E-3</v>
      </c>
      <c r="F25" s="81">
        <v>64</v>
      </c>
      <c r="G25" s="39">
        <f>IF(F41=0, "-", F25/F41)</f>
        <v>1.26232741617357E-2</v>
      </c>
      <c r="H25" s="65">
        <v>59</v>
      </c>
      <c r="I25" s="21">
        <f>IF(H41=0, "-", H25/H41)</f>
        <v>8.9461713419257006E-3</v>
      </c>
      <c r="J25" s="20">
        <f t="shared" si="0"/>
        <v>0.66666666666666663</v>
      </c>
      <c r="K25" s="21">
        <f t="shared" si="1"/>
        <v>8.4745762711864403E-2</v>
      </c>
    </row>
    <row r="26" spans="1:11" x14ac:dyDescent="0.2">
      <c r="A26" s="7" t="s">
        <v>69</v>
      </c>
      <c r="B26" s="65">
        <v>29</v>
      </c>
      <c r="C26" s="39">
        <f>IF(B41=0, "-", B26/B41)</f>
        <v>4.6399999999999997E-2</v>
      </c>
      <c r="D26" s="65">
        <v>16</v>
      </c>
      <c r="E26" s="21">
        <f>IF(D41=0, "-", D26/D41)</f>
        <v>1.7241379310344827E-2</v>
      </c>
      <c r="F26" s="81">
        <v>127</v>
      </c>
      <c r="G26" s="39">
        <f>IF(F41=0, "-", F26/F41)</f>
        <v>2.5049309664694281E-2</v>
      </c>
      <c r="H26" s="65">
        <v>67</v>
      </c>
      <c r="I26" s="21">
        <f>IF(H41=0, "-", H26/H41)</f>
        <v>1.0159211523881729E-2</v>
      </c>
      <c r="J26" s="20">
        <f t="shared" si="0"/>
        <v>0.8125</v>
      </c>
      <c r="K26" s="21">
        <f t="shared" si="1"/>
        <v>0.89552238805970152</v>
      </c>
    </row>
    <row r="27" spans="1:11" x14ac:dyDescent="0.2">
      <c r="A27" s="7" t="s">
        <v>70</v>
      </c>
      <c r="B27" s="65">
        <v>0</v>
      </c>
      <c r="C27" s="39">
        <f>IF(B41=0, "-", B27/B41)</f>
        <v>0</v>
      </c>
      <c r="D27" s="65">
        <v>1</v>
      </c>
      <c r="E27" s="21">
        <f>IF(D41=0, "-", D27/D41)</f>
        <v>1.0775862068965517E-3</v>
      </c>
      <c r="F27" s="81">
        <v>5</v>
      </c>
      <c r="G27" s="39">
        <f>IF(F41=0, "-", F27/F41)</f>
        <v>9.8619329388560163E-4</v>
      </c>
      <c r="H27" s="65">
        <v>4</v>
      </c>
      <c r="I27" s="21">
        <f>IF(H41=0, "-", H27/H41)</f>
        <v>6.0652009097801368E-4</v>
      </c>
      <c r="J27" s="20">
        <f t="shared" si="0"/>
        <v>-1</v>
      </c>
      <c r="K27" s="21">
        <f t="shared" si="1"/>
        <v>0.25</v>
      </c>
    </row>
    <row r="28" spans="1:11" x14ac:dyDescent="0.2">
      <c r="A28" s="7" t="s">
        <v>71</v>
      </c>
      <c r="B28" s="65">
        <v>41</v>
      </c>
      <c r="C28" s="39">
        <f>IF(B41=0, "-", B28/B41)</f>
        <v>6.5600000000000006E-2</v>
      </c>
      <c r="D28" s="65">
        <v>276</v>
      </c>
      <c r="E28" s="21">
        <f>IF(D41=0, "-", D28/D41)</f>
        <v>0.29741379310344829</v>
      </c>
      <c r="F28" s="81">
        <v>573</v>
      </c>
      <c r="G28" s="39">
        <f>IF(F41=0, "-", F28/F41)</f>
        <v>0.11301775147928994</v>
      </c>
      <c r="H28" s="65">
        <v>1263</v>
      </c>
      <c r="I28" s="21">
        <f>IF(H41=0, "-", H28/H41)</f>
        <v>0.19150871872630781</v>
      </c>
      <c r="J28" s="20">
        <f t="shared" si="0"/>
        <v>-0.85144927536231885</v>
      </c>
      <c r="K28" s="21">
        <f t="shared" si="1"/>
        <v>-0.54631828978622332</v>
      </c>
    </row>
    <row r="29" spans="1:11" x14ac:dyDescent="0.2">
      <c r="A29" s="7" t="s">
        <v>72</v>
      </c>
      <c r="B29" s="65">
        <v>33</v>
      </c>
      <c r="C29" s="39">
        <f>IF(B41=0, "-", B29/B41)</f>
        <v>5.28E-2</v>
      </c>
      <c r="D29" s="65">
        <v>100</v>
      </c>
      <c r="E29" s="21">
        <f>IF(D41=0, "-", D29/D41)</f>
        <v>0.10775862068965517</v>
      </c>
      <c r="F29" s="81">
        <v>283</v>
      </c>
      <c r="G29" s="39">
        <f>IF(F41=0, "-", F29/F41)</f>
        <v>5.5818540433925048E-2</v>
      </c>
      <c r="H29" s="65">
        <v>618</v>
      </c>
      <c r="I29" s="21">
        <f>IF(H41=0, "-", H29/H41)</f>
        <v>9.3707354056103115E-2</v>
      </c>
      <c r="J29" s="20">
        <f t="shared" si="0"/>
        <v>-0.67</v>
      </c>
      <c r="K29" s="21">
        <f t="shared" si="1"/>
        <v>-0.54207119741100329</v>
      </c>
    </row>
    <row r="30" spans="1:11" x14ac:dyDescent="0.2">
      <c r="A30" s="7" t="s">
        <v>73</v>
      </c>
      <c r="B30" s="65">
        <v>0</v>
      </c>
      <c r="C30" s="39">
        <f>IF(B41=0, "-", B30/B41)</f>
        <v>0</v>
      </c>
      <c r="D30" s="65">
        <v>0</v>
      </c>
      <c r="E30" s="21">
        <f>IF(D41=0, "-", D30/D41)</f>
        <v>0</v>
      </c>
      <c r="F30" s="81">
        <v>5</v>
      </c>
      <c r="G30" s="39">
        <f>IF(F41=0, "-", F30/F41)</f>
        <v>9.8619329388560163E-4</v>
      </c>
      <c r="H30" s="65">
        <v>23</v>
      </c>
      <c r="I30" s="21">
        <f>IF(H41=0, "-", H30/H41)</f>
        <v>3.4874905231235785E-3</v>
      </c>
      <c r="J30" s="20" t="str">
        <f t="shared" si="0"/>
        <v>-</v>
      </c>
      <c r="K30" s="21">
        <f t="shared" si="1"/>
        <v>-0.78260869565217395</v>
      </c>
    </row>
    <row r="31" spans="1:11" x14ac:dyDescent="0.2">
      <c r="A31" s="7" t="s">
        <v>74</v>
      </c>
      <c r="B31" s="65">
        <v>5</v>
      </c>
      <c r="C31" s="39">
        <f>IF(B41=0, "-", B31/B41)</f>
        <v>8.0000000000000002E-3</v>
      </c>
      <c r="D31" s="65">
        <v>1</v>
      </c>
      <c r="E31" s="21">
        <f>IF(D41=0, "-", D31/D41)</f>
        <v>1.0775862068965517E-3</v>
      </c>
      <c r="F31" s="81">
        <v>30</v>
      </c>
      <c r="G31" s="39">
        <f>IF(F41=0, "-", F31/F41)</f>
        <v>5.9171597633136093E-3</v>
      </c>
      <c r="H31" s="65">
        <v>22</v>
      </c>
      <c r="I31" s="21">
        <f>IF(H41=0, "-", H31/H41)</f>
        <v>3.3358605003790749E-3</v>
      </c>
      <c r="J31" s="20">
        <f t="shared" si="0"/>
        <v>4</v>
      </c>
      <c r="K31" s="21">
        <f t="shared" si="1"/>
        <v>0.36363636363636365</v>
      </c>
    </row>
    <row r="32" spans="1:11" x14ac:dyDescent="0.2">
      <c r="A32" s="7" t="s">
        <v>76</v>
      </c>
      <c r="B32" s="65">
        <v>11</v>
      </c>
      <c r="C32" s="39">
        <f>IF(B41=0, "-", B32/B41)</f>
        <v>1.7600000000000001E-2</v>
      </c>
      <c r="D32" s="65">
        <v>2</v>
      </c>
      <c r="E32" s="21">
        <f>IF(D41=0, "-", D32/D41)</f>
        <v>2.1551724137931034E-3</v>
      </c>
      <c r="F32" s="81">
        <v>32</v>
      </c>
      <c r="G32" s="39">
        <f>IF(F41=0, "-", F32/F41)</f>
        <v>6.3116370808678499E-3</v>
      </c>
      <c r="H32" s="65">
        <v>23</v>
      </c>
      <c r="I32" s="21">
        <f>IF(H41=0, "-", H32/H41)</f>
        <v>3.4874905231235785E-3</v>
      </c>
      <c r="J32" s="20">
        <f t="shared" si="0"/>
        <v>4.5</v>
      </c>
      <c r="K32" s="21">
        <f t="shared" si="1"/>
        <v>0.39130434782608697</v>
      </c>
    </row>
    <row r="33" spans="1:11" x14ac:dyDescent="0.2">
      <c r="A33" s="7" t="s">
        <v>78</v>
      </c>
      <c r="B33" s="65">
        <v>11</v>
      </c>
      <c r="C33" s="39">
        <f>IF(B41=0, "-", B33/B41)</f>
        <v>1.7600000000000001E-2</v>
      </c>
      <c r="D33" s="65">
        <v>6</v>
      </c>
      <c r="E33" s="21">
        <f>IF(D41=0, "-", D33/D41)</f>
        <v>6.4655172413793103E-3</v>
      </c>
      <c r="F33" s="81">
        <v>79</v>
      </c>
      <c r="G33" s="39">
        <f>IF(F41=0, "-", F33/F41)</f>
        <v>1.5581854043392506E-2</v>
      </c>
      <c r="H33" s="65">
        <v>74</v>
      </c>
      <c r="I33" s="21">
        <f>IF(H41=0, "-", H33/H41)</f>
        <v>1.1220621683093252E-2</v>
      </c>
      <c r="J33" s="20">
        <f t="shared" si="0"/>
        <v>0.83333333333333337</v>
      </c>
      <c r="K33" s="21">
        <f t="shared" si="1"/>
        <v>6.7567567567567571E-2</v>
      </c>
    </row>
    <row r="34" spans="1:11" x14ac:dyDescent="0.2">
      <c r="A34" s="7" t="s">
        <v>79</v>
      </c>
      <c r="B34" s="65">
        <v>0</v>
      </c>
      <c r="C34" s="39">
        <f>IF(B41=0, "-", B34/B41)</f>
        <v>0</v>
      </c>
      <c r="D34" s="65">
        <v>0</v>
      </c>
      <c r="E34" s="21">
        <f>IF(D41=0, "-", D34/D41)</f>
        <v>0</v>
      </c>
      <c r="F34" s="81">
        <v>6</v>
      </c>
      <c r="G34" s="39">
        <f>IF(F41=0, "-", F34/F41)</f>
        <v>1.1834319526627219E-3</v>
      </c>
      <c r="H34" s="65">
        <v>2</v>
      </c>
      <c r="I34" s="21">
        <f>IF(H41=0, "-", H34/H41)</f>
        <v>3.0326004548900684E-4</v>
      </c>
      <c r="J34" s="20" t="str">
        <f t="shared" si="0"/>
        <v>-</v>
      </c>
      <c r="K34" s="21">
        <f t="shared" si="1"/>
        <v>2</v>
      </c>
    </row>
    <row r="35" spans="1:11" x14ac:dyDescent="0.2">
      <c r="A35" s="7" t="s">
        <v>80</v>
      </c>
      <c r="B35" s="65">
        <v>72</v>
      </c>
      <c r="C35" s="39">
        <f>IF(B41=0, "-", B35/B41)</f>
        <v>0.1152</v>
      </c>
      <c r="D35" s="65">
        <v>81</v>
      </c>
      <c r="E35" s="21">
        <f>IF(D41=0, "-", D35/D41)</f>
        <v>8.7284482758620691E-2</v>
      </c>
      <c r="F35" s="81">
        <v>581</v>
      </c>
      <c r="G35" s="39">
        <f>IF(F41=0, "-", F35/F41)</f>
        <v>0.1145956607495069</v>
      </c>
      <c r="H35" s="65">
        <v>928</v>
      </c>
      <c r="I35" s="21">
        <f>IF(H41=0, "-", H35/H41)</f>
        <v>0.14071266110689917</v>
      </c>
      <c r="J35" s="20">
        <f t="shared" si="0"/>
        <v>-0.1111111111111111</v>
      </c>
      <c r="K35" s="21">
        <f t="shared" si="1"/>
        <v>-0.37392241379310343</v>
      </c>
    </row>
    <row r="36" spans="1:11" x14ac:dyDescent="0.2">
      <c r="A36" s="7" t="s">
        <v>81</v>
      </c>
      <c r="B36" s="65">
        <v>31</v>
      </c>
      <c r="C36" s="39">
        <f>IF(B41=0, "-", B36/B41)</f>
        <v>4.9599999999999998E-2</v>
      </c>
      <c r="D36" s="65">
        <v>15</v>
      </c>
      <c r="E36" s="21">
        <f>IF(D41=0, "-", D36/D41)</f>
        <v>1.6163793103448277E-2</v>
      </c>
      <c r="F36" s="81">
        <v>183</v>
      </c>
      <c r="G36" s="39">
        <f>IF(F41=0, "-", F36/F41)</f>
        <v>3.609467455621302E-2</v>
      </c>
      <c r="H36" s="65">
        <v>191</v>
      </c>
      <c r="I36" s="21">
        <f>IF(H41=0, "-", H36/H41)</f>
        <v>2.8961334344200153E-2</v>
      </c>
      <c r="J36" s="20">
        <f t="shared" si="0"/>
        <v>1.0666666666666667</v>
      </c>
      <c r="K36" s="21">
        <f t="shared" si="1"/>
        <v>-4.1884816753926704E-2</v>
      </c>
    </row>
    <row r="37" spans="1:11" x14ac:dyDescent="0.2">
      <c r="A37" s="7" t="s">
        <v>82</v>
      </c>
      <c r="B37" s="65">
        <v>97</v>
      </c>
      <c r="C37" s="39">
        <f>IF(B41=0, "-", B37/B41)</f>
        <v>0.1552</v>
      </c>
      <c r="D37" s="65">
        <v>76</v>
      </c>
      <c r="E37" s="21">
        <f>IF(D41=0, "-", D37/D41)</f>
        <v>8.1896551724137928E-2</v>
      </c>
      <c r="F37" s="81">
        <v>1030</v>
      </c>
      <c r="G37" s="39">
        <f>IF(F41=0, "-", F37/F41)</f>
        <v>0.20315581854043394</v>
      </c>
      <c r="H37" s="65">
        <v>760</v>
      </c>
      <c r="I37" s="21">
        <f>IF(H41=0, "-", H37/H41)</f>
        <v>0.1152388172858226</v>
      </c>
      <c r="J37" s="20">
        <f t="shared" si="0"/>
        <v>0.27631578947368424</v>
      </c>
      <c r="K37" s="21">
        <f t="shared" si="1"/>
        <v>0.35526315789473684</v>
      </c>
    </row>
    <row r="38" spans="1:11" x14ac:dyDescent="0.2">
      <c r="A38" s="7" t="s">
        <v>84</v>
      </c>
      <c r="B38" s="65">
        <v>39</v>
      </c>
      <c r="C38" s="39">
        <f>IF(B41=0, "-", B38/B41)</f>
        <v>6.2399999999999997E-2</v>
      </c>
      <c r="D38" s="65">
        <v>24</v>
      </c>
      <c r="E38" s="21">
        <f>IF(D41=0, "-", D38/D41)</f>
        <v>2.5862068965517241E-2</v>
      </c>
      <c r="F38" s="81">
        <v>194</v>
      </c>
      <c r="G38" s="39">
        <f>IF(F41=0, "-", F38/F41)</f>
        <v>3.8264299802761338E-2</v>
      </c>
      <c r="H38" s="65">
        <v>218</v>
      </c>
      <c r="I38" s="21">
        <f>IF(H41=0, "-", H38/H41)</f>
        <v>3.3055344958301744E-2</v>
      </c>
      <c r="J38" s="20">
        <f t="shared" si="0"/>
        <v>0.625</v>
      </c>
      <c r="K38" s="21">
        <f t="shared" si="1"/>
        <v>-0.11009174311926606</v>
      </c>
    </row>
    <row r="39" spans="1:11" x14ac:dyDescent="0.2">
      <c r="A39" s="7" t="s">
        <v>85</v>
      </c>
      <c r="B39" s="65">
        <v>17</v>
      </c>
      <c r="C39" s="39">
        <f>IF(B41=0, "-", B39/B41)</f>
        <v>2.7199999999999998E-2</v>
      </c>
      <c r="D39" s="65">
        <v>11</v>
      </c>
      <c r="E39" s="21">
        <f>IF(D41=0, "-", D39/D41)</f>
        <v>1.1853448275862068E-2</v>
      </c>
      <c r="F39" s="81">
        <v>95</v>
      </c>
      <c r="G39" s="39">
        <f>IF(F41=0, "-", F39/F41)</f>
        <v>1.8737672583826429E-2</v>
      </c>
      <c r="H39" s="65">
        <v>83</v>
      </c>
      <c r="I39" s="21">
        <f>IF(H41=0, "-", H39/H41)</f>
        <v>1.2585291887793783E-2</v>
      </c>
      <c r="J39" s="20">
        <f t="shared" si="0"/>
        <v>0.54545454545454541</v>
      </c>
      <c r="K39" s="21">
        <f t="shared" si="1"/>
        <v>0.14457831325301204</v>
      </c>
    </row>
    <row r="40" spans="1:11" x14ac:dyDescent="0.2">
      <c r="A40" s="2"/>
      <c r="B40" s="68"/>
      <c r="C40" s="33"/>
      <c r="D40" s="68"/>
      <c r="E40" s="6"/>
      <c r="F40" s="82"/>
      <c r="G40" s="33"/>
      <c r="H40" s="68"/>
      <c r="I40" s="6"/>
      <c r="J40" s="5"/>
      <c r="K40" s="6"/>
    </row>
    <row r="41" spans="1:11" s="43" customFormat="1" x14ac:dyDescent="0.2">
      <c r="A41" s="162" t="s">
        <v>519</v>
      </c>
      <c r="B41" s="71">
        <f>SUM(B7:B40)</f>
        <v>625</v>
      </c>
      <c r="C41" s="40">
        <v>1</v>
      </c>
      <c r="D41" s="71">
        <f>SUM(D7:D40)</f>
        <v>928</v>
      </c>
      <c r="E41" s="41">
        <v>1</v>
      </c>
      <c r="F41" s="77">
        <f>SUM(F7:F40)</f>
        <v>5070</v>
      </c>
      <c r="G41" s="42">
        <v>1</v>
      </c>
      <c r="H41" s="71">
        <f>SUM(H7:H40)</f>
        <v>6595</v>
      </c>
      <c r="I41" s="41">
        <v>1</v>
      </c>
      <c r="J41" s="37">
        <f>IF(D41=0, "-", (B41-D41)/D41)</f>
        <v>-0.32650862068965519</v>
      </c>
      <c r="K41" s="38">
        <f>IF(H41=0, "-", (F41-H41)/H41)</f>
        <v>-0.23123578468536771</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4"/>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99</v>
      </c>
      <c r="B2" s="202" t="s">
        <v>89</v>
      </c>
      <c r="C2" s="198"/>
      <c r="D2" s="198"/>
      <c r="E2" s="203"/>
      <c r="F2" s="203"/>
      <c r="G2" s="203"/>
      <c r="H2" s="203"/>
      <c r="I2" s="203"/>
      <c r="J2" s="203"/>
      <c r="K2" s="203"/>
    </row>
    <row r="4" spans="1:11" ht="15.75" x14ac:dyDescent="0.25">
      <c r="A4" s="164" t="s">
        <v>115</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117</v>
      </c>
      <c r="B6" s="61" t="s">
        <v>12</v>
      </c>
      <c r="C6" s="62" t="s">
        <v>13</v>
      </c>
      <c r="D6" s="61" t="s">
        <v>12</v>
      </c>
      <c r="E6" s="63" t="s">
        <v>13</v>
      </c>
      <c r="F6" s="62" t="s">
        <v>12</v>
      </c>
      <c r="G6" s="62" t="s">
        <v>13</v>
      </c>
      <c r="H6" s="61" t="s">
        <v>12</v>
      </c>
      <c r="I6" s="63" t="s">
        <v>13</v>
      </c>
      <c r="J6" s="61"/>
      <c r="K6" s="63"/>
    </row>
    <row r="7" spans="1:11" x14ac:dyDescent="0.2">
      <c r="A7" s="7" t="s">
        <v>419</v>
      </c>
      <c r="B7" s="65">
        <v>0</v>
      </c>
      <c r="C7" s="34">
        <f>IF(B10=0, "-", B7/B10)</f>
        <v>0</v>
      </c>
      <c r="D7" s="65">
        <v>0</v>
      </c>
      <c r="E7" s="9">
        <f>IF(D10=0, "-", D7/D10)</f>
        <v>0</v>
      </c>
      <c r="F7" s="81">
        <v>1</v>
      </c>
      <c r="G7" s="34">
        <f>IF(F10=0, "-", F7/F10)</f>
        <v>3.8461538461538464E-2</v>
      </c>
      <c r="H7" s="65">
        <v>8</v>
      </c>
      <c r="I7" s="9">
        <f>IF(H10=0, "-", H7/H10)</f>
        <v>0.1702127659574468</v>
      </c>
      <c r="J7" s="8" t="str">
        <f>IF(D7=0, "-", IF((B7-D7)/D7&lt;10, (B7-D7)/D7, "&gt;999%"))</f>
        <v>-</v>
      </c>
      <c r="K7" s="9">
        <f>IF(H7=0, "-", IF((F7-H7)/H7&lt;10, (F7-H7)/H7, "&gt;999%"))</f>
        <v>-0.875</v>
      </c>
    </row>
    <row r="8" spans="1:11" x14ac:dyDescent="0.2">
      <c r="A8" s="7" t="s">
        <v>420</v>
      </c>
      <c r="B8" s="65">
        <v>3</v>
      </c>
      <c r="C8" s="34">
        <f>IF(B10=0, "-", B8/B10)</f>
        <v>1</v>
      </c>
      <c r="D8" s="65">
        <v>1</v>
      </c>
      <c r="E8" s="9">
        <f>IF(D10=0, "-", D8/D10)</f>
        <v>1</v>
      </c>
      <c r="F8" s="81">
        <v>25</v>
      </c>
      <c r="G8" s="34">
        <f>IF(F10=0, "-", F8/F10)</f>
        <v>0.96153846153846156</v>
      </c>
      <c r="H8" s="65">
        <v>39</v>
      </c>
      <c r="I8" s="9">
        <f>IF(H10=0, "-", H8/H10)</f>
        <v>0.82978723404255317</v>
      </c>
      <c r="J8" s="8">
        <f>IF(D8=0, "-", IF((B8-D8)/D8&lt;10, (B8-D8)/D8, "&gt;999%"))</f>
        <v>2</v>
      </c>
      <c r="K8" s="9">
        <f>IF(H8=0, "-", IF((F8-H8)/H8&lt;10, (F8-H8)/H8, "&gt;999%"))</f>
        <v>-0.35897435897435898</v>
      </c>
    </row>
    <row r="9" spans="1:11" x14ac:dyDescent="0.2">
      <c r="A9" s="2"/>
      <c r="B9" s="68"/>
      <c r="C9" s="33"/>
      <c r="D9" s="68"/>
      <c r="E9" s="6"/>
      <c r="F9" s="82"/>
      <c r="G9" s="33"/>
      <c r="H9" s="68"/>
      <c r="I9" s="6"/>
      <c r="J9" s="5"/>
      <c r="K9" s="6"/>
    </row>
    <row r="10" spans="1:11" s="43" customFormat="1" x14ac:dyDescent="0.2">
      <c r="A10" s="162" t="s">
        <v>541</v>
      </c>
      <c r="B10" s="71">
        <f>SUM(B7:B9)</f>
        <v>3</v>
      </c>
      <c r="C10" s="40">
        <f>B10/1268</f>
        <v>2.3659305993690852E-3</v>
      </c>
      <c r="D10" s="71">
        <f>SUM(D7:D9)</f>
        <v>1</v>
      </c>
      <c r="E10" s="41">
        <f>D10/1927</f>
        <v>5.189413596263622E-4</v>
      </c>
      <c r="F10" s="77">
        <f>SUM(F7:F9)</f>
        <v>26</v>
      </c>
      <c r="G10" s="42">
        <f>F10/10689</f>
        <v>2.4324071475348491E-3</v>
      </c>
      <c r="H10" s="71">
        <f>SUM(H7:H9)</f>
        <v>47</v>
      </c>
      <c r="I10" s="41">
        <f>H10/14791</f>
        <v>3.1776080048678251E-3</v>
      </c>
      <c r="J10" s="37">
        <f>IF(D10=0, "-", IF((B10-D10)/D10&lt;10, (B10-D10)/D10, "&gt;999%"))</f>
        <v>2</v>
      </c>
      <c r="K10" s="38">
        <f>IF(H10=0, "-", IF((F10-H10)/H10&lt;10, (F10-H10)/H10, "&gt;999%"))</f>
        <v>-0.44680851063829785</v>
      </c>
    </row>
    <row r="11" spans="1:11" x14ac:dyDescent="0.2">
      <c r="B11" s="83"/>
      <c r="D11" s="83"/>
      <c r="F11" s="83"/>
      <c r="H11" s="83"/>
    </row>
    <row r="12" spans="1:11" x14ac:dyDescent="0.2">
      <c r="A12" s="163" t="s">
        <v>118</v>
      </c>
      <c r="B12" s="61" t="s">
        <v>12</v>
      </c>
      <c r="C12" s="62" t="s">
        <v>13</v>
      </c>
      <c r="D12" s="61" t="s">
        <v>12</v>
      </c>
      <c r="E12" s="63" t="s">
        <v>13</v>
      </c>
      <c r="F12" s="62" t="s">
        <v>12</v>
      </c>
      <c r="G12" s="62" t="s">
        <v>13</v>
      </c>
      <c r="H12" s="61" t="s">
        <v>12</v>
      </c>
      <c r="I12" s="63" t="s">
        <v>13</v>
      </c>
      <c r="J12" s="61"/>
      <c r="K12" s="63"/>
    </row>
    <row r="13" spans="1:11" x14ac:dyDescent="0.2">
      <c r="A13" s="7" t="s">
        <v>421</v>
      </c>
      <c r="B13" s="65">
        <v>0</v>
      </c>
      <c r="C13" s="34" t="str">
        <f>IF(B15=0, "-", B13/B15)</f>
        <v>-</v>
      </c>
      <c r="D13" s="65">
        <v>1</v>
      </c>
      <c r="E13" s="9">
        <f>IF(D15=0, "-", D13/D15)</f>
        <v>1</v>
      </c>
      <c r="F13" s="81">
        <v>3</v>
      </c>
      <c r="G13" s="34">
        <f>IF(F15=0, "-", F13/F15)</f>
        <v>1</v>
      </c>
      <c r="H13" s="65">
        <v>4</v>
      </c>
      <c r="I13" s="9">
        <f>IF(H15=0, "-", H13/H15)</f>
        <v>1</v>
      </c>
      <c r="J13" s="8">
        <f>IF(D13=0, "-", IF((B13-D13)/D13&lt;10, (B13-D13)/D13, "&gt;999%"))</f>
        <v>-1</v>
      </c>
      <c r="K13" s="9">
        <f>IF(H13=0, "-", IF((F13-H13)/H13&lt;10, (F13-H13)/H13, "&gt;999%"))</f>
        <v>-0.25</v>
      </c>
    </row>
    <row r="14" spans="1:11" x14ac:dyDescent="0.2">
      <c r="A14" s="2"/>
      <c r="B14" s="68"/>
      <c r="C14" s="33"/>
      <c r="D14" s="68"/>
      <c r="E14" s="6"/>
      <c r="F14" s="82"/>
      <c r="G14" s="33"/>
      <c r="H14" s="68"/>
      <c r="I14" s="6"/>
      <c r="J14" s="5"/>
      <c r="K14" s="6"/>
    </row>
    <row r="15" spans="1:11" s="43" customFormat="1" x14ac:dyDescent="0.2">
      <c r="A15" s="162" t="s">
        <v>540</v>
      </c>
      <c r="B15" s="71">
        <f>SUM(B13:B14)</f>
        <v>0</v>
      </c>
      <c r="C15" s="40">
        <f>B15/1268</f>
        <v>0</v>
      </c>
      <c r="D15" s="71">
        <f>SUM(D13:D14)</f>
        <v>1</v>
      </c>
      <c r="E15" s="41">
        <f>D15/1927</f>
        <v>5.189413596263622E-4</v>
      </c>
      <c r="F15" s="77">
        <f>SUM(F13:F14)</f>
        <v>3</v>
      </c>
      <c r="G15" s="42">
        <f>F15/10689</f>
        <v>2.8066236317709798E-4</v>
      </c>
      <c r="H15" s="71">
        <f>SUM(H13:H14)</f>
        <v>4</v>
      </c>
      <c r="I15" s="41">
        <f>H15/14791</f>
        <v>2.7043472381853832E-4</v>
      </c>
      <c r="J15" s="37">
        <f>IF(D15=0, "-", IF((B15-D15)/D15&lt;10, (B15-D15)/D15, "&gt;999%"))</f>
        <v>-1</v>
      </c>
      <c r="K15" s="38">
        <f>IF(H15=0, "-", IF((F15-H15)/H15&lt;10, (F15-H15)/H15, "&gt;999%"))</f>
        <v>-0.25</v>
      </c>
    </row>
    <row r="16" spans="1:11" x14ac:dyDescent="0.2">
      <c r="B16" s="83"/>
      <c r="D16" s="83"/>
      <c r="F16" s="83"/>
      <c r="H16" s="83"/>
    </row>
    <row r="17" spans="1:11" x14ac:dyDescent="0.2">
      <c r="A17" s="163" t="s">
        <v>119</v>
      </c>
      <c r="B17" s="61" t="s">
        <v>12</v>
      </c>
      <c r="C17" s="62" t="s">
        <v>13</v>
      </c>
      <c r="D17" s="61" t="s">
        <v>12</v>
      </c>
      <c r="E17" s="63" t="s">
        <v>13</v>
      </c>
      <c r="F17" s="62" t="s">
        <v>12</v>
      </c>
      <c r="G17" s="62" t="s">
        <v>13</v>
      </c>
      <c r="H17" s="61" t="s">
        <v>12</v>
      </c>
      <c r="I17" s="63" t="s">
        <v>13</v>
      </c>
      <c r="J17" s="61"/>
      <c r="K17" s="63"/>
    </row>
    <row r="18" spans="1:11" x14ac:dyDescent="0.2">
      <c r="A18" s="7" t="s">
        <v>422</v>
      </c>
      <c r="B18" s="65">
        <v>0</v>
      </c>
      <c r="C18" s="34">
        <f>IF(B23=0, "-", B18/B23)</f>
        <v>0</v>
      </c>
      <c r="D18" s="65">
        <v>1</v>
      </c>
      <c r="E18" s="9">
        <f>IF(D23=0, "-", D18/D23)</f>
        <v>0.25</v>
      </c>
      <c r="F18" s="81">
        <v>0</v>
      </c>
      <c r="G18" s="34">
        <f>IF(F23=0, "-", F18/F23)</f>
        <v>0</v>
      </c>
      <c r="H18" s="65">
        <v>3</v>
      </c>
      <c r="I18" s="9">
        <f>IF(H23=0, "-", H18/H23)</f>
        <v>0.10714285714285714</v>
      </c>
      <c r="J18" s="8">
        <f>IF(D18=0, "-", IF((B18-D18)/D18&lt;10, (B18-D18)/D18, "&gt;999%"))</f>
        <v>-1</v>
      </c>
      <c r="K18" s="9">
        <f>IF(H18=0, "-", IF((F18-H18)/H18&lt;10, (F18-H18)/H18, "&gt;999%"))</f>
        <v>-1</v>
      </c>
    </row>
    <row r="19" spans="1:11" x14ac:dyDescent="0.2">
      <c r="A19" s="7" t="s">
        <v>423</v>
      </c>
      <c r="B19" s="65">
        <v>1</v>
      </c>
      <c r="C19" s="34">
        <f>IF(B23=0, "-", B19/B23)</f>
        <v>0.25</v>
      </c>
      <c r="D19" s="65">
        <v>0</v>
      </c>
      <c r="E19" s="9">
        <f>IF(D23=0, "-", D19/D23)</f>
        <v>0</v>
      </c>
      <c r="F19" s="81">
        <v>3</v>
      </c>
      <c r="G19" s="34">
        <f>IF(F23=0, "-", F19/F23)</f>
        <v>9.0909090909090912E-2</v>
      </c>
      <c r="H19" s="65">
        <v>0</v>
      </c>
      <c r="I19" s="9">
        <f>IF(H23=0, "-", H19/H23)</f>
        <v>0</v>
      </c>
      <c r="J19" s="8" t="str">
        <f>IF(D19=0, "-", IF((B19-D19)/D19&lt;10, (B19-D19)/D19, "&gt;999%"))</f>
        <v>-</v>
      </c>
      <c r="K19" s="9" t="str">
        <f>IF(H19=0, "-", IF((F19-H19)/H19&lt;10, (F19-H19)/H19, "&gt;999%"))</f>
        <v>-</v>
      </c>
    </row>
    <row r="20" spans="1:11" x14ac:dyDescent="0.2">
      <c r="A20" s="7" t="s">
        <v>424</v>
      </c>
      <c r="B20" s="65">
        <v>0</v>
      </c>
      <c r="C20" s="34">
        <f>IF(B23=0, "-", B20/B23)</f>
        <v>0</v>
      </c>
      <c r="D20" s="65">
        <v>1</v>
      </c>
      <c r="E20" s="9">
        <f>IF(D23=0, "-", D20/D23)</f>
        <v>0.25</v>
      </c>
      <c r="F20" s="81">
        <v>6</v>
      </c>
      <c r="G20" s="34">
        <f>IF(F23=0, "-", F20/F23)</f>
        <v>0.18181818181818182</v>
      </c>
      <c r="H20" s="65">
        <v>10</v>
      </c>
      <c r="I20" s="9">
        <f>IF(H23=0, "-", H20/H23)</f>
        <v>0.35714285714285715</v>
      </c>
      <c r="J20" s="8">
        <f>IF(D20=0, "-", IF((B20-D20)/D20&lt;10, (B20-D20)/D20, "&gt;999%"))</f>
        <v>-1</v>
      </c>
      <c r="K20" s="9">
        <f>IF(H20=0, "-", IF((F20-H20)/H20&lt;10, (F20-H20)/H20, "&gt;999%"))</f>
        <v>-0.4</v>
      </c>
    </row>
    <row r="21" spans="1:11" x14ac:dyDescent="0.2">
      <c r="A21" s="7" t="s">
        <v>425</v>
      </c>
      <c r="B21" s="65">
        <v>3</v>
      </c>
      <c r="C21" s="34">
        <f>IF(B23=0, "-", B21/B23)</f>
        <v>0.75</v>
      </c>
      <c r="D21" s="65">
        <v>2</v>
      </c>
      <c r="E21" s="9">
        <f>IF(D23=0, "-", D21/D23)</f>
        <v>0.5</v>
      </c>
      <c r="F21" s="81">
        <v>24</v>
      </c>
      <c r="G21" s="34">
        <f>IF(F23=0, "-", F21/F23)</f>
        <v>0.72727272727272729</v>
      </c>
      <c r="H21" s="65">
        <v>15</v>
      </c>
      <c r="I21" s="9">
        <f>IF(H23=0, "-", H21/H23)</f>
        <v>0.5357142857142857</v>
      </c>
      <c r="J21" s="8">
        <f>IF(D21=0, "-", IF((B21-D21)/D21&lt;10, (B21-D21)/D21, "&gt;999%"))</f>
        <v>0.5</v>
      </c>
      <c r="K21" s="9">
        <f>IF(H21=0, "-", IF((F21-H21)/H21&lt;10, (F21-H21)/H21, "&gt;999%"))</f>
        <v>0.6</v>
      </c>
    </row>
    <row r="22" spans="1:11" x14ac:dyDescent="0.2">
      <c r="A22" s="2"/>
      <c r="B22" s="68"/>
      <c r="C22" s="33"/>
      <c r="D22" s="68"/>
      <c r="E22" s="6"/>
      <c r="F22" s="82"/>
      <c r="G22" s="33"/>
      <c r="H22" s="68"/>
      <c r="I22" s="6"/>
      <c r="J22" s="5"/>
      <c r="K22" s="6"/>
    </row>
    <row r="23" spans="1:11" s="43" customFormat="1" x14ac:dyDescent="0.2">
      <c r="A23" s="162" t="s">
        <v>539</v>
      </c>
      <c r="B23" s="71">
        <f>SUM(B18:B22)</f>
        <v>4</v>
      </c>
      <c r="C23" s="40">
        <f>B23/1268</f>
        <v>3.1545741324921135E-3</v>
      </c>
      <c r="D23" s="71">
        <f>SUM(D18:D22)</f>
        <v>4</v>
      </c>
      <c r="E23" s="41">
        <f>D23/1927</f>
        <v>2.0757654385054488E-3</v>
      </c>
      <c r="F23" s="77">
        <f>SUM(F18:F22)</f>
        <v>33</v>
      </c>
      <c r="G23" s="42">
        <f>F23/10689</f>
        <v>3.0872859949480774E-3</v>
      </c>
      <c r="H23" s="71">
        <f>SUM(H18:H22)</f>
        <v>28</v>
      </c>
      <c r="I23" s="41">
        <f>H23/14791</f>
        <v>1.893043066729768E-3</v>
      </c>
      <c r="J23" s="37">
        <f>IF(D23=0, "-", IF((B23-D23)/D23&lt;10, (B23-D23)/D23, "&gt;999%"))</f>
        <v>0</v>
      </c>
      <c r="K23" s="38">
        <f>IF(H23=0, "-", IF((F23-H23)/H23&lt;10, (F23-H23)/H23, "&gt;999%"))</f>
        <v>0.17857142857142858</v>
      </c>
    </row>
    <row r="24" spans="1:11" x14ac:dyDescent="0.2">
      <c r="B24" s="83"/>
      <c r="D24" s="83"/>
      <c r="F24" s="83"/>
      <c r="H24" s="83"/>
    </row>
    <row r="25" spans="1:11" x14ac:dyDescent="0.2">
      <c r="A25" s="163" t="s">
        <v>120</v>
      </c>
      <c r="B25" s="61" t="s">
        <v>12</v>
      </c>
      <c r="C25" s="62" t="s">
        <v>13</v>
      </c>
      <c r="D25" s="61" t="s">
        <v>12</v>
      </c>
      <c r="E25" s="63" t="s">
        <v>13</v>
      </c>
      <c r="F25" s="62" t="s">
        <v>12</v>
      </c>
      <c r="G25" s="62" t="s">
        <v>13</v>
      </c>
      <c r="H25" s="61" t="s">
        <v>12</v>
      </c>
      <c r="I25" s="63" t="s">
        <v>13</v>
      </c>
      <c r="J25" s="61"/>
      <c r="K25" s="63"/>
    </row>
    <row r="26" spans="1:11" x14ac:dyDescent="0.2">
      <c r="A26" s="7" t="s">
        <v>426</v>
      </c>
      <c r="B26" s="65">
        <v>2</v>
      </c>
      <c r="C26" s="34">
        <f>IF(B36=0, "-", B26/B36)</f>
        <v>0.08</v>
      </c>
      <c r="D26" s="65">
        <v>2</v>
      </c>
      <c r="E26" s="9">
        <f>IF(D36=0, "-", D26/D36)</f>
        <v>8.6956521739130432E-2</v>
      </c>
      <c r="F26" s="81">
        <v>37</v>
      </c>
      <c r="G26" s="34">
        <f>IF(F36=0, "-", F26/F36)</f>
        <v>0.18137254901960784</v>
      </c>
      <c r="H26" s="65">
        <v>34</v>
      </c>
      <c r="I26" s="9">
        <f>IF(H36=0, "-", H26/H36)</f>
        <v>0.14655172413793102</v>
      </c>
      <c r="J26" s="8">
        <f t="shared" ref="J26:J34" si="0">IF(D26=0, "-", IF((B26-D26)/D26&lt;10, (B26-D26)/D26, "&gt;999%"))</f>
        <v>0</v>
      </c>
      <c r="K26" s="9">
        <f t="shared" ref="K26:K34" si="1">IF(H26=0, "-", IF((F26-H26)/H26&lt;10, (F26-H26)/H26, "&gt;999%"))</f>
        <v>8.8235294117647065E-2</v>
      </c>
    </row>
    <row r="27" spans="1:11" x14ac:dyDescent="0.2">
      <c r="A27" s="7" t="s">
        <v>427</v>
      </c>
      <c r="B27" s="65">
        <v>1</v>
      </c>
      <c r="C27" s="34">
        <f>IF(B36=0, "-", B27/B36)</f>
        <v>0.04</v>
      </c>
      <c r="D27" s="65">
        <v>3</v>
      </c>
      <c r="E27" s="9">
        <f>IF(D36=0, "-", D27/D36)</f>
        <v>0.13043478260869565</v>
      </c>
      <c r="F27" s="81">
        <v>29</v>
      </c>
      <c r="G27" s="34">
        <f>IF(F36=0, "-", F27/F36)</f>
        <v>0.14215686274509803</v>
      </c>
      <c r="H27" s="65">
        <v>28</v>
      </c>
      <c r="I27" s="9">
        <f>IF(H36=0, "-", H27/H36)</f>
        <v>0.1206896551724138</v>
      </c>
      <c r="J27" s="8">
        <f t="shared" si="0"/>
        <v>-0.66666666666666663</v>
      </c>
      <c r="K27" s="9">
        <f t="shared" si="1"/>
        <v>3.5714285714285712E-2</v>
      </c>
    </row>
    <row r="28" spans="1:11" x14ac:dyDescent="0.2">
      <c r="A28" s="7" t="s">
        <v>428</v>
      </c>
      <c r="B28" s="65">
        <v>5</v>
      </c>
      <c r="C28" s="34">
        <f>IF(B36=0, "-", B28/B36)</f>
        <v>0.2</v>
      </c>
      <c r="D28" s="65">
        <v>2</v>
      </c>
      <c r="E28" s="9">
        <f>IF(D36=0, "-", D28/D36)</f>
        <v>8.6956521739130432E-2</v>
      </c>
      <c r="F28" s="81">
        <v>19</v>
      </c>
      <c r="G28" s="34">
        <f>IF(F36=0, "-", F28/F36)</f>
        <v>9.3137254901960786E-2</v>
      </c>
      <c r="H28" s="65">
        <v>12</v>
      </c>
      <c r="I28" s="9">
        <f>IF(H36=0, "-", H28/H36)</f>
        <v>5.1724137931034482E-2</v>
      </c>
      <c r="J28" s="8">
        <f t="shared" si="0"/>
        <v>1.5</v>
      </c>
      <c r="K28" s="9">
        <f t="shared" si="1"/>
        <v>0.58333333333333337</v>
      </c>
    </row>
    <row r="29" spans="1:11" x14ac:dyDescent="0.2">
      <c r="A29" s="7" t="s">
        <v>429</v>
      </c>
      <c r="B29" s="65">
        <v>1</v>
      </c>
      <c r="C29" s="34">
        <f>IF(B36=0, "-", B29/B36)</f>
        <v>0.04</v>
      </c>
      <c r="D29" s="65">
        <v>1</v>
      </c>
      <c r="E29" s="9">
        <f>IF(D36=0, "-", D29/D36)</f>
        <v>4.3478260869565216E-2</v>
      </c>
      <c r="F29" s="81">
        <v>9</v>
      </c>
      <c r="G29" s="34">
        <f>IF(F36=0, "-", F29/F36)</f>
        <v>4.4117647058823532E-2</v>
      </c>
      <c r="H29" s="65">
        <v>6</v>
      </c>
      <c r="I29" s="9">
        <f>IF(H36=0, "-", H29/H36)</f>
        <v>2.5862068965517241E-2</v>
      </c>
      <c r="J29" s="8">
        <f t="shared" si="0"/>
        <v>0</v>
      </c>
      <c r="K29" s="9">
        <f t="shared" si="1"/>
        <v>0.5</v>
      </c>
    </row>
    <row r="30" spans="1:11" x14ac:dyDescent="0.2">
      <c r="A30" s="7" t="s">
        <v>430</v>
      </c>
      <c r="B30" s="65">
        <v>3</v>
      </c>
      <c r="C30" s="34">
        <f>IF(B36=0, "-", B30/B36)</f>
        <v>0.12</v>
      </c>
      <c r="D30" s="65">
        <v>0</v>
      </c>
      <c r="E30" s="9">
        <f>IF(D36=0, "-", D30/D36)</f>
        <v>0</v>
      </c>
      <c r="F30" s="81">
        <v>6</v>
      </c>
      <c r="G30" s="34">
        <f>IF(F36=0, "-", F30/F36)</f>
        <v>2.9411764705882353E-2</v>
      </c>
      <c r="H30" s="65">
        <v>2</v>
      </c>
      <c r="I30" s="9">
        <f>IF(H36=0, "-", H30/H36)</f>
        <v>8.6206896551724137E-3</v>
      </c>
      <c r="J30" s="8" t="str">
        <f t="shared" si="0"/>
        <v>-</v>
      </c>
      <c r="K30" s="9">
        <f t="shared" si="1"/>
        <v>2</v>
      </c>
    </row>
    <row r="31" spans="1:11" x14ac:dyDescent="0.2">
      <c r="A31" s="7" t="s">
        <v>431</v>
      </c>
      <c r="B31" s="65">
        <v>1</v>
      </c>
      <c r="C31" s="34">
        <f>IF(B36=0, "-", B31/B36)</f>
        <v>0.04</v>
      </c>
      <c r="D31" s="65">
        <v>0</v>
      </c>
      <c r="E31" s="9">
        <f>IF(D36=0, "-", D31/D36)</f>
        <v>0</v>
      </c>
      <c r="F31" s="81">
        <v>5</v>
      </c>
      <c r="G31" s="34">
        <f>IF(F36=0, "-", F31/F36)</f>
        <v>2.4509803921568627E-2</v>
      </c>
      <c r="H31" s="65">
        <v>0</v>
      </c>
      <c r="I31" s="9">
        <f>IF(H36=0, "-", H31/H36)</f>
        <v>0</v>
      </c>
      <c r="J31" s="8" t="str">
        <f t="shared" si="0"/>
        <v>-</v>
      </c>
      <c r="K31" s="9" t="str">
        <f t="shared" si="1"/>
        <v>-</v>
      </c>
    </row>
    <row r="32" spans="1:11" x14ac:dyDescent="0.2">
      <c r="A32" s="7" t="s">
        <v>432</v>
      </c>
      <c r="B32" s="65">
        <v>6</v>
      </c>
      <c r="C32" s="34">
        <f>IF(B36=0, "-", B32/B36)</f>
        <v>0.24</v>
      </c>
      <c r="D32" s="65">
        <v>4</v>
      </c>
      <c r="E32" s="9">
        <f>IF(D36=0, "-", D32/D36)</f>
        <v>0.17391304347826086</v>
      </c>
      <c r="F32" s="81">
        <v>27</v>
      </c>
      <c r="G32" s="34">
        <f>IF(F36=0, "-", F32/F36)</f>
        <v>0.13235294117647059</v>
      </c>
      <c r="H32" s="65">
        <v>39</v>
      </c>
      <c r="I32" s="9">
        <f>IF(H36=0, "-", H32/H36)</f>
        <v>0.16810344827586207</v>
      </c>
      <c r="J32" s="8">
        <f t="shared" si="0"/>
        <v>0.5</v>
      </c>
      <c r="K32" s="9">
        <f t="shared" si="1"/>
        <v>-0.30769230769230771</v>
      </c>
    </row>
    <row r="33" spans="1:11" x14ac:dyDescent="0.2">
      <c r="A33" s="7" t="s">
        <v>433</v>
      </c>
      <c r="B33" s="65">
        <v>6</v>
      </c>
      <c r="C33" s="34">
        <f>IF(B36=0, "-", B33/B36)</f>
        <v>0.24</v>
      </c>
      <c r="D33" s="65">
        <v>7</v>
      </c>
      <c r="E33" s="9">
        <f>IF(D36=0, "-", D33/D36)</f>
        <v>0.30434782608695654</v>
      </c>
      <c r="F33" s="81">
        <v>67</v>
      </c>
      <c r="G33" s="34">
        <f>IF(F36=0, "-", F33/F36)</f>
        <v>0.32843137254901961</v>
      </c>
      <c r="H33" s="65">
        <v>87</v>
      </c>
      <c r="I33" s="9">
        <f>IF(H36=0, "-", H33/H36)</f>
        <v>0.375</v>
      </c>
      <c r="J33" s="8">
        <f t="shared" si="0"/>
        <v>-0.14285714285714285</v>
      </c>
      <c r="K33" s="9">
        <f t="shared" si="1"/>
        <v>-0.22988505747126436</v>
      </c>
    </row>
    <row r="34" spans="1:11" x14ac:dyDescent="0.2">
      <c r="A34" s="7" t="s">
        <v>434</v>
      </c>
      <c r="B34" s="65">
        <v>0</v>
      </c>
      <c r="C34" s="34">
        <f>IF(B36=0, "-", B34/B36)</f>
        <v>0</v>
      </c>
      <c r="D34" s="65">
        <v>4</v>
      </c>
      <c r="E34" s="9">
        <f>IF(D36=0, "-", D34/D36)</f>
        <v>0.17391304347826086</v>
      </c>
      <c r="F34" s="81">
        <v>5</v>
      </c>
      <c r="G34" s="34">
        <f>IF(F36=0, "-", F34/F36)</f>
        <v>2.4509803921568627E-2</v>
      </c>
      <c r="H34" s="65">
        <v>24</v>
      </c>
      <c r="I34" s="9">
        <f>IF(H36=0, "-", H34/H36)</f>
        <v>0.10344827586206896</v>
      </c>
      <c r="J34" s="8">
        <f t="shared" si="0"/>
        <v>-1</v>
      </c>
      <c r="K34" s="9">
        <f t="shared" si="1"/>
        <v>-0.79166666666666663</v>
      </c>
    </row>
    <row r="35" spans="1:11" x14ac:dyDescent="0.2">
      <c r="A35" s="2"/>
      <c r="B35" s="68"/>
      <c r="C35" s="33"/>
      <c r="D35" s="68"/>
      <c r="E35" s="6"/>
      <c r="F35" s="82"/>
      <c r="G35" s="33"/>
      <c r="H35" s="68"/>
      <c r="I35" s="6"/>
      <c r="J35" s="5"/>
      <c r="K35" s="6"/>
    </row>
    <row r="36" spans="1:11" s="43" customFormat="1" x14ac:dyDescent="0.2">
      <c r="A36" s="162" t="s">
        <v>538</v>
      </c>
      <c r="B36" s="71">
        <f>SUM(B26:B35)</f>
        <v>25</v>
      </c>
      <c r="C36" s="40">
        <f>B36/1268</f>
        <v>1.9716088328075709E-2</v>
      </c>
      <c r="D36" s="71">
        <f>SUM(D26:D35)</f>
        <v>23</v>
      </c>
      <c r="E36" s="41">
        <f>D36/1927</f>
        <v>1.1935651271406332E-2</v>
      </c>
      <c r="F36" s="77">
        <f>SUM(F26:F35)</f>
        <v>204</v>
      </c>
      <c r="G36" s="42">
        <f>F36/10689</f>
        <v>1.9085040696042662E-2</v>
      </c>
      <c r="H36" s="71">
        <f>SUM(H26:H35)</f>
        <v>232</v>
      </c>
      <c r="I36" s="41">
        <f>H36/14791</f>
        <v>1.568521398147522E-2</v>
      </c>
      <c r="J36" s="37">
        <f>IF(D36=0, "-", IF((B36-D36)/D36&lt;10, (B36-D36)/D36, "&gt;999%"))</f>
        <v>8.6956521739130432E-2</v>
      </c>
      <c r="K36" s="38">
        <f>IF(H36=0, "-", IF((F36-H36)/H36&lt;10, (F36-H36)/H36, "&gt;999%"))</f>
        <v>-0.1206896551724138</v>
      </c>
    </row>
    <row r="37" spans="1:11" x14ac:dyDescent="0.2">
      <c r="B37" s="83"/>
      <c r="D37" s="83"/>
      <c r="F37" s="83"/>
      <c r="H37" s="83"/>
    </row>
    <row r="38" spans="1:11" x14ac:dyDescent="0.2">
      <c r="A38" s="163" t="s">
        <v>121</v>
      </c>
      <c r="B38" s="61" t="s">
        <v>12</v>
      </c>
      <c r="C38" s="62" t="s">
        <v>13</v>
      </c>
      <c r="D38" s="61" t="s">
        <v>12</v>
      </c>
      <c r="E38" s="63" t="s">
        <v>13</v>
      </c>
      <c r="F38" s="62" t="s">
        <v>12</v>
      </c>
      <c r="G38" s="62" t="s">
        <v>13</v>
      </c>
      <c r="H38" s="61" t="s">
        <v>12</v>
      </c>
      <c r="I38" s="63" t="s">
        <v>13</v>
      </c>
      <c r="J38" s="61"/>
      <c r="K38" s="63"/>
    </row>
    <row r="39" spans="1:11" x14ac:dyDescent="0.2">
      <c r="A39" s="7" t="s">
        <v>435</v>
      </c>
      <c r="B39" s="65">
        <v>6</v>
      </c>
      <c r="C39" s="34">
        <f>IF(B50=0, "-", B39/B50)</f>
        <v>0.21428571428571427</v>
      </c>
      <c r="D39" s="65">
        <v>5</v>
      </c>
      <c r="E39" s="9">
        <f>IF(D50=0, "-", D39/D50)</f>
        <v>9.2592592592592587E-2</v>
      </c>
      <c r="F39" s="81">
        <v>38</v>
      </c>
      <c r="G39" s="34">
        <f>IF(F50=0, "-", F39/F50)</f>
        <v>0.12101910828025478</v>
      </c>
      <c r="H39" s="65">
        <v>74</v>
      </c>
      <c r="I39" s="9">
        <f>IF(H50=0, "-", H39/H50)</f>
        <v>0.15481171548117154</v>
      </c>
      <c r="J39" s="8">
        <f t="shared" ref="J39:J48" si="2">IF(D39=0, "-", IF((B39-D39)/D39&lt;10, (B39-D39)/D39, "&gt;999%"))</f>
        <v>0.2</v>
      </c>
      <c r="K39" s="9">
        <f t="shared" ref="K39:K48" si="3">IF(H39=0, "-", IF((F39-H39)/H39&lt;10, (F39-H39)/H39, "&gt;999%"))</f>
        <v>-0.48648648648648651</v>
      </c>
    </row>
    <row r="40" spans="1:11" x14ac:dyDescent="0.2">
      <c r="A40" s="7" t="s">
        <v>436</v>
      </c>
      <c r="B40" s="65">
        <v>1</v>
      </c>
      <c r="C40" s="34">
        <f>IF(B50=0, "-", B40/B50)</f>
        <v>3.5714285714285712E-2</v>
      </c>
      <c r="D40" s="65">
        <v>3</v>
      </c>
      <c r="E40" s="9">
        <f>IF(D50=0, "-", D40/D50)</f>
        <v>5.5555555555555552E-2</v>
      </c>
      <c r="F40" s="81">
        <v>17</v>
      </c>
      <c r="G40" s="34">
        <f>IF(F50=0, "-", F40/F50)</f>
        <v>5.4140127388535034E-2</v>
      </c>
      <c r="H40" s="65">
        <v>26</v>
      </c>
      <c r="I40" s="9">
        <f>IF(H50=0, "-", H40/H50)</f>
        <v>5.4393305439330547E-2</v>
      </c>
      <c r="J40" s="8">
        <f t="shared" si="2"/>
        <v>-0.66666666666666663</v>
      </c>
      <c r="K40" s="9">
        <f t="shared" si="3"/>
        <v>-0.34615384615384615</v>
      </c>
    </row>
    <row r="41" spans="1:11" x14ac:dyDescent="0.2">
      <c r="A41" s="7" t="s">
        <v>437</v>
      </c>
      <c r="B41" s="65">
        <v>0</v>
      </c>
      <c r="C41" s="34">
        <f>IF(B50=0, "-", B41/B50)</f>
        <v>0</v>
      </c>
      <c r="D41" s="65">
        <v>9</v>
      </c>
      <c r="E41" s="9">
        <f>IF(D50=0, "-", D41/D50)</f>
        <v>0.16666666666666666</v>
      </c>
      <c r="F41" s="81">
        <v>7</v>
      </c>
      <c r="G41" s="34">
        <f>IF(F50=0, "-", F41/F50)</f>
        <v>2.2292993630573247E-2</v>
      </c>
      <c r="H41" s="65">
        <v>19</v>
      </c>
      <c r="I41" s="9">
        <f>IF(H50=0, "-", H41/H50)</f>
        <v>3.9748953974895397E-2</v>
      </c>
      <c r="J41" s="8">
        <f t="shared" si="2"/>
        <v>-1</v>
      </c>
      <c r="K41" s="9">
        <f t="shared" si="3"/>
        <v>-0.63157894736842102</v>
      </c>
    </row>
    <row r="42" spans="1:11" x14ac:dyDescent="0.2">
      <c r="A42" s="7" t="s">
        <v>438</v>
      </c>
      <c r="B42" s="65">
        <v>4</v>
      </c>
      <c r="C42" s="34">
        <f>IF(B50=0, "-", B42/B50)</f>
        <v>0.14285714285714285</v>
      </c>
      <c r="D42" s="65">
        <v>7</v>
      </c>
      <c r="E42" s="9">
        <f>IF(D50=0, "-", D42/D50)</f>
        <v>0.12962962962962962</v>
      </c>
      <c r="F42" s="81">
        <v>38</v>
      </c>
      <c r="G42" s="34">
        <f>IF(F50=0, "-", F42/F50)</f>
        <v>0.12101910828025478</v>
      </c>
      <c r="H42" s="65">
        <v>70</v>
      </c>
      <c r="I42" s="9">
        <f>IF(H50=0, "-", H42/H50)</f>
        <v>0.14644351464435146</v>
      </c>
      <c r="J42" s="8">
        <f t="shared" si="2"/>
        <v>-0.42857142857142855</v>
      </c>
      <c r="K42" s="9">
        <f t="shared" si="3"/>
        <v>-0.45714285714285713</v>
      </c>
    </row>
    <row r="43" spans="1:11" x14ac:dyDescent="0.2">
      <c r="A43" s="7" t="s">
        <v>439</v>
      </c>
      <c r="B43" s="65">
        <v>1</v>
      </c>
      <c r="C43" s="34">
        <f>IF(B50=0, "-", B43/B50)</f>
        <v>3.5714285714285712E-2</v>
      </c>
      <c r="D43" s="65">
        <v>2</v>
      </c>
      <c r="E43" s="9">
        <f>IF(D50=0, "-", D43/D50)</f>
        <v>3.7037037037037035E-2</v>
      </c>
      <c r="F43" s="81">
        <v>23</v>
      </c>
      <c r="G43" s="34">
        <f>IF(F50=0, "-", F43/F50)</f>
        <v>7.32484076433121E-2</v>
      </c>
      <c r="H43" s="65">
        <v>41</v>
      </c>
      <c r="I43" s="9">
        <f>IF(H50=0, "-", H43/H50)</f>
        <v>8.5774058577405859E-2</v>
      </c>
      <c r="J43" s="8">
        <f t="shared" si="2"/>
        <v>-0.5</v>
      </c>
      <c r="K43" s="9">
        <f t="shared" si="3"/>
        <v>-0.43902439024390244</v>
      </c>
    </row>
    <row r="44" spans="1:11" x14ac:dyDescent="0.2">
      <c r="A44" s="7" t="s">
        <v>440</v>
      </c>
      <c r="B44" s="65">
        <v>0</v>
      </c>
      <c r="C44" s="34">
        <f>IF(B50=0, "-", B44/B50)</f>
        <v>0</v>
      </c>
      <c r="D44" s="65">
        <v>0</v>
      </c>
      <c r="E44" s="9">
        <f>IF(D50=0, "-", D44/D50)</f>
        <v>0</v>
      </c>
      <c r="F44" s="81">
        <v>3</v>
      </c>
      <c r="G44" s="34">
        <f>IF(F50=0, "-", F44/F50)</f>
        <v>9.5541401273885346E-3</v>
      </c>
      <c r="H44" s="65">
        <v>0</v>
      </c>
      <c r="I44" s="9">
        <f>IF(H50=0, "-", H44/H50)</f>
        <v>0</v>
      </c>
      <c r="J44" s="8" t="str">
        <f t="shared" si="2"/>
        <v>-</v>
      </c>
      <c r="K44" s="9" t="str">
        <f t="shared" si="3"/>
        <v>-</v>
      </c>
    </row>
    <row r="45" spans="1:11" x14ac:dyDescent="0.2">
      <c r="A45" s="7" t="s">
        <v>441</v>
      </c>
      <c r="B45" s="65">
        <v>4</v>
      </c>
      <c r="C45" s="34">
        <f>IF(B50=0, "-", B45/B50)</f>
        <v>0.14285714285714285</v>
      </c>
      <c r="D45" s="65">
        <v>3</v>
      </c>
      <c r="E45" s="9">
        <f>IF(D50=0, "-", D45/D50)</f>
        <v>5.5555555555555552E-2</v>
      </c>
      <c r="F45" s="81">
        <v>24</v>
      </c>
      <c r="G45" s="34">
        <f>IF(F50=0, "-", F45/F50)</f>
        <v>7.6433121019108277E-2</v>
      </c>
      <c r="H45" s="65">
        <v>32</v>
      </c>
      <c r="I45" s="9">
        <f>IF(H50=0, "-", H45/H50)</f>
        <v>6.6945606694560664E-2</v>
      </c>
      <c r="J45" s="8">
        <f t="shared" si="2"/>
        <v>0.33333333333333331</v>
      </c>
      <c r="K45" s="9">
        <f t="shared" si="3"/>
        <v>-0.25</v>
      </c>
    </row>
    <row r="46" spans="1:11" x14ac:dyDescent="0.2">
      <c r="A46" s="7" t="s">
        <v>442</v>
      </c>
      <c r="B46" s="65">
        <v>0</v>
      </c>
      <c r="C46" s="34">
        <f>IF(B50=0, "-", B46/B50)</f>
        <v>0</v>
      </c>
      <c r="D46" s="65">
        <v>11</v>
      </c>
      <c r="E46" s="9">
        <f>IF(D50=0, "-", D46/D50)</f>
        <v>0.20370370370370369</v>
      </c>
      <c r="F46" s="81">
        <v>18</v>
      </c>
      <c r="G46" s="34">
        <f>IF(F50=0, "-", F46/F50)</f>
        <v>5.7324840764331211E-2</v>
      </c>
      <c r="H46" s="65">
        <v>38</v>
      </c>
      <c r="I46" s="9">
        <f>IF(H50=0, "-", H46/H50)</f>
        <v>7.9497907949790794E-2</v>
      </c>
      <c r="J46" s="8">
        <f t="shared" si="2"/>
        <v>-1</v>
      </c>
      <c r="K46" s="9">
        <f t="shared" si="3"/>
        <v>-0.52631578947368418</v>
      </c>
    </row>
    <row r="47" spans="1:11" x14ac:dyDescent="0.2">
      <c r="A47" s="7" t="s">
        <v>443</v>
      </c>
      <c r="B47" s="65">
        <v>12</v>
      </c>
      <c r="C47" s="34">
        <f>IF(B50=0, "-", B47/B50)</f>
        <v>0.42857142857142855</v>
      </c>
      <c r="D47" s="65">
        <v>14</v>
      </c>
      <c r="E47" s="9">
        <f>IF(D50=0, "-", D47/D50)</f>
        <v>0.25925925925925924</v>
      </c>
      <c r="F47" s="81">
        <v>146</v>
      </c>
      <c r="G47" s="34">
        <f>IF(F50=0, "-", F47/F50)</f>
        <v>0.46496815286624205</v>
      </c>
      <c r="H47" s="65">
        <v>176</v>
      </c>
      <c r="I47" s="9">
        <f>IF(H50=0, "-", H47/H50)</f>
        <v>0.3682008368200837</v>
      </c>
      <c r="J47" s="8">
        <f t="shared" si="2"/>
        <v>-0.14285714285714285</v>
      </c>
      <c r="K47" s="9">
        <f t="shared" si="3"/>
        <v>-0.17045454545454544</v>
      </c>
    </row>
    <row r="48" spans="1:11" x14ac:dyDescent="0.2">
      <c r="A48" s="7" t="s">
        <v>444</v>
      </c>
      <c r="B48" s="65">
        <v>0</v>
      </c>
      <c r="C48" s="34">
        <f>IF(B50=0, "-", B48/B50)</f>
        <v>0</v>
      </c>
      <c r="D48" s="65">
        <v>0</v>
      </c>
      <c r="E48" s="9">
        <f>IF(D50=0, "-", D48/D50)</f>
        <v>0</v>
      </c>
      <c r="F48" s="81">
        <v>0</v>
      </c>
      <c r="G48" s="34">
        <f>IF(F50=0, "-", F48/F50)</f>
        <v>0</v>
      </c>
      <c r="H48" s="65">
        <v>2</v>
      </c>
      <c r="I48" s="9">
        <f>IF(H50=0, "-", H48/H50)</f>
        <v>4.1841004184100415E-3</v>
      </c>
      <c r="J48" s="8" t="str">
        <f t="shared" si="2"/>
        <v>-</v>
      </c>
      <c r="K48" s="9">
        <f t="shared" si="3"/>
        <v>-1</v>
      </c>
    </row>
    <row r="49" spans="1:11" x14ac:dyDescent="0.2">
      <c r="A49" s="2"/>
      <c r="B49" s="68"/>
      <c r="C49" s="33"/>
      <c r="D49" s="68"/>
      <c r="E49" s="6"/>
      <c r="F49" s="82"/>
      <c r="G49" s="33"/>
      <c r="H49" s="68"/>
      <c r="I49" s="6"/>
      <c r="J49" s="5"/>
      <c r="K49" s="6"/>
    </row>
    <row r="50" spans="1:11" s="43" customFormat="1" x14ac:dyDescent="0.2">
      <c r="A50" s="162" t="s">
        <v>537</v>
      </c>
      <c r="B50" s="71">
        <f>SUM(B39:B49)</f>
        <v>28</v>
      </c>
      <c r="C50" s="40">
        <f>B50/1268</f>
        <v>2.2082018927444796E-2</v>
      </c>
      <c r="D50" s="71">
        <f>SUM(D39:D49)</f>
        <v>54</v>
      </c>
      <c r="E50" s="41">
        <f>D50/1927</f>
        <v>2.8022833419823558E-2</v>
      </c>
      <c r="F50" s="77">
        <f>SUM(F39:F49)</f>
        <v>314</v>
      </c>
      <c r="G50" s="42">
        <f>F50/10689</f>
        <v>2.9375994012536252E-2</v>
      </c>
      <c r="H50" s="71">
        <f>SUM(H39:H49)</f>
        <v>478</v>
      </c>
      <c r="I50" s="41">
        <f>H50/14791</f>
        <v>3.2316949496315327E-2</v>
      </c>
      <c r="J50" s="37">
        <f>IF(D50=0, "-", IF((B50-D50)/D50&lt;10, (B50-D50)/D50, "&gt;999%"))</f>
        <v>-0.48148148148148145</v>
      </c>
      <c r="K50" s="38">
        <f>IF(H50=0, "-", IF((F50-H50)/H50&lt;10, (F50-H50)/H50, "&gt;999%"))</f>
        <v>-0.34309623430962344</v>
      </c>
    </row>
    <row r="51" spans="1:11" x14ac:dyDescent="0.2">
      <c r="B51" s="83"/>
      <c r="D51" s="83"/>
      <c r="F51" s="83"/>
      <c r="H51" s="83"/>
    </row>
    <row r="52" spans="1:11" x14ac:dyDescent="0.2">
      <c r="A52" s="163" t="s">
        <v>122</v>
      </c>
      <c r="B52" s="61" t="s">
        <v>12</v>
      </c>
      <c r="C52" s="62" t="s">
        <v>13</v>
      </c>
      <c r="D52" s="61" t="s">
        <v>12</v>
      </c>
      <c r="E52" s="63" t="s">
        <v>13</v>
      </c>
      <c r="F52" s="62" t="s">
        <v>12</v>
      </c>
      <c r="G52" s="62" t="s">
        <v>13</v>
      </c>
      <c r="H52" s="61" t="s">
        <v>12</v>
      </c>
      <c r="I52" s="63" t="s">
        <v>13</v>
      </c>
      <c r="J52" s="61"/>
      <c r="K52" s="63"/>
    </row>
    <row r="53" spans="1:11" x14ac:dyDescent="0.2">
      <c r="A53" s="7" t="s">
        <v>445</v>
      </c>
      <c r="B53" s="65">
        <v>94</v>
      </c>
      <c r="C53" s="34">
        <f>IF(B72=0, "-", B53/B72)</f>
        <v>0.30718954248366015</v>
      </c>
      <c r="D53" s="65">
        <v>64</v>
      </c>
      <c r="E53" s="9">
        <f>IF(D72=0, "-", D53/D72)</f>
        <v>0.17534246575342466</v>
      </c>
      <c r="F53" s="81">
        <v>638</v>
      </c>
      <c r="G53" s="34">
        <f>IF(F72=0, "-", F53/F72)</f>
        <v>0.2327617657789128</v>
      </c>
      <c r="H53" s="65">
        <v>638</v>
      </c>
      <c r="I53" s="9">
        <f>IF(H72=0, "-", H53/H72)</f>
        <v>0.19801365611421479</v>
      </c>
      <c r="J53" s="8">
        <f t="shared" ref="J53:J70" si="4">IF(D53=0, "-", IF((B53-D53)/D53&lt;10, (B53-D53)/D53, "&gt;999%"))</f>
        <v>0.46875</v>
      </c>
      <c r="K53" s="9">
        <f t="shared" ref="K53:K70" si="5">IF(H53=0, "-", IF((F53-H53)/H53&lt;10, (F53-H53)/H53, "&gt;999%"))</f>
        <v>0</v>
      </c>
    </row>
    <row r="54" spans="1:11" x14ac:dyDescent="0.2">
      <c r="A54" s="7" t="s">
        <v>446</v>
      </c>
      <c r="B54" s="65">
        <v>5</v>
      </c>
      <c r="C54" s="34">
        <f>IF(B72=0, "-", B54/B72)</f>
        <v>1.6339869281045753E-2</v>
      </c>
      <c r="D54" s="65">
        <v>3</v>
      </c>
      <c r="E54" s="9">
        <f>IF(D72=0, "-", D54/D72)</f>
        <v>8.21917808219178E-3</v>
      </c>
      <c r="F54" s="81">
        <v>19</v>
      </c>
      <c r="G54" s="34">
        <f>IF(F72=0, "-", F54/F72)</f>
        <v>6.9317767238234219E-3</v>
      </c>
      <c r="H54" s="65">
        <v>17</v>
      </c>
      <c r="I54" s="9">
        <f>IF(H72=0, "-", H54/H72)</f>
        <v>5.2762259466170077E-3</v>
      </c>
      <c r="J54" s="8">
        <f t="shared" si="4"/>
        <v>0.66666666666666663</v>
      </c>
      <c r="K54" s="9">
        <f t="shared" si="5"/>
        <v>0.11764705882352941</v>
      </c>
    </row>
    <row r="55" spans="1:11" x14ac:dyDescent="0.2">
      <c r="A55" s="7" t="s">
        <v>447</v>
      </c>
      <c r="B55" s="65">
        <v>0</v>
      </c>
      <c r="C55" s="34">
        <f>IF(B72=0, "-", B55/B72)</f>
        <v>0</v>
      </c>
      <c r="D55" s="65">
        <v>27</v>
      </c>
      <c r="E55" s="9">
        <f>IF(D72=0, "-", D55/D72)</f>
        <v>7.3972602739726029E-2</v>
      </c>
      <c r="F55" s="81">
        <v>225</v>
      </c>
      <c r="G55" s="34">
        <f>IF(F72=0, "-", F55/F72)</f>
        <v>8.2086829624224741E-2</v>
      </c>
      <c r="H55" s="65">
        <v>324</v>
      </c>
      <c r="I55" s="9">
        <f>IF(H72=0, "-", H55/H72)</f>
        <v>0.1005586592178771</v>
      </c>
      <c r="J55" s="8">
        <f t="shared" si="4"/>
        <v>-1</v>
      </c>
      <c r="K55" s="9">
        <f t="shared" si="5"/>
        <v>-0.30555555555555558</v>
      </c>
    </row>
    <row r="56" spans="1:11" x14ac:dyDescent="0.2">
      <c r="A56" s="7" t="s">
        <v>448</v>
      </c>
      <c r="B56" s="65">
        <v>15</v>
      </c>
      <c r="C56" s="34">
        <f>IF(B72=0, "-", B56/B72)</f>
        <v>4.9019607843137254E-2</v>
      </c>
      <c r="D56" s="65">
        <v>25</v>
      </c>
      <c r="E56" s="9">
        <f>IF(D72=0, "-", D56/D72)</f>
        <v>6.8493150684931503E-2</v>
      </c>
      <c r="F56" s="81">
        <v>171</v>
      </c>
      <c r="G56" s="34">
        <f>IF(F72=0, "-", F56/F72)</f>
        <v>6.2385990514410801E-2</v>
      </c>
      <c r="H56" s="65">
        <v>263</v>
      </c>
      <c r="I56" s="9">
        <f>IF(H72=0, "-", H56/H72)</f>
        <v>8.1626319056486651E-2</v>
      </c>
      <c r="J56" s="8">
        <f t="shared" si="4"/>
        <v>-0.4</v>
      </c>
      <c r="K56" s="9">
        <f t="shared" si="5"/>
        <v>-0.34980988593155893</v>
      </c>
    </row>
    <row r="57" spans="1:11" x14ac:dyDescent="0.2">
      <c r="A57" s="7" t="s">
        <v>449</v>
      </c>
      <c r="B57" s="65">
        <v>3</v>
      </c>
      <c r="C57" s="34">
        <f>IF(B72=0, "-", B57/B72)</f>
        <v>9.8039215686274508E-3</v>
      </c>
      <c r="D57" s="65">
        <v>0</v>
      </c>
      <c r="E57" s="9">
        <f>IF(D72=0, "-", D57/D72)</f>
        <v>0</v>
      </c>
      <c r="F57" s="81">
        <v>10</v>
      </c>
      <c r="G57" s="34">
        <f>IF(F72=0, "-", F57/F72)</f>
        <v>3.6483035388544327E-3</v>
      </c>
      <c r="H57" s="65">
        <v>0</v>
      </c>
      <c r="I57" s="9">
        <f>IF(H72=0, "-", H57/H72)</f>
        <v>0</v>
      </c>
      <c r="J57" s="8" t="str">
        <f t="shared" si="4"/>
        <v>-</v>
      </c>
      <c r="K57" s="9" t="str">
        <f t="shared" si="5"/>
        <v>-</v>
      </c>
    </row>
    <row r="58" spans="1:11" x14ac:dyDescent="0.2">
      <c r="A58" s="7" t="s">
        <v>450</v>
      </c>
      <c r="B58" s="65">
        <v>16</v>
      </c>
      <c r="C58" s="34">
        <f>IF(B72=0, "-", B58/B72)</f>
        <v>5.2287581699346407E-2</v>
      </c>
      <c r="D58" s="65">
        <v>13</v>
      </c>
      <c r="E58" s="9">
        <f>IF(D72=0, "-", D58/D72)</f>
        <v>3.5616438356164383E-2</v>
      </c>
      <c r="F58" s="81">
        <v>90</v>
      </c>
      <c r="G58" s="34">
        <f>IF(F72=0, "-", F58/F72)</f>
        <v>3.2834731849689894E-2</v>
      </c>
      <c r="H58" s="65">
        <v>75</v>
      </c>
      <c r="I58" s="9">
        <f>IF(H72=0, "-", H58/H72)</f>
        <v>2.3277467411545624E-2</v>
      </c>
      <c r="J58" s="8">
        <f t="shared" si="4"/>
        <v>0.23076923076923078</v>
      </c>
      <c r="K58" s="9">
        <f t="shared" si="5"/>
        <v>0.2</v>
      </c>
    </row>
    <row r="59" spans="1:11" x14ac:dyDescent="0.2">
      <c r="A59" s="7" t="s">
        <v>451</v>
      </c>
      <c r="B59" s="65">
        <v>10</v>
      </c>
      <c r="C59" s="34">
        <f>IF(B72=0, "-", B59/B72)</f>
        <v>3.2679738562091505E-2</v>
      </c>
      <c r="D59" s="65">
        <v>21</v>
      </c>
      <c r="E59" s="9">
        <f>IF(D72=0, "-", D59/D72)</f>
        <v>5.7534246575342465E-2</v>
      </c>
      <c r="F59" s="81">
        <v>209</v>
      </c>
      <c r="G59" s="34">
        <f>IF(F72=0, "-", F59/F72)</f>
        <v>7.6249543962057645E-2</v>
      </c>
      <c r="H59" s="65">
        <v>204</v>
      </c>
      <c r="I59" s="9">
        <f>IF(H72=0, "-", H59/H72)</f>
        <v>6.3314711359404099E-2</v>
      </c>
      <c r="J59" s="8">
        <f t="shared" si="4"/>
        <v>-0.52380952380952384</v>
      </c>
      <c r="K59" s="9">
        <f t="shared" si="5"/>
        <v>2.4509803921568627E-2</v>
      </c>
    </row>
    <row r="60" spans="1:11" x14ac:dyDescent="0.2">
      <c r="A60" s="7" t="s">
        <v>452</v>
      </c>
      <c r="B60" s="65">
        <v>25</v>
      </c>
      <c r="C60" s="34">
        <f>IF(B72=0, "-", B60/B72)</f>
        <v>8.1699346405228759E-2</v>
      </c>
      <c r="D60" s="65">
        <v>6</v>
      </c>
      <c r="E60" s="9">
        <f>IF(D72=0, "-", D60/D72)</f>
        <v>1.643835616438356E-2</v>
      </c>
      <c r="F60" s="81">
        <v>93</v>
      </c>
      <c r="G60" s="34">
        <f>IF(F72=0, "-", F60/F72)</f>
        <v>3.3929222911346223E-2</v>
      </c>
      <c r="H60" s="65">
        <v>20</v>
      </c>
      <c r="I60" s="9">
        <f>IF(H72=0, "-", H60/H72)</f>
        <v>6.2073246430788334E-3</v>
      </c>
      <c r="J60" s="8">
        <f t="shared" si="4"/>
        <v>3.1666666666666665</v>
      </c>
      <c r="K60" s="9">
        <f t="shared" si="5"/>
        <v>3.65</v>
      </c>
    </row>
    <row r="61" spans="1:11" x14ac:dyDescent="0.2">
      <c r="A61" s="7" t="s">
        <v>453</v>
      </c>
      <c r="B61" s="65">
        <v>27</v>
      </c>
      <c r="C61" s="34">
        <f>IF(B72=0, "-", B61/B72)</f>
        <v>8.8235294117647065E-2</v>
      </c>
      <c r="D61" s="65">
        <v>66</v>
      </c>
      <c r="E61" s="9">
        <f>IF(D72=0, "-", D61/D72)</f>
        <v>0.18082191780821918</v>
      </c>
      <c r="F61" s="81">
        <v>312</v>
      </c>
      <c r="G61" s="34">
        <f>IF(F72=0, "-", F61/F72)</f>
        <v>0.1138270704122583</v>
      </c>
      <c r="H61" s="65">
        <v>535</v>
      </c>
      <c r="I61" s="9">
        <f>IF(H72=0, "-", H61/H72)</f>
        <v>0.16604593420235877</v>
      </c>
      <c r="J61" s="8">
        <f t="shared" si="4"/>
        <v>-0.59090909090909094</v>
      </c>
      <c r="K61" s="9">
        <f t="shared" si="5"/>
        <v>-0.41682242990654206</v>
      </c>
    </row>
    <row r="62" spans="1:11" x14ac:dyDescent="0.2">
      <c r="A62" s="7" t="s">
        <v>454</v>
      </c>
      <c r="B62" s="65">
        <v>25</v>
      </c>
      <c r="C62" s="34">
        <f>IF(B72=0, "-", B62/B72)</f>
        <v>8.1699346405228759E-2</v>
      </c>
      <c r="D62" s="65">
        <v>31</v>
      </c>
      <c r="E62" s="9">
        <f>IF(D72=0, "-", D62/D72)</f>
        <v>8.4931506849315067E-2</v>
      </c>
      <c r="F62" s="81">
        <v>170</v>
      </c>
      <c r="G62" s="34">
        <f>IF(F72=0, "-", F62/F72)</f>
        <v>6.2021160160525356E-2</v>
      </c>
      <c r="H62" s="65">
        <v>198</v>
      </c>
      <c r="I62" s="9">
        <f>IF(H72=0, "-", H62/H72)</f>
        <v>6.1452513966480445E-2</v>
      </c>
      <c r="J62" s="8">
        <f t="shared" si="4"/>
        <v>-0.19354838709677419</v>
      </c>
      <c r="K62" s="9">
        <f t="shared" si="5"/>
        <v>-0.14141414141414141</v>
      </c>
    </row>
    <row r="63" spans="1:11" x14ac:dyDescent="0.2">
      <c r="A63" s="7" t="s">
        <v>455</v>
      </c>
      <c r="B63" s="65">
        <v>6</v>
      </c>
      <c r="C63" s="34">
        <f>IF(B72=0, "-", B63/B72)</f>
        <v>1.9607843137254902E-2</v>
      </c>
      <c r="D63" s="65">
        <v>1</v>
      </c>
      <c r="E63" s="9">
        <f>IF(D72=0, "-", D63/D72)</f>
        <v>2.7397260273972603E-3</v>
      </c>
      <c r="F63" s="81">
        <v>36</v>
      </c>
      <c r="G63" s="34">
        <f>IF(F72=0, "-", F63/F72)</f>
        <v>1.3133892739875957E-2</v>
      </c>
      <c r="H63" s="65">
        <v>18</v>
      </c>
      <c r="I63" s="9">
        <f>IF(H72=0, "-", H63/H72)</f>
        <v>5.5865921787709499E-3</v>
      </c>
      <c r="J63" s="8">
        <f t="shared" si="4"/>
        <v>5</v>
      </c>
      <c r="K63" s="9">
        <f t="shared" si="5"/>
        <v>1</v>
      </c>
    </row>
    <row r="64" spans="1:11" x14ac:dyDescent="0.2">
      <c r="A64" s="7" t="s">
        <v>456</v>
      </c>
      <c r="B64" s="65">
        <v>2</v>
      </c>
      <c r="C64" s="34">
        <f>IF(B72=0, "-", B64/B72)</f>
        <v>6.5359477124183009E-3</v>
      </c>
      <c r="D64" s="65">
        <v>6</v>
      </c>
      <c r="E64" s="9">
        <f>IF(D72=0, "-", D64/D72)</f>
        <v>1.643835616438356E-2</v>
      </c>
      <c r="F64" s="81">
        <v>20</v>
      </c>
      <c r="G64" s="34">
        <f>IF(F72=0, "-", F64/F72)</f>
        <v>7.2966070777088655E-3</v>
      </c>
      <c r="H64" s="65">
        <v>26</v>
      </c>
      <c r="I64" s="9">
        <f>IF(H72=0, "-", H64/H72)</f>
        <v>8.0695220360024831E-3</v>
      </c>
      <c r="J64" s="8">
        <f t="shared" si="4"/>
        <v>-0.66666666666666663</v>
      </c>
      <c r="K64" s="9">
        <f t="shared" si="5"/>
        <v>-0.23076923076923078</v>
      </c>
    </row>
    <row r="65" spans="1:11" x14ac:dyDescent="0.2">
      <c r="A65" s="7" t="s">
        <v>457</v>
      </c>
      <c r="B65" s="65">
        <v>4</v>
      </c>
      <c r="C65" s="34">
        <f>IF(B72=0, "-", B65/B72)</f>
        <v>1.3071895424836602E-2</v>
      </c>
      <c r="D65" s="65">
        <v>0</v>
      </c>
      <c r="E65" s="9">
        <f>IF(D72=0, "-", D65/D72)</f>
        <v>0</v>
      </c>
      <c r="F65" s="81">
        <v>5</v>
      </c>
      <c r="G65" s="34">
        <f>IF(F72=0, "-", F65/F72)</f>
        <v>1.8241517694272164E-3</v>
      </c>
      <c r="H65" s="65">
        <v>0</v>
      </c>
      <c r="I65" s="9">
        <f>IF(H72=0, "-", H65/H72)</f>
        <v>0</v>
      </c>
      <c r="J65" s="8" t="str">
        <f t="shared" si="4"/>
        <v>-</v>
      </c>
      <c r="K65" s="9" t="str">
        <f t="shared" si="5"/>
        <v>-</v>
      </c>
    </row>
    <row r="66" spans="1:11" x14ac:dyDescent="0.2">
      <c r="A66" s="7" t="s">
        <v>458</v>
      </c>
      <c r="B66" s="65">
        <v>0</v>
      </c>
      <c r="C66" s="34">
        <f>IF(B72=0, "-", B66/B72)</f>
        <v>0</v>
      </c>
      <c r="D66" s="65">
        <v>1</v>
      </c>
      <c r="E66" s="9">
        <f>IF(D72=0, "-", D66/D72)</f>
        <v>2.7397260273972603E-3</v>
      </c>
      <c r="F66" s="81">
        <v>0</v>
      </c>
      <c r="G66" s="34">
        <f>IF(F72=0, "-", F66/F72)</f>
        <v>0</v>
      </c>
      <c r="H66" s="65">
        <v>6</v>
      </c>
      <c r="I66" s="9">
        <f>IF(H72=0, "-", H66/H72)</f>
        <v>1.8621973929236499E-3</v>
      </c>
      <c r="J66" s="8">
        <f t="shared" si="4"/>
        <v>-1</v>
      </c>
      <c r="K66" s="9">
        <f t="shared" si="5"/>
        <v>-1</v>
      </c>
    </row>
    <row r="67" spans="1:11" x14ac:dyDescent="0.2">
      <c r="A67" s="7" t="s">
        <v>459</v>
      </c>
      <c r="B67" s="65">
        <v>1</v>
      </c>
      <c r="C67" s="34">
        <f>IF(B72=0, "-", B67/B72)</f>
        <v>3.2679738562091504E-3</v>
      </c>
      <c r="D67" s="65">
        <v>4</v>
      </c>
      <c r="E67" s="9">
        <f>IF(D72=0, "-", D67/D72)</f>
        <v>1.0958904109589041E-2</v>
      </c>
      <c r="F67" s="81">
        <v>33</v>
      </c>
      <c r="G67" s="34">
        <f>IF(F72=0, "-", F67/F72)</f>
        <v>1.2039401678219628E-2</v>
      </c>
      <c r="H67" s="65">
        <v>8</v>
      </c>
      <c r="I67" s="9">
        <f>IF(H72=0, "-", H67/H72)</f>
        <v>2.4829298572315332E-3</v>
      </c>
      <c r="J67" s="8">
        <f t="shared" si="4"/>
        <v>-0.75</v>
      </c>
      <c r="K67" s="9">
        <f t="shared" si="5"/>
        <v>3.125</v>
      </c>
    </row>
    <row r="68" spans="1:11" x14ac:dyDescent="0.2">
      <c r="A68" s="7" t="s">
        <v>460</v>
      </c>
      <c r="B68" s="65">
        <v>43</v>
      </c>
      <c r="C68" s="34">
        <f>IF(B72=0, "-", B68/B72)</f>
        <v>0.14052287581699346</v>
      </c>
      <c r="D68" s="65">
        <v>59</v>
      </c>
      <c r="E68" s="9">
        <f>IF(D72=0, "-", D68/D72)</f>
        <v>0.16164383561643836</v>
      </c>
      <c r="F68" s="81">
        <v>412</v>
      </c>
      <c r="G68" s="34">
        <f>IF(F72=0, "-", F68/F72)</f>
        <v>0.15031010580080262</v>
      </c>
      <c r="H68" s="65">
        <v>542</v>
      </c>
      <c r="I68" s="9">
        <f>IF(H72=0, "-", H68/H72)</f>
        <v>0.16821849782743636</v>
      </c>
      <c r="J68" s="8">
        <f t="shared" si="4"/>
        <v>-0.2711864406779661</v>
      </c>
      <c r="K68" s="9">
        <f t="shared" si="5"/>
        <v>-0.23985239852398524</v>
      </c>
    </row>
    <row r="69" spans="1:11" x14ac:dyDescent="0.2">
      <c r="A69" s="7" t="s">
        <v>461</v>
      </c>
      <c r="B69" s="65">
        <v>13</v>
      </c>
      <c r="C69" s="34">
        <f>IF(B72=0, "-", B69/B72)</f>
        <v>4.2483660130718956E-2</v>
      </c>
      <c r="D69" s="65">
        <v>13</v>
      </c>
      <c r="E69" s="9">
        <f>IF(D72=0, "-", D69/D72)</f>
        <v>3.5616438356164383E-2</v>
      </c>
      <c r="F69" s="81">
        <v>120</v>
      </c>
      <c r="G69" s="34">
        <f>IF(F72=0, "-", F69/F72)</f>
        <v>4.3779642466253189E-2</v>
      </c>
      <c r="H69" s="65">
        <v>130</v>
      </c>
      <c r="I69" s="9">
        <f>IF(H72=0, "-", H69/H72)</f>
        <v>4.0347610180012414E-2</v>
      </c>
      <c r="J69" s="8">
        <f t="shared" si="4"/>
        <v>0</v>
      </c>
      <c r="K69" s="9">
        <f t="shared" si="5"/>
        <v>-7.6923076923076927E-2</v>
      </c>
    </row>
    <row r="70" spans="1:11" x14ac:dyDescent="0.2">
      <c r="A70" s="7" t="s">
        <v>462</v>
      </c>
      <c r="B70" s="65">
        <v>17</v>
      </c>
      <c r="C70" s="34">
        <f>IF(B72=0, "-", B70/B72)</f>
        <v>5.5555555555555552E-2</v>
      </c>
      <c r="D70" s="65">
        <v>25</v>
      </c>
      <c r="E70" s="9">
        <f>IF(D72=0, "-", D70/D72)</f>
        <v>6.8493150684931503E-2</v>
      </c>
      <c r="F70" s="81">
        <v>178</v>
      </c>
      <c r="G70" s="34">
        <f>IF(F72=0, "-", F70/F72)</f>
        <v>6.4939802991608897E-2</v>
      </c>
      <c r="H70" s="65">
        <v>218</v>
      </c>
      <c r="I70" s="9">
        <f>IF(H72=0, "-", H70/H72)</f>
        <v>6.7659838609559278E-2</v>
      </c>
      <c r="J70" s="8">
        <f t="shared" si="4"/>
        <v>-0.32</v>
      </c>
      <c r="K70" s="9">
        <f t="shared" si="5"/>
        <v>-0.1834862385321101</v>
      </c>
    </row>
    <row r="71" spans="1:11" x14ac:dyDescent="0.2">
      <c r="A71" s="2"/>
      <c r="B71" s="68"/>
      <c r="C71" s="33"/>
      <c r="D71" s="68"/>
      <c r="E71" s="6"/>
      <c r="F71" s="82"/>
      <c r="G71" s="33"/>
      <c r="H71" s="68"/>
      <c r="I71" s="6"/>
      <c r="J71" s="5"/>
      <c r="K71" s="6"/>
    </row>
    <row r="72" spans="1:11" s="43" customFormat="1" x14ac:dyDescent="0.2">
      <c r="A72" s="162" t="s">
        <v>536</v>
      </c>
      <c r="B72" s="71">
        <f>SUM(B53:B71)</f>
        <v>306</v>
      </c>
      <c r="C72" s="40">
        <f>B72/1268</f>
        <v>0.24132492113564669</v>
      </c>
      <c r="D72" s="71">
        <f>SUM(D53:D71)</f>
        <v>365</v>
      </c>
      <c r="E72" s="41">
        <f>D72/1927</f>
        <v>0.1894135962636222</v>
      </c>
      <c r="F72" s="77">
        <f>SUM(F53:F71)</f>
        <v>2741</v>
      </c>
      <c r="G72" s="42">
        <f>F72/10689</f>
        <v>0.25643184582280848</v>
      </c>
      <c r="H72" s="71">
        <f>SUM(H53:H71)</f>
        <v>3222</v>
      </c>
      <c r="I72" s="41">
        <f>H72/14791</f>
        <v>0.21783517003583261</v>
      </c>
      <c r="J72" s="37">
        <f>IF(D72=0, "-", IF((B72-D72)/D72&lt;10, (B72-D72)/D72, "&gt;999%"))</f>
        <v>-0.16164383561643836</v>
      </c>
      <c r="K72" s="38">
        <f>IF(H72=0, "-", IF((F72-H72)/H72&lt;10, (F72-H72)/H72, "&gt;999%"))</f>
        <v>-0.14928615766604594</v>
      </c>
    </row>
    <row r="73" spans="1:11" x14ac:dyDescent="0.2">
      <c r="B73" s="83"/>
      <c r="D73" s="83"/>
      <c r="F73" s="83"/>
      <c r="H73" s="83"/>
    </row>
    <row r="74" spans="1:11" x14ac:dyDescent="0.2">
      <c r="A74" s="27" t="s">
        <v>535</v>
      </c>
      <c r="B74" s="71">
        <v>366</v>
      </c>
      <c r="C74" s="40">
        <f>B74/1268</f>
        <v>0.28864353312302837</v>
      </c>
      <c r="D74" s="71">
        <v>448</v>
      </c>
      <c r="E74" s="41">
        <f>D74/1927</f>
        <v>0.23248572911261028</v>
      </c>
      <c r="F74" s="77">
        <v>3321</v>
      </c>
      <c r="G74" s="42">
        <f>F74/10689</f>
        <v>0.3106932360370474</v>
      </c>
      <c r="H74" s="71">
        <v>4011</v>
      </c>
      <c r="I74" s="41">
        <f>H74/14791</f>
        <v>0.2711784193090393</v>
      </c>
      <c r="J74" s="37">
        <f>IF(D74=0, "-", IF((B74-D74)/D74&lt;10, (B74-D74)/D74, "&gt;999%"))</f>
        <v>-0.18303571428571427</v>
      </c>
      <c r="K74" s="38">
        <f>IF(H74=0, "-", IF((F74-H74)/H74&lt;10, (F74-H74)/H74, "&gt;999%"))</f>
        <v>-0.17202692595362754</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0" max="16383" man="1"/>
    <brk id="7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548</v>
      </c>
      <c r="C1" s="198"/>
      <c r="D1" s="198"/>
      <c r="E1" s="199"/>
      <c r="F1" s="199"/>
      <c r="G1" s="199"/>
      <c r="H1" s="199"/>
      <c r="I1" s="199"/>
      <c r="J1" s="199"/>
      <c r="K1" s="199"/>
    </row>
    <row r="2" spans="1:11" s="52" customFormat="1" ht="20.25" x14ac:dyDescent="0.3">
      <c r="A2" s="4" t="s">
        <v>99</v>
      </c>
      <c r="B2" s="202" t="s">
        <v>89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0</v>
      </c>
      <c r="C7" s="39">
        <f>IF(B26=0, "-", B7/B26)</f>
        <v>0</v>
      </c>
      <c r="D7" s="65">
        <v>1</v>
      </c>
      <c r="E7" s="21">
        <f>IF(D26=0, "-", D7/D26)</f>
        <v>2.232142857142857E-3</v>
      </c>
      <c r="F7" s="81">
        <v>0</v>
      </c>
      <c r="G7" s="39">
        <f>IF(F26=0, "-", F7/F26)</f>
        <v>0</v>
      </c>
      <c r="H7" s="65">
        <v>3</v>
      </c>
      <c r="I7" s="21">
        <f>IF(H26=0, "-", H7/H26)</f>
        <v>7.4794315632011965E-4</v>
      </c>
      <c r="J7" s="20">
        <f t="shared" ref="J7:J24" si="0">IF(D7=0, "-", IF((B7-D7)/D7&lt;10, (B7-D7)/D7, "&gt;999%"))</f>
        <v>-1</v>
      </c>
      <c r="K7" s="21">
        <f t="shared" ref="K7:K24" si="1">IF(H7=0, "-", IF((F7-H7)/H7&lt;10, (F7-H7)/H7, "&gt;999%"))</f>
        <v>-1</v>
      </c>
    </row>
    <row r="8" spans="1:11" x14ac:dyDescent="0.2">
      <c r="A8" s="7" t="s">
        <v>40</v>
      </c>
      <c r="B8" s="65">
        <v>102</v>
      </c>
      <c r="C8" s="39">
        <f>IF(B26=0, "-", B8/B26)</f>
        <v>0.27868852459016391</v>
      </c>
      <c r="D8" s="65">
        <v>71</v>
      </c>
      <c r="E8" s="21">
        <f>IF(D26=0, "-", D8/D26)</f>
        <v>0.15848214285714285</v>
      </c>
      <c r="F8" s="81">
        <v>713</v>
      </c>
      <c r="G8" s="39">
        <f>IF(F26=0, "-", F8/F26)</f>
        <v>0.21469436916591389</v>
      </c>
      <c r="H8" s="65">
        <v>746</v>
      </c>
      <c r="I8" s="21">
        <f>IF(H26=0, "-", H8/H26)</f>
        <v>0.18598853153826975</v>
      </c>
      <c r="J8" s="20">
        <f t="shared" si="0"/>
        <v>0.43661971830985913</v>
      </c>
      <c r="K8" s="21">
        <f t="shared" si="1"/>
        <v>-4.4235924932975873E-2</v>
      </c>
    </row>
    <row r="9" spans="1:11" x14ac:dyDescent="0.2">
      <c r="A9" s="7" t="s">
        <v>43</v>
      </c>
      <c r="B9" s="65">
        <v>6</v>
      </c>
      <c r="C9" s="39">
        <f>IF(B26=0, "-", B9/B26)</f>
        <v>1.6393442622950821E-2</v>
      </c>
      <c r="D9" s="65">
        <v>6</v>
      </c>
      <c r="E9" s="21">
        <f>IF(D26=0, "-", D9/D26)</f>
        <v>1.3392857142857142E-2</v>
      </c>
      <c r="F9" s="81">
        <v>36</v>
      </c>
      <c r="G9" s="39">
        <f>IF(F26=0, "-", F9/F26)</f>
        <v>1.0840108401084011E-2</v>
      </c>
      <c r="H9" s="65">
        <v>43</v>
      </c>
      <c r="I9" s="21">
        <f>IF(H26=0, "-", H9/H26)</f>
        <v>1.0720518573921716E-2</v>
      </c>
      <c r="J9" s="20">
        <f t="shared" si="0"/>
        <v>0</v>
      </c>
      <c r="K9" s="21">
        <f t="shared" si="1"/>
        <v>-0.16279069767441862</v>
      </c>
    </row>
    <row r="10" spans="1:11" x14ac:dyDescent="0.2">
      <c r="A10" s="7" t="s">
        <v>46</v>
      </c>
      <c r="B10" s="65">
        <v>0</v>
      </c>
      <c r="C10" s="39">
        <f>IF(B26=0, "-", B10/B26)</f>
        <v>0</v>
      </c>
      <c r="D10" s="65">
        <v>36</v>
      </c>
      <c r="E10" s="21">
        <f>IF(D26=0, "-", D10/D26)</f>
        <v>8.0357142857142863E-2</v>
      </c>
      <c r="F10" s="81">
        <v>232</v>
      </c>
      <c r="G10" s="39">
        <f>IF(F26=0, "-", F10/F26)</f>
        <v>6.9858476362541402E-2</v>
      </c>
      <c r="H10" s="65">
        <v>343</v>
      </c>
      <c r="I10" s="21">
        <f>IF(H26=0, "-", H10/H26)</f>
        <v>8.5514834205933685E-2</v>
      </c>
      <c r="J10" s="20">
        <f t="shared" si="0"/>
        <v>-1</v>
      </c>
      <c r="K10" s="21">
        <f t="shared" si="1"/>
        <v>-0.32361516034985421</v>
      </c>
    </row>
    <row r="11" spans="1:11" x14ac:dyDescent="0.2">
      <c r="A11" s="7" t="s">
        <v>48</v>
      </c>
      <c r="B11" s="65">
        <v>1</v>
      </c>
      <c r="C11" s="39">
        <f>IF(B26=0, "-", B11/B26)</f>
        <v>2.7322404371584699E-3</v>
      </c>
      <c r="D11" s="65">
        <v>3</v>
      </c>
      <c r="E11" s="21">
        <f>IF(D26=0, "-", D11/D26)</f>
        <v>6.6964285714285711E-3</v>
      </c>
      <c r="F11" s="81">
        <v>29</v>
      </c>
      <c r="G11" s="39">
        <f>IF(F26=0, "-", F11/F26)</f>
        <v>8.7323095453176753E-3</v>
      </c>
      <c r="H11" s="65">
        <v>28</v>
      </c>
      <c r="I11" s="21">
        <f>IF(H26=0, "-", H11/H26)</f>
        <v>6.9808027923211171E-3</v>
      </c>
      <c r="J11" s="20">
        <f t="shared" si="0"/>
        <v>-0.66666666666666663</v>
      </c>
      <c r="K11" s="21">
        <f t="shared" si="1"/>
        <v>3.5714285714285712E-2</v>
      </c>
    </row>
    <row r="12" spans="1:11" x14ac:dyDescent="0.2">
      <c r="A12" s="7" t="s">
        <v>53</v>
      </c>
      <c r="B12" s="65">
        <v>19</v>
      </c>
      <c r="C12" s="39">
        <f>IF(B26=0, "-", B12/B26)</f>
        <v>5.1912568306010931E-2</v>
      </c>
      <c r="D12" s="65">
        <v>32</v>
      </c>
      <c r="E12" s="21">
        <f>IF(D26=0, "-", D12/D26)</f>
        <v>7.1428571428571425E-2</v>
      </c>
      <c r="F12" s="81">
        <v>209</v>
      </c>
      <c r="G12" s="39">
        <f>IF(F26=0, "-", F12/F26)</f>
        <v>6.2932851550737731E-2</v>
      </c>
      <c r="H12" s="65">
        <v>333</v>
      </c>
      <c r="I12" s="21">
        <f>IF(H26=0, "-", H12/H26)</f>
        <v>8.3021690351533284E-2</v>
      </c>
      <c r="J12" s="20">
        <f t="shared" si="0"/>
        <v>-0.40625</v>
      </c>
      <c r="K12" s="21">
        <f t="shared" si="1"/>
        <v>-0.37237237237237236</v>
      </c>
    </row>
    <row r="13" spans="1:11" x14ac:dyDescent="0.2">
      <c r="A13" s="7" t="s">
        <v>56</v>
      </c>
      <c r="B13" s="65">
        <v>3</v>
      </c>
      <c r="C13" s="39">
        <f>IF(B26=0, "-", B13/B26)</f>
        <v>8.1967213114754103E-3</v>
      </c>
      <c r="D13" s="65">
        <v>0</v>
      </c>
      <c r="E13" s="21">
        <f>IF(D26=0, "-", D13/D26)</f>
        <v>0</v>
      </c>
      <c r="F13" s="81">
        <v>10</v>
      </c>
      <c r="G13" s="39">
        <f>IF(F26=0, "-", F13/F26)</f>
        <v>3.0111412225233363E-3</v>
      </c>
      <c r="H13" s="65">
        <v>0</v>
      </c>
      <c r="I13" s="21">
        <f>IF(H26=0, "-", H13/H26)</f>
        <v>0</v>
      </c>
      <c r="J13" s="20" t="str">
        <f t="shared" si="0"/>
        <v>-</v>
      </c>
      <c r="K13" s="21" t="str">
        <f t="shared" si="1"/>
        <v>-</v>
      </c>
    </row>
    <row r="14" spans="1:11" x14ac:dyDescent="0.2">
      <c r="A14" s="7" t="s">
        <v>60</v>
      </c>
      <c r="B14" s="65">
        <v>22</v>
      </c>
      <c r="C14" s="39">
        <f>IF(B26=0, "-", B14/B26)</f>
        <v>6.0109289617486336E-2</v>
      </c>
      <c r="D14" s="65">
        <v>16</v>
      </c>
      <c r="E14" s="21">
        <f>IF(D26=0, "-", D14/D26)</f>
        <v>3.5714285714285712E-2</v>
      </c>
      <c r="F14" s="81">
        <v>118</v>
      </c>
      <c r="G14" s="39">
        <f>IF(F26=0, "-", F14/F26)</f>
        <v>3.5531466425775371E-2</v>
      </c>
      <c r="H14" s="65">
        <v>93</v>
      </c>
      <c r="I14" s="21">
        <f>IF(H26=0, "-", H14/H26)</f>
        <v>2.3186237845923711E-2</v>
      </c>
      <c r="J14" s="20">
        <f t="shared" si="0"/>
        <v>0.375</v>
      </c>
      <c r="K14" s="21">
        <f t="shared" si="1"/>
        <v>0.26881720430107525</v>
      </c>
    </row>
    <row r="15" spans="1:11" x14ac:dyDescent="0.2">
      <c r="A15" s="7" t="s">
        <v>65</v>
      </c>
      <c r="B15" s="65">
        <v>11</v>
      </c>
      <c r="C15" s="39">
        <f>IF(B26=0, "-", B15/B26)</f>
        <v>3.0054644808743168E-2</v>
      </c>
      <c r="D15" s="65">
        <v>23</v>
      </c>
      <c r="E15" s="21">
        <f>IF(D26=0, "-", D15/D26)</f>
        <v>5.1339285714285712E-2</v>
      </c>
      <c r="F15" s="81">
        <v>232</v>
      </c>
      <c r="G15" s="39">
        <f>IF(F26=0, "-", F15/F26)</f>
        <v>6.9858476362541402E-2</v>
      </c>
      <c r="H15" s="65">
        <v>245</v>
      </c>
      <c r="I15" s="21">
        <f>IF(H26=0, "-", H15/H26)</f>
        <v>6.1082024432809773E-2</v>
      </c>
      <c r="J15" s="20">
        <f t="shared" si="0"/>
        <v>-0.52173913043478259</v>
      </c>
      <c r="K15" s="21">
        <f t="shared" si="1"/>
        <v>-5.3061224489795916E-2</v>
      </c>
    </row>
    <row r="16" spans="1:11" x14ac:dyDescent="0.2">
      <c r="A16" s="7" t="s">
        <v>68</v>
      </c>
      <c r="B16" s="65">
        <v>28</v>
      </c>
      <c r="C16" s="39">
        <f>IF(B26=0, "-", B16/B26)</f>
        <v>7.650273224043716E-2</v>
      </c>
      <c r="D16" s="65">
        <v>6</v>
      </c>
      <c r="E16" s="21">
        <f>IF(D26=0, "-", D16/D26)</f>
        <v>1.3392857142857142E-2</v>
      </c>
      <c r="F16" s="81">
        <v>102</v>
      </c>
      <c r="G16" s="39">
        <f>IF(F26=0, "-", F16/F26)</f>
        <v>3.071364046973803E-2</v>
      </c>
      <c r="H16" s="65">
        <v>22</v>
      </c>
      <c r="I16" s="21">
        <f>IF(H26=0, "-", H16/H26)</f>
        <v>5.4849164796808778E-3</v>
      </c>
      <c r="J16" s="20">
        <f t="shared" si="0"/>
        <v>3.6666666666666665</v>
      </c>
      <c r="K16" s="21">
        <f t="shared" si="1"/>
        <v>3.6363636363636362</v>
      </c>
    </row>
    <row r="17" spans="1:11" x14ac:dyDescent="0.2">
      <c r="A17" s="7" t="s">
        <v>71</v>
      </c>
      <c r="B17" s="65">
        <v>32</v>
      </c>
      <c r="C17" s="39">
        <f>IF(B26=0, "-", B17/B26)</f>
        <v>8.7431693989071038E-2</v>
      </c>
      <c r="D17" s="65">
        <v>69</v>
      </c>
      <c r="E17" s="21">
        <f>IF(D26=0, "-", D17/D26)</f>
        <v>0.15401785714285715</v>
      </c>
      <c r="F17" s="81">
        <v>341</v>
      </c>
      <c r="G17" s="39">
        <f>IF(F26=0, "-", F17/F26)</f>
        <v>0.10267991568804577</v>
      </c>
      <c r="H17" s="65">
        <v>567</v>
      </c>
      <c r="I17" s="21">
        <f>IF(H26=0, "-", H17/H26)</f>
        <v>0.14136125654450263</v>
      </c>
      <c r="J17" s="20">
        <f t="shared" si="0"/>
        <v>-0.53623188405797106</v>
      </c>
      <c r="K17" s="21">
        <f t="shared" si="1"/>
        <v>-0.3985890652557319</v>
      </c>
    </row>
    <row r="18" spans="1:11" x14ac:dyDescent="0.2">
      <c r="A18" s="7" t="s">
        <v>72</v>
      </c>
      <c r="B18" s="65">
        <v>25</v>
      </c>
      <c r="C18" s="39">
        <f>IF(B26=0, "-", B18/B26)</f>
        <v>6.8306010928961755E-2</v>
      </c>
      <c r="D18" s="65">
        <v>42</v>
      </c>
      <c r="E18" s="21">
        <f>IF(D26=0, "-", D18/D26)</f>
        <v>9.375E-2</v>
      </c>
      <c r="F18" s="81">
        <v>188</v>
      </c>
      <c r="G18" s="39">
        <f>IF(F26=0, "-", F18/F26)</f>
        <v>5.6609454983438723E-2</v>
      </c>
      <c r="H18" s="65">
        <v>236</v>
      </c>
      <c r="I18" s="21">
        <f>IF(H26=0, "-", H18/H26)</f>
        <v>5.8838194963849413E-2</v>
      </c>
      <c r="J18" s="20">
        <f t="shared" si="0"/>
        <v>-0.40476190476190477</v>
      </c>
      <c r="K18" s="21">
        <f t="shared" si="1"/>
        <v>-0.20338983050847459</v>
      </c>
    </row>
    <row r="19" spans="1:11" x14ac:dyDescent="0.2">
      <c r="A19" s="7" t="s">
        <v>73</v>
      </c>
      <c r="B19" s="65">
        <v>1</v>
      </c>
      <c r="C19" s="39">
        <f>IF(B26=0, "-", B19/B26)</f>
        <v>2.7322404371584699E-3</v>
      </c>
      <c r="D19" s="65">
        <v>0</v>
      </c>
      <c r="E19" s="21">
        <f>IF(D26=0, "-", D19/D26)</f>
        <v>0</v>
      </c>
      <c r="F19" s="81">
        <v>3</v>
      </c>
      <c r="G19" s="39">
        <f>IF(F26=0, "-", F19/F26)</f>
        <v>9.0334236675700087E-4</v>
      </c>
      <c r="H19" s="65">
        <v>0</v>
      </c>
      <c r="I19" s="21">
        <f>IF(H26=0, "-", H19/H26)</f>
        <v>0</v>
      </c>
      <c r="J19" s="20" t="str">
        <f t="shared" si="0"/>
        <v>-</v>
      </c>
      <c r="K19" s="21" t="str">
        <f t="shared" si="1"/>
        <v>-</v>
      </c>
    </row>
    <row r="20" spans="1:11" x14ac:dyDescent="0.2">
      <c r="A20" s="7" t="s">
        <v>75</v>
      </c>
      <c r="B20" s="65">
        <v>12</v>
      </c>
      <c r="C20" s="39">
        <f>IF(B26=0, "-", B20/B26)</f>
        <v>3.2786885245901641E-2</v>
      </c>
      <c r="D20" s="65">
        <v>8</v>
      </c>
      <c r="E20" s="21">
        <f>IF(D26=0, "-", D20/D26)</f>
        <v>1.7857142857142856E-2</v>
      </c>
      <c r="F20" s="81">
        <v>61</v>
      </c>
      <c r="G20" s="39">
        <f>IF(F26=0, "-", F20/F26)</f>
        <v>1.8367961457392352E-2</v>
      </c>
      <c r="H20" s="65">
        <v>50</v>
      </c>
      <c r="I20" s="21">
        <f>IF(H26=0, "-", H20/H26)</f>
        <v>1.2465719272001994E-2</v>
      </c>
      <c r="J20" s="20">
        <f t="shared" si="0"/>
        <v>0.5</v>
      </c>
      <c r="K20" s="21">
        <f t="shared" si="1"/>
        <v>0.22</v>
      </c>
    </row>
    <row r="21" spans="1:11" x14ac:dyDescent="0.2">
      <c r="A21" s="7" t="s">
        <v>76</v>
      </c>
      <c r="B21" s="65">
        <v>6</v>
      </c>
      <c r="C21" s="39">
        <f>IF(B26=0, "-", B21/B26)</f>
        <v>1.6393442622950821E-2</v>
      </c>
      <c r="D21" s="65">
        <v>5</v>
      </c>
      <c r="E21" s="21">
        <f>IF(D26=0, "-", D21/D26)</f>
        <v>1.1160714285714286E-2</v>
      </c>
      <c r="F21" s="81">
        <v>34</v>
      </c>
      <c r="G21" s="39">
        <f>IF(F26=0, "-", F21/F26)</f>
        <v>1.0237880156579343E-2</v>
      </c>
      <c r="H21" s="65">
        <v>57</v>
      </c>
      <c r="I21" s="21">
        <f>IF(H26=0, "-", H21/H26)</f>
        <v>1.4210919970082274E-2</v>
      </c>
      <c r="J21" s="20">
        <f t="shared" si="0"/>
        <v>0.2</v>
      </c>
      <c r="K21" s="21">
        <f t="shared" si="1"/>
        <v>-0.40350877192982454</v>
      </c>
    </row>
    <row r="22" spans="1:11" x14ac:dyDescent="0.2">
      <c r="A22" s="7" t="s">
        <v>79</v>
      </c>
      <c r="B22" s="65">
        <v>1</v>
      </c>
      <c r="C22" s="39">
        <f>IF(B26=0, "-", B22/B26)</f>
        <v>2.7322404371584699E-3</v>
      </c>
      <c r="D22" s="65">
        <v>4</v>
      </c>
      <c r="E22" s="21">
        <f>IF(D26=0, "-", D22/D26)</f>
        <v>8.9285714285714281E-3</v>
      </c>
      <c r="F22" s="81">
        <v>33</v>
      </c>
      <c r="G22" s="39">
        <f>IF(F26=0, "-", F22/F26)</f>
        <v>9.9367660343270096E-3</v>
      </c>
      <c r="H22" s="65">
        <v>8</v>
      </c>
      <c r="I22" s="21">
        <f>IF(H26=0, "-", H22/H26)</f>
        <v>1.9945150835203192E-3</v>
      </c>
      <c r="J22" s="20">
        <f t="shared" si="0"/>
        <v>-0.75</v>
      </c>
      <c r="K22" s="21">
        <f t="shared" si="1"/>
        <v>3.125</v>
      </c>
    </row>
    <row r="23" spans="1:11" x14ac:dyDescent="0.2">
      <c r="A23" s="7" t="s">
        <v>82</v>
      </c>
      <c r="B23" s="65">
        <v>77</v>
      </c>
      <c r="C23" s="39">
        <f>IF(B26=0, "-", B23/B26)</f>
        <v>0.2103825136612022</v>
      </c>
      <c r="D23" s="65">
        <v>95</v>
      </c>
      <c r="E23" s="21">
        <f>IF(D26=0, "-", D23/D26)</f>
        <v>0.21205357142857142</v>
      </c>
      <c r="F23" s="81">
        <v>773</v>
      </c>
      <c r="G23" s="39">
        <f>IF(F26=0, "-", F23/F26)</f>
        <v>0.23276121650105389</v>
      </c>
      <c r="H23" s="65">
        <v>978</v>
      </c>
      <c r="I23" s="21">
        <f>IF(H26=0, "-", H23/H26)</f>
        <v>0.24382946896035901</v>
      </c>
      <c r="J23" s="20">
        <f t="shared" si="0"/>
        <v>-0.18947368421052632</v>
      </c>
      <c r="K23" s="21">
        <f t="shared" si="1"/>
        <v>-0.20961145194274028</v>
      </c>
    </row>
    <row r="24" spans="1:11" x14ac:dyDescent="0.2">
      <c r="A24" s="7" t="s">
        <v>84</v>
      </c>
      <c r="B24" s="65">
        <v>20</v>
      </c>
      <c r="C24" s="39">
        <f>IF(B26=0, "-", B24/B26)</f>
        <v>5.4644808743169397E-2</v>
      </c>
      <c r="D24" s="65">
        <v>31</v>
      </c>
      <c r="E24" s="21">
        <f>IF(D26=0, "-", D24/D26)</f>
        <v>6.9196428571428575E-2</v>
      </c>
      <c r="F24" s="81">
        <v>207</v>
      </c>
      <c r="G24" s="39">
        <f>IF(F26=0, "-", F24/F26)</f>
        <v>6.2330623306233061E-2</v>
      </c>
      <c r="H24" s="65">
        <v>259</v>
      </c>
      <c r="I24" s="21">
        <f>IF(H26=0, "-", H24/H26)</f>
        <v>6.4572425828970326E-2</v>
      </c>
      <c r="J24" s="20">
        <f t="shared" si="0"/>
        <v>-0.35483870967741937</v>
      </c>
      <c r="K24" s="21">
        <f t="shared" si="1"/>
        <v>-0.20077220077220076</v>
      </c>
    </row>
    <row r="25" spans="1:11" x14ac:dyDescent="0.2">
      <c r="A25" s="2"/>
      <c r="B25" s="68"/>
      <c r="C25" s="33"/>
      <c r="D25" s="68"/>
      <c r="E25" s="6"/>
      <c r="F25" s="82"/>
      <c r="G25" s="33"/>
      <c r="H25" s="68"/>
      <c r="I25" s="6"/>
      <c r="J25" s="5"/>
      <c r="K25" s="6"/>
    </row>
    <row r="26" spans="1:11" s="43" customFormat="1" x14ac:dyDescent="0.2">
      <c r="A26" s="162" t="s">
        <v>535</v>
      </c>
      <c r="B26" s="71">
        <f>SUM(B7:B25)</f>
        <v>366</v>
      </c>
      <c r="C26" s="40">
        <v>1</v>
      </c>
      <c r="D26" s="71">
        <f>SUM(D7:D25)</f>
        <v>448</v>
      </c>
      <c r="E26" s="41">
        <v>1</v>
      </c>
      <c r="F26" s="77">
        <f>SUM(F7:F25)</f>
        <v>3321</v>
      </c>
      <c r="G26" s="42">
        <v>1</v>
      </c>
      <c r="H26" s="71">
        <f>SUM(H7:H25)</f>
        <v>4011</v>
      </c>
      <c r="I26" s="41">
        <v>1</v>
      </c>
      <c r="J26" s="37">
        <f>IF(D26=0, "-", (B26-D26)/D26)</f>
        <v>-0.18303571428571427</v>
      </c>
      <c r="K26" s="38">
        <f>IF(H26=0, "-", (F26-H26)/H26)</f>
        <v>-0.17202692595362754</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0"/>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99</v>
      </c>
      <c r="B2" s="202" t="s">
        <v>89</v>
      </c>
      <c r="C2" s="198"/>
      <c r="D2" s="198"/>
      <c r="E2" s="203"/>
      <c r="F2" s="203"/>
      <c r="G2" s="203"/>
      <c r="H2" s="203"/>
      <c r="I2" s="203"/>
      <c r="J2" s="203"/>
      <c r="K2" s="203"/>
    </row>
    <row r="4" spans="1:11" ht="15.75" x14ac:dyDescent="0.25">
      <c r="A4" s="164" t="s">
        <v>116</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123</v>
      </c>
      <c r="B6" s="61" t="s">
        <v>12</v>
      </c>
      <c r="C6" s="62" t="s">
        <v>13</v>
      </c>
      <c r="D6" s="61" t="s">
        <v>12</v>
      </c>
      <c r="E6" s="63" t="s">
        <v>13</v>
      </c>
      <c r="F6" s="62" t="s">
        <v>12</v>
      </c>
      <c r="G6" s="62" t="s">
        <v>13</v>
      </c>
      <c r="H6" s="61" t="s">
        <v>12</v>
      </c>
      <c r="I6" s="63" t="s">
        <v>13</v>
      </c>
      <c r="J6" s="61"/>
      <c r="K6" s="63"/>
    </row>
    <row r="7" spans="1:11" x14ac:dyDescent="0.2">
      <c r="A7" s="7" t="s">
        <v>463</v>
      </c>
      <c r="B7" s="65">
        <v>7</v>
      </c>
      <c r="C7" s="34">
        <f>IF(B19=0, "-", B7/B19)</f>
        <v>0.15909090909090909</v>
      </c>
      <c r="D7" s="65">
        <v>14</v>
      </c>
      <c r="E7" s="9">
        <f>IF(D19=0, "-", D7/D19)</f>
        <v>0.51851851851851849</v>
      </c>
      <c r="F7" s="81">
        <v>29</v>
      </c>
      <c r="G7" s="34">
        <f>IF(F19=0, "-", F7/F19)</f>
        <v>0.10984848484848485</v>
      </c>
      <c r="H7" s="65">
        <v>96</v>
      </c>
      <c r="I7" s="9">
        <f>IF(H19=0, "-", H7/H19)</f>
        <v>0.35424354243542433</v>
      </c>
      <c r="J7" s="8">
        <f t="shared" ref="J7:J17" si="0">IF(D7=0, "-", IF((B7-D7)/D7&lt;10, (B7-D7)/D7, "&gt;999%"))</f>
        <v>-0.5</v>
      </c>
      <c r="K7" s="9">
        <f t="shared" ref="K7:K17" si="1">IF(H7=0, "-", IF((F7-H7)/H7&lt;10, (F7-H7)/H7, "&gt;999%"))</f>
        <v>-0.69791666666666663</v>
      </c>
    </row>
    <row r="8" spans="1:11" x14ac:dyDescent="0.2">
      <c r="A8" s="7" t="s">
        <v>464</v>
      </c>
      <c r="B8" s="65">
        <v>1</v>
      </c>
      <c r="C8" s="34">
        <f>IF(B19=0, "-", B8/B19)</f>
        <v>2.2727272727272728E-2</v>
      </c>
      <c r="D8" s="65">
        <v>0</v>
      </c>
      <c r="E8" s="9">
        <f>IF(D19=0, "-", D8/D19)</f>
        <v>0</v>
      </c>
      <c r="F8" s="81">
        <v>19</v>
      </c>
      <c r="G8" s="34">
        <f>IF(F19=0, "-", F8/F19)</f>
        <v>7.1969696969696975E-2</v>
      </c>
      <c r="H8" s="65">
        <v>21</v>
      </c>
      <c r="I8" s="9">
        <f>IF(H19=0, "-", H8/H19)</f>
        <v>7.7490774907749083E-2</v>
      </c>
      <c r="J8" s="8" t="str">
        <f t="shared" si="0"/>
        <v>-</v>
      </c>
      <c r="K8" s="9">
        <f t="shared" si="1"/>
        <v>-9.5238095238095233E-2</v>
      </c>
    </row>
    <row r="9" spans="1:11" x14ac:dyDescent="0.2">
      <c r="A9" s="7" t="s">
        <v>465</v>
      </c>
      <c r="B9" s="65">
        <v>6</v>
      </c>
      <c r="C9" s="34">
        <f>IF(B19=0, "-", B9/B19)</f>
        <v>0.13636363636363635</v>
      </c>
      <c r="D9" s="65">
        <v>2</v>
      </c>
      <c r="E9" s="9">
        <f>IF(D19=0, "-", D9/D19)</f>
        <v>7.407407407407407E-2</v>
      </c>
      <c r="F9" s="81">
        <v>27</v>
      </c>
      <c r="G9" s="34">
        <f>IF(F19=0, "-", F9/F19)</f>
        <v>0.10227272727272728</v>
      </c>
      <c r="H9" s="65">
        <v>9</v>
      </c>
      <c r="I9" s="9">
        <f>IF(H19=0, "-", H9/H19)</f>
        <v>3.3210332103321034E-2</v>
      </c>
      <c r="J9" s="8">
        <f t="shared" si="0"/>
        <v>2</v>
      </c>
      <c r="K9" s="9">
        <f t="shared" si="1"/>
        <v>2</v>
      </c>
    </row>
    <row r="10" spans="1:11" x14ac:dyDescent="0.2">
      <c r="A10" s="7" t="s">
        <v>466</v>
      </c>
      <c r="B10" s="65">
        <v>2</v>
      </c>
      <c r="C10" s="34">
        <f>IF(B19=0, "-", B10/B19)</f>
        <v>4.5454545454545456E-2</v>
      </c>
      <c r="D10" s="65">
        <v>1</v>
      </c>
      <c r="E10" s="9">
        <f>IF(D19=0, "-", D10/D19)</f>
        <v>3.7037037037037035E-2</v>
      </c>
      <c r="F10" s="81">
        <v>27</v>
      </c>
      <c r="G10" s="34">
        <f>IF(F19=0, "-", F10/F19)</f>
        <v>0.10227272727272728</v>
      </c>
      <c r="H10" s="65">
        <v>18</v>
      </c>
      <c r="I10" s="9">
        <f>IF(H19=0, "-", H10/H19)</f>
        <v>6.6420664206642069E-2</v>
      </c>
      <c r="J10" s="8">
        <f t="shared" si="0"/>
        <v>1</v>
      </c>
      <c r="K10" s="9">
        <f t="shared" si="1"/>
        <v>0.5</v>
      </c>
    </row>
    <row r="11" spans="1:11" x14ac:dyDescent="0.2">
      <c r="A11" s="7" t="s">
        <v>467</v>
      </c>
      <c r="B11" s="65">
        <v>0</v>
      </c>
      <c r="C11" s="34">
        <f>IF(B19=0, "-", B11/B19)</f>
        <v>0</v>
      </c>
      <c r="D11" s="65">
        <v>0</v>
      </c>
      <c r="E11" s="9">
        <f>IF(D19=0, "-", D11/D19)</f>
        <v>0</v>
      </c>
      <c r="F11" s="81">
        <v>1</v>
      </c>
      <c r="G11" s="34">
        <f>IF(F19=0, "-", F11/F19)</f>
        <v>3.787878787878788E-3</v>
      </c>
      <c r="H11" s="65">
        <v>1</v>
      </c>
      <c r="I11" s="9">
        <f>IF(H19=0, "-", H11/H19)</f>
        <v>3.6900369003690036E-3</v>
      </c>
      <c r="J11" s="8" t="str">
        <f t="shared" si="0"/>
        <v>-</v>
      </c>
      <c r="K11" s="9">
        <f t="shared" si="1"/>
        <v>0</v>
      </c>
    </row>
    <row r="12" spans="1:11" x14ac:dyDescent="0.2">
      <c r="A12" s="7" t="s">
        <v>468</v>
      </c>
      <c r="B12" s="65">
        <v>12</v>
      </c>
      <c r="C12" s="34">
        <f>IF(B19=0, "-", B12/B19)</f>
        <v>0.27272727272727271</v>
      </c>
      <c r="D12" s="65">
        <v>6</v>
      </c>
      <c r="E12" s="9">
        <f>IF(D19=0, "-", D12/D19)</f>
        <v>0.22222222222222221</v>
      </c>
      <c r="F12" s="81">
        <v>77</v>
      </c>
      <c r="G12" s="34">
        <f>IF(F19=0, "-", F12/F19)</f>
        <v>0.29166666666666669</v>
      </c>
      <c r="H12" s="65">
        <v>71</v>
      </c>
      <c r="I12" s="9">
        <f>IF(H19=0, "-", H12/H19)</f>
        <v>0.26199261992619927</v>
      </c>
      <c r="J12" s="8">
        <f t="shared" si="0"/>
        <v>1</v>
      </c>
      <c r="K12" s="9">
        <f t="shared" si="1"/>
        <v>8.4507042253521125E-2</v>
      </c>
    </row>
    <row r="13" spans="1:11" x14ac:dyDescent="0.2">
      <c r="A13" s="7" t="s">
        <v>469</v>
      </c>
      <c r="B13" s="65">
        <v>0</v>
      </c>
      <c r="C13" s="34">
        <f>IF(B19=0, "-", B13/B19)</f>
        <v>0</v>
      </c>
      <c r="D13" s="65">
        <v>0</v>
      </c>
      <c r="E13" s="9">
        <f>IF(D19=0, "-", D13/D19)</f>
        <v>0</v>
      </c>
      <c r="F13" s="81">
        <v>0</v>
      </c>
      <c r="G13" s="34">
        <f>IF(F19=0, "-", F13/F19)</f>
        <v>0</v>
      </c>
      <c r="H13" s="65">
        <v>3</v>
      </c>
      <c r="I13" s="9">
        <f>IF(H19=0, "-", H13/H19)</f>
        <v>1.107011070110701E-2</v>
      </c>
      <c r="J13" s="8" t="str">
        <f t="shared" si="0"/>
        <v>-</v>
      </c>
      <c r="K13" s="9">
        <f t="shared" si="1"/>
        <v>-1</v>
      </c>
    </row>
    <row r="14" spans="1:11" x14ac:dyDescent="0.2">
      <c r="A14" s="7" t="s">
        <v>470</v>
      </c>
      <c r="B14" s="65">
        <v>0</v>
      </c>
      <c r="C14" s="34">
        <f>IF(B19=0, "-", B14/B19)</f>
        <v>0</v>
      </c>
      <c r="D14" s="65">
        <v>0</v>
      </c>
      <c r="E14" s="9">
        <f>IF(D19=0, "-", D14/D19)</f>
        <v>0</v>
      </c>
      <c r="F14" s="81">
        <v>0</v>
      </c>
      <c r="G14" s="34">
        <f>IF(F19=0, "-", F14/F19)</f>
        <v>0</v>
      </c>
      <c r="H14" s="65">
        <v>1</v>
      </c>
      <c r="I14" s="9">
        <f>IF(H19=0, "-", H14/H19)</f>
        <v>3.6900369003690036E-3</v>
      </c>
      <c r="J14" s="8" t="str">
        <f t="shared" si="0"/>
        <v>-</v>
      </c>
      <c r="K14" s="9">
        <f t="shared" si="1"/>
        <v>-1</v>
      </c>
    </row>
    <row r="15" spans="1:11" x14ac:dyDescent="0.2">
      <c r="A15" s="7" t="s">
        <v>471</v>
      </c>
      <c r="B15" s="65">
        <v>4</v>
      </c>
      <c r="C15" s="34">
        <f>IF(B19=0, "-", B15/B19)</f>
        <v>9.0909090909090912E-2</v>
      </c>
      <c r="D15" s="65">
        <v>1</v>
      </c>
      <c r="E15" s="9">
        <f>IF(D19=0, "-", D15/D19)</f>
        <v>3.7037037037037035E-2</v>
      </c>
      <c r="F15" s="81">
        <v>49</v>
      </c>
      <c r="G15" s="34">
        <f>IF(F19=0, "-", F15/F19)</f>
        <v>0.18560606060606061</v>
      </c>
      <c r="H15" s="65">
        <v>29</v>
      </c>
      <c r="I15" s="9">
        <f>IF(H19=0, "-", H15/H19)</f>
        <v>0.1070110701107011</v>
      </c>
      <c r="J15" s="8">
        <f t="shared" si="0"/>
        <v>3</v>
      </c>
      <c r="K15" s="9">
        <f t="shared" si="1"/>
        <v>0.68965517241379315</v>
      </c>
    </row>
    <row r="16" spans="1:11" x14ac:dyDescent="0.2">
      <c r="A16" s="7" t="s">
        <v>472</v>
      </c>
      <c r="B16" s="65">
        <v>11</v>
      </c>
      <c r="C16" s="34">
        <f>IF(B19=0, "-", B16/B19)</f>
        <v>0.25</v>
      </c>
      <c r="D16" s="65">
        <v>1</v>
      </c>
      <c r="E16" s="9">
        <f>IF(D19=0, "-", D16/D19)</f>
        <v>3.7037037037037035E-2</v>
      </c>
      <c r="F16" s="81">
        <v>25</v>
      </c>
      <c r="G16" s="34">
        <f>IF(F19=0, "-", F16/F19)</f>
        <v>9.4696969696969696E-2</v>
      </c>
      <c r="H16" s="65">
        <v>12</v>
      </c>
      <c r="I16" s="9">
        <f>IF(H19=0, "-", H16/H19)</f>
        <v>4.4280442804428041E-2</v>
      </c>
      <c r="J16" s="8" t="str">
        <f t="shared" si="0"/>
        <v>&gt;999%</v>
      </c>
      <c r="K16" s="9">
        <f t="shared" si="1"/>
        <v>1.0833333333333333</v>
      </c>
    </row>
    <row r="17" spans="1:11" x14ac:dyDescent="0.2">
      <c r="A17" s="7" t="s">
        <v>473</v>
      </c>
      <c r="B17" s="65">
        <v>1</v>
      </c>
      <c r="C17" s="34">
        <f>IF(B19=0, "-", B17/B19)</f>
        <v>2.2727272727272728E-2</v>
      </c>
      <c r="D17" s="65">
        <v>2</v>
      </c>
      <c r="E17" s="9">
        <f>IF(D19=0, "-", D17/D19)</f>
        <v>7.407407407407407E-2</v>
      </c>
      <c r="F17" s="81">
        <v>10</v>
      </c>
      <c r="G17" s="34">
        <f>IF(F19=0, "-", F17/F19)</f>
        <v>3.787878787878788E-2</v>
      </c>
      <c r="H17" s="65">
        <v>10</v>
      </c>
      <c r="I17" s="9">
        <f>IF(H19=0, "-", H17/H19)</f>
        <v>3.6900369003690037E-2</v>
      </c>
      <c r="J17" s="8">
        <f t="shared" si="0"/>
        <v>-0.5</v>
      </c>
      <c r="K17" s="9">
        <f t="shared" si="1"/>
        <v>0</v>
      </c>
    </row>
    <row r="18" spans="1:11" x14ac:dyDescent="0.2">
      <c r="A18" s="2"/>
      <c r="B18" s="68"/>
      <c r="C18" s="33"/>
      <c r="D18" s="68"/>
      <c r="E18" s="6"/>
      <c r="F18" s="82"/>
      <c r="G18" s="33"/>
      <c r="H18" s="68"/>
      <c r="I18" s="6"/>
      <c r="J18" s="5"/>
      <c r="K18" s="6"/>
    </row>
    <row r="19" spans="1:11" s="43" customFormat="1" x14ac:dyDescent="0.2">
      <c r="A19" s="162" t="s">
        <v>545</v>
      </c>
      <c r="B19" s="71">
        <f>SUM(B7:B18)</f>
        <v>44</v>
      </c>
      <c r="C19" s="40">
        <f>B19/1268</f>
        <v>3.4700315457413249E-2</v>
      </c>
      <c r="D19" s="71">
        <f>SUM(D7:D18)</f>
        <v>27</v>
      </c>
      <c r="E19" s="41">
        <f>D19/1927</f>
        <v>1.4011416709911779E-2</v>
      </c>
      <c r="F19" s="77">
        <f>SUM(F7:F18)</f>
        <v>264</v>
      </c>
      <c r="G19" s="42">
        <f>F19/10689</f>
        <v>2.4698287959584619E-2</v>
      </c>
      <c r="H19" s="71">
        <f>SUM(H7:H18)</f>
        <v>271</v>
      </c>
      <c r="I19" s="41">
        <f>H19/14791</f>
        <v>1.8321952538705971E-2</v>
      </c>
      <c r="J19" s="37">
        <f>IF(D19=0, "-", IF((B19-D19)/D19&lt;10, (B19-D19)/D19, "&gt;999%"))</f>
        <v>0.62962962962962965</v>
      </c>
      <c r="K19" s="38">
        <f>IF(H19=0, "-", IF((F19-H19)/H19&lt;10, (F19-H19)/H19, "&gt;999%"))</f>
        <v>-2.5830258302583026E-2</v>
      </c>
    </row>
    <row r="20" spans="1:11" x14ac:dyDescent="0.2">
      <c r="B20" s="83"/>
      <c r="D20" s="83"/>
      <c r="F20" s="83"/>
      <c r="H20" s="83"/>
    </row>
    <row r="21" spans="1:11" x14ac:dyDescent="0.2">
      <c r="A21" s="163" t="s">
        <v>124</v>
      </c>
      <c r="B21" s="61" t="s">
        <v>12</v>
      </c>
      <c r="C21" s="62" t="s">
        <v>13</v>
      </c>
      <c r="D21" s="61" t="s">
        <v>12</v>
      </c>
      <c r="E21" s="63" t="s">
        <v>13</v>
      </c>
      <c r="F21" s="62" t="s">
        <v>12</v>
      </c>
      <c r="G21" s="62" t="s">
        <v>13</v>
      </c>
      <c r="H21" s="61" t="s">
        <v>12</v>
      </c>
      <c r="I21" s="63" t="s">
        <v>13</v>
      </c>
      <c r="J21" s="61"/>
      <c r="K21" s="63"/>
    </row>
    <row r="22" spans="1:11" x14ac:dyDescent="0.2">
      <c r="A22" s="7" t="s">
        <v>474</v>
      </c>
      <c r="B22" s="65">
        <v>0</v>
      </c>
      <c r="C22" s="34">
        <f>IF(B29=0, "-", B22/B29)</f>
        <v>0</v>
      </c>
      <c r="D22" s="65">
        <v>0</v>
      </c>
      <c r="E22" s="9">
        <f>IF(D29=0, "-", D22/D29)</f>
        <v>0</v>
      </c>
      <c r="F22" s="81">
        <v>0</v>
      </c>
      <c r="G22" s="34">
        <f>IF(F29=0, "-", F22/F29)</f>
        <v>0</v>
      </c>
      <c r="H22" s="65">
        <v>2</v>
      </c>
      <c r="I22" s="9">
        <f>IF(H29=0, "-", H22/H29)</f>
        <v>1.5151515151515152E-2</v>
      </c>
      <c r="J22" s="8" t="str">
        <f t="shared" ref="J22:J27" si="2">IF(D22=0, "-", IF((B22-D22)/D22&lt;10, (B22-D22)/D22, "&gt;999%"))</f>
        <v>-</v>
      </c>
      <c r="K22" s="9">
        <f t="shared" ref="K22:K27" si="3">IF(H22=0, "-", IF((F22-H22)/H22&lt;10, (F22-H22)/H22, "&gt;999%"))</f>
        <v>-1</v>
      </c>
    </row>
    <row r="23" spans="1:11" x14ac:dyDescent="0.2">
      <c r="A23" s="7" t="s">
        <v>475</v>
      </c>
      <c r="B23" s="65">
        <v>2</v>
      </c>
      <c r="C23" s="34">
        <f>IF(B29=0, "-", B23/B29)</f>
        <v>0.22222222222222221</v>
      </c>
      <c r="D23" s="65">
        <v>6</v>
      </c>
      <c r="E23" s="9">
        <f>IF(D29=0, "-", D23/D29)</f>
        <v>0.27272727272727271</v>
      </c>
      <c r="F23" s="81">
        <v>17</v>
      </c>
      <c r="G23" s="34">
        <f>IF(F29=0, "-", F23/F29)</f>
        <v>0.15044247787610621</v>
      </c>
      <c r="H23" s="65">
        <v>41</v>
      </c>
      <c r="I23" s="9">
        <f>IF(H29=0, "-", H23/H29)</f>
        <v>0.31060606060606061</v>
      </c>
      <c r="J23" s="8">
        <f t="shared" si="2"/>
        <v>-0.66666666666666663</v>
      </c>
      <c r="K23" s="9">
        <f t="shared" si="3"/>
        <v>-0.58536585365853655</v>
      </c>
    </row>
    <row r="24" spans="1:11" x14ac:dyDescent="0.2">
      <c r="A24" s="7" t="s">
        <v>476</v>
      </c>
      <c r="B24" s="65">
        <v>3</v>
      </c>
      <c r="C24" s="34">
        <f>IF(B29=0, "-", B24/B29)</f>
        <v>0.33333333333333331</v>
      </c>
      <c r="D24" s="65">
        <v>6</v>
      </c>
      <c r="E24" s="9">
        <f>IF(D29=0, "-", D24/D29)</f>
        <v>0.27272727272727271</v>
      </c>
      <c r="F24" s="81">
        <v>30</v>
      </c>
      <c r="G24" s="34">
        <f>IF(F29=0, "-", F24/F29)</f>
        <v>0.26548672566371684</v>
      </c>
      <c r="H24" s="65">
        <v>28</v>
      </c>
      <c r="I24" s="9">
        <f>IF(H29=0, "-", H24/H29)</f>
        <v>0.21212121212121213</v>
      </c>
      <c r="J24" s="8">
        <f t="shared" si="2"/>
        <v>-0.5</v>
      </c>
      <c r="K24" s="9">
        <f t="shared" si="3"/>
        <v>7.1428571428571425E-2</v>
      </c>
    </row>
    <row r="25" spans="1:11" x14ac:dyDescent="0.2">
      <c r="A25" s="7" t="s">
        <v>477</v>
      </c>
      <c r="B25" s="65">
        <v>4</v>
      </c>
      <c r="C25" s="34">
        <f>IF(B29=0, "-", B25/B29)</f>
        <v>0.44444444444444442</v>
      </c>
      <c r="D25" s="65">
        <v>10</v>
      </c>
      <c r="E25" s="9">
        <f>IF(D29=0, "-", D25/D29)</f>
        <v>0.45454545454545453</v>
      </c>
      <c r="F25" s="81">
        <v>64</v>
      </c>
      <c r="G25" s="34">
        <f>IF(F29=0, "-", F25/F29)</f>
        <v>0.5663716814159292</v>
      </c>
      <c r="H25" s="65">
        <v>58</v>
      </c>
      <c r="I25" s="9">
        <f>IF(H29=0, "-", H25/H29)</f>
        <v>0.43939393939393939</v>
      </c>
      <c r="J25" s="8">
        <f t="shared" si="2"/>
        <v>-0.6</v>
      </c>
      <c r="K25" s="9">
        <f t="shared" si="3"/>
        <v>0.10344827586206896</v>
      </c>
    </row>
    <row r="26" spans="1:11" x14ac:dyDescent="0.2">
      <c r="A26" s="7" t="s">
        <v>478</v>
      </c>
      <c r="B26" s="65">
        <v>0</v>
      </c>
      <c r="C26" s="34">
        <f>IF(B29=0, "-", B26/B29)</f>
        <v>0</v>
      </c>
      <c r="D26" s="65">
        <v>0</v>
      </c>
      <c r="E26" s="9">
        <f>IF(D29=0, "-", D26/D29)</f>
        <v>0</v>
      </c>
      <c r="F26" s="81">
        <v>1</v>
      </c>
      <c r="G26" s="34">
        <f>IF(F29=0, "-", F26/F29)</f>
        <v>8.8495575221238937E-3</v>
      </c>
      <c r="H26" s="65">
        <v>0</v>
      </c>
      <c r="I26" s="9">
        <f>IF(H29=0, "-", H26/H29)</f>
        <v>0</v>
      </c>
      <c r="J26" s="8" t="str">
        <f t="shared" si="2"/>
        <v>-</v>
      </c>
      <c r="K26" s="9" t="str">
        <f t="shared" si="3"/>
        <v>-</v>
      </c>
    </row>
    <row r="27" spans="1:11" x14ac:dyDescent="0.2">
      <c r="A27" s="7" t="s">
        <v>479</v>
      </c>
      <c r="B27" s="65">
        <v>0</v>
      </c>
      <c r="C27" s="34">
        <f>IF(B29=0, "-", B27/B29)</f>
        <v>0</v>
      </c>
      <c r="D27" s="65">
        <v>0</v>
      </c>
      <c r="E27" s="9">
        <f>IF(D29=0, "-", D27/D29)</f>
        <v>0</v>
      </c>
      <c r="F27" s="81">
        <v>1</v>
      </c>
      <c r="G27" s="34">
        <f>IF(F29=0, "-", F27/F29)</f>
        <v>8.8495575221238937E-3</v>
      </c>
      <c r="H27" s="65">
        <v>3</v>
      </c>
      <c r="I27" s="9">
        <f>IF(H29=0, "-", H27/H29)</f>
        <v>2.2727272727272728E-2</v>
      </c>
      <c r="J27" s="8" t="str">
        <f t="shared" si="2"/>
        <v>-</v>
      </c>
      <c r="K27" s="9">
        <f t="shared" si="3"/>
        <v>-0.66666666666666663</v>
      </c>
    </row>
    <row r="28" spans="1:11" x14ac:dyDescent="0.2">
      <c r="A28" s="2"/>
      <c r="B28" s="68"/>
      <c r="C28" s="33"/>
      <c r="D28" s="68"/>
      <c r="E28" s="6"/>
      <c r="F28" s="82"/>
      <c r="G28" s="33"/>
      <c r="H28" s="68"/>
      <c r="I28" s="6"/>
      <c r="J28" s="5"/>
      <c r="K28" s="6"/>
    </row>
    <row r="29" spans="1:11" s="43" customFormat="1" x14ac:dyDescent="0.2">
      <c r="A29" s="162" t="s">
        <v>544</v>
      </c>
      <c r="B29" s="71">
        <f>SUM(B22:B28)</f>
        <v>9</v>
      </c>
      <c r="C29" s="40">
        <f>B29/1268</f>
        <v>7.0977917981072556E-3</v>
      </c>
      <c r="D29" s="71">
        <f>SUM(D22:D28)</f>
        <v>22</v>
      </c>
      <c r="E29" s="41">
        <f>D29/1927</f>
        <v>1.1416709911779968E-2</v>
      </c>
      <c r="F29" s="77">
        <f>SUM(F22:F28)</f>
        <v>113</v>
      </c>
      <c r="G29" s="42">
        <f>F29/10689</f>
        <v>1.0571615679670689E-2</v>
      </c>
      <c r="H29" s="71">
        <f>SUM(H22:H28)</f>
        <v>132</v>
      </c>
      <c r="I29" s="41">
        <f>H29/14791</f>
        <v>8.9243458860117642E-3</v>
      </c>
      <c r="J29" s="37">
        <f>IF(D29=0, "-", IF((B29-D29)/D29&lt;10, (B29-D29)/D29, "&gt;999%"))</f>
        <v>-0.59090909090909094</v>
      </c>
      <c r="K29" s="38">
        <f>IF(H29=0, "-", IF((F29-H29)/H29&lt;10, (F29-H29)/H29, "&gt;999%"))</f>
        <v>-0.14393939393939395</v>
      </c>
    </row>
    <row r="30" spans="1:11" x14ac:dyDescent="0.2">
      <c r="B30" s="83"/>
      <c r="D30" s="83"/>
      <c r="F30" s="83"/>
      <c r="H30" s="83"/>
    </row>
    <row r="31" spans="1:11" x14ac:dyDescent="0.2">
      <c r="A31" s="163" t="s">
        <v>125</v>
      </c>
      <c r="B31" s="61" t="s">
        <v>12</v>
      </c>
      <c r="C31" s="62" t="s">
        <v>13</v>
      </c>
      <c r="D31" s="61" t="s">
        <v>12</v>
      </c>
      <c r="E31" s="63" t="s">
        <v>13</v>
      </c>
      <c r="F31" s="62" t="s">
        <v>12</v>
      </c>
      <c r="G31" s="62" t="s">
        <v>13</v>
      </c>
      <c r="H31" s="61" t="s">
        <v>12</v>
      </c>
      <c r="I31" s="63" t="s">
        <v>13</v>
      </c>
      <c r="J31" s="61"/>
      <c r="K31" s="63"/>
    </row>
    <row r="32" spans="1:11" x14ac:dyDescent="0.2">
      <c r="A32" s="7" t="s">
        <v>480</v>
      </c>
      <c r="B32" s="65">
        <v>1</v>
      </c>
      <c r="C32" s="34">
        <f>IF(B48=0, "-", B32/B48)</f>
        <v>0.25</v>
      </c>
      <c r="D32" s="65">
        <v>1</v>
      </c>
      <c r="E32" s="9">
        <f>IF(D48=0, "-", D32/D48)</f>
        <v>8.3333333333333329E-2</v>
      </c>
      <c r="F32" s="81">
        <v>8</v>
      </c>
      <c r="G32" s="34">
        <f>IF(F48=0, "-", F32/F48)</f>
        <v>7.9207920792079209E-2</v>
      </c>
      <c r="H32" s="65">
        <v>4</v>
      </c>
      <c r="I32" s="9">
        <f>IF(H48=0, "-", H32/H48)</f>
        <v>2.1164021164021163E-2</v>
      </c>
      <c r="J32" s="8">
        <f t="shared" ref="J32:J46" si="4">IF(D32=0, "-", IF((B32-D32)/D32&lt;10, (B32-D32)/D32, "&gt;999%"))</f>
        <v>0</v>
      </c>
      <c r="K32" s="9">
        <f t="shared" ref="K32:K46" si="5">IF(H32=0, "-", IF((F32-H32)/H32&lt;10, (F32-H32)/H32, "&gt;999%"))</f>
        <v>1</v>
      </c>
    </row>
    <row r="33" spans="1:11" x14ac:dyDescent="0.2">
      <c r="A33" s="7" t="s">
        <v>481</v>
      </c>
      <c r="B33" s="65">
        <v>0</v>
      </c>
      <c r="C33" s="34">
        <f>IF(B48=0, "-", B33/B48)</f>
        <v>0</v>
      </c>
      <c r="D33" s="65">
        <v>0</v>
      </c>
      <c r="E33" s="9">
        <f>IF(D48=0, "-", D33/D48)</f>
        <v>0</v>
      </c>
      <c r="F33" s="81">
        <v>1</v>
      </c>
      <c r="G33" s="34">
        <f>IF(F48=0, "-", F33/F48)</f>
        <v>9.9009900990099011E-3</v>
      </c>
      <c r="H33" s="65">
        <v>3</v>
      </c>
      <c r="I33" s="9">
        <f>IF(H48=0, "-", H33/H48)</f>
        <v>1.5873015873015872E-2</v>
      </c>
      <c r="J33" s="8" t="str">
        <f t="shared" si="4"/>
        <v>-</v>
      </c>
      <c r="K33" s="9">
        <f t="shared" si="5"/>
        <v>-0.66666666666666663</v>
      </c>
    </row>
    <row r="34" spans="1:11" x14ac:dyDescent="0.2">
      <c r="A34" s="7" t="s">
        <v>482</v>
      </c>
      <c r="B34" s="65">
        <v>0</v>
      </c>
      <c r="C34" s="34">
        <f>IF(B48=0, "-", B34/B48)</f>
        <v>0</v>
      </c>
      <c r="D34" s="65">
        <v>0</v>
      </c>
      <c r="E34" s="9">
        <f>IF(D48=0, "-", D34/D48)</f>
        <v>0</v>
      </c>
      <c r="F34" s="81">
        <v>1</v>
      </c>
      <c r="G34" s="34">
        <f>IF(F48=0, "-", F34/F48)</f>
        <v>9.9009900990099011E-3</v>
      </c>
      <c r="H34" s="65">
        <v>3</v>
      </c>
      <c r="I34" s="9">
        <f>IF(H48=0, "-", H34/H48)</f>
        <v>1.5873015873015872E-2</v>
      </c>
      <c r="J34" s="8" t="str">
        <f t="shared" si="4"/>
        <v>-</v>
      </c>
      <c r="K34" s="9">
        <f t="shared" si="5"/>
        <v>-0.66666666666666663</v>
      </c>
    </row>
    <row r="35" spans="1:11" x14ac:dyDescent="0.2">
      <c r="A35" s="7" t="s">
        <v>483</v>
      </c>
      <c r="B35" s="65">
        <v>0</v>
      </c>
      <c r="C35" s="34">
        <f>IF(B48=0, "-", B35/B48)</f>
        <v>0</v>
      </c>
      <c r="D35" s="65">
        <v>1</v>
      </c>
      <c r="E35" s="9">
        <f>IF(D48=0, "-", D35/D48)</f>
        <v>8.3333333333333329E-2</v>
      </c>
      <c r="F35" s="81">
        <v>1</v>
      </c>
      <c r="G35" s="34">
        <f>IF(F48=0, "-", F35/F48)</f>
        <v>9.9009900990099011E-3</v>
      </c>
      <c r="H35" s="65">
        <v>10</v>
      </c>
      <c r="I35" s="9">
        <f>IF(H48=0, "-", H35/H48)</f>
        <v>5.2910052910052907E-2</v>
      </c>
      <c r="J35" s="8">
        <f t="shared" si="4"/>
        <v>-1</v>
      </c>
      <c r="K35" s="9">
        <f t="shared" si="5"/>
        <v>-0.9</v>
      </c>
    </row>
    <row r="36" spans="1:11" x14ac:dyDescent="0.2">
      <c r="A36" s="7" t="s">
        <v>51</v>
      </c>
      <c r="B36" s="65">
        <v>0</v>
      </c>
      <c r="C36" s="34">
        <f>IF(B48=0, "-", B36/B48)</f>
        <v>0</v>
      </c>
      <c r="D36" s="65">
        <v>0</v>
      </c>
      <c r="E36" s="9">
        <f>IF(D48=0, "-", D36/D48)</f>
        <v>0</v>
      </c>
      <c r="F36" s="81">
        <v>0</v>
      </c>
      <c r="G36" s="34">
        <f>IF(F48=0, "-", F36/F48)</f>
        <v>0</v>
      </c>
      <c r="H36" s="65">
        <v>3</v>
      </c>
      <c r="I36" s="9">
        <f>IF(H48=0, "-", H36/H48)</f>
        <v>1.5873015873015872E-2</v>
      </c>
      <c r="J36" s="8" t="str">
        <f t="shared" si="4"/>
        <v>-</v>
      </c>
      <c r="K36" s="9">
        <f t="shared" si="5"/>
        <v>-1</v>
      </c>
    </row>
    <row r="37" spans="1:11" x14ac:dyDescent="0.2">
      <c r="A37" s="7" t="s">
        <v>484</v>
      </c>
      <c r="B37" s="65">
        <v>0</v>
      </c>
      <c r="C37" s="34">
        <f>IF(B48=0, "-", B37/B48)</f>
        <v>0</v>
      </c>
      <c r="D37" s="65">
        <v>1</v>
      </c>
      <c r="E37" s="9">
        <f>IF(D48=0, "-", D37/D48)</f>
        <v>8.3333333333333329E-2</v>
      </c>
      <c r="F37" s="81">
        <v>5</v>
      </c>
      <c r="G37" s="34">
        <f>IF(F48=0, "-", F37/F48)</f>
        <v>4.9504950495049507E-2</v>
      </c>
      <c r="H37" s="65">
        <v>7</v>
      </c>
      <c r="I37" s="9">
        <f>IF(H48=0, "-", H37/H48)</f>
        <v>3.7037037037037035E-2</v>
      </c>
      <c r="J37" s="8">
        <f t="shared" si="4"/>
        <v>-1</v>
      </c>
      <c r="K37" s="9">
        <f t="shared" si="5"/>
        <v>-0.2857142857142857</v>
      </c>
    </row>
    <row r="38" spans="1:11" x14ac:dyDescent="0.2">
      <c r="A38" s="7" t="s">
        <v>485</v>
      </c>
      <c r="B38" s="65">
        <v>0</v>
      </c>
      <c r="C38" s="34">
        <f>IF(B48=0, "-", B38/B48)</f>
        <v>0</v>
      </c>
      <c r="D38" s="65">
        <v>1</v>
      </c>
      <c r="E38" s="9">
        <f>IF(D48=0, "-", D38/D48)</f>
        <v>8.3333333333333329E-2</v>
      </c>
      <c r="F38" s="81">
        <v>0</v>
      </c>
      <c r="G38" s="34">
        <f>IF(F48=0, "-", F38/F48)</f>
        <v>0</v>
      </c>
      <c r="H38" s="65">
        <v>17</v>
      </c>
      <c r="I38" s="9">
        <f>IF(H48=0, "-", H38/H48)</f>
        <v>8.9947089947089942E-2</v>
      </c>
      <c r="J38" s="8">
        <f t="shared" si="4"/>
        <v>-1</v>
      </c>
      <c r="K38" s="9">
        <f t="shared" si="5"/>
        <v>-1</v>
      </c>
    </row>
    <row r="39" spans="1:11" x14ac:dyDescent="0.2">
      <c r="A39" s="7" t="s">
        <v>57</v>
      </c>
      <c r="B39" s="65">
        <v>1</v>
      </c>
      <c r="C39" s="34">
        <f>IF(B48=0, "-", B39/B48)</f>
        <v>0.25</v>
      </c>
      <c r="D39" s="65">
        <v>3</v>
      </c>
      <c r="E39" s="9">
        <f>IF(D48=0, "-", D39/D48)</f>
        <v>0.25</v>
      </c>
      <c r="F39" s="81">
        <v>21</v>
      </c>
      <c r="G39" s="34">
        <f>IF(F48=0, "-", F39/F48)</f>
        <v>0.20792079207920791</v>
      </c>
      <c r="H39" s="65">
        <v>51</v>
      </c>
      <c r="I39" s="9">
        <f>IF(H48=0, "-", H39/H48)</f>
        <v>0.26984126984126983</v>
      </c>
      <c r="J39" s="8">
        <f t="shared" si="4"/>
        <v>-0.66666666666666663</v>
      </c>
      <c r="K39" s="9">
        <f t="shared" si="5"/>
        <v>-0.58823529411764708</v>
      </c>
    </row>
    <row r="40" spans="1:11" x14ac:dyDescent="0.2">
      <c r="A40" s="7" t="s">
        <v>486</v>
      </c>
      <c r="B40" s="65">
        <v>1</v>
      </c>
      <c r="C40" s="34">
        <f>IF(B48=0, "-", B40/B48)</f>
        <v>0.25</v>
      </c>
      <c r="D40" s="65">
        <v>0</v>
      </c>
      <c r="E40" s="9">
        <f>IF(D48=0, "-", D40/D48)</f>
        <v>0</v>
      </c>
      <c r="F40" s="81">
        <v>11</v>
      </c>
      <c r="G40" s="34">
        <f>IF(F48=0, "-", F40/F48)</f>
        <v>0.10891089108910891</v>
      </c>
      <c r="H40" s="65">
        <v>14</v>
      </c>
      <c r="I40" s="9">
        <f>IF(H48=0, "-", H40/H48)</f>
        <v>7.407407407407407E-2</v>
      </c>
      <c r="J40" s="8" t="str">
        <f t="shared" si="4"/>
        <v>-</v>
      </c>
      <c r="K40" s="9">
        <f t="shared" si="5"/>
        <v>-0.21428571428571427</v>
      </c>
    </row>
    <row r="41" spans="1:11" x14ac:dyDescent="0.2">
      <c r="A41" s="7" t="s">
        <v>487</v>
      </c>
      <c r="B41" s="65">
        <v>0</v>
      </c>
      <c r="C41" s="34">
        <f>IF(B48=0, "-", B41/B48)</f>
        <v>0</v>
      </c>
      <c r="D41" s="65">
        <v>0</v>
      </c>
      <c r="E41" s="9">
        <f>IF(D48=0, "-", D41/D48)</f>
        <v>0</v>
      </c>
      <c r="F41" s="81">
        <v>1</v>
      </c>
      <c r="G41" s="34">
        <f>IF(F48=0, "-", F41/F48)</f>
        <v>9.9009900990099011E-3</v>
      </c>
      <c r="H41" s="65">
        <v>2</v>
      </c>
      <c r="I41" s="9">
        <f>IF(H48=0, "-", H41/H48)</f>
        <v>1.0582010582010581E-2</v>
      </c>
      <c r="J41" s="8" t="str">
        <f t="shared" si="4"/>
        <v>-</v>
      </c>
      <c r="K41" s="9">
        <f t="shared" si="5"/>
        <v>-0.5</v>
      </c>
    </row>
    <row r="42" spans="1:11" x14ac:dyDescent="0.2">
      <c r="A42" s="7" t="s">
        <v>488</v>
      </c>
      <c r="B42" s="65">
        <v>0</v>
      </c>
      <c r="C42" s="34">
        <f>IF(B48=0, "-", B42/B48)</f>
        <v>0</v>
      </c>
      <c r="D42" s="65">
        <v>1</v>
      </c>
      <c r="E42" s="9">
        <f>IF(D48=0, "-", D42/D48)</f>
        <v>8.3333333333333329E-2</v>
      </c>
      <c r="F42" s="81">
        <v>9</v>
      </c>
      <c r="G42" s="34">
        <f>IF(F48=0, "-", F42/F48)</f>
        <v>8.9108910891089105E-2</v>
      </c>
      <c r="H42" s="65">
        <v>2</v>
      </c>
      <c r="I42" s="9">
        <f>IF(H48=0, "-", H42/H48)</f>
        <v>1.0582010582010581E-2</v>
      </c>
      <c r="J42" s="8">
        <f t="shared" si="4"/>
        <v>-1</v>
      </c>
      <c r="K42" s="9">
        <f t="shared" si="5"/>
        <v>3.5</v>
      </c>
    </row>
    <row r="43" spans="1:11" x14ac:dyDescent="0.2">
      <c r="A43" s="7" t="s">
        <v>489</v>
      </c>
      <c r="B43" s="65">
        <v>0</v>
      </c>
      <c r="C43" s="34">
        <f>IF(B48=0, "-", B43/B48)</f>
        <v>0</v>
      </c>
      <c r="D43" s="65">
        <v>2</v>
      </c>
      <c r="E43" s="9">
        <f>IF(D48=0, "-", D43/D48)</f>
        <v>0.16666666666666666</v>
      </c>
      <c r="F43" s="81">
        <v>3</v>
      </c>
      <c r="G43" s="34">
        <f>IF(F48=0, "-", F43/F48)</f>
        <v>2.9702970297029702E-2</v>
      </c>
      <c r="H43" s="65">
        <v>21</v>
      </c>
      <c r="I43" s="9">
        <f>IF(H48=0, "-", H43/H48)</f>
        <v>0.1111111111111111</v>
      </c>
      <c r="J43" s="8">
        <f t="shared" si="4"/>
        <v>-1</v>
      </c>
      <c r="K43" s="9">
        <f t="shared" si="5"/>
        <v>-0.8571428571428571</v>
      </c>
    </row>
    <row r="44" spans="1:11" x14ac:dyDescent="0.2">
      <c r="A44" s="7" t="s">
        <v>490</v>
      </c>
      <c r="B44" s="65">
        <v>0</v>
      </c>
      <c r="C44" s="34">
        <f>IF(B48=0, "-", B44/B48)</f>
        <v>0</v>
      </c>
      <c r="D44" s="65">
        <v>0</v>
      </c>
      <c r="E44" s="9">
        <f>IF(D48=0, "-", D44/D48)</f>
        <v>0</v>
      </c>
      <c r="F44" s="81">
        <v>11</v>
      </c>
      <c r="G44" s="34">
        <f>IF(F48=0, "-", F44/F48)</f>
        <v>0.10891089108910891</v>
      </c>
      <c r="H44" s="65">
        <v>8</v>
      </c>
      <c r="I44" s="9">
        <f>IF(H48=0, "-", H44/H48)</f>
        <v>4.2328042328042326E-2</v>
      </c>
      <c r="J44" s="8" t="str">
        <f t="shared" si="4"/>
        <v>-</v>
      </c>
      <c r="K44" s="9">
        <f t="shared" si="5"/>
        <v>0.375</v>
      </c>
    </row>
    <row r="45" spans="1:11" x14ac:dyDescent="0.2">
      <c r="A45" s="7" t="s">
        <v>491</v>
      </c>
      <c r="B45" s="65">
        <v>1</v>
      </c>
      <c r="C45" s="34">
        <f>IF(B48=0, "-", B45/B48)</f>
        <v>0.25</v>
      </c>
      <c r="D45" s="65">
        <v>2</v>
      </c>
      <c r="E45" s="9">
        <f>IF(D48=0, "-", D45/D48)</f>
        <v>0.16666666666666666</v>
      </c>
      <c r="F45" s="81">
        <v>26</v>
      </c>
      <c r="G45" s="34">
        <f>IF(F48=0, "-", F45/F48)</f>
        <v>0.25742574257425743</v>
      </c>
      <c r="H45" s="65">
        <v>39</v>
      </c>
      <c r="I45" s="9">
        <f>IF(H48=0, "-", H45/H48)</f>
        <v>0.20634920634920634</v>
      </c>
      <c r="J45" s="8">
        <f t="shared" si="4"/>
        <v>-0.5</v>
      </c>
      <c r="K45" s="9">
        <f t="shared" si="5"/>
        <v>-0.33333333333333331</v>
      </c>
    </row>
    <row r="46" spans="1:11" x14ac:dyDescent="0.2">
      <c r="A46" s="7" t="s">
        <v>492</v>
      </c>
      <c r="B46" s="65">
        <v>0</v>
      </c>
      <c r="C46" s="34">
        <f>IF(B48=0, "-", B46/B48)</f>
        <v>0</v>
      </c>
      <c r="D46" s="65">
        <v>0</v>
      </c>
      <c r="E46" s="9">
        <f>IF(D48=0, "-", D46/D48)</f>
        <v>0</v>
      </c>
      <c r="F46" s="81">
        <v>3</v>
      </c>
      <c r="G46" s="34">
        <f>IF(F48=0, "-", F46/F48)</f>
        <v>2.9702970297029702E-2</v>
      </c>
      <c r="H46" s="65">
        <v>5</v>
      </c>
      <c r="I46" s="9">
        <f>IF(H48=0, "-", H46/H48)</f>
        <v>2.6455026455026454E-2</v>
      </c>
      <c r="J46" s="8" t="str">
        <f t="shared" si="4"/>
        <v>-</v>
      </c>
      <c r="K46" s="9">
        <f t="shared" si="5"/>
        <v>-0.4</v>
      </c>
    </row>
    <row r="47" spans="1:11" x14ac:dyDescent="0.2">
      <c r="A47" s="2"/>
      <c r="B47" s="68"/>
      <c r="C47" s="33"/>
      <c r="D47" s="68"/>
      <c r="E47" s="6"/>
      <c r="F47" s="82"/>
      <c r="G47" s="33"/>
      <c r="H47" s="68"/>
      <c r="I47" s="6"/>
      <c r="J47" s="5"/>
      <c r="K47" s="6"/>
    </row>
    <row r="48" spans="1:11" s="43" customFormat="1" x14ac:dyDescent="0.2">
      <c r="A48" s="162" t="s">
        <v>543</v>
      </c>
      <c r="B48" s="71">
        <f>SUM(B32:B47)</f>
        <v>4</v>
      </c>
      <c r="C48" s="40">
        <f>B48/1268</f>
        <v>3.1545741324921135E-3</v>
      </c>
      <c r="D48" s="71">
        <f>SUM(D32:D47)</f>
        <v>12</v>
      </c>
      <c r="E48" s="41">
        <f>D48/1927</f>
        <v>6.2272963155163468E-3</v>
      </c>
      <c r="F48" s="77">
        <f>SUM(F32:F47)</f>
        <v>101</v>
      </c>
      <c r="G48" s="42">
        <f>F48/10689</f>
        <v>9.4489662269622975E-3</v>
      </c>
      <c r="H48" s="71">
        <f>SUM(H32:H47)</f>
        <v>189</v>
      </c>
      <c r="I48" s="41">
        <f>H48/14791</f>
        <v>1.2778040700425935E-2</v>
      </c>
      <c r="J48" s="37">
        <f>IF(D48=0, "-", IF((B48-D48)/D48&lt;10, (B48-D48)/D48, "&gt;999%"))</f>
        <v>-0.66666666666666663</v>
      </c>
      <c r="K48" s="38">
        <f>IF(H48=0, "-", IF((F48-H48)/H48&lt;10, (F48-H48)/H48, "&gt;999%"))</f>
        <v>-0.46560846560846558</v>
      </c>
    </row>
    <row r="49" spans="1:11" x14ac:dyDescent="0.2">
      <c r="B49" s="83"/>
      <c r="D49" s="83"/>
      <c r="F49" s="83"/>
      <c r="H49" s="83"/>
    </row>
    <row r="50" spans="1:11" x14ac:dyDescent="0.2">
      <c r="A50" s="27" t="s">
        <v>542</v>
      </c>
      <c r="B50" s="71">
        <v>57</v>
      </c>
      <c r="C50" s="40">
        <f>B50/1268</f>
        <v>4.4952681388012616E-2</v>
      </c>
      <c r="D50" s="71">
        <v>61</v>
      </c>
      <c r="E50" s="41">
        <f>D50/1927</f>
        <v>3.1655422937208098E-2</v>
      </c>
      <c r="F50" s="77">
        <v>478</v>
      </c>
      <c r="G50" s="42">
        <f>F50/10689</f>
        <v>4.4718869866217606E-2</v>
      </c>
      <c r="H50" s="71">
        <v>592</v>
      </c>
      <c r="I50" s="41">
        <f>H50/14791</f>
        <v>4.0024339125143665E-2</v>
      </c>
      <c r="J50" s="37">
        <f>IF(D50=0, "-", IF((B50-D50)/D50&lt;10, (B50-D50)/D50, "&gt;999%"))</f>
        <v>-6.5573770491803282E-2</v>
      </c>
      <c r="K50" s="38">
        <f>IF(H50=0, "-", IF((F50-H50)/H50&lt;10, (F50-H50)/H50, "&gt;999%"))</f>
        <v>-0.19256756756756757</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9"/>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549</v>
      </c>
      <c r="C1" s="198"/>
      <c r="D1" s="198"/>
      <c r="E1" s="199"/>
      <c r="F1" s="199"/>
      <c r="G1" s="199"/>
      <c r="H1" s="199"/>
      <c r="I1" s="199"/>
      <c r="J1" s="199"/>
      <c r="K1" s="199"/>
    </row>
    <row r="2" spans="1:11" s="52" customFormat="1" ht="20.25" x14ac:dyDescent="0.3">
      <c r="A2" s="4" t="s">
        <v>99</v>
      </c>
      <c r="B2" s="202" t="s">
        <v>89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1</v>
      </c>
      <c r="C7" s="39">
        <f>IF(B29=0, "-", B7/B29)</f>
        <v>1.7543859649122806E-2</v>
      </c>
      <c r="D7" s="65">
        <v>1</v>
      </c>
      <c r="E7" s="21">
        <f>IF(D29=0, "-", D7/D29)</f>
        <v>1.6393442622950821E-2</v>
      </c>
      <c r="F7" s="81">
        <v>8</v>
      </c>
      <c r="G7" s="39">
        <f>IF(F29=0, "-", F7/F29)</f>
        <v>1.6736401673640166E-2</v>
      </c>
      <c r="H7" s="65">
        <v>6</v>
      </c>
      <c r="I7" s="21">
        <f>IF(H29=0, "-", H7/H29)</f>
        <v>1.0135135135135136E-2</v>
      </c>
      <c r="J7" s="20">
        <f t="shared" ref="J7:J27" si="0">IF(D7=0, "-", IF((B7-D7)/D7&lt;10, (B7-D7)/D7, "&gt;999%"))</f>
        <v>0</v>
      </c>
      <c r="K7" s="21">
        <f t="shared" ref="K7:K27" si="1">IF(H7=0, "-", IF((F7-H7)/H7&lt;10, (F7-H7)/H7, "&gt;999%"))</f>
        <v>0.33333333333333331</v>
      </c>
    </row>
    <row r="8" spans="1:11" x14ac:dyDescent="0.2">
      <c r="A8" s="7" t="s">
        <v>39</v>
      </c>
      <c r="B8" s="65">
        <v>7</v>
      </c>
      <c r="C8" s="39">
        <f>IF(B29=0, "-", B8/B29)</f>
        <v>0.12280701754385964</v>
      </c>
      <c r="D8" s="65">
        <v>14</v>
      </c>
      <c r="E8" s="21">
        <f>IF(D29=0, "-", D8/D29)</f>
        <v>0.22950819672131148</v>
      </c>
      <c r="F8" s="81">
        <v>29</v>
      </c>
      <c r="G8" s="39">
        <f>IF(F29=0, "-", F8/F29)</f>
        <v>6.0669456066945605E-2</v>
      </c>
      <c r="H8" s="65">
        <v>96</v>
      </c>
      <c r="I8" s="21">
        <f>IF(H29=0, "-", H8/H29)</f>
        <v>0.16216216216216217</v>
      </c>
      <c r="J8" s="20">
        <f t="shared" si="0"/>
        <v>-0.5</v>
      </c>
      <c r="K8" s="21">
        <f t="shared" si="1"/>
        <v>-0.69791666666666663</v>
      </c>
    </row>
    <row r="9" spans="1:11" x14ac:dyDescent="0.2">
      <c r="A9" s="7" t="s">
        <v>40</v>
      </c>
      <c r="B9" s="65">
        <v>1</v>
      </c>
      <c r="C9" s="39">
        <f>IF(B29=0, "-", B9/B29)</f>
        <v>1.7543859649122806E-2</v>
      </c>
      <c r="D9" s="65">
        <v>0</v>
      </c>
      <c r="E9" s="21">
        <f>IF(D29=0, "-", D9/D29)</f>
        <v>0</v>
      </c>
      <c r="F9" s="81">
        <v>19</v>
      </c>
      <c r="G9" s="39">
        <f>IF(F29=0, "-", F9/F29)</f>
        <v>3.9748953974895397E-2</v>
      </c>
      <c r="H9" s="65">
        <v>21</v>
      </c>
      <c r="I9" s="21">
        <f>IF(H29=0, "-", H9/H29)</f>
        <v>3.5472972972972971E-2</v>
      </c>
      <c r="J9" s="20" t="str">
        <f t="shared" si="0"/>
        <v>-</v>
      </c>
      <c r="K9" s="21">
        <f t="shared" si="1"/>
        <v>-9.5238095238095233E-2</v>
      </c>
    </row>
    <row r="10" spans="1:11" x14ac:dyDescent="0.2">
      <c r="A10" s="7" t="s">
        <v>41</v>
      </c>
      <c r="B10" s="65">
        <v>0</v>
      </c>
      <c r="C10" s="39">
        <f>IF(B29=0, "-", B10/B29)</f>
        <v>0</v>
      </c>
      <c r="D10" s="65">
        <v>0</v>
      </c>
      <c r="E10" s="21">
        <f>IF(D29=0, "-", D10/D29)</f>
        <v>0</v>
      </c>
      <c r="F10" s="81">
        <v>1</v>
      </c>
      <c r="G10" s="39">
        <f>IF(F29=0, "-", F10/F29)</f>
        <v>2.0920502092050207E-3</v>
      </c>
      <c r="H10" s="65">
        <v>3</v>
      </c>
      <c r="I10" s="21">
        <f>IF(H29=0, "-", H10/H29)</f>
        <v>5.0675675675675678E-3</v>
      </c>
      <c r="J10" s="20" t="str">
        <f t="shared" si="0"/>
        <v>-</v>
      </c>
      <c r="K10" s="21">
        <f t="shared" si="1"/>
        <v>-0.66666666666666663</v>
      </c>
    </row>
    <row r="11" spans="1:11" x14ac:dyDescent="0.2">
      <c r="A11" s="7" t="s">
        <v>42</v>
      </c>
      <c r="B11" s="65">
        <v>8</v>
      </c>
      <c r="C11" s="39">
        <f>IF(B29=0, "-", B11/B29)</f>
        <v>0.14035087719298245</v>
      </c>
      <c r="D11" s="65">
        <v>8</v>
      </c>
      <c r="E11" s="21">
        <f>IF(D29=0, "-", D11/D29)</f>
        <v>0.13114754098360656</v>
      </c>
      <c r="F11" s="81">
        <v>45</v>
      </c>
      <c r="G11" s="39">
        <f>IF(F29=0, "-", F11/F29)</f>
        <v>9.4142259414225937E-2</v>
      </c>
      <c r="H11" s="65">
        <v>53</v>
      </c>
      <c r="I11" s="21">
        <f>IF(H29=0, "-", H11/H29)</f>
        <v>8.9527027027027029E-2</v>
      </c>
      <c r="J11" s="20">
        <f t="shared" si="0"/>
        <v>0</v>
      </c>
      <c r="K11" s="21">
        <f t="shared" si="1"/>
        <v>-0.15094339622641509</v>
      </c>
    </row>
    <row r="12" spans="1:11" x14ac:dyDescent="0.2">
      <c r="A12" s="7" t="s">
        <v>45</v>
      </c>
      <c r="B12" s="65">
        <v>5</v>
      </c>
      <c r="C12" s="39">
        <f>IF(B29=0, "-", B12/B29)</f>
        <v>8.771929824561403E-2</v>
      </c>
      <c r="D12" s="65">
        <v>8</v>
      </c>
      <c r="E12" s="21">
        <f>IF(D29=0, "-", D12/D29)</f>
        <v>0.13114754098360656</v>
      </c>
      <c r="F12" s="81">
        <v>58</v>
      </c>
      <c r="G12" s="39">
        <f>IF(F29=0, "-", F12/F29)</f>
        <v>0.12133891213389121</v>
      </c>
      <c r="H12" s="65">
        <v>56</v>
      </c>
      <c r="I12" s="21">
        <f>IF(H29=0, "-", H12/H29)</f>
        <v>9.45945945945946E-2</v>
      </c>
      <c r="J12" s="20">
        <f t="shared" si="0"/>
        <v>-0.375</v>
      </c>
      <c r="K12" s="21">
        <f t="shared" si="1"/>
        <v>3.5714285714285712E-2</v>
      </c>
    </row>
    <row r="13" spans="1:11" x14ac:dyDescent="0.2">
      <c r="A13" s="7" t="s">
        <v>49</v>
      </c>
      <c r="B13" s="65">
        <v>0</v>
      </c>
      <c r="C13" s="39">
        <f>IF(B29=0, "-", B13/B29)</f>
        <v>0</v>
      </c>
      <c r="D13" s="65">
        <v>0</v>
      </c>
      <c r="E13" s="21">
        <f>IF(D29=0, "-", D13/D29)</f>
        <v>0</v>
      </c>
      <c r="F13" s="81">
        <v>1</v>
      </c>
      <c r="G13" s="39">
        <f>IF(F29=0, "-", F13/F29)</f>
        <v>2.0920502092050207E-3</v>
      </c>
      <c r="H13" s="65">
        <v>1</v>
      </c>
      <c r="I13" s="21">
        <f>IF(H29=0, "-", H13/H29)</f>
        <v>1.6891891891891893E-3</v>
      </c>
      <c r="J13" s="20" t="str">
        <f t="shared" si="0"/>
        <v>-</v>
      </c>
      <c r="K13" s="21">
        <f t="shared" si="1"/>
        <v>0</v>
      </c>
    </row>
    <row r="14" spans="1:11" x14ac:dyDescent="0.2">
      <c r="A14" s="7" t="s">
        <v>51</v>
      </c>
      <c r="B14" s="65">
        <v>0</v>
      </c>
      <c r="C14" s="39">
        <f>IF(B29=0, "-", B14/B29)</f>
        <v>0</v>
      </c>
      <c r="D14" s="65">
        <v>0</v>
      </c>
      <c r="E14" s="21">
        <f>IF(D29=0, "-", D14/D29)</f>
        <v>0</v>
      </c>
      <c r="F14" s="81">
        <v>0</v>
      </c>
      <c r="G14" s="39">
        <f>IF(F29=0, "-", F14/F29)</f>
        <v>0</v>
      </c>
      <c r="H14" s="65">
        <v>3</v>
      </c>
      <c r="I14" s="21">
        <f>IF(H29=0, "-", H14/H29)</f>
        <v>5.0675675675675678E-3</v>
      </c>
      <c r="J14" s="20" t="str">
        <f t="shared" si="0"/>
        <v>-</v>
      </c>
      <c r="K14" s="21">
        <f t="shared" si="1"/>
        <v>-1</v>
      </c>
    </row>
    <row r="15" spans="1:11" x14ac:dyDescent="0.2">
      <c r="A15" s="7" t="s">
        <v>52</v>
      </c>
      <c r="B15" s="65">
        <v>16</v>
      </c>
      <c r="C15" s="39">
        <f>IF(B29=0, "-", B15/B29)</f>
        <v>0.2807017543859649</v>
      </c>
      <c r="D15" s="65">
        <v>17</v>
      </c>
      <c r="E15" s="21">
        <f>IF(D29=0, "-", D15/D29)</f>
        <v>0.27868852459016391</v>
      </c>
      <c r="F15" s="81">
        <v>146</v>
      </c>
      <c r="G15" s="39">
        <f>IF(F29=0, "-", F15/F29)</f>
        <v>0.30543933054393307</v>
      </c>
      <c r="H15" s="65">
        <v>136</v>
      </c>
      <c r="I15" s="21">
        <f>IF(H29=0, "-", H15/H29)</f>
        <v>0.22972972972972974</v>
      </c>
      <c r="J15" s="20">
        <f t="shared" si="0"/>
        <v>-5.8823529411764705E-2</v>
      </c>
      <c r="K15" s="21">
        <f t="shared" si="1"/>
        <v>7.3529411764705885E-2</v>
      </c>
    </row>
    <row r="16" spans="1:11" x14ac:dyDescent="0.2">
      <c r="A16" s="7" t="s">
        <v>54</v>
      </c>
      <c r="B16" s="65">
        <v>0</v>
      </c>
      <c r="C16" s="39">
        <f>IF(B29=0, "-", B16/B29)</f>
        <v>0</v>
      </c>
      <c r="D16" s="65">
        <v>1</v>
      </c>
      <c r="E16" s="21">
        <f>IF(D29=0, "-", D16/D29)</f>
        <v>1.6393442622950821E-2</v>
      </c>
      <c r="F16" s="81">
        <v>0</v>
      </c>
      <c r="G16" s="39">
        <f>IF(F29=0, "-", F16/F29)</f>
        <v>0</v>
      </c>
      <c r="H16" s="65">
        <v>21</v>
      </c>
      <c r="I16" s="21">
        <f>IF(H29=0, "-", H16/H29)</f>
        <v>3.5472972972972971E-2</v>
      </c>
      <c r="J16" s="20">
        <f t="shared" si="0"/>
        <v>-1</v>
      </c>
      <c r="K16" s="21">
        <f t="shared" si="1"/>
        <v>-1</v>
      </c>
    </row>
    <row r="17" spans="1:11" x14ac:dyDescent="0.2">
      <c r="A17" s="7" t="s">
        <v>57</v>
      </c>
      <c r="B17" s="65">
        <v>1</v>
      </c>
      <c r="C17" s="39">
        <f>IF(B29=0, "-", B17/B29)</f>
        <v>1.7543859649122806E-2</v>
      </c>
      <c r="D17" s="65">
        <v>3</v>
      </c>
      <c r="E17" s="21">
        <f>IF(D29=0, "-", D17/D29)</f>
        <v>4.9180327868852458E-2</v>
      </c>
      <c r="F17" s="81">
        <v>21</v>
      </c>
      <c r="G17" s="39">
        <f>IF(F29=0, "-", F17/F29)</f>
        <v>4.3933054393305436E-2</v>
      </c>
      <c r="H17" s="65">
        <v>51</v>
      </c>
      <c r="I17" s="21">
        <f>IF(H29=0, "-", H17/H29)</f>
        <v>8.6148648648648643E-2</v>
      </c>
      <c r="J17" s="20">
        <f t="shared" si="0"/>
        <v>-0.66666666666666663</v>
      </c>
      <c r="K17" s="21">
        <f t="shared" si="1"/>
        <v>-0.58823529411764708</v>
      </c>
    </row>
    <row r="18" spans="1:11" x14ac:dyDescent="0.2">
      <c r="A18" s="7" t="s">
        <v>62</v>
      </c>
      <c r="B18" s="65">
        <v>1</v>
      </c>
      <c r="C18" s="39">
        <f>IF(B29=0, "-", B18/B29)</f>
        <v>1.7543859649122806E-2</v>
      </c>
      <c r="D18" s="65">
        <v>0</v>
      </c>
      <c r="E18" s="21">
        <f>IF(D29=0, "-", D18/D29)</f>
        <v>0</v>
      </c>
      <c r="F18" s="81">
        <v>11</v>
      </c>
      <c r="G18" s="39">
        <f>IF(F29=0, "-", F18/F29)</f>
        <v>2.3012552301255231E-2</v>
      </c>
      <c r="H18" s="65">
        <v>14</v>
      </c>
      <c r="I18" s="21">
        <f>IF(H29=0, "-", H18/H29)</f>
        <v>2.364864864864865E-2</v>
      </c>
      <c r="J18" s="20" t="str">
        <f t="shared" si="0"/>
        <v>-</v>
      </c>
      <c r="K18" s="21">
        <f t="shared" si="1"/>
        <v>-0.21428571428571427</v>
      </c>
    </row>
    <row r="19" spans="1:11" x14ac:dyDescent="0.2">
      <c r="A19" s="7" t="s">
        <v>63</v>
      </c>
      <c r="B19" s="65">
        <v>0</v>
      </c>
      <c r="C19" s="39">
        <f>IF(B29=0, "-", B19/B29)</f>
        <v>0</v>
      </c>
      <c r="D19" s="65">
        <v>0</v>
      </c>
      <c r="E19" s="21">
        <f>IF(D29=0, "-", D19/D29)</f>
        <v>0</v>
      </c>
      <c r="F19" s="81">
        <v>1</v>
      </c>
      <c r="G19" s="39">
        <f>IF(F29=0, "-", F19/F29)</f>
        <v>2.0920502092050207E-3</v>
      </c>
      <c r="H19" s="65">
        <v>2</v>
      </c>
      <c r="I19" s="21">
        <f>IF(H29=0, "-", H19/H29)</f>
        <v>3.3783783783783786E-3</v>
      </c>
      <c r="J19" s="20" t="str">
        <f t="shared" si="0"/>
        <v>-</v>
      </c>
      <c r="K19" s="21">
        <f t="shared" si="1"/>
        <v>-0.5</v>
      </c>
    </row>
    <row r="20" spans="1:11" x14ac:dyDescent="0.2">
      <c r="A20" s="7" t="s">
        <v>67</v>
      </c>
      <c r="B20" s="65">
        <v>0</v>
      </c>
      <c r="C20" s="39">
        <f>IF(B29=0, "-", B20/B29)</f>
        <v>0</v>
      </c>
      <c r="D20" s="65">
        <v>1</v>
      </c>
      <c r="E20" s="21">
        <f>IF(D29=0, "-", D20/D29)</f>
        <v>1.6393442622950821E-2</v>
      </c>
      <c r="F20" s="81">
        <v>10</v>
      </c>
      <c r="G20" s="39">
        <f>IF(F29=0, "-", F20/F29)</f>
        <v>2.0920502092050208E-2</v>
      </c>
      <c r="H20" s="65">
        <v>2</v>
      </c>
      <c r="I20" s="21">
        <f>IF(H29=0, "-", H20/H29)</f>
        <v>3.3783783783783786E-3</v>
      </c>
      <c r="J20" s="20">
        <f t="shared" si="0"/>
        <v>-1</v>
      </c>
      <c r="K20" s="21">
        <f t="shared" si="1"/>
        <v>4</v>
      </c>
    </row>
    <row r="21" spans="1:11" x14ac:dyDescent="0.2">
      <c r="A21" s="7" t="s">
        <v>68</v>
      </c>
      <c r="B21" s="65">
        <v>4</v>
      </c>
      <c r="C21" s="39">
        <f>IF(B29=0, "-", B21/B29)</f>
        <v>7.0175438596491224E-2</v>
      </c>
      <c r="D21" s="65">
        <v>1</v>
      </c>
      <c r="E21" s="21">
        <f>IF(D29=0, "-", D21/D29)</f>
        <v>1.6393442622950821E-2</v>
      </c>
      <c r="F21" s="81">
        <v>49</v>
      </c>
      <c r="G21" s="39">
        <f>IF(F29=0, "-", F21/F29)</f>
        <v>0.10251046025104603</v>
      </c>
      <c r="H21" s="65">
        <v>29</v>
      </c>
      <c r="I21" s="21">
        <f>IF(H29=0, "-", H21/H29)</f>
        <v>4.8986486486486486E-2</v>
      </c>
      <c r="J21" s="20">
        <f t="shared" si="0"/>
        <v>3</v>
      </c>
      <c r="K21" s="21">
        <f t="shared" si="1"/>
        <v>0.68965517241379315</v>
      </c>
    </row>
    <row r="22" spans="1:11" x14ac:dyDescent="0.2">
      <c r="A22" s="7" t="s">
        <v>76</v>
      </c>
      <c r="B22" s="65">
        <v>11</v>
      </c>
      <c r="C22" s="39">
        <f>IF(B29=0, "-", B22/B29)</f>
        <v>0.19298245614035087</v>
      </c>
      <c r="D22" s="65">
        <v>1</v>
      </c>
      <c r="E22" s="21">
        <f>IF(D29=0, "-", D22/D29)</f>
        <v>1.6393442622950821E-2</v>
      </c>
      <c r="F22" s="81">
        <v>25</v>
      </c>
      <c r="G22" s="39">
        <f>IF(F29=0, "-", F22/F29)</f>
        <v>5.2301255230125521E-2</v>
      </c>
      <c r="H22" s="65">
        <v>12</v>
      </c>
      <c r="I22" s="21">
        <f>IF(H29=0, "-", H22/H29)</f>
        <v>2.0270270270270271E-2</v>
      </c>
      <c r="J22" s="20" t="str">
        <f t="shared" si="0"/>
        <v>&gt;999%</v>
      </c>
      <c r="K22" s="21">
        <f t="shared" si="1"/>
        <v>1.0833333333333333</v>
      </c>
    </row>
    <row r="23" spans="1:11" x14ac:dyDescent="0.2">
      <c r="A23" s="7" t="s">
        <v>77</v>
      </c>
      <c r="B23" s="65">
        <v>0</v>
      </c>
      <c r="C23" s="39">
        <f>IF(B29=0, "-", B23/B29)</f>
        <v>0</v>
      </c>
      <c r="D23" s="65">
        <v>2</v>
      </c>
      <c r="E23" s="21">
        <f>IF(D29=0, "-", D23/D29)</f>
        <v>3.2786885245901641E-2</v>
      </c>
      <c r="F23" s="81">
        <v>3</v>
      </c>
      <c r="G23" s="39">
        <f>IF(F29=0, "-", F23/F29)</f>
        <v>6.2761506276150627E-3</v>
      </c>
      <c r="H23" s="65">
        <v>21</v>
      </c>
      <c r="I23" s="21">
        <f>IF(H29=0, "-", H23/H29)</f>
        <v>3.5472972972972971E-2</v>
      </c>
      <c r="J23" s="20">
        <f t="shared" si="0"/>
        <v>-1</v>
      </c>
      <c r="K23" s="21">
        <f t="shared" si="1"/>
        <v>-0.8571428571428571</v>
      </c>
    </row>
    <row r="24" spans="1:11" x14ac:dyDescent="0.2">
      <c r="A24" s="7" t="s">
        <v>83</v>
      </c>
      <c r="B24" s="65">
        <v>0</v>
      </c>
      <c r="C24" s="39">
        <f>IF(B29=0, "-", B24/B29)</f>
        <v>0</v>
      </c>
      <c r="D24" s="65">
        <v>0</v>
      </c>
      <c r="E24" s="21">
        <f>IF(D29=0, "-", D24/D29)</f>
        <v>0</v>
      </c>
      <c r="F24" s="81">
        <v>12</v>
      </c>
      <c r="G24" s="39">
        <f>IF(F29=0, "-", F24/F29)</f>
        <v>2.5104602510460251E-2</v>
      </c>
      <c r="H24" s="65">
        <v>11</v>
      </c>
      <c r="I24" s="21">
        <f>IF(H29=0, "-", H24/H29)</f>
        <v>1.8581081081081082E-2</v>
      </c>
      <c r="J24" s="20" t="str">
        <f t="shared" si="0"/>
        <v>-</v>
      </c>
      <c r="K24" s="21">
        <f t="shared" si="1"/>
        <v>9.0909090909090912E-2</v>
      </c>
    </row>
    <row r="25" spans="1:11" x14ac:dyDescent="0.2">
      <c r="A25" s="7" t="s">
        <v>84</v>
      </c>
      <c r="B25" s="65">
        <v>1</v>
      </c>
      <c r="C25" s="39">
        <f>IF(B29=0, "-", B25/B29)</f>
        <v>1.7543859649122806E-2</v>
      </c>
      <c r="D25" s="65">
        <v>2</v>
      </c>
      <c r="E25" s="21">
        <f>IF(D29=0, "-", D25/D29)</f>
        <v>3.2786885245901641E-2</v>
      </c>
      <c r="F25" s="81">
        <v>10</v>
      </c>
      <c r="G25" s="39">
        <f>IF(F29=0, "-", F25/F29)</f>
        <v>2.0920502092050208E-2</v>
      </c>
      <c r="H25" s="65">
        <v>10</v>
      </c>
      <c r="I25" s="21">
        <f>IF(H29=0, "-", H25/H29)</f>
        <v>1.6891891891891893E-2</v>
      </c>
      <c r="J25" s="20">
        <f t="shared" si="0"/>
        <v>-0.5</v>
      </c>
      <c r="K25" s="21">
        <f t="shared" si="1"/>
        <v>0</v>
      </c>
    </row>
    <row r="26" spans="1:11" x14ac:dyDescent="0.2">
      <c r="A26" s="7" t="s">
        <v>86</v>
      </c>
      <c r="B26" s="65">
        <v>1</v>
      </c>
      <c r="C26" s="39">
        <f>IF(B29=0, "-", B26/B29)</f>
        <v>1.7543859649122806E-2</v>
      </c>
      <c r="D26" s="65">
        <v>2</v>
      </c>
      <c r="E26" s="21">
        <f>IF(D29=0, "-", D26/D29)</f>
        <v>3.2786885245901641E-2</v>
      </c>
      <c r="F26" s="81">
        <v>26</v>
      </c>
      <c r="G26" s="39">
        <f>IF(F29=0, "-", F26/F29)</f>
        <v>5.4393305439330547E-2</v>
      </c>
      <c r="H26" s="65">
        <v>39</v>
      </c>
      <c r="I26" s="21">
        <f>IF(H29=0, "-", H26/H29)</f>
        <v>6.5878378378378372E-2</v>
      </c>
      <c r="J26" s="20">
        <f t="shared" si="0"/>
        <v>-0.5</v>
      </c>
      <c r="K26" s="21">
        <f t="shared" si="1"/>
        <v>-0.33333333333333331</v>
      </c>
    </row>
    <row r="27" spans="1:11" x14ac:dyDescent="0.2">
      <c r="A27" s="7" t="s">
        <v>87</v>
      </c>
      <c r="B27" s="65">
        <v>0</v>
      </c>
      <c r="C27" s="39">
        <f>IF(B29=0, "-", B27/B29)</f>
        <v>0</v>
      </c>
      <c r="D27" s="65">
        <v>0</v>
      </c>
      <c r="E27" s="21">
        <f>IF(D29=0, "-", D27/D29)</f>
        <v>0</v>
      </c>
      <c r="F27" s="81">
        <v>3</v>
      </c>
      <c r="G27" s="39">
        <f>IF(F29=0, "-", F27/F29)</f>
        <v>6.2761506276150627E-3</v>
      </c>
      <c r="H27" s="65">
        <v>5</v>
      </c>
      <c r="I27" s="21">
        <f>IF(H29=0, "-", H27/H29)</f>
        <v>8.4459459459459464E-3</v>
      </c>
      <c r="J27" s="20" t="str">
        <f t="shared" si="0"/>
        <v>-</v>
      </c>
      <c r="K27" s="21">
        <f t="shared" si="1"/>
        <v>-0.4</v>
      </c>
    </row>
    <row r="28" spans="1:11" x14ac:dyDescent="0.2">
      <c r="A28" s="2"/>
      <c r="B28" s="68"/>
      <c r="C28" s="33"/>
      <c r="D28" s="68"/>
      <c r="E28" s="6"/>
      <c r="F28" s="82"/>
      <c r="G28" s="33"/>
      <c r="H28" s="68"/>
      <c r="I28" s="6"/>
      <c r="J28" s="5"/>
      <c r="K28" s="6"/>
    </row>
    <row r="29" spans="1:11" s="43" customFormat="1" x14ac:dyDescent="0.2">
      <c r="A29" s="162" t="s">
        <v>542</v>
      </c>
      <c r="B29" s="71">
        <f>SUM(B7:B28)</f>
        <v>57</v>
      </c>
      <c r="C29" s="40">
        <v>1</v>
      </c>
      <c r="D29" s="71">
        <f>SUM(D7:D28)</f>
        <v>61</v>
      </c>
      <c r="E29" s="41">
        <v>1</v>
      </c>
      <c r="F29" s="77">
        <f>SUM(F7:F28)</f>
        <v>478</v>
      </c>
      <c r="G29" s="42">
        <v>1</v>
      </c>
      <c r="H29" s="71">
        <f>SUM(H7:H28)</f>
        <v>592</v>
      </c>
      <c r="I29" s="41">
        <v>1</v>
      </c>
      <c r="J29" s="37">
        <f>IF(D29=0, "-", (B29-D29)/D29)</f>
        <v>-6.5573770491803282E-2</v>
      </c>
      <c r="K29" s="38">
        <f>IF(H29=0, "-", (F29-H29)/H29)</f>
        <v>-0.19256756756756757</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87"/>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99</v>
      </c>
      <c r="B2" s="202" t="s">
        <v>89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205</v>
      </c>
      <c r="B8" s="143">
        <v>1</v>
      </c>
      <c r="C8" s="144">
        <v>0</v>
      </c>
      <c r="D8" s="143">
        <v>2</v>
      </c>
      <c r="E8" s="144">
        <v>0</v>
      </c>
      <c r="F8" s="145"/>
      <c r="G8" s="143">
        <f>B8-C8</f>
        <v>1</v>
      </c>
      <c r="H8" s="144">
        <f>D8-E8</f>
        <v>2</v>
      </c>
      <c r="I8" s="151" t="str">
        <f>IF(C8=0, "-", IF(G8/C8&lt;10, G8/C8, "&gt;999%"))</f>
        <v>-</v>
      </c>
      <c r="J8" s="152" t="str">
        <f>IF(E8=0, "-", IF(H8/E8&lt;10, H8/E8, "&gt;999%"))</f>
        <v>-</v>
      </c>
    </row>
    <row r="9" spans="1:10" x14ac:dyDescent="0.2">
      <c r="A9" s="158" t="s">
        <v>357</v>
      </c>
      <c r="B9" s="65">
        <v>1</v>
      </c>
      <c r="C9" s="66">
        <v>0</v>
      </c>
      <c r="D9" s="65">
        <v>6</v>
      </c>
      <c r="E9" s="66">
        <v>1</v>
      </c>
      <c r="F9" s="67"/>
      <c r="G9" s="65">
        <f>B9-C9</f>
        <v>1</v>
      </c>
      <c r="H9" s="66">
        <f>D9-E9</f>
        <v>5</v>
      </c>
      <c r="I9" s="20" t="str">
        <f>IF(C9=0, "-", IF(G9/C9&lt;10, G9/C9, "&gt;999%"))</f>
        <v>-</v>
      </c>
      <c r="J9" s="21">
        <f>IF(E9=0, "-", IF(H9/E9&lt;10, H9/E9, "&gt;999%"))</f>
        <v>5</v>
      </c>
    </row>
    <row r="10" spans="1:10" s="160" customFormat="1" x14ac:dyDescent="0.2">
      <c r="A10" s="178" t="s">
        <v>550</v>
      </c>
      <c r="B10" s="71">
        <v>2</v>
      </c>
      <c r="C10" s="72">
        <v>0</v>
      </c>
      <c r="D10" s="71">
        <v>8</v>
      </c>
      <c r="E10" s="72">
        <v>1</v>
      </c>
      <c r="F10" s="73"/>
      <c r="G10" s="71">
        <f>B10-C10</f>
        <v>2</v>
      </c>
      <c r="H10" s="72">
        <f>D10-E10</f>
        <v>7</v>
      </c>
      <c r="I10" s="37" t="str">
        <f>IF(C10=0, "-", IF(G10/C10&lt;10, G10/C10, "&gt;999%"))</f>
        <v>-</v>
      </c>
      <c r="J10" s="38">
        <f>IF(E10=0, "-", IF(H10/E10&lt;10, H10/E10, "&gt;999%"))</f>
        <v>7</v>
      </c>
    </row>
    <row r="11" spans="1:10" x14ac:dyDescent="0.2">
      <c r="A11" s="177"/>
      <c r="B11" s="143"/>
      <c r="C11" s="144"/>
      <c r="D11" s="143"/>
      <c r="E11" s="144"/>
      <c r="F11" s="145"/>
      <c r="G11" s="143"/>
      <c r="H11" s="144"/>
      <c r="I11" s="151"/>
      <c r="J11" s="152"/>
    </row>
    <row r="12" spans="1:10" s="139" customFormat="1" x14ac:dyDescent="0.2">
      <c r="A12" s="159" t="s">
        <v>32</v>
      </c>
      <c r="B12" s="65"/>
      <c r="C12" s="66"/>
      <c r="D12" s="65"/>
      <c r="E12" s="66"/>
      <c r="F12" s="67"/>
      <c r="G12" s="65"/>
      <c r="H12" s="66"/>
      <c r="I12" s="20"/>
      <c r="J12" s="21"/>
    </row>
    <row r="13" spans="1:10" x14ac:dyDescent="0.2">
      <c r="A13" s="158" t="s">
        <v>294</v>
      </c>
      <c r="B13" s="65">
        <v>1</v>
      </c>
      <c r="C13" s="66">
        <v>0</v>
      </c>
      <c r="D13" s="65">
        <v>1</v>
      </c>
      <c r="E13" s="66">
        <v>0</v>
      </c>
      <c r="F13" s="67"/>
      <c r="G13" s="65">
        <f>B13-C13</f>
        <v>1</v>
      </c>
      <c r="H13" s="66">
        <f>D13-E13</f>
        <v>1</v>
      </c>
      <c r="I13" s="20" t="str">
        <f>IF(C13=0, "-", IF(G13/C13&lt;10, G13/C13, "&gt;999%"))</f>
        <v>-</v>
      </c>
      <c r="J13" s="21" t="str">
        <f>IF(E13=0, "-", IF(H13/E13&lt;10, H13/E13, "&gt;999%"))</f>
        <v>-</v>
      </c>
    </row>
    <row r="14" spans="1:10" s="160" customFormat="1" x14ac:dyDescent="0.2">
      <c r="A14" s="178" t="s">
        <v>551</v>
      </c>
      <c r="B14" s="71">
        <v>1</v>
      </c>
      <c r="C14" s="72">
        <v>0</v>
      </c>
      <c r="D14" s="71">
        <v>1</v>
      </c>
      <c r="E14" s="72">
        <v>0</v>
      </c>
      <c r="F14" s="73"/>
      <c r="G14" s="71">
        <f>B14-C14</f>
        <v>1</v>
      </c>
      <c r="H14" s="72">
        <f>D14-E14</f>
        <v>1</v>
      </c>
      <c r="I14" s="37" t="str">
        <f>IF(C14=0, "-", IF(G14/C14&lt;10, G14/C14, "&gt;999%"))</f>
        <v>-</v>
      </c>
      <c r="J14" s="38" t="str">
        <f>IF(E14=0, "-", IF(H14/E14&lt;10, H14/E14, "&gt;999%"))</f>
        <v>-</v>
      </c>
    </row>
    <row r="15" spans="1:10" x14ac:dyDescent="0.2">
      <c r="A15" s="177"/>
      <c r="B15" s="143"/>
      <c r="C15" s="144"/>
      <c r="D15" s="143"/>
      <c r="E15" s="144"/>
      <c r="F15" s="145"/>
      <c r="G15" s="143"/>
      <c r="H15" s="144"/>
      <c r="I15" s="151"/>
      <c r="J15" s="152"/>
    </row>
    <row r="16" spans="1:10" s="139" customFormat="1" x14ac:dyDescent="0.2">
      <c r="A16" s="159" t="s">
        <v>33</v>
      </c>
      <c r="B16" s="65"/>
      <c r="C16" s="66"/>
      <c r="D16" s="65"/>
      <c r="E16" s="66"/>
      <c r="F16" s="67"/>
      <c r="G16" s="65"/>
      <c r="H16" s="66"/>
      <c r="I16" s="20"/>
      <c r="J16" s="21"/>
    </row>
    <row r="17" spans="1:10" x14ac:dyDescent="0.2">
      <c r="A17" s="158" t="s">
        <v>203</v>
      </c>
      <c r="B17" s="65">
        <v>0</v>
      </c>
      <c r="C17" s="66">
        <v>0</v>
      </c>
      <c r="D17" s="65">
        <v>4</v>
      </c>
      <c r="E17" s="66">
        <v>2</v>
      </c>
      <c r="F17" s="67"/>
      <c r="G17" s="65">
        <f t="shared" ref="G17:G29" si="0">B17-C17</f>
        <v>0</v>
      </c>
      <c r="H17" s="66">
        <f t="shared" ref="H17:H29" si="1">D17-E17</f>
        <v>2</v>
      </c>
      <c r="I17" s="20" t="str">
        <f t="shared" ref="I17:I29" si="2">IF(C17=0, "-", IF(G17/C17&lt;10, G17/C17, "&gt;999%"))</f>
        <v>-</v>
      </c>
      <c r="J17" s="21">
        <f t="shared" ref="J17:J29" si="3">IF(E17=0, "-", IF(H17/E17&lt;10, H17/E17, "&gt;999%"))</f>
        <v>1</v>
      </c>
    </row>
    <row r="18" spans="1:10" x14ac:dyDescent="0.2">
      <c r="A18" s="158" t="s">
        <v>224</v>
      </c>
      <c r="B18" s="65">
        <v>1</v>
      </c>
      <c r="C18" s="66">
        <v>0</v>
      </c>
      <c r="D18" s="65">
        <v>10</v>
      </c>
      <c r="E18" s="66">
        <v>22</v>
      </c>
      <c r="F18" s="67"/>
      <c r="G18" s="65">
        <f t="shared" si="0"/>
        <v>1</v>
      </c>
      <c r="H18" s="66">
        <f t="shared" si="1"/>
        <v>-12</v>
      </c>
      <c r="I18" s="20" t="str">
        <f t="shared" si="2"/>
        <v>-</v>
      </c>
      <c r="J18" s="21">
        <f t="shared" si="3"/>
        <v>-0.54545454545454541</v>
      </c>
    </row>
    <row r="19" spans="1:10" x14ac:dyDescent="0.2">
      <c r="A19" s="158" t="s">
        <v>242</v>
      </c>
      <c r="B19" s="65">
        <v>0</v>
      </c>
      <c r="C19" s="66">
        <v>0</v>
      </c>
      <c r="D19" s="65">
        <v>4</v>
      </c>
      <c r="E19" s="66">
        <v>10</v>
      </c>
      <c r="F19" s="67"/>
      <c r="G19" s="65">
        <f t="shared" si="0"/>
        <v>0</v>
      </c>
      <c r="H19" s="66">
        <f t="shared" si="1"/>
        <v>-6</v>
      </c>
      <c r="I19" s="20" t="str">
        <f t="shared" si="2"/>
        <v>-</v>
      </c>
      <c r="J19" s="21">
        <f t="shared" si="3"/>
        <v>-0.6</v>
      </c>
    </row>
    <row r="20" spans="1:10" x14ac:dyDescent="0.2">
      <c r="A20" s="158" t="s">
        <v>285</v>
      </c>
      <c r="B20" s="65">
        <v>0</v>
      </c>
      <c r="C20" s="66">
        <v>0</v>
      </c>
      <c r="D20" s="65">
        <v>1</v>
      </c>
      <c r="E20" s="66">
        <v>1</v>
      </c>
      <c r="F20" s="67"/>
      <c r="G20" s="65">
        <f t="shared" si="0"/>
        <v>0</v>
      </c>
      <c r="H20" s="66">
        <f t="shared" si="1"/>
        <v>0</v>
      </c>
      <c r="I20" s="20" t="str">
        <f t="shared" si="2"/>
        <v>-</v>
      </c>
      <c r="J20" s="21">
        <f t="shared" si="3"/>
        <v>0</v>
      </c>
    </row>
    <row r="21" spans="1:10" x14ac:dyDescent="0.2">
      <c r="A21" s="158" t="s">
        <v>243</v>
      </c>
      <c r="B21" s="65">
        <v>0</v>
      </c>
      <c r="C21" s="66">
        <v>1</v>
      </c>
      <c r="D21" s="65">
        <v>2</v>
      </c>
      <c r="E21" s="66">
        <v>3</v>
      </c>
      <c r="F21" s="67"/>
      <c r="G21" s="65">
        <f t="shared" si="0"/>
        <v>-1</v>
      </c>
      <c r="H21" s="66">
        <f t="shared" si="1"/>
        <v>-1</v>
      </c>
      <c r="I21" s="20">
        <f t="shared" si="2"/>
        <v>-1</v>
      </c>
      <c r="J21" s="21">
        <f t="shared" si="3"/>
        <v>-0.33333333333333331</v>
      </c>
    </row>
    <row r="22" spans="1:10" x14ac:dyDescent="0.2">
      <c r="A22" s="158" t="s">
        <v>256</v>
      </c>
      <c r="B22" s="65">
        <v>0</v>
      </c>
      <c r="C22" s="66">
        <v>0</v>
      </c>
      <c r="D22" s="65">
        <v>2</v>
      </c>
      <c r="E22" s="66">
        <v>0</v>
      </c>
      <c r="F22" s="67"/>
      <c r="G22" s="65">
        <f t="shared" si="0"/>
        <v>0</v>
      </c>
      <c r="H22" s="66">
        <f t="shared" si="1"/>
        <v>2</v>
      </c>
      <c r="I22" s="20" t="str">
        <f t="shared" si="2"/>
        <v>-</v>
      </c>
      <c r="J22" s="21" t="str">
        <f t="shared" si="3"/>
        <v>-</v>
      </c>
    </row>
    <row r="23" spans="1:10" x14ac:dyDescent="0.2">
      <c r="A23" s="158" t="s">
        <v>257</v>
      </c>
      <c r="B23" s="65">
        <v>0</v>
      </c>
      <c r="C23" s="66">
        <v>0</v>
      </c>
      <c r="D23" s="65">
        <v>0</v>
      </c>
      <c r="E23" s="66">
        <v>1</v>
      </c>
      <c r="F23" s="67"/>
      <c r="G23" s="65">
        <f t="shared" si="0"/>
        <v>0</v>
      </c>
      <c r="H23" s="66">
        <f t="shared" si="1"/>
        <v>-1</v>
      </c>
      <c r="I23" s="20" t="str">
        <f t="shared" si="2"/>
        <v>-</v>
      </c>
      <c r="J23" s="21">
        <f t="shared" si="3"/>
        <v>-1</v>
      </c>
    </row>
    <row r="24" spans="1:10" x14ac:dyDescent="0.2">
      <c r="A24" s="158" t="s">
        <v>326</v>
      </c>
      <c r="B24" s="65">
        <v>2</v>
      </c>
      <c r="C24" s="66">
        <v>0</v>
      </c>
      <c r="D24" s="65">
        <v>13</v>
      </c>
      <c r="E24" s="66">
        <v>12</v>
      </c>
      <c r="F24" s="67"/>
      <c r="G24" s="65">
        <f t="shared" si="0"/>
        <v>2</v>
      </c>
      <c r="H24" s="66">
        <f t="shared" si="1"/>
        <v>1</v>
      </c>
      <c r="I24" s="20" t="str">
        <f t="shared" si="2"/>
        <v>-</v>
      </c>
      <c r="J24" s="21">
        <f t="shared" si="3"/>
        <v>8.3333333333333329E-2</v>
      </c>
    </row>
    <row r="25" spans="1:10" x14ac:dyDescent="0.2">
      <c r="A25" s="158" t="s">
        <v>327</v>
      </c>
      <c r="B25" s="65">
        <v>7</v>
      </c>
      <c r="C25" s="66">
        <v>0</v>
      </c>
      <c r="D25" s="65">
        <v>35</v>
      </c>
      <c r="E25" s="66">
        <v>7</v>
      </c>
      <c r="F25" s="67"/>
      <c r="G25" s="65">
        <f t="shared" si="0"/>
        <v>7</v>
      </c>
      <c r="H25" s="66">
        <f t="shared" si="1"/>
        <v>28</v>
      </c>
      <c r="I25" s="20" t="str">
        <f t="shared" si="2"/>
        <v>-</v>
      </c>
      <c r="J25" s="21">
        <f t="shared" si="3"/>
        <v>4</v>
      </c>
    </row>
    <row r="26" spans="1:10" x14ac:dyDescent="0.2">
      <c r="A26" s="158" t="s">
        <v>358</v>
      </c>
      <c r="B26" s="65">
        <v>2</v>
      </c>
      <c r="C26" s="66">
        <v>0</v>
      </c>
      <c r="D26" s="65">
        <v>33</v>
      </c>
      <c r="E26" s="66">
        <v>30</v>
      </c>
      <c r="F26" s="67"/>
      <c r="G26" s="65">
        <f t="shared" si="0"/>
        <v>2</v>
      </c>
      <c r="H26" s="66">
        <f t="shared" si="1"/>
        <v>3</v>
      </c>
      <c r="I26" s="20" t="str">
        <f t="shared" si="2"/>
        <v>-</v>
      </c>
      <c r="J26" s="21">
        <f t="shared" si="3"/>
        <v>0.1</v>
      </c>
    </row>
    <row r="27" spans="1:10" x14ac:dyDescent="0.2">
      <c r="A27" s="158" t="s">
        <v>394</v>
      </c>
      <c r="B27" s="65">
        <v>2</v>
      </c>
      <c r="C27" s="66">
        <v>0</v>
      </c>
      <c r="D27" s="65">
        <v>14</v>
      </c>
      <c r="E27" s="66">
        <v>3</v>
      </c>
      <c r="F27" s="67"/>
      <c r="G27" s="65">
        <f t="shared" si="0"/>
        <v>2</v>
      </c>
      <c r="H27" s="66">
        <f t="shared" si="1"/>
        <v>11</v>
      </c>
      <c r="I27" s="20" t="str">
        <f t="shared" si="2"/>
        <v>-</v>
      </c>
      <c r="J27" s="21">
        <f t="shared" si="3"/>
        <v>3.6666666666666665</v>
      </c>
    </row>
    <row r="28" spans="1:10" x14ac:dyDescent="0.2">
      <c r="A28" s="158" t="s">
        <v>412</v>
      </c>
      <c r="B28" s="65">
        <v>0</v>
      </c>
      <c r="C28" s="66">
        <v>1</v>
      </c>
      <c r="D28" s="65">
        <v>1</v>
      </c>
      <c r="E28" s="66">
        <v>7</v>
      </c>
      <c r="F28" s="67"/>
      <c r="G28" s="65">
        <f t="shared" si="0"/>
        <v>-1</v>
      </c>
      <c r="H28" s="66">
        <f t="shared" si="1"/>
        <v>-6</v>
      </c>
      <c r="I28" s="20">
        <f t="shared" si="2"/>
        <v>-1</v>
      </c>
      <c r="J28" s="21">
        <f t="shared" si="3"/>
        <v>-0.8571428571428571</v>
      </c>
    </row>
    <row r="29" spans="1:10" s="160" customFormat="1" x14ac:dyDescent="0.2">
      <c r="A29" s="178" t="s">
        <v>552</v>
      </c>
      <c r="B29" s="71">
        <v>14</v>
      </c>
      <c r="C29" s="72">
        <v>2</v>
      </c>
      <c r="D29" s="71">
        <v>119</v>
      </c>
      <c r="E29" s="72">
        <v>98</v>
      </c>
      <c r="F29" s="73"/>
      <c r="G29" s="71">
        <f t="shared" si="0"/>
        <v>12</v>
      </c>
      <c r="H29" s="72">
        <f t="shared" si="1"/>
        <v>21</v>
      </c>
      <c r="I29" s="37">
        <f t="shared" si="2"/>
        <v>6</v>
      </c>
      <c r="J29" s="38">
        <f t="shared" si="3"/>
        <v>0.21428571428571427</v>
      </c>
    </row>
    <row r="30" spans="1:10" x14ac:dyDescent="0.2">
      <c r="A30" s="177"/>
      <c r="B30" s="143"/>
      <c r="C30" s="144"/>
      <c r="D30" s="143"/>
      <c r="E30" s="144"/>
      <c r="F30" s="145"/>
      <c r="G30" s="143"/>
      <c r="H30" s="144"/>
      <c r="I30" s="151"/>
      <c r="J30" s="152"/>
    </row>
    <row r="31" spans="1:10" s="139" customFormat="1" x14ac:dyDescent="0.2">
      <c r="A31" s="159" t="s">
        <v>34</v>
      </c>
      <c r="B31" s="65"/>
      <c r="C31" s="66"/>
      <c r="D31" s="65"/>
      <c r="E31" s="66"/>
      <c r="F31" s="67"/>
      <c r="G31" s="65"/>
      <c r="H31" s="66"/>
      <c r="I31" s="20"/>
      <c r="J31" s="21"/>
    </row>
    <row r="32" spans="1:10" x14ac:dyDescent="0.2">
      <c r="A32" s="158" t="s">
        <v>225</v>
      </c>
      <c r="B32" s="65">
        <v>0</v>
      </c>
      <c r="C32" s="66">
        <v>0</v>
      </c>
      <c r="D32" s="65">
        <v>11</v>
      </c>
      <c r="E32" s="66">
        <v>7</v>
      </c>
      <c r="F32" s="67"/>
      <c r="G32" s="65">
        <f t="shared" ref="G32:G48" si="4">B32-C32</f>
        <v>0</v>
      </c>
      <c r="H32" s="66">
        <f t="shared" ref="H32:H48" si="5">D32-E32</f>
        <v>4</v>
      </c>
      <c r="I32" s="20" t="str">
        <f t="shared" ref="I32:I48" si="6">IF(C32=0, "-", IF(G32/C32&lt;10, G32/C32, "&gt;999%"))</f>
        <v>-</v>
      </c>
      <c r="J32" s="21">
        <f t="shared" ref="J32:J48" si="7">IF(E32=0, "-", IF(H32/E32&lt;10, H32/E32, "&gt;999%"))</f>
        <v>0.5714285714285714</v>
      </c>
    </row>
    <row r="33" spans="1:10" x14ac:dyDescent="0.2">
      <c r="A33" s="158" t="s">
        <v>277</v>
      </c>
      <c r="B33" s="65">
        <v>1</v>
      </c>
      <c r="C33" s="66">
        <v>1</v>
      </c>
      <c r="D33" s="65">
        <v>2</v>
      </c>
      <c r="E33" s="66">
        <v>3</v>
      </c>
      <c r="F33" s="67"/>
      <c r="G33" s="65">
        <f t="shared" si="4"/>
        <v>0</v>
      </c>
      <c r="H33" s="66">
        <f t="shared" si="5"/>
        <v>-1</v>
      </c>
      <c r="I33" s="20">
        <f t="shared" si="6"/>
        <v>0</v>
      </c>
      <c r="J33" s="21">
        <f t="shared" si="7"/>
        <v>-0.33333333333333331</v>
      </c>
    </row>
    <row r="34" spans="1:10" x14ac:dyDescent="0.2">
      <c r="A34" s="158" t="s">
        <v>226</v>
      </c>
      <c r="B34" s="65">
        <v>0</v>
      </c>
      <c r="C34" s="66">
        <v>0</v>
      </c>
      <c r="D34" s="65">
        <v>4</v>
      </c>
      <c r="E34" s="66">
        <v>0</v>
      </c>
      <c r="F34" s="67"/>
      <c r="G34" s="65">
        <f t="shared" si="4"/>
        <v>0</v>
      </c>
      <c r="H34" s="66">
        <f t="shared" si="5"/>
        <v>4</v>
      </c>
      <c r="I34" s="20" t="str">
        <f t="shared" si="6"/>
        <v>-</v>
      </c>
      <c r="J34" s="21" t="str">
        <f t="shared" si="7"/>
        <v>-</v>
      </c>
    </row>
    <row r="35" spans="1:10" x14ac:dyDescent="0.2">
      <c r="A35" s="158" t="s">
        <v>244</v>
      </c>
      <c r="B35" s="65">
        <v>1</v>
      </c>
      <c r="C35" s="66">
        <v>0</v>
      </c>
      <c r="D35" s="65">
        <v>12</v>
      </c>
      <c r="E35" s="66">
        <v>12</v>
      </c>
      <c r="F35" s="67"/>
      <c r="G35" s="65">
        <f t="shared" si="4"/>
        <v>1</v>
      </c>
      <c r="H35" s="66">
        <f t="shared" si="5"/>
        <v>0</v>
      </c>
      <c r="I35" s="20" t="str">
        <f t="shared" si="6"/>
        <v>-</v>
      </c>
      <c r="J35" s="21">
        <f t="shared" si="7"/>
        <v>0</v>
      </c>
    </row>
    <row r="36" spans="1:10" x14ac:dyDescent="0.2">
      <c r="A36" s="158" t="s">
        <v>245</v>
      </c>
      <c r="B36" s="65">
        <v>0</v>
      </c>
      <c r="C36" s="66">
        <v>0</v>
      </c>
      <c r="D36" s="65">
        <v>0</v>
      </c>
      <c r="E36" s="66">
        <v>1</v>
      </c>
      <c r="F36" s="67"/>
      <c r="G36" s="65">
        <f t="shared" si="4"/>
        <v>0</v>
      </c>
      <c r="H36" s="66">
        <f t="shared" si="5"/>
        <v>-1</v>
      </c>
      <c r="I36" s="20" t="str">
        <f t="shared" si="6"/>
        <v>-</v>
      </c>
      <c r="J36" s="21">
        <f t="shared" si="7"/>
        <v>-1</v>
      </c>
    </row>
    <row r="37" spans="1:10" x14ac:dyDescent="0.2">
      <c r="A37" s="158" t="s">
        <v>258</v>
      </c>
      <c r="B37" s="65">
        <v>0</v>
      </c>
      <c r="C37" s="66">
        <v>0</v>
      </c>
      <c r="D37" s="65">
        <v>0</v>
      </c>
      <c r="E37" s="66">
        <v>1</v>
      </c>
      <c r="F37" s="67"/>
      <c r="G37" s="65">
        <f t="shared" si="4"/>
        <v>0</v>
      </c>
      <c r="H37" s="66">
        <f t="shared" si="5"/>
        <v>-1</v>
      </c>
      <c r="I37" s="20" t="str">
        <f t="shared" si="6"/>
        <v>-</v>
      </c>
      <c r="J37" s="21">
        <f t="shared" si="7"/>
        <v>-1</v>
      </c>
    </row>
    <row r="38" spans="1:10" x14ac:dyDescent="0.2">
      <c r="A38" s="158" t="s">
        <v>265</v>
      </c>
      <c r="B38" s="65">
        <v>0</v>
      </c>
      <c r="C38" s="66">
        <v>0</v>
      </c>
      <c r="D38" s="65">
        <v>1</v>
      </c>
      <c r="E38" s="66">
        <v>0</v>
      </c>
      <c r="F38" s="67"/>
      <c r="G38" s="65">
        <f t="shared" si="4"/>
        <v>0</v>
      </c>
      <c r="H38" s="66">
        <f t="shared" si="5"/>
        <v>1</v>
      </c>
      <c r="I38" s="20" t="str">
        <f t="shared" si="6"/>
        <v>-</v>
      </c>
      <c r="J38" s="21" t="str">
        <f t="shared" si="7"/>
        <v>-</v>
      </c>
    </row>
    <row r="39" spans="1:10" x14ac:dyDescent="0.2">
      <c r="A39" s="158" t="s">
        <v>227</v>
      </c>
      <c r="B39" s="65">
        <v>0</v>
      </c>
      <c r="C39" s="66">
        <v>0</v>
      </c>
      <c r="D39" s="65">
        <v>0</v>
      </c>
      <c r="E39" s="66">
        <v>2</v>
      </c>
      <c r="F39" s="67"/>
      <c r="G39" s="65">
        <f t="shared" si="4"/>
        <v>0</v>
      </c>
      <c r="H39" s="66">
        <f t="shared" si="5"/>
        <v>-2</v>
      </c>
      <c r="I39" s="20" t="str">
        <f t="shared" si="6"/>
        <v>-</v>
      </c>
      <c r="J39" s="21">
        <f t="shared" si="7"/>
        <v>-1</v>
      </c>
    </row>
    <row r="40" spans="1:10" x14ac:dyDescent="0.2">
      <c r="A40" s="158" t="s">
        <v>328</v>
      </c>
      <c r="B40" s="65">
        <v>1</v>
      </c>
      <c r="C40" s="66">
        <v>2</v>
      </c>
      <c r="D40" s="65">
        <v>8</v>
      </c>
      <c r="E40" s="66">
        <v>17</v>
      </c>
      <c r="F40" s="67"/>
      <c r="G40" s="65">
        <f t="shared" si="4"/>
        <v>-1</v>
      </c>
      <c r="H40" s="66">
        <f t="shared" si="5"/>
        <v>-9</v>
      </c>
      <c r="I40" s="20">
        <f t="shared" si="6"/>
        <v>-0.5</v>
      </c>
      <c r="J40" s="21">
        <f t="shared" si="7"/>
        <v>-0.52941176470588236</v>
      </c>
    </row>
    <row r="41" spans="1:10" x14ac:dyDescent="0.2">
      <c r="A41" s="158" t="s">
        <v>329</v>
      </c>
      <c r="B41" s="65">
        <v>0</v>
      </c>
      <c r="C41" s="66">
        <v>1</v>
      </c>
      <c r="D41" s="65">
        <v>2</v>
      </c>
      <c r="E41" s="66">
        <v>6</v>
      </c>
      <c r="F41" s="67"/>
      <c r="G41" s="65">
        <f t="shared" si="4"/>
        <v>-1</v>
      </c>
      <c r="H41" s="66">
        <f t="shared" si="5"/>
        <v>-4</v>
      </c>
      <c r="I41" s="20">
        <f t="shared" si="6"/>
        <v>-1</v>
      </c>
      <c r="J41" s="21">
        <f t="shared" si="7"/>
        <v>-0.66666666666666663</v>
      </c>
    </row>
    <row r="42" spans="1:10" x14ac:dyDescent="0.2">
      <c r="A42" s="158" t="s">
        <v>359</v>
      </c>
      <c r="B42" s="65">
        <v>1</v>
      </c>
      <c r="C42" s="66">
        <v>4</v>
      </c>
      <c r="D42" s="65">
        <v>9</v>
      </c>
      <c r="E42" s="66">
        <v>15</v>
      </c>
      <c r="F42" s="67"/>
      <c r="G42" s="65">
        <f t="shared" si="4"/>
        <v>-3</v>
      </c>
      <c r="H42" s="66">
        <f t="shared" si="5"/>
        <v>-6</v>
      </c>
      <c r="I42" s="20">
        <f t="shared" si="6"/>
        <v>-0.75</v>
      </c>
      <c r="J42" s="21">
        <f t="shared" si="7"/>
        <v>-0.4</v>
      </c>
    </row>
    <row r="43" spans="1:10" x14ac:dyDescent="0.2">
      <c r="A43" s="158" t="s">
        <v>360</v>
      </c>
      <c r="B43" s="65">
        <v>0</v>
      </c>
      <c r="C43" s="66">
        <v>0</v>
      </c>
      <c r="D43" s="65">
        <v>4</v>
      </c>
      <c r="E43" s="66">
        <v>4</v>
      </c>
      <c r="F43" s="67"/>
      <c r="G43" s="65">
        <f t="shared" si="4"/>
        <v>0</v>
      </c>
      <c r="H43" s="66">
        <f t="shared" si="5"/>
        <v>0</v>
      </c>
      <c r="I43" s="20" t="str">
        <f t="shared" si="6"/>
        <v>-</v>
      </c>
      <c r="J43" s="21">
        <f t="shared" si="7"/>
        <v>0</v>
      </c>
    </row>
    <row r="44" spans="1:10" x14ac:dyDescent="0.2">
      <c r="A44" s="158" t="s">
        <v>395</v>
      </c>
      <c r="B44" s="65">
        <v>2</v>
      </c>
      <c r="C44" s="66">
        <v>4</v>
      </c>
      <c r="D44" s="65">
        <v>7</v>
      </c>
      <c r="E44" s="66">
        <v>15</v>
      </c>
      <c r="F44" s="67"/>
      <c r="G44" s="65">
        <f t="shared" si="4"/>
        <v>-2</v>
      </c>
      <c r="H44" s="66">
        <f t="shared" si="5"/>
        <v>-8</v>
      </c>
      <c r="I44" s="20">
        <f t="shared" si="6"/>
        <v>-0.5</v>
      </c>
      <c r="J44" s="21">
        <f t="shared" si="7"/>
        <v>-0.53333333333333333</v>
      </c>
    </row>
    <row r="45" spans="1:10" x14ac:dyDescent="0.2">
      <c r="A45" s="158" t="s">
        <v>396</v>
      </c>
      <c r="B45" s="65">
        <v>0</v>
      </c>
      <c r="C45" s="66">
        <v>0</v>
      </c>
      <c r="D45" s="65">
        <v>4</v>
      </c>
      <c r="E45" s="66">
        <v>0</v>
      </c>
      <c r="F45" s="67"/>
      <c r="G45" s="65">
        <f t="shared" si="4"/>
        <v>0</v>
      </c>
      <c r="H45" s="66">
        <f t="shared" si="5"/>
        <v>4</v>
      </c>
      <c r="I45" s="20" t="str">
        <f t="shared" si="6"/>
        <v>-</v>
      </c>
      <c r="J45" s="21" t="str">
        <f t="shared" si="7"/>
        <v>-</v>
      </c>
    </row>
    <row r="46" spans="1:10" x14ac:dyDescent="0.2">
      <c r="A46" s="158" t="s">
        <v>413</v>
      </c>
      <c r="B46" s="65">
        <v>0</v>
      </c>
      <c r="C46" s="66">
        <v>1</v>
      </c>
      <c r="D46" s="65">
        <v>5</v>
      </c>
      <c r="E46" s="66">
        <v>3</v>
      </c>
      <c r="F46" s="67"/>
      <c r="G46" s="65">
        <f t="shared" si="4"/>
        <v>-1</v>
      </c>
      <c r="H46" s="66">
        <f t="shared" si="5"/>
        <v>2</v>
      </c>
      <c r="I46" s="20">
        <f t="shared" si="6"/>
        <v>-1</v>
      </c>
      <c r="J46" s="21">
        <f t="shared" si="7"/>
        <v>0.66666666666666663</v>
      </c>
    </row>
    <row r="47" spans="1:10" x14ac:dyDescent="0.2">
      <c r="A47" s="158" t="s">
        <v>286</v>
      </c>
      <c r="B47" s="65">
        <v>0</v>
      </c>
      <c r="C47" s="66">
        <v>0</v>
      </c>
      <c r="D47" s="65">
        <v>2</v>
      </c>
      <c r="E47" s="66">
        <v>0</v>
      </c>
      <c r="F47" s="67"/>
      <c r="G47" s="65">
        <f t="shared" si="4"/>
        <v>0</v>
      </c>
      <c r="H47" s="66">
        <f t="shared" si="5"/>
        <v>2</v>
      </c>
      <c r="I47" s="20" t="str">
        <f t="shared" si="6"/>
        <v>-</v>
      </c>
      <c r="J47" s="21" t="str">
        <f t="shared" si="7"/>
        <v>-</v>
      </c>
    </row>
    <row r="48" spans="1:10" s="160" customFormat="1" x14ac:dyDescent="0.2">
      <c r="A48" s="178" t="s">
        <v>553</v>
      </c>
      <c r="B48" s="71">
        <v>6</v>
      </c>
      <c r="C48" s="72">
        <v>13</v>
      </c>
      <c r="D48" s="71">
        <v>71</v>
      </c>
      <c r="E48" s="72">
        <v>86</v>
      </c>
      <c r="F48" s="73"/>
      <c r="G48" s="71">
        <f t="shared" si="4"/>
        <v>-7</v>
      </c>
      <c r="H48" s="72">
        <f t="shared" si="5"/>
        <v>-15</v>
      </c>
      <c r="I48" s="37">
        <f t="shared" si="6"/>
        <v>-0.53846153846153844</v>
      </c>
      <c r="J48" s="38">
        <f t="shared" si="7"/>
        <v>-0.1744186046511628</v>
      </c>
    </row>
    <row r="49" spans="1:10" x14ac:dyDescent="0.2">
      <c r="A49" s="177"/>
      <c r="B49" s="143"/>
      <c r="C49" s="144"/>
      <c r="D49" s="143"/>
      <c r="E49" s="144"/>
      <c r="F49" s="145"/>
      <c r="G49" s="143"/>
      <c r="H49" s="144"/>
      <c r="I49" s="151"/>
      <c r="J49" s="152"/>
    </row>
    <row r="50" spans="1:10" s="139" customFormat="1" x14ac:dyDescent="0.2">
      <c r="A50" s="159" t="s">
        <v>35</v>
      </c>
      <c r="B50" s="65"/>
      <c r="C50" s="66"/>
      <c r="D50" s="65"/>
      <c r="E50" s="66"/>
      <c r="F50" s="67"/>
      <c r="G50" s="65"/>
      <c r="H50" s="66"/>
      <c r="I50" s="20"/>
      <c r="J50" s="21"/>
    </row>
    <row r="51" spans="1:10" x14ac:dyDescent="0.2">
      <c r="A51" s="158" t="s">
        <v>264</v>
      </c>
      <c r="B51" s="65">
        <v>0</v>
      </c>
      <c r="C51" s="66">
        <v>0</v>
      </c>
      <c r="D51" s="65">
        <v>4</v>
      </c>
      <c r="E51" s="66">
        <v>0</v>
      </c>
      <c r="F51" s="67"/>
      <c r="G51" s="65">
        <f>B51-C51</f>
        <v>0</v>
      </c>
      <c r="H51" s="66">
        <f>D51-E51</f>
        <v>4</v>
      </c>
      <c r="I51" s="20" t="str">
        <f>IF(C51=0, "-", IF(G51/C51&lt;10, G51/C51, "&gt;999%"))</f>
        <v>-</v>
      </c>
      <c r="J51" s="21" t="str">
        <f>IF(E51=0, "-", IF(H51/E51&lt;10, H51/E51, "&gt;999%"))</f>
        <v>-</v>
      </c>
    </row>
    <row r="52" spans="1:10" s="160" customFormat="1" x14ac:dyDescent="0.2">
      <c r="A52" s="178" t="s">
        <v>554</v>
      </c>
      <c r="B52" s="71">
        <v>0</v>
      </c>
      <c r="C52" s="72">
        <v>0</v>
      </c>
      <c r="D52" s="71">
        <v>4</v>
      </c>
      <c r="E52" s="72">
        <v>0</v>
      </c>
      <c r="F52" s="73"/>
      <c r="G52" s="71">
        <f>B52-C52</f>
        <v>0</v>
      </c>
      <c r="H52" s="72">
        <f>D52-E52</f>
        <v>4</v>
      </c>
      <c r="I52" s="37" t="str">
        <f>IF(C52=0, "-", IF(G52/C52&lt;10, G52/C52, "&gt;999%"))</f>
        <v>-</v>
      </c>
      <c r="J52" s="38" t="str">
        <f>IF(E52=0, "-", IF(H52/E52&lt;10, H52/E52, "&gt;999%"))</f>
        <v>-</v>
      </c>
    </row>
    <row r="53" spans="1:10" x14ac:dyDescent="0.2">
      <c r="A53" s="177"/>
      <c r="B53" s="143"/>
      <c r="C53" s="144"/>
      <c r="D53" s="143"/>
      <c r="E53" s="144"/>
      <c r="F53" s="145"/>
      <c r="G53" s="143"/>
      <c r="H53" s="144"/>
      <c r="I53" s="151"/>
      <c r="J53" s="152"/>
    </row>
    <row r="54" spans="1:10" s="139" customFormat="1" x14ac:dyDescent="0.2">
      <c r="A54" s="159" t="s">
        <v>36</v>
      </c>
      <c r="B54" s="65"/>
      <c r="C54" s="66"/>
      <c r="D54" s="65"/>
      <c r="E54" s="66"/>
      <c r="F54" s="67"/>
      <c r="G54" s="65"/>
      <c r="H54" s="66"/>
      <c r="I54" s="20"/>
      <c r="J54" s="21"/>
    </row>
    <row r="55" spans="1:10" x14ac:dyDescent="0.2">
      <c r="A55" s="158" t="s">
        <v>422</v>
      </c>
      <c r="B55" s="65">
        <v>0</v>
      </c>
      <c r="C55" s="66">
        <v>1</v>
      </c>
      <c r="D55" s="65">
        <v>0</v>
      </c>
      <c r="E55" s="66">
        <v>3</v>
      </c>
      <c r="F55" s="67"/>
      <c r="G55" s="65">
        <f>B55-C55</f>
        <v>-1</v>
      </c>
      <c r="H55" s="66">
        <f>D55-E55</f>
        <v>-3</v>
      </c>
      <c r="I55" s="20">
        <f>IF(C55=0, "-", IF(G55/C55&lt;10, G55/C55, "&gt;999%"))</f>
        <v>-1</v>
      </c>
      <c r="J55" s="21">
        <f>IF(E55=0, "-", IF(H55/E55&lt;10, H55/E55, "&gt;999%"))</f>
        <v>-1</v>
      </c>
    </row>
    <row r="56" spans="1:10" x14ac:dyDescent="0.2">
      <c r="A56" s="158" t="s">
        <v>297</v>
      </c>
      <c r="B56" s="65">
        <v>0</v>
      </c>
      <c r="C56" s="66">
        <v>1</v>
      </c>
      <c r="D56" s="65">
        <v>0</v>
      </c>
      <c r="E56" s="66">
        <v>2</v>
      </c>
      <c r="F56" s="67"/>
      <c r="G56" s="65">
        <f>B56-C56</f>
        <v>-1</v>
      </c>
      <c r="H56" s="66">
        <f>D56-E56</f>
        <v>-2</v>
      </c>
      <c r="I56" s="20">
        <f>IF(C56=0, "-", IF(G56/C56&lt;10, G56/C56, "&gt;999%"))</f>
        <v>-1</v>
      </c>
      <c r="J56" s="21">
        <f>IF(E56=0, "-", IF(H56/E56&lt;10, H56/E56, "&gt;999%"))</f>
        <v>-1</v>
      </c>
    </row>
    <row r="57" spans="1:10" s="160" customFormat="1" x14ac:dyDescent="0.2">
      <c r="A57" s="178" t="s">
        <v>555</v>
      </c>
      <c r="B57" s="71">
        <v>0</v>
      </c>
      <c r="C57" s="72">
        <v>2</v>
      </c>
      <c r="D57" s="71">
        <v>0</v>
      </c>
      <c r="E57" s="72">
        <v>5</v>
      </c>
      <c r="F57" s="73"/>
      <c r="G57" s="71">
        <f>B57-C57</f>
        <v>-2</v>
      </c>
      <c r="H57" s="72">
        <f>D57-E57</f>
        <v>-5</v>
      </c>
      <c r="I57" s="37">
        <f>IF(C57=0, "-", IF(G57/C57&lt;10, G57/C57, "&gt;999%"))</f>
        <v>-1</v>
      </c>
      <c r="J57" s="38">
        <f>IF(E57=0, "-", IF(H57/E57&lt;10, H57/E57, "&gt;999%"))</f>
        <v>-1</v>
      </c>
    </row>
    <row r="58" spans="1:10" x14ac:dyDescent="0.2">
      <c r="A58" s="177"/>
      <c r="B58" s="143"/>
      <c r="C58" s="144"/>
      <c r="D58" s="143"/>
      <c r="E58" s="144"/>
      <c r="F58" s="145"/>
      <c r="G58" s="143"/>
      <c r="H58" s="144"/>
      <c r="I58" s="151"/>
      <c r="J58" s="152"/>
    </row>
    <row r="59" spans="1:10" s="139" customFormat="1" x14ac:dyDescent="0.2">
      <c r="A59" s="159" t="s">
        <v>37</v>
      </c>
      <c r="B59" s="65"/>
      <c r="C59" s="66"/>
      <c r="D59" s="65"/>
      <c r="E59" s="66"/>
      <c r="F59" s="67"/>
      <c r="G59" s="65"/>
      <c r="H59" s="66"/>
      <c r="I59" s="20"/>
      <c r="J59" s="21"/>
    </row>
    <row r="60" spans="1:10" x14ac:dyDescent="0.2">
      <c r="A60" s="158" t="s">
        <v>480</v>
      </c>
      <c r="B60" s="65">
        <v>1</v>
      </c>
      <c r="C60" s="66">
        <v>1</v>
      </c>
      <c r="D60" s="65">
        <v>8</v>
      </c>
      <c r="E60" s="66">
        <v>4</v>
      </c>
      <c r="F60" s="67"/>
      <c r="G60" s="65">
        <f>B60-C60</f>
        <v>0</v>
      </c>
      <c r="H60" s="66">
        <f>D60-E60</f>
        <v>4</v>
      </c>
      <c r="I60" s="20">
        <f>IF(C60=0, "-", IF(G60/C60&lt;10, G60/C60, "&gt;999%"))</f>
        <v>0</v>
      </c>
      <c r="J60" s="21">
        <f>IF(E60=0, "-", IF(H60/E60&lt;10, H60/E60, "&gt;999%"))</f>
        <v>1</v>
      </c>
    </row>
    <row r="61" spans="1:10" x14ac:dyDescent="0.2">
      <c r="A61" s="158" t="s">
        <v>474</v>
      </c>
      <c r="B61" s="65">
        <v>0</v>
      </c>
      <c r="C61" s="66">
        <v>0</v>
      </c>
      <c r="D61" s="65">
        <v>0</v>
      </c>
      <c r="E61" s="66">
        <v>2</v>
      </c>
      <c r="F61" s="67"/>
      <c r="G61" s="65">
        <f>B61-C61</f>
        <v>0</v>
      </c>
      <c r="H61" s="66">
        <f>D61-E61</f>
        <v>-2</v>
      </c>
      <c r="I61" s="20" t="str">
        <f>IF(C61=0, "-", IF(G61/C61&lt;10, G61/C61, "&gt;999%"))</f>
        <v>-</v>
      </c>
      <c r="J61" s="21">
        <f>IF(E61=0, "-", IF(H61/E61&lt;10, H61/E61, "&gt;999%"))</f>
        <v>-1</v>
      </c>
    </row>
    <row r="62" spans="1:10" s="160" customFormat="1" x14ac:dyDescent="0.2">
      <c r="A62" s="178" t="s">
        <v>556</v>
      </c>
      <c r="B62" s="71">
        <v>1</v>
      </c>
      <c r="C62" s="72">
        <v>1</v>
      </c>
      <c r="D62" s="71">
        <v>8</v>
      </c>
      <c r="E62" s="72">
        <v>6</v>
      </c>
      <c r="F62" s="73"/>
      <c r="G62" s="71">
        <f>B62-C62</f>
        <v>0</v>
      </c>
      <c r="H62" s="72">
        <f>D62-E62</f>
        <v>2</v>
      </c>
      <c r="I62" s="37">
        <f>IF(C62=0, "-", IF(G62/C62&lt;10, G62/C62, "&gt;999%"))</f>
        <v>0</v>
      </c>
      <c r="J62" s="38">
        <f>IF(E62=0, "-", IF(H62/E62&lt;10, H62/E62, "&gt;999%"))</f>
        <v>0.33333333333333331</v>
      </c>
    </row>
    <row r="63" spans="1:10" x14ac:dyDescent="0.2">
      <c r="A63" s="177"/>
      <c r="B63" s="143"/>
      <c r="C63" s="144"/>
      <c r="D63" s="143"/>
      <c r="E63" s="144"/>
      <c r="F63" s="145"/>
      <c r="G63" s="143"/>
      <c r="H63" s="144"/>
      <c r="I63" s="151"/>
      <c r="J63" s="152"/>
    </row>
    <row r="64" spans="1:10" s="139" customFormat="1" x14ac:dyDescent="0.2">
      <c r="A64" s="159" t="s">
        <v>38</v>
      </c>
      <c r="B64" s="65"/>
      <c r="C64" s="66"/>
      <c r="D64" s="65"/>
      <c r="E64" s="66"/>
      <c r="F64" s="67"/>
      <c r="G64" s="65"/>
      <c r="H64" s="66"/>
      <c r="I64" s="20"/>
      <c r="J64" s="21"/>
    </row>
    <row r="65" spans="1:10" x14ac:dyDescent="0.2">
      <c r="A65" s="158" t="s">
        <v>186</v>
      </c>
      <c r="B65" s="65">
        <v>0</v>
      </c>
      <c r="C65" s="66">
        <v>0</v>
      </c>
      <c r="D65" s="65">
        <v>1</v>
      </c>
      <c r="E65" s="66">
        <v>4</v>
      </c>
      <c r="F65" s="67"/>
      <c r="G65" s="65">
        <f>B65-C65</f>
        <v>0</v>
      </c>
      <c r="H65" s="66">
        <f>D65-E65</f>
        <v>-3</v>
      </c>
      <c r="I65" s="20" t="str">
        <f>IF(C65=0, "-", IF(G65/C65&lt;10, G65/C65, "&gt;999%"))</f>
        <v>-</v>
      </c>
      <c r="J65" s="21">
        <f>IF(E65=0, "-", IF(H65/E65&lt;10, H65/E65, "&gt;999%"))</f>
        <v>-0.75</v>
      </c>
    </row>
    <row r="66" spans="1:10" s="160" customFormat="1" x14ac:dyDescent="0.2">
      <c r="A66" s="178" t="s">
        <v>557</v>
      </c>
      <c r="B66" s="71">
        <v>0</v>
      </c>
      <c r="C66" s="72">
        <v>0</v>
      </c>
      <c r="D66" s="71">
        <v>1</v>
      </c>
      <c r="E66" s="72">
        <v>4</v>
      </c>
      <c r="F66" s="73"/>
      <c r="G66" s="71">
        <f>B66-C66</f>
        <v>0</v>
      </c>
      <c r="H66" s="72">
        <f>D66-E66</f>
        <v>-3</v>
      </c>
      <c r="I66" s="37" t="str">
        <f>IF(C66=0, "-", IF(G66/C66&lt;10, G66/C66, "&gt;999%"))</f>
        <v>-</v>
      </c>
      <c r="J66" s="38">
        <f>IF(E66=0, "-", IF(H66/E66&lt;10, H66/E66, "&gt;999%"))</f>
        <v>-0.75</v>
      </c>
    </row>
    <row r="67" spans="1:10" x14ac:dyDescent="0.2">
      <c r="A67" s="177"/>
      <c r="B67" s="143"/>
      <c r="C67" s="144"/>
      <c r="D67" s="143"/>
      <c r="E67" s="144"/>
      <c r="F67" s="145"/>
      <c r="G67" s="143"/>
      <c r="H67" s="144"/>
      <c r="I67" s="151"/>
      <c r="J67" s="152"/>
    </row>
    <row r="68" spans="1:10" s="139" customFormat="1" x14ac:dyDescent="0.2">
      <c r="A68" s="159" t="s">
        <v>39</v>
      </c>
      <c r="B68" s="65"/>
      <c r="C68" s="66"/>
      <c r="D68" s="65"/>
      <c r="E68" s="66"/>
      <c r="F68" s="67"/>
      <c r="G68" s="65"/>
      <c r="H68" s="66"/>
      <c r="I68" s="20"/>
      <c r="J68" s="21"/>
    </row>
    <row r="69" spans="1:10" x14ac:dyDescent="0.2">
      <c r="A69" s="158" t="s">
        <v>463</v>
      </c>
      <c r="B69" s="65">
        <v>7</v>
      </c>
      <c r="C69" s="66">
        <v>14</v>
      </c>
      <c r="D69" s="65">
        <v>29</v>
      </c>
      <c r="E69" s="66">
        <v>96</v>
      </c>
      <c r="F69" s="67"/>
      <c r="G69" s="65">
        <f>B69-C69</f>
        <v>-7</v>
      </c>
      <c r="H69" s="66">
        <f>D69-E69</f>
        <v>-67</v>
      </c>
      <c r="I69" s="20">
        <f>IF(C69=0, "-", IF(G69/C69&lt;10, G69/C69, "&gt;999%"))</f>
        <v>-0.5</v>
      </c>
      <c r="J69" s="21">
        <f>IF(E69=0, "-", IF(H69/E69&lt;10, H69/E69, "&gt;999%"))</f>
        <v>-0.69791666666666663</v>
      </c>
    </row>
    <row r="70" spans="1:10" s="160" customFormat="1" x14ac:dyDescent="0.2">
      <c r="A70" s="178" t="s">
        <v>558</v>
      </c>
      <c r="B70" s="71">
        <v>7</v>
      </c>
      <c r="C70" s="72">
        <v>14</v>
      </c>
      <c r="D70" s="71">
        <v>29</v>
      </c>
      <c r="E70" s="72">
        <v>96</v>
      </c>
      <c r="F70" s="73"/>
      <c r="G70" s="71">
        <f>B70-C70</f>
        <v>-7</v>
      </c>
      <c r="H70" s="72">
        <f>D70-E70</f>
        <v>-67</v>
      </c>
      <c r="I70" s="37">
        <f>IF(C70=0, "-", IF(G70/C70&lt;10, G70/C70, "&gt;999%"))</f>
        <v>-0.5</v>
      </c>
      <c r="J70" s="38">
        <f>IF(E70=0, "-", IF(H70/E70&lt;10, H70/E70, "&gt;999%"))</f>
        <v>-0.69791666666666663</v>
      </c>
    </row>
    <row r="71" spans="1:10" x14ac:dyDescent="0.2">
      <c r="A71" s="177"/>
      <c r="B71" s="143"/>
      <c r="C71" s="144"/>
      <c r="D71" s="143"/>
      <c r="E71" s="144"/>
      <c r="F71" s="145"/>
      <c r="G71" s="143"/>
      <c r="H71" s="144"/>
      <c r="I71" s="151"/>
      <c r="J71" s="152"/>
    </row>
    <row r="72" spans="1:10" s="139" customFormat="1" x14ac:dyDescent="0.2">
      <c r="A72" s="159" t="s">
        <v>40</v>
      </c>
      <c r="B72" s="65"/>
      <c r="C72" s="66"/>
      <c r="D72" s="65"/>
      <c r="E72" s="66"/>
      <c r="F72" s="67"/>
      <c r="G72" s="65"/>
      <c r="H72" s="66"/>
      <c r="I72" s="20"/>
      <c r="J72" s="21"/>
    </row>
    <row r="73" spans="1:10" x14ac:dyDescent="0.2">
      <c r="A73" s="158" t="s">
        <v>298</v>
      </c>
      <c r="B73" s="65">
        <v>0</v>
      </c>
      <c r="C73" s="66">
        <v>0</v>
      </c>
      <c r="D73" s="65">
        <v>0</v>
      </c>
      <c r="E73" s="66">
        <v>4</v>
      </c>
      <c r="F73" s="67"/>
      <c r="G73" s="65">
        <f t="shared" ref="G73:G86" si="8">B73-C73</f>
        <v>0</v>
      </c>
      <c r="H73" s="66">
        <f t="shared" ref="H73:H86" si="9">D73-E73</f>
        <v>-4</v>
      </c>
      <c r="I73" s="20" t="str">
        <f t="shared" ref="I73:I86" si="10">IF(C73=0, "-", IF(G73/C73&lt;10, G73/C73, "&gt;999%"))</f>
        <v>-</v>
      </c>
      <c r="J73" s="21">
        <f t="shared" ref="J73:J86" si="11">IF(E73=0, "-", IF(H73/E73&lt;10, H73/E73, "&gt;999%"))</f>
        <v>-1</v>
      </c>
    </row>
    <row r="74" spans="1:10" x14ac:dyDescent="0.2">
      <c r="A74" s="158" t="s">
        <v>369</v>
      </c>
      <c r="B74" s="65">
        <v>1</v>
      </c>
      <c r="C74" s="66">
        <v>1</v>
      </c>
      <c r="D74" s="65">
        <v>19</v>
      </c>
      <c r="E74" s="66">
        <v>14</v>
      </c>
      <c r="F74" s="67"/>
      <c r="G74" s="65">
        <f t="shared" si="8"/>
        <v>0</v>
      </c>
      <c r="H74" s="66">
        <f t="shared" si="9"/>
        <v>5</v>
      </c>
      <c r="I74" s="20">
        <f t="shared" si="10"/>
        <v>0</v>
      </c>
      <c r="J74" s="21">
        <f t="shared" si="11"/>
        <v>0.35714285714285715</v>
      </c>
    </row>
    <row r="75" spans="1:10" x14ac:dyDescent="0.2">
      <c r="A75" s="158" t="s">
        <v>335</v>
      </c>
      <c r="B75" s="65">
        <v>0</v>
      </c>
      <c r="C75" s="66">
        <v>6</v>
      </c>
      <c r="D75" s="65">
        <v>18</v>
      </c>
      <c r="E75" s="66">
        <v>47</v>
      </c>
      <c r="F75" s="67"/>
      <c r="G75" s="65">
        <f t="shared" si="8"/>
        <v>-6</v>
      </c>
      <c r="H75" s="66">
        <f t="shared" si="9"/>
        <v>-29</v>
      </c>
      <c r="I75" s="20">
        <f t="shared" si="10"/>
        <v>-1</v>
      </c>
      <c r="J75" s="21">
        <f t="shared" si="11"/>
        <v>-0.61702127659574468</v>
      </c>
    </row>
    <row r="76" spans="1:10" x14ac:dyDescent="0.2">
      <c r="A76" s="158" t="s">
        <v>370</v>
      </c>
      <c r="B76" s="65">
        <v>7</v>
      </c>
      <c r="C76" s="66">
        <v>5</v>
      </c>
      <c r="D76" s="65">
        <v>48</v>
      </c>
      <c r="E76" s="66">
        <v>43</v>
      </c>
      <c r="F76" s="67"/>
      <c r="G76" s="65">
        <f t="shared" si="8"/>
        <v>2</v>
      </c>
      <c r="H76" s="66">
        <f t="shared" si="9"/>
        <v>5</v>
      </c>
      <c r="I76" s="20">
        <f t="shared" si="10"/>
        <v>0.4</v>
      </c>
      <c r="J76" s="21">
        <f t="shared" si="11"/>
        <v>0.11627906976744186</v>
      </c>
    </row>
    <row r="77" spans="1:10" x14ac:dyDescent="0.2">
      <c r="A77" s="158" t="s">
        <v>189</v>
      </c>
      <c r="B77" s="65">
        <v>0</v>
      </c>
      <c r="C77" s="66">
        <v>0</v>
      </c>
      <c r="D77" s="65">
        <v>4</v>
      </c>
      <c r="E77" s="66">
        <v>0</v>
      </c>
      <c r="F77" s="67"/>
      <c r="G77" s="65">
        <f t="shared" si="8"/>
        <v>0</v>
      </c>
      <c r="H77" s="66">
        <f t="shared" si="9"/>
        <v>4</v>
      </c>
      <c r="I77" s="20" t="str">
        <f t="shared" si="10"/>
        <v>-</v>
      </c>
      <c r="J77" s="21" t="str">
        <f t="shared" si="11"/>
        <v>-</v>
      </c>
    </row>
    <row r="78" spans="1:10" x14ac:dyDescent="0.2">
      <c r="A78" s="158" t="s">
        <v>206</v>
      </c>
      <c r="B78" s="65">
        <v>4</v>
      </c>
      <c r="C78" s="66">
        <v>5</v>
      </c>
      <c r="D78" s="65">
        <v>20</v>
      </c>
      <c r="E78" s="66">
        <v>54</v>
      </c>
      <c r="F78" s="67"/>
      <c r="G78" s="65">
        <f t="shared" si="8"/>
        <v>-1</v>
      </c>
      <c r="H78" s="66">
        <f t="shared" si="9"/>
        <v>-34</v>
      </c>
      <c r="I78" s="20">
        <f t="shared" si="10"/>
        <v>-0.2</v>
      </c>
      <c r="J78" s="21">
        <f t="shared" si="11"/>
        <v>-0.62962962962962965</v>
      </c>
    </row>
    <row r="79" spans="1:10" x14ac:dyDescent="0.2">
      <c r="A79" s="158" t="s">
        <v>232</v>
      </c>
      <c r="B79" s="65">
        <v>0</v>
      </c>
      <c r="C79" s="66">
        <v>0</v>
      </c>
      <c r="D79" s="65">
        <v>0</v>
      </c>
      <c r="E79" s="66">
        <v>3</v>
      </c>
      <c r="F79" s="67"/>
      <c r="G79" s="65">
        <f t="shared" si="8"/>
        <v>0</v>
      </c>
      <c r="H79" s="66">
        <f t="shared" si="9"/>
        <v>-3</v>
      </c>
      <c r="I79" s="20" t="str">
        <f t="shared" si="10"/>
        <v>-</v>
      </c>
      <c r="J79" s="21">
        <f t="shared" si="11"/>
        <v>-1</v>
      </c>
    </row>
    <row r="80" spans="1:10" x14ac:dyDescent="0.2">
      <c r="A80" s="158" t="s">
        <v>278</v>
      </c>
      <c r="B80" s="65">
        <v>1</v>
      </c>
      <c r="C80" s="66">
        <v>3</v>
      </c>
      <c r="D80" s="65">
        <v>19</v>
      </c>
      <c r="E80" s="66">
        <v>32</v>
      </c>
      <c r="F80" s="67"/>
      <c r="G80" s="65">
        <f t="shared" si="8"/>
        <v>-2</v>
      </c>
      <c r="H80" s="66">
        <f t="shared" si="9"/>
        <v>-13</v>
      </c>
      <c r="I80" s="20">
        <f t="shared" si="10"/>
        <v>-0.66666666666666663</v>
      </c>
      <c r="J80" s="21">
        <f t="shared" si="11"/>
        <v>-0.40625</v>
      </c>
    </row>
    <row r="81" spans="1:10" x14ac:dyDescent="0.2">
      <c r="A81" s="158" t="s">
        <v>299</v>
      </c>
      <c r="B81" s="65">
        <v>2</v>
      </c>
      <c r="C81" s="66">
        <v>0</v>
      </c>
      <c r="D81" s="65">
        <v>2</v>
      </c>
      <c r="E81" s="66">
        <v>0</v>
      </c>
      <c r="F81" s="67"/>
      <c r="G81" s="65">
        <f t="shared" si="8"/>
        <v>2</v>
      </c>
      <c r="H81" s="66">
        <f t="shared" si="9"/>
        <v>2</v>
      </c>
      <c r="I81" s="20" t="str">
        <f t="shared" si="10"/>
        <v>-</v>
      </c>
      <c r="J81" s="21" t="str">
        <f t="shared" si="11"/>
        <v>-</v>
      </c>
    </row>
    <row r="82" spans="1:10" x14ac:dyDescent="0.2">
      <c r="A82" s="158" t="s">
        <v>435</v>
      </c>
      <c r="B82" s="65">
        <v>6</v>
      </c>
      <c r="C82" s="66">
        <v>5</v>
      </c>
      <c r="D82" s="65">
        <v>38</v>
      </c>
      <c r="E82" s="66">
        <v>74</v>
      </c>
      <c r="F82" s="67"/>
      <c r="G82" s="65">
        <f t="shared" si="8"/>
        <v>1</v>
      </c>
      <c r="H82" s="66">
        <f t="shared" si="9"/>
        <v>-36</v>
      </c>
      <c r="I82" s="20">
        <f t="shared" si="10"/>
        <v>0.2</v>
      </c>
      <c r="J82" s="21">
        <f t="shared" si="11"/>
        <v>-0.48648648648648651</v>
      </c>
    </row>
    <row r="83" spans="1:10" x14ac:dyDescent="0.2">
      <c r="A83" s="158" t="s">
        <v>445</v>
      </c>
      <c r="B83" s="65">
        <v>94</v>
      </c>
      <c r="C83" s="66">
        <v>64</v>
      </c>
      <c r="D83" s="65">
        <v>638</v>
      </c>
      <c r="E83" s="66">
        <v>638</v>
      </c>
      <c r="F83" s="67"/>
      <c r="G83" s="65">
        <f t="shared" si="8"/>
        <v>30</v>
      </c>
      <c r="H83" s="66">
        <f t="shared" si="9"/>
        <v>0</v>
      </c>
      <c r="I83" s="20">
        <f t="shared" si="10"/>
        <v>0.46875</v>
      </c>
      <c r="J83" s="21">
        <f t="shared" si="11"/>
        <v>0</v>
      </c>
    </row>
    <row r="84" spans="1:10" x14ac:dyDescent="0.2">
      <c r="A84" s="158" t="s">
        <v>426</v>
      </c>
      <c r="B84" s="65">
        <v>2</v>
      </c>
      <c r="C84" s="66">
        <v>2</v>
      </c>
      <c r="D84" s="65">
        <v>37</v>
      </c>
      <c r="E84" s="66">
        <v>34</v>
      </c>
      <c r="F84" s="67"/>
      <c r="G84" s="65">
        <f t="shared" si="8"/>
        <v>0</v>
      </c>
      <c r="H84" s="66">
        <f t="shared" si="9"/>
        <v>3</v>
      </c>
      <c r="I84" s="20">
        <f t="shared" si="10"/>
        <v>0</v>
      </c>
      <c r="J84" s="21">
        <f t="shared" si="11"/>
        <v>8.8235294117647065E-2</v>
      </c>
    </row>
    <row r="85" spans="1:10" x14ac:dyDescent="0.2">
      <c r="A85" s="158" t="s">
        <v>464</v>
      </c>
      <c r="B85" s="65">
        <v>1</v>
      </c>
      <c r="C85" s="66">
        <v>0</v>
      </c>
      <c r="D85" s="65">
        <v>19</v>
      </c>
      <c r="E85" s="66">
        <v>21</v>
      </c>
      <c r="F85" s="67"/>
      <c r="G85" s="65">
        <f t="shared" si="8"/>
        <v>1</v>
      </c>
      <c r="H85" s="66">
        <f t="shared" si="9"/>
        <v>-2</v>
      </c>
      <c r="I85" s="20" t="str">
        <f t="shared" si="10"/>
        <v>-</v>
      </c>
      <c r="J85" s="21">
        <f t="shared" si="11"/>
        <v>-9.5238095238095233E-2</v>
      </c>
    </row>
    <row r="86" spans="1:10" s="160" customFormat="1" x14ac:dyDescent="0.2">
      <c r="A86" s="178" t="s">
        <v>559</v>
      </c>
      <c r="B86" s="71">
        <v>118</v>
      </c>
      <c r="C86" s="72">
        <v>91</v>
      </c>
      <c r="D86" s="71">
        <v>862</v>
      </c>
      <c r="E86" s="72">
        <v>964</v>
      </c>
      <c r="F86" s="73"/>
      <c r="G86" s="71">
        <f t="shared" si="8"/>
        <v>27</v>
      </c>
      <c r="H86" s="72">
        <f t="shared" si="9"/>
        <v>-102</v>
      </c>
      <c r="I86" s="37">
        <f t="shared" si="10"/>
        <v>0.2967032967032967</v>
      </c>
      <c r="J86" s="38">
        <f t="shared" si="11"/>
        <v>-0.10580912863070539</v>
      </c>
    </row>
    <row r="87" spans="1:10" x14ac:dyDescent="0.2">
      <c r="A87" s="177"/>
      <c r="B87" s="143"/>
      <c r="C87" s="144"/>
      <c r="D87" s="143"/>
      <c r="E87" s="144"/>
      <c r="F87" s="145"/>
      <c r="G87" s="143"/>
      <c r="H87" s="144"/>
      <c r="I87" s="151"/>
      <c r="J87" s="152"/>
    </row>
    <row r="88" spans="1:10" s="139" customFormat="1" x14ac:dyDescent="0.2">
      <c r="A88" s="159" t="s">
        <v>41</v>
      </c>
      <c r="B88" s="65"/>
      <c r="C88" s="66"/>
      <c r="D88" s="65"/>
      <c r="E88" s="66"/>
      <c r="F88" s="67"/>
      <c r="G88" s="65"/>
      <c r="H88" s="66"/>
      <c r="I88" s="20"/>
      <c r="J88" s="21"/>
    </row>
    <row r="89" spans="1:10" x14ac:dyDescent="0.2">
      <c r="A89" s="158" t="s">
        <v>481</v>
      </c>
      <c r="B89" s="65">
        <v>0</v>
      </c>
      <c r="C89" s="66">
        <v>0</v>
      </c>
      <c r="D89" s="65">
        <v>1</v>
      </c>
      <c r="E89" s="66">
        <v>3</v>
      </c>
      <c r="F89" s="67"/>
      <c r="G89" s="65">
        <f>B89-C89</f>
        <v>0</v>
      </c>
      <c r="H89" s="66">
        <f>D89-E89</f>
        <v>-2</v>
      </c>
      <c r="I89" s="20" t="str">
        <f>IF(C89=0, "-", IF(G89/C89&lt;10, G89/C89, "&gt;999%"))</f>
        <v>-</v>
      </c>
      <c r="J89" s="21">
        <f>IF(E89=0, "-", IF(H89/E89&lt;10, H89/E89, "&gt;999%"))</f>
        <v>-0.66666666666666663</v>
      </c>
    </row>
    <row r="90" spans="1:10" s="160" customFormat="1" x14ac:dyDescent="0.2">
      <c r="A90" s="178" t="s">
        <v>560</v>
      </c>
      <c r="B90" s="71">
        <v>0</v>
      </c>
      <c r="C90" s="72">
        <v>0</v>
      </c>
      <c r="D90" s="71">
        <v>1</v>
      </c>
      <c r="E90" s="72">
        <v>3</v>
      </c>
      <c r="F90" s="73"/>
      <c r="G90" s="71">
        <f>B90-C90</f>
        <v>0</v>
      </c>
      <c r="H90" s="72">
        <f>D90-E90</f>
        <v>-2</v>
      </c>
      <c r="I90" s="37" t="str">
        <f>IF(C90=0, "-", IF(G90/C90&lt;10, G90/C90, "&gt;999%"))</f>
        <v>-</v>
      </c>
      <c r="J90" s="38">
        <f>IF(E90=0, "-", IF(H90/E90&lt;10, H90/E90, "&gt;999%"))</f>
        <v>-0.66666666666666663</v>
      </c>
    </row>
    <row r="91" spans="1:10" x14ac:dyDescent="0.2">
      <c r="A91" s="177"/>
      <c r="B91" s="143"/>
      <c r="C91" s="144"/>
      <c r="D91" s="143"/>
      <c r="E91" s="144"/>
      <c r="F91" s="145"/>
      <c r="G91" s="143"/>
      <c r="H91" s="144"/>
      <c r="I91" s="151"/>
      <c r="J91" s="152"/>
    </row>
    <row r="92" spans="1:10" s="139" customFormat="1" x14ac:dyDescent="0.2">
      <c r="A92" s="159" t="s">
        <v>42</v>
      </c>
      <c r="B92" s="65"/>
      <c r="C92" s="66"/>
      <c r="D92" s="65"/>
      <c r="E92" s="66"/>
      <c r="F92" s="67"/>
      <c r="G92" s="65"/>
      <c r="H92" s="66"/>
      <c r="I92" s="20"/>
      <c r="J92" s="21"/>
    </row>
    <row r="93" spans="1:10" x14ac:dyDescent="0.2">
      <c r="A93" s="158" t="s">
        <v>465</v>
      </c>
      <c r="B93" s="65">
        <v>6</v>
      </c>
      <c r="C93" s="66">
        <v>2</v>
      </c>
      <c r="D93" s="65">
        <v>27</v>
      </c>
      <c r="E93" s="66">
        <v>9</v>
      </c>
      <c r="F93" s="67"/>
      <c r="G93" s="65">
        <f>B93-C93</f>
        <v>4</v>
      </c>
      <c r="H93" s="66">
        <f>D93-E93</f>
        <v>18</v>
      </c>
      <c r="I93" s="20">
        <f>IF(C93=0, "-", IF(G93/C93&lt;10, G93/C93, "&gt;999%"))</f>
        <v>2</v>
      </c>
      <c r="J93" s="21">
        <f>IF(E93=0, "-", IF(H93/E93&lt;10, H93/E93, "&gt;999%"))</f>
        <v>2</v>
      </c>
    </row>
    <row r="94" spans="1:10" x14ac:dyDescent="0.2">
      <c r="A94" s="158" t="s">
        <v>475</v>
      </c>
      <c r="B94" s="65">
        <v>2</v>
      </c>
      <c r="C94" s="66">
        <v>6</v>
      </c>
      <c r="D94" s="65">
        <v>17</v>
      </c>
      <c r="E94" s="66">
        <v>41</v>
      </c>
      <c r="F94" s="67"/>
      <c r="G94" s="65">
        <f>B94-C94</f>
        <v>-4</v>
      </c>
      <c r="H94" s="66">
        <f>D94-E94</f>
        <v>-24</v>
      </c>
      <c r="I94" s="20">
        <f>IF(C94=0, "-", IF(G94/C94&lt;10, G94/C94, "&gt;999%"))</f>
        <v>-0.66666666666666663</v>
      </c>
      <c r="J94" s="21">
        <f>IF(E94=0, "-", IF(H94/E94&lt;10, H94/E94, "&gt;999%"))</f>
        <v>-0.58536585365853655</v>
      </c>
    </row>
    <row r="95" spans="1:10" x14ac:dyDescent="0.2">
      <c r="A95" s="158" t="s">
        <v>482</v>
      </c>
      <c r="B95" s="65">
        <v>0</v>
      </c>
      <c r="C95" s="66">
        <v>0</v>
      </c>
      <c r="D95" s="65">
        <v>1</v>
      </c>
      <c r="E95" s="66">
        <v>3</v>
      </c>
      <c r="F95" s="67"/>
      <c r="G95" s="65">
        <f>B95-C95</f>
        <v>0</v>
      </c>
      <c r="H95" s="66">
        <f>D95-E95</f>
        <v>-2</v>
      </c>
      <c r="I95" s="20" t="str">
        <f>IF(C95=0, "-", IF(G95/C95&lt;10, G95/C95, "&gt;999%"))</f>
        <v>-</v>
      </c>
      <c r="J95" s="21">
        <f>IF(E95=0, "-", IF(H95/E95&lt;10, H95/E95, "&gt;999%"))</f>
        <v>-0.66666666666666663</v>
      </c>
    </row>
    <row r="96" spans="1:10" s="160" customFormat="1" x14ac:dyDescent="0.2">
      <c r="A96" s="178" t="s">
        <v>561</v>
      </c>
      <c r="B96" s="71">
        <v>8</v>
      </c>
      <c r="C96" s="72">
        <v>8</v>
      </c>
      <c r="D96" s="71">
        <v>45</v>
      </c>
      <c r="E96" s="72">
        <v>53</v>
      </c>
      <c r="F96" s="73"/>
      <c r="G96" s="71">
        <f>B96-C96</f>
        <v>0</v>
      </c>
      <c r="H96" s="72">
        <f>D96-E96</f>
        <v>-8</v>
      </c>
      <c r="I96" s="37">
        <f>IF(C96=0, "-", IF(G96/C96&lt;10, G96/C96, "&gt;999%"))</f>
        <v>0</v>
      </c>
      <c r="J96" s="38">
        <f>IF(E96=0, "-", IF(H96/E96&lt;10, H96/E96, "&gt;999%"))</f>
        <v>-0.15094339622641509</v>
      </c>
    </row>
    <row r="97" spans="1:10" x14ac:dyDescent="0.2">
      <c r="A97" s="177"/>
      <c r="B97" s="143"/>
      <c r="C97" s="144"/>
      <c r="D97" s="143"/>
      <c r="E97" s="144"/>
      <c r="F97" s="145"/>
      <c r="G97" s="143"/>
      <c r="H97" s="144"/>
      <c r="I97" s="151"/>
      <c r="J97" s="152"/>
    </row>
    <row r="98" spans="1:10" s="139" customFormat="1" x14ac:dyDescent="0.2">
      <c r="A98" s="159" t="s">
        <v>43</v>
      </c>
      <c r="B98" s="65"/>
      <c r="C98" s="66"/>
      <c r="D98" s="65"/>
      <c r="E98" s="66"/>
      <c r="F98" s="67"/>
      <c r="G98" s="65"/>
      <c r="H98" s="66"/>
      <c r="I98" s="20"/>
      <c r="J98" s="21"/>
    </row>
    <row r="99" spans="1:10" x14ac:dyDescent="0.2">
      <c r="A99" s="158" t="s">
        <v>436</v>
      </c>
      <c r="B99" s="65">
        <v>1</v>
      </c>
      <c r="C99" s="66">
        <v>3</v>
      </c>
      <c r="D99" s="65">
        <v>17</v>
      </c>
      <c r="E99" s="66">
        <v>26</v>
      </c>
      <c r="F99" s="67"/>
      <c r="G99" s="65">
        <f>B99-C99</f>
        <v>-2</v>
      </c>
      <c r="H99" s="66">
        <f>D99-E99</f>
        <v>-9</v>
      </c>
      <c r="I99" s="20">
        <f>IF(C99=0, "-", IF(G99/C99&lt;10, G99/C99, "&gt;999%"))</f>
        <v>-0.66666666666666663</v>
      </c>
      <c r="J99" s="21">
        <f>IF(E99=0, "-", IF(H99/E99&lt;10, H99/E99, "&gt;999%"))</f>
        <v>-0.34615384615384615</v>
      </c>
    </row>
    <row r="100" spans="1:10" x14ac:dyDescent="0.2">
      <c r="A100" s="158" t="s">
        <v>446</v>
      </c>
      <c r="B100" s="65">
        <v>5</v>
      </c>
      <c r="C100" s="66">
        <v>3</v>
      </c>
      <c r="D100" s="65">
        <v>19</v>
      </c>
      <c r="E100" s="66">
        <v>17</v>
      </c>
      <c r="F100" s="67"/>
      <c r="G100" s="65">
        <f>B100-C100</f>
        <v>2</v>
      </c>
      <c r="H100" s="66">
        <f>D100-E100</f>
        <v>2</v>
      </c>
      <c r="I100" s="20">
        <f>IF(C100=0, "-", IF(G100/C100&lt;10, G100/C100, "&gt;999%"))</f>
        <v>0.66666666666666663</v>
      </c>
      <c r="J100" s="21">
        <f>IF(E100=0, "-", IF(H100/E100&lt;10, H100/E100, "&gt;999%"))</f>
        <v>0.11764705882352941</v>
      </c>
    </row>
    <row r="101" spans="1:10" s="160" customFormat="1" x14ac:dyDescent="0.2">
      <c r="A101" s="178" t="s">
        <v>562</v>
      </c>
      <c r="B101" s="71">
        <v>6</v>
      </c>
      <c r="C101" s="72">
        <v>6</v>
      </c>
      <c r="D101" s="71">
        <v>36</v>
      </c>
      <c r="E101" s="72">
        <v>43</v>
      </c>
      <c r="F101" s="73"/>
      <c r="G101" s="71">
        <f>B101-C101</f>
        <v>0</v>
      </c>
      <c r="H101" s="72">
        <f>D101-E101</f>
        <v>-7</v>
      </c>
      <c r="I101" s="37">
        <f>IF(C101=0, "-", IF(G101/C101&lt;10, G101/C101, "&gt;999%"))</f>
        <v>0</v>
      </c>
      <c r="J101" s="38">
        <f>IF(E101=0, "-", IF(H101/E101&lt;10, H101/E101, "&gt;999%"))</f>
        <v>-0.16279069767441862</v>
      </c>
    </row>
    <row r="102" spans="1:10" x14ac:dyDescent="0.2">
      <c r="A102" s="177"/>
      <c r="B102" s="143"/>
      <c r="C102" s="144"/>
      <c r="D102" s="143"/>
      <c r="E102" s="144"/>
      <c r="F102" s="145"/>
      <c r="G102" s="143"/>
      <c r="H102" s="144"/>
      <c r="I102" s="151"/>
      <c r="J102" s="152"/>
    </row>
    <row r="103" spans="1:10" s="139" customFormat="1" x14ac:dyDescent="0.2">
      <c r="A103" s="159" t="s">
        <v>44</v>
      </c>
      <c r="B103" s="65"/>
      <c r="C103" s="66"/>
      <c r="D103" s="65"/>
      <c r="E103" s="66"/>
      <c r="F103" s="67"/>
      <c r="G103" s="65"/>
      <c r="H103" s="66"/>
      <c r="I103" s="20"/>
      <c r="J103" s="21"/>
    </row>
    <row r="104" spans="1:10" x14ac:dyDescent="0.2">
      <c r="A104" s="158" t="s">
        <v>336</v>
      </c>
      <c r="B104" s="65">
        <v>0</v>
      </c>
      <c r="C104" s="66">
        <v>0</v>
      </c>
      <c r="D104" s="65">
        <v>0</v>
      </c>
      <c r="E104" s="66">
        <v>1</v>
      </c>
      <c r="F104" s="67"/>
      <c r="G104" s="65">
        <f>B104-C104</f>
        <v>0</v>
      </c>
      <c r="H104" s="66">
        <f>D104-E104</f>
        <v>-1</v>
      </c>
      <c r="I104" s="20" t="str">
        <f>IF(C104=0, "-", IF(G104/C104&lt;10, G104/C104, "&gt;999%"))</f>
        <v>-</v>
      </c>
      <c r="J104" s="21">
        <f>IF(E104=0, "-", IF(H104/E104&lt;10, H104/E104, "&gt;999%"))</f>
        <v>-1</v>
      </c>
    </row>
    <row r="105" spans="1:10" x14ac:dyDescent="0.2">
      <c r="A105" s="158" t="s">
        <v>371</v>
      </c>
      <c r="B105" s="65">
        <v>0</v>
      </c>
      <c r="C105" s="66">
        <v>0</v>
      </c>
      <c r="D105" s="65">
        <v>0</v>
      </c>
      <c r="E105" s="66">
        <v>1</v>
      </c>
      <c r="F105" s="67"/>
      <c r="G105" s="65">
        <f>B105-C105</f>
        <v>0</v>
      </c>
      <c r="H105" s="66">
        <f>D105-E105</f>
        <v>-1</v>
      </c>
      <c r="I105" s="20" t="str">
        <f>IF(C105=0, "-", IF(G105/C105&lt;10, G105/C105, "&gt;999%"))</f>
        <v>-</v>
      </c>
      <c r="J105" s="21">
        <f>IF(E105=0, "-", IF(H105/E105&lt;10, H105/E105, "&gt;999%"))</f>
        <v>-1</v>
      </c>
    </row>
    <row r="106" spans="1:10" s="160" customFormat="1" x14ac:dyDescent="0.2">
      <c r="A106" s="178" t="s">
        <v>563</v>
      </c>
      <c r="B106" s="71">
        <v>0</v>
      </c>
      <c r="C106" s="72">
        <v>0</v>
      </c>
      <c r="D106" s="71">
        <v>0</v>
      </c>
      <c r="E106" s="72">
        <v>2</v>
      </c>
      <c r="F106" s="73"/>
      <c r="G106" s="71">
        <f>B106-C106</f>
        <v>0</v>
      </c>
      <c r="H106" s="72">
        <f>D106-E106</f>
        <v>-2</v>
      </c>
      <c r="I106" s="37" t="str">
        <f>IF(C106=0, "-", IF(G106/C106&lt;10, G106/C106, "&gt;999%"))</f>
        <v>-</v>
      </c>
      <c r="J106" s="38">
        <f>IF(E106=0, "-", IF(H106/E106&lt;10, H106/E106, "&gt;999%"))</f>
        <v>-1</v>
      </c>
    </row>
    <row r="107" spans="1:10" x14ac:dyDescent="0.2">
      <c r="A107" s="177"/>
      <c r="B107" s="143"/>
      <c r="C107" s="144"/>
      <c r="D107" s="143"/>
      <c r="E107" s="144"/>
      <c r="F107" s="145"/>
      <c r="G107" s="143"/>
      <c r="H107" s="144"/>
      <c r="I107" s="151"/>
      <c r="J107" s="152"/>
    </row>
    <row r="108" spans="1:10" s="139" customFormat="1" x14ac:dyDescent="0.2">
      <c r="A108" s="159" t="s">
        <v>45</v>
      </c>
      <c r="B108" s="65"/>
      <c r="C108" s="66"/>
      <c r="D108" s="65"/>
      <c r="E108" s="66"/>
      <c r="F108" s="67"/>
      <c r="G108" s="65"/>
      <c r="H108" s="66"/>
      <c r="I108" s="20"/>
      <c r="J108" s="21"/>
    </row>
    <row r="109" spans="1:10" x14ac:dyDescent="0.2">
      <c r="A109" s="158" t="s">
        <v>483</v>
      </c>
      <c r="B109" s="65">
        <v>0</v>
      </c>
      <c r="C109" s="66">
        <v>1</v>
      </c>
      <c r="D109" s="65">
        <v>1</v>
      </c>
      <c r="E109" s="66">
        <v>10</v>
      </c>
      <c r="F109" s="67"/>
      <c r="G109" s="65">
        <f>B109-C109</f>
        <v>-1</v>
      </c>
      <c r="H109" s="66">
        <f>D109-E109</f>
        <v>-9</v>
      </c>
      <c r="I109" s="20">
        <f>IF(C109=0, "-", IF(G109/C109&lt;10, G109/C109, "&gt;999%"))</f>
        <v>-1</v>
      </c>
      <c r="J109" s="21">
        <f>IF(E109=0, "-", IF(H109/E109&lt;10, H109/E109, "&gt;999%"))</f>
        <v>-0.9</v>
      </c>
    </row>
    <row r="110" spans="1:10" x14ac:dyDescent="0.2">
      <c r="A110" s="158" t="s">
        <v>466</v>
      </c>
      <c r="B110" s="65">
        <v>2</v>
      </c>
      <c r="C110" s="66">
        <v>1</v>
      </c>
      <c r="D110" s="65">
        <v>27</v>
      </c>
      <c r="E110" s="66">
        <v>18</v>
      </c>
      <c r="F110" s="67"/>
      <c r="G110" s="65">
        <f>B110-C110</f>
        <v>1</v>
      </c>
      <c r="H110" s="66">
        <f>D110-E110</f>
        <v>9</v>
      </c>
      <c r="I110" s="20">
        <f>IF(C110=0, "-", IF(G110/C110&lt;10, G110/C110, "&gt;999%"))</f>
        <v>1</v>
      </c>
      <c r="J110" s="21">
        <f>IF(E110=0, "-", IF(H110/E110&lt;10, H110/E110, "&gt;999%"))</f>
        <v>0.5</v>
      </c>
    </row>
    <row r="111" spans="1:10" x14ac:dyDescent="0.2">
      <c r="A111" s="158" t="s">
        <v>476</v>
      </c>
      <c r="B111" s="65">
        <v>3</v>
      </c>
      <c r="C111" s="66">
        <v>6</v>
      </c>
      <c r="D111" s="65">
        <v>30</v>
      </c>
      <c r="E111" s="66">
        <v>28</v>
      </c>
      <c r="F111" s="67"/>
      <c r="G111" s="65">
        <f>B111-C111</f>
        <v>-3</v>
      </c>
      <c r="H111" s="66">
        <f>D111-E111</f>
        <v>2</v>
      </c>
      <c r="I111" s="20">
        <f>IF(C111=0, "-", IF(G111/C111&lt;10, G111/C111, "&gt;999%"))</f>
        <v>-0.5</v>
      </c>
      <c r="J111" s="21">
        <f>IF(E111=0, "-", IF(H111/E111&lt;10, H111/E111, "&gt;999%"))</f>
        <v>7.1428571428571425E-2</v>
      </c>
    </row>
    <row r="112" spans="1:10" s="160" customFormat="1" x14ac:dyDescent="0.2">
      <c r="A112" s="178" t="s">
        <v>564</v>
      </c>
      <c r="B112" s="71">
        <v>5</v>
      </c>
      <c r="C112" s="72">
        <v>8</v>
      </c>
      <c r="D112" s="71">
        <v>58</v>
      </c>
      <c r="E112" s="72">
        <v>56</v>
      </c>
      <c r="F112" s="73"/>
      <c r="G112" s="71">
        <f>B112-C112</f>
        <v>-3</v>
      </c>
      <c r="H112" s="72">
        <f>D112-E112</f>
        <v>2</v>
      </c>
      <c r="I112" s="37">
        <f>IF(C112=0, "-", IF(G112/C112&lt;10, G112/C112, "&gt;999%"))</f>
        <v>-0.375</v>
      </c>
      <c r="J112" s="38">
        <f>IF(E112=0, "-", IF(H112/E112&lt;10, H112/E112, "&gt;999%"))</f>
        <v>3.5714285714285712E-2</v>
      </c>
    </row>
    <row r="113" spans="1:10" x14ac:dyDescent="0.2">
      <c r="A113" s="177"/>
      <c r="B113" s="143"/>
      <c r="C113" s="144"/>
      <c r="D113" s="143"/>
      <c r="E113" s="144"/>
      <c r="F113" s="145"/>
      <c r="G113" s="143"/>
      <c r="H113" s="144"/>
      <c r="I113" s="151"/>
      <c r="J113" s="152"/>
    </row>
    <row r="114" spans="1:10" s="139" customFormat="1" x14ac:dyDescent="0.2">
      <c r="A114" s="159" t="s">
        <v>46</v>
      </c>
      <c r="B114" s="65"/>
      <c r="C114" s="66"/>
      <c r="D114" s="65"/>
      <c r="E114" s="66"/>
      <c r="F114" s="67"/>
      <c r="G114" s="65"/>
      <c r="H114" s="66"/>
      <c r="I114" s="20"/>
      <c r="J114" s="21"/>
    </row>
    <row r="115" spans="1:10" x14ac:dyDescent="0.2">
      <c r="A115" s="158" t="s">
        <v>372</v>
      </c>
      <c r="B115" s="65">
        <v>0</v>
      </c>
      <c r="C115" s="66">
        <v>12</v>
      </c>
      <c r="D115" s="65">
        <v>14</v>
      </c>
      <c r="E115" s="66">
        <v>53</v>
      </c>
      <c r="F115" s="67"/>
      <c r="G115" s="65">
        <f t="shared" ref="G115:G124" si="12">B115-C115</f>
        <v>-12</v>
      </c>
      <c r="H115" s="66">
        <f t="shared" ref="H115:H124" si="13">D115-E115</f>
        <v>-39</v>
      </c>
      <c r="I115" s="20">
        <f t="shared" ref="I115:I124" si="14">IF(C115=0, "-", IF(G115/C115&lt;10, G115/C115, "&gt;999%"))</f>
        <v>-1</v>
      </c>
      <c r="J115" s="21">
        <f t="shared" ref="J115:J124" si="15">IF(E115=0, "-", IF(H115/E115&lt;10, H115/E115, "&gt;999%"))</f>
        <v>-0.73584905660377353</v>
      </c>
    </row>
    <row r="116" spans="1:10" x14ac:dyDescent="0.2">
      <c r="A116" s="158" t="s">
        <v>207</v>
      </c>
      <c r="B116" s="65">
        <v>0</v>
      </c>
      <c r="C116" s="66">
        <v>3</v>
      </c>
      <c r="D116" s="65">
        <v>21</v>
      </c>
      <c r="E116" s="66">
        <v>92</v>
      </c>
      <c r="F116" s="67"/>
      <c r="G116" s="65">
        <f t="shared" si="12"/>
        <v>-3</v>
      </c>
      <c r="H116" s="66">
        <f t="shared" si="13"/>
        <v>-71</v>
      </c>
      <c r="I116" s="20">
        <f t="shared" si="14"/>
        <v>-1</v>
      </c>
      <c r="J116" s="21">
        <f t="shared" si="15"/>
        <v>-0.77173913043478259</v>
      </c>
    </row>
    <row r="117" spans="1:10" x14ac:dyDescent="0.2">
      <c r="A117" s="158" t="s">
        <v>373</v>
      </c>
      <c r="B117" s="65">
        <v>0</v>
      </c>
      <c r="C117" s="66">
        <v>0</v>
      </c>
      <c r="D117" s="65">
        <v>0</v>
      </c>
      <c r="E117" s="66">
        <v>4</v>
      </c>
      <c r="F117" s="67"/>
      <c r="G117" s="65">
        <f t="shared" si="12"/>
        <v>0</v>
      </c>
      <c r="H117" s="66">
        <f t="shared" si="13"/>
        <v>-4</v>
      </c>
      <c r="I117" s="20" t="str">
        <f t="shared" si="14"/>
        <v>-</v>
      </c>
      <c r="J117" s="21">
        <f t="shared" si="15"/>
        <v>-1</v>
      </c>
    </row>
    <row r="118" spans="1:10" x14ac:dyDescent="0.2">
      <c r="A118" s="158" t="s">
        <v>437</v>
      </c>
      <c r="B118" s="65">
        <v>0</v>
      </c>
      <c r="C118" s="66">
        <v>9</v>
      </c>
      <c r="D118" s="65">
        <v>7</v>
      </c>
      <c r="E118" s="66">
        <v>19</v>
      </c>
      <c r="F118" s="67"/>
      <c r="G118" s="65">
        <f t="shared" si="12"/>
        <v>-9</v>
      </c>
      <c r="H118" s="66">
        <f t="shared" si="13"/>
        <v>-12</v>
      </c>
      <c r="I118" s="20">
        <f t="shared" si="14"/>
        <v>-1</v>
      </c>
      <c r="J118" s="21">
        <f t="shared" si="15"/>
        <v>-0.63157894736842102</v>
      </c>
    </row>
    <row r="119" spans="1:10" x14ac:dyDescent="0.2">
      <c r="A119" s="158" t="s">
        <v>447</v>
      </c>
      <c r="B119" s="65">
        <v>0</v>
      </c>
      <c r="C119" s="66">
        <v>27</v>
      </c>
      <c r="D119" s="65">
        <v>225</v>
      </c>
      <c r="E119" s="66">
        <v>324</v>
      </c>
      <c r="F119" s="67"/>
      <c r="G119" s="65">
        <f t="shared" si="12"/>
        <v>-27</v>
      </c>
      <c r="H119" s="66">
        <f t="shared" si="13"/>
        <v>-99</v>
      </c>
      <c r="I119" s="20">
        <f t="shared" si="14"/>
        <v>-1</v>
      </c>
      <c r="J119" s="21">
        <f t="shared" si="15"/>
        <v>-0.30555555555555558</v>
      </c>
    </row>
    <row r="120" spans="1:10" x14ac:dyDescent="0.2">
      <c r="A120" s="158" t="s">
        <v>253</v>
      </c>
      <c r="B120" s="65">
        <v>0</v>
      </c>
      <c r="C120" s="66">
        <v>11</v>
      </c>
      <c r="D120" s="65">
        <v>5</v>
      </c>
      <c r="E120" s="66">
        <v>106</v>
      </c>
      <c r="F120" s="67"/>
      <c r="G120" s="65">
        <f t="shared" si="12"/>
        <v>-11</v>
      </c>
      <c r="H120" s="66">
        <f t="shared" si="13"/>
        <v>-101</v>
      </c>
      <c r="I120" s="20">
        <f t="shared" si="14"/>
        <v>-1</v>
      </c>
      <c r="J120" s="21">
        <f t="shared" si="15"/>
        <v>-0.95283018867924529</v>
      </c>
    </row>
    <row r="121" spans="1:10" x14ac:dyDescent="0.2">
      <c r="A121" s="158" t="s">
        <v>337</v>
      </c>
      <c r="B121" s="65">
        <v>0</v>
      </c>
      <c r="C121" s="66">
        <v>6</v>
      </c>
      <c r="D121" s="65">
        <v>23</v>
      </c>
      <c r="E121" s="66">
        <v>141</v>
      </c>
      <c r="F121" s="67"/>
      <c r="G121" s="65">
        <f t="shared" si="12"/>
        <v>-6</v>
      </c>
      <c r="H121" s="66">
        <f t="shared" si="13"/>
        <v>-118</v>
      </c>
      <c r="I121" s="20">
        <f t="shared" si="14"/>
        <v>-1</v>
      </c>
      <c r="J121" s="21">
        <f t="shared" si="15"/>
        <v>-0.83687943262411346</v>
      </c>
    </row>
    <row r="122" spans="1:10" x14ac:dyDescent="0.2">
      <c r="A122" s="158" t="s">
        <v>374</v>
      </c>
      <c r="B122" s="65">
        <v>1</v>
      </c>
      <c r="C122" s="66">
        <v>7</v>
      </c>
      <c r="D122" s="65">
        <v>28</v>
      </c>
      <c r="E122" s="66">
        <v>29</v>
      </c>
      <c r="F122" s="67"/>
      <c r="G122" s="65">
        <f t="shared" si="12"/>
        <v>-6</v>
      </c>
      <c r="H122" s="66">
        <f t="shared" si="13"/>
        <v>-1</v>
      </c>
      <c r="I122" s="20">
        <f t="shared" si="14"/>
        <v>-0.8571428571428571</v>
      </c>
      <c r="J122" s="21">
        <f t="shared" si="15"/>
        <v>-3.4482758620689655E-2</v>
      </c>
    </row>
    <row r="123" spans="1:10" x14ac:dyDescent="0.2">
      <c r="A123" s="158" t="s">
        <v>300</v>
      </c>
      <c r="B123" s="65">
        <v>0</v>
      </c>
      <c r="C123" s="66">
        <v>14</v>
      </c>
      <c r="D123" s="65">
        <v>49</v>
      </c>
      <c r="E123" s="66">
        <v>72</v>
      </c>
      <c r="F123" s="67"/>
      <c r="G123" s="65">
        <f t="shared" si="12"/>
        <v>-14</v>
      </c>
      <c r="H123" s="66">
        <f t="shared" si="13"/>
        <v>-23</v>
      </c>
      <c r="I123" s="20">
        <f t="shared" si="14"/>
        <v>-1</v>
      </c>
      <c r="J123" s="21">
        <f t="shared" si="15"/>
        <v>-0.31944444444444442</v>
      </c>
    </row>
    <row r="124" spans="1:10" s="160" customFormat="1" x14ac:dyDescent="0.2">
      <c r="A124" s="178" t="s">
        <v>565</v>
      </c>
      <c r="B124" s="71">
        <v>1</v>
      </c>
      <c r="C124" s="72">
        <v>89</v>
      </c>
      <c r="D124" s="71">
        <v>372</v>
      </c>
      <c r="E124" s="72">
        <v>840</v>
      </c>
      <c r="F124" s="73"/>
      <c r="G124" s="71">
        <f t="shared" si="12"/>
        <v>-88</v>
      </c>
      <c r="H124" s="72">
        <f t="shared" si="13"/>
        <v>-468</v>
      </c>
      <c r="I124" s="37">
        <f t="shared" si="14"/>
        <v>-0.9887640449438202</v>
      </c>
      <c r="J124" s="38">
        <f t="shared" si="15"/>
        <v>-0.55714285714285716</v>
      </c>
    </row>
    <row r="125" spans="1:10" x14ac:dyDescent="0.2">
      <c r="A125" s="177"/>
      <c r="B125" s="143"/>
      <c r="C125" s="144"/>
      <c r="D125" s="143"/>
      <c r="E125" s="144"/>
      <c r="F125" s="145"/>
      <c r="G125" s="143"/>
      <c r="H125" s="144"/>
      <c r="I125" s="151"/>
      <c r="J125" s="152"/>
    </row>
    <row r="126" spans="1:10" s="139" customFormat="1" x14ac:dyDescent="0.2">
      <c r="A126" s="159" t="s">
        <v>47</v>
      </c>
      <c r="B126" s="65"/>
      <c r="C126" s="66"/>
      <c r="D126" s="65"/>
      <c r="E126" s="66"/>
      <c r="F126" s="67"/>
      <c r="G126" s="65"/>
      <c r="H126" s="66"/>
      <c r="I126" s="20"/>
      <c r="J126" s="21"/>
    </row>
    <row r="127" spans="1:10" x14ac:dyDescent="0.2">
      <c r="A127" s="158" t="s">
        <v>190</v>
      </c>
      <c r="B127" s="65">
        <v>0</v>
      </c>
      <c r="C127" s="66">
        <v>1</v>
      </c>
      <c r="D127" s="65">
        <v>1</v>
      </c>
      <c r="E127" s="66">
        <v>7</v>
      </c>
      <c r="F127" s="67"/>
      <c r="G127" s="65">
        <f t="shared" ref="G127:G133" si="16">B127-C127</f>
        <v>-1</v>
      </c>
      <c r="H127" s="66">
        <f t="shared" ref="H127:H133" si="17">D127-E127</f>
        <v>-6</v>
      </c>
      <c r="I127" s="20">
        <f t="shared" ref="I127:I133" si="18">IF(C127=0, "-", IF(G127/C127&lt;10, G127/C127, "&gt;999%"))</f>
        <v>-1</v>
      </c>
      <c r="J127" s="21">
        <f t="shared" ref="J127:J133" si="19">IF(E127=0, "-", IF(H127/E127&lt;10, H127/E127, "&gt;999%"))</f>
        <v>-0.8571428571428571</v>
      </c>
    </row>
    <row r="128" spans="1:10" x14ac:dyDescent="0.2">
      <c r="A128" s="158" t="s">
        <v>208</v>
      </c>
      <c r="B128" s="65">
        <v>3</v>
      </c>
      <c r="C128" s="66">
        <v>10</v>
      </c>
      <c r="D128" s="65">
        <v>53</v>
      </c>
      <c r="E128" s="66">
        <v>88</v>
      </c>
      <c r="F128" s="67"/>
      <c r="G128" s="65">
        <f t="shared" si="16"/>
        <v>-7</v>
      </c>
      <c r="H128" s="66">
        <f t="shared" si="17"/>
        <v>-35</v>
      </c>
      <c r="I128" s="20">
        <f t="shared" si="18"/>
        <v>-0.7</v>
      </c>
      <c r="J128" s="21">
        <f t="shared" si="19"/>
        <v>-0.39772727272727271</v>
      </c>
    </row>
    <row r="129" spans="1:10" x14ac:dyDescent="0.2">
      <c r="A129" s="158" t="s">
        <v>338</v>
      </c>
      <c r="B129" s="65">
        <v>6</v>
      </c>
      <c r="C129" s="66">
        <v>17</v>
      </c>
      <c r="D129" s="65">
        <v>103</v>
      </c>
      <c r="E129" s="66">
        <v>156</v>
      </c>
      <c r="F129" s="67"/>
      <c r="G129" s="65">
        <f t="shared" si="16"/>
        <v>-11</v>
      </c>
      <c r="H129" s="66">
        <f t="shared" si="17"/>
        <v>-53</v>
      </c>
      <c r="I129" s="20">
        <f t="shared" si="18"/>
        <v>-0.6470588235294118</v>
      </c>
      <c r="J129" s="21">
        <f t="shared" si="19"/>
        <v>-0.33974358974358976</v>
      </c>
    </row>
    <row r="130" spans="1:10" x14ac:dyDescent="0.2">
      <c r="A130" s="158" t="s">
        <v>309</v>
      </c>
      <c r="B130" s="65">
        <v>5</v>
      </c>
      <c r="C130" s="66">
        <v>23</v>
      </c>
      <c r="D130" s="65">
        <v>128</v>
      </c>
      <c r="E130" s="66">
        <v>197</v>
      </c>
      <c r="F130" s="67"/>
      <c r="G130" s="65">
        <f t="shared" si="16"/>
        <v>-18</v>
      </c>
      <c r="H130" s="66">
        <f t="shared" si="17"/>
        <v>-69</v>
      </c>
      <c r="I130" s="20">
        <f t="shared" si="18"/>
        <v>-0.78260869565217395</v>
      </c>
      <c r="J130" s="21">
        <f t="shared" si="19"/>
        <v>-0.35025380710659898</v>
      </c>
    </row>
    <row r="131" spans="1:10" x14ac:dyDescent="0.2">
      <c r="A131" s="158" t="s">
        <v>191</v>
      </c>
      <c r="B131" s="65">
        <v>5</v>
      </c>
      <c r="C131" s="66">
        <v>8</v>
      </c>
      <c r="D131" s="65">
        <v>42</v>
      </c>
      <c r="E131" s="66">
        <v>109</v>
      </c>
      <c r="F131" s="67"/>
      <c r="G131" s="65">
        <f t="shared" si="16"/>
        <v>-3</v>
      </c>
      <c r="H131" s="66">
        <f t="shared" si="17"/>
        <v>-67</v>
      </c>
      <c r="I131" s="20">
        <f t="shared" si="18"/>
        <v>-0.375</v>
      </c>
      <c r="J131" s="21">
        <f t="shared" si="19"/>
        <v>-0.61467889908256879</v>
      </c>
    </row>
    <row r="132" spans="1:10" x14ac:dyDescent="0.2">
      <c r="A132" s="158" t="s">
        <v>267</v>
      </c>
      <c r="B132" s="65">
        <v>0</v>
      </c>
      <c r="C132" s="66">
        <v>1</v>
      </c>
      <c r="D132" s="65">
        <v>7</v>
      </c>
      <c r="E132" s="66">
        <v>5</v>
      </c>
      <c r="F132" s="67"/>
      <c r="G132" s="65">
        <f t="shared" si="16"/>
        <v>-1</v>
      </c>
      <c r="H132" s="66">
        <f t="shared" si="17"/>
        <v>2</v>
      </c>
      <c r="I132" s="20">
        <f t="shared" si="18"/>
        <v>-1</v>
      </c>
      <c r="J132" s="21">
        <f t="shared" si="19"/>
        <v>0.4</v>
      </c>
    </row>
    <row r="133" spans="1:10" s="160" customFormat="1" x14ac:dyDescent="0.2">
      <c r="A133" s="178" t="s">
        <v>566</v>
      </c>
      <c r="B133" s="71">
        <v>19</v>
      </c>
      <c r="C133" s="72">
        <v>60</v>
      </c>
      <c r="D133" s="71">
        <v>334</v>
      </c>
      <c r="E133" s="72">
        <v>562</v>
      </c>
      <c r="F133" s="73"/>
      <c r="G133" s="71">
        <f t="shared" si="16"/>
        <v>-41</v>
      </c>
      <c r="H133" s="72">
        <f t="shared" si="17"/>
        <v>-228</v>
      </c>
      <c r="I133" s="37">
        <f t="shared" si="18"/>
        <v>-0.68333333333333335</v>
      </c>
      <c r="J133" s="38">
        <f t="shared" si="19"/>
        <v>-0.40569395017793597</v>
      </c>
    </row>
    <row r="134" spans="1:10" x14ac:dyDescent="0.2">
      <c r="A134" s="177"/>
      <c r="B134" s="143"/>
      <c r="C134" s="144"/>
      <c r="D134" s="143"/>
      <c r="E134" s="144"/>
      <c r="F134" s="145"/>
      <c r="G134" s="143"/>
      <c r="H134" s="144"/>
      <c r="I134" s="151"/>
      <c r="J134" s="152"/>
    </row>
    <row r="135" spans="1:10" s="139" customFormat="1" x14ac:dyDescent="0.2">
      <c r="A135" s="159" t="s">
        <v>48</v>
      </c>
      <c r="B135" s="65"/>
      <c r="C135" s="66"/>
      <c r="D135" s="65"/>
      <c r="E135" s="66"/>
      <c r="F135" s="67"/>
      <c r="G135" s="65"/>
      <c r="H135" s="66"/>
      <c r="I135" s="20"/>
      <c r="J135" s="21"/>
    </row>
    <row r="136" spans="1:10" x14ac:dyDescent="0.2">
      <c r="A136" s="158" t="s">
        <v>192</v>
      </c>
      <c r="B136" s="65">
        <v>0</v>
      </c>
      <c r="C136" s="66">
        <v>2</v>
      </c>
      <c r="D136" s="65">
        <v>0</v>
      </c>
      <c r="E136" s="66">
        <v>296</v>
      </c>
      <c r="F136" s="67"/>
      <c r="G136" s="65">
        <f t="shared" ref="G136:G148" si="20">B136-C136</f>
        <v>-2</v>
      </c>
      <c r="H136" s="66">
        <f t="shared" ref="H136:H148" si="21">D136-E136</f>
        <v>-296</v>
      </c>
      <c r="I136" s="20">
        <f t="shared" ref="I136:I148" si="22">IF(C136=0, "-", IF(G136/C136&lt;10, G136/C136, "&gt;999%"))</f>
        <v>-1</v>
      </c>
      <c r="J136" s="21">
        <f t="shared" ref="J136:J148" si="23">IF(E136=0, "-", IF(H136/E136&lt;10, H136/E136, "&gt;999%"))</f>
        <v>-1</v>
      </c>
    </row>
    <row r="137" spans="1:10" x14ac:dyDescent="0.2">
      <c r="A137" s="158" t="s">
        <v>209</v>
      </c>
      <c r="B137" s="65">
        <v>5</v>
      </c>
      <c r="C137" s="66">
        <v>3</v>
      </c>
      <c r="D137" s="65">
        <v>23</v>
      </c>
      <c r="E137" s="66">
        <v>38</v>
      </c>
      <c r="F137" s="67"/>
      <c r="G137" s="65">
        <f t="shared" si="20"/>
        <v>2</v>
      </c>
      <c r="H137" s="66">
        <f t="shared" si="21"/>
        <v>-15</v>
      </c>
      <c r="I137" s="20">
        <f t="shared" si="22"/>
        <v>0.66666666666666663</v>
      </c>
      <c r="J137" s="21">
        <f t="shared" si="23"/>
        <v>-0.39473684210526316</v>
      </c>
    </row>
    <row r="138" spans="1:10" x14ac:dyDescent="0.2">
      <c r="A138" s="158" t="s">
        <v>210</v>
      </c>
      <c r="B138" s="65">
        <v>20</v>
      </c>
      <c r="C138" s="66">
        <v>42</v>
      </c>
      <c r="D138" s="65">
        <v>149</v>
      </c>
      <c r="E138" s="66">
        <v>326</v>
      </c>
      <c r="F138" s="67"/>
      <c r="G138" s="65">
        <f t="shared" si="20"/>
        <v>-22</v>
      </c>
      <c r="H138" s="66">
        <f t="shared" si="21"/>
        <v>-177</v>
      </c>
      <c r="I138" s="20">
        <f t="shared" si="22"/>
        <v>-0.52380952380952384</v>
      </c>
      <c r="J138" s="21">
        <f t="shared" si="23"/>
        <v>-0.54294478527607359</v>
      </c>
    </row>
    <row r="139" spans="1:10" x14ac:dyDescent="0.2">
      <c r="A139" s="158" t="s">
        <v>427</v>
      </c>
      <c r="B139" s="65">
        <v>1</v>
      </c>
      <c r="C139" s="66">
        <v>3</v>
      </c>
      <c r="D139" s="65">
        <v>29</v>
      </c>
      <c r="E139" s="66">
        <v>28</v>
      </c>
      <c r="F139" s="67"/>
      <c r="G139" s="65">
        <f t="shared" si="20"/>
        <v>-2</v>
      </c>
      <c r="H139" s="66">
        <f t="shared" si="21"/>
        <v>1</v>
      </c>
      <c r="I139" s="20">
        <f t="shared" si="22"/>
        <v>-0.66666666666666663</v>
      </c>
      <c r="J139" s="21">
        <f t="shared" si="23"/>
        <v>3.5714285714285712E-2</v>
      </c>
    </row>
    <row r="140" spans="1:10" x14ac:dyDescent="0.2">
      <c r="A140" s="158" t="s">
        <v>268</v>
      </c>
      <c r="B140" s="65">
        <v>2</v>
      </c>
      <c r="C140" s="66">
        <v>4</v>
      </c>
      <c r="D140" s="65">
        <v>9</v>
      </c>
      <c r="E140" s="66">
        <v>15</v>
      </c>
      <c r="F140" s="67"/>
      <c r="G140" s="65">
        <f t="shared" si="20"/>
        <v>-2</v>
      </c>
      <c r="H140" s="66">
        <f t="shared" si="21"/>
        <v>-6</v>
      </c>
      <c r="I140" s="20">
        <f t="shared" si="22"/>
        <v>-0.5</v>
      </c>
      <c r="J140" s="21">
        <f t="shared" si="23"/>
        <v>-0.4</v>
      </c>
    </row>
    <row r="141" spans="1:10" x14ac:dyDescent="0.2">
      <c r="A141" s="158" t="s">
        <v>211</v>
      </c>
      <c r="B141" s="65">
        <v>2</v>
      </c>
      <c r="C141" s="66">
        <v>0</v>
      </c>
      <c r="D141" s="65">
        <v>15</v>
      </c>
      <c r="E141" s="66">
        <v>15</v>
      </c>
      <c r="F141" s="67"/>
      <c r="G141" s="65">
        <f t="shared" si="20"/>
        <v>2</v>
      </c>
      <c r="H141" s="66">
        <f t="shared" si="21"/>
        <v>0</v>
      </c>
      <c r="I141" s="20" t="str">
        <f t="shared" si="22"/>
        <v>-</v>
      </c>
      <c r="J141" s="21">
        <f t="shared" si="23"/>
        <v>0</v>
      </c>
    </row>
    <row r="142" spans="1:10" x14ac:dyDescent="0.2">
      <c r="A142" s="158" t="s">
        <v>310</v>
      </c>
      <c r="B142" s="65">
        <v>41</v>
      </c>
      <c r="C142" s="66">
        <v>66</v>
      </c>
      <c r="D142" s="65">
        <v>184</v>
      </c>
      <c r="E142" s="66">
        <v>220</v>
      </c>
      <c r="F142" s="67"/>
      <c r="G142" s="65">
        <f t="shared" si="20"/>
        <v>-25</v>
      </c>
      <c r="H142" s="66">
        <f t="shared" si="21"/>
        <v>-36</v>
      </c>
      <c r="I142" s="20">
        <f t="shared" si="22"/>
        <v>-0.37878787878787878</v>
      </c>
      <c r="J142" s="21">
        <f t="shared" si="23"/>
        <v>-0.16363636363636364</v>
      </c>
    </row>
    <row r="143" spans="1:10" x14ac:dyDescent="0.2">
      <c r="A143" s="158" t="s">
        <v>375</v>
      </c>
      <c r="B143" s="65">
        <v>10</v>
      </c>
      <c r="C143" s="66">
        <v>7</v>
      </c>
      <c r="D143" s="65">
        <v>49</v>
      </c>
      <c r="E143" s="66">
        <v>72</v>
      </c>
      <c r="F143" s="67"/>
      <c r="G143" s="65">
        <f t="shared" si="20"/>
        <v>3</v>
      </c>
      <c r="H143" s="66">
        <f t="shared" si="21"/>
        <v>-23</v>
      </c>
      <c r="I143" s="20">
        <f t="shared" si="22"/>
        <v>0.42857142857142855</v>
      </c>
      <c r="J143" s="21">
        <f t="shared" si="23"/>
        <v>-0.31944444444444442</v>
      </c>
    </row>
    <row r="144" spans="1:10" x14ac:dyDescent="0.2">
      <c r="A144" s="158" t="s">
        <v>233</v>
      </c>
      <c r="B144" s="65">
        <v>0</v>
      </c>
      <c r="C144" s="66">
        <v>0</v>
      </c>
      <c r="D144" s="65">
        <v>0</v>
      </c>
      <c r="E144" s="66">
        <v>4</v>
      </c>
      <c r="F144" s="67"/>
      <c r="G144" s="65">
        <f t="shared" si="20"/>
        <v>0</v>
      </c>
      <c r="H144" s="66">
        <f t="shared" si="21"/>
        <v>-4</v>
      </c>
      <c r="I144" s="20" t="str">
        <f t="shared" si="22"/>
        <v>-</v>
      </c>
      <c r="J144" s="21">
        <f t="shared" si="23"/>
        <v>-1</v>
      </c>
    </row>
    <row r="145" spans="1:10" x14ac:dyDescent="0.2">
      <c r="A145" s="158" t="s">
        <v>339</v>
      </c>
      <c r="B145" s="65">
        <v>17</v>
      </c>
      <c r="C145" s="66">
        <v>29</v>
      </c>
      <c r="D145" s="65">
        <v>141</v>
      </c>
      <c r="E145" s="66">
        <v>194</v>
      </c>
      <c r="F145" s="67"/>
      <c r="G145" s="65">
        <f t="shared" si="20"/>
        <v>-12</v>
      </c>
      <c r="H145" s="66">
        <f t="shared" si="21"/>
        <v>-53</v>
      </c>
      <c r="I145" s="20">
        <f t="shared" si="22"/>
        <v>-0.41379310344827586</v>
      </c>
      <c r="J145" s="21">
        <f t="shared" si="23"/>
        <v>-0.27319587628865977</v>
      </c>
    </row>
    <row r="146" spans="1:10" x14ac:dyDescent="0.2">
      <c r="A146" s="158" t="s">
        <v>279</v>
      </c>
      <c r="B146" s="65">
        <v>0</v>
      </c>
      <c r="C146" s="66">
        <v>3</v>
      </c>
      <c r="D146" s="65">
        <v>4</v>
      </c>
      <c r="E146" s="66">
        <v>3</v>
      </c>
      <c r="F146" s="67"/>
      <c r="G146" s="65">
        <f t="shared" si="20"/>
        <v>-3</v>
      </c>
      <c r="H146" s="66">
        <f t="shared" si="21"/>
        <v>1</v>
      </c>
      <c r="I146" s="20">
        <f t="shared" si="22"/>
        <v>-1</v>
      </c>
      <c r="J146" s="21">
        <f t="shared" si="23"/>
        <v>0.33333333333333331</v>
      </c>
    </row>
    <row r="147" spans="1:10" x14ac:dyDescent="0.2">
      <c r="A147" s="158" t="s">
        <v>301</v>
      </c>
      <c r="B147" s="65">
        <v>2</v>
      </c>
      <c r="C147" s="66">
        <v>12</v>
      </c>
      <c r="D147" s="65">
        <v>64</v>
      </c>
      <c r="E147" s="66">
        <v>14</v>
      </c>
      <c r="F147" s="67"/>
      <c r="G147" s="65">
        <f t="shared" si="20"/>
        <v>-10</v>
      </c>
      <c r="H147" s="66">
        <f t="shared" si="21"/>
        <v>50</v>
      </c>
      <c r="I147" s="20">
        <f t="shared" si="22"/>
        <v>-0.83333333333333337</v>
      </c>
      <c r="J147" s="21">
        <f t="shared" si="23"/>
        <v>3.5714285714285716</v>
      </c>
    </row>
    <row r="148" spans="1:10" s="160" customFormat="1" x14ac:dyDescent="0.2">
      <c r="A148" s="178" t="s">
        <v>567</v>
      </c>
      <c r="B148" s="71">
        <v>100</v>
      </c>
      <c r="C148" s="72">
        <v>171</v>
      </c>
      <c r="D148" s="71">
        <v>667</v>
      </c>
      <c r="E148" s="72">
        <v>1225</v>
      </c>
      <c r="F148" s="73"/>
      <c r="G148" s="71">
        <f t="shared" si="20"/>
        <v>-71</v>
      </c>
      <c r="H148" s="72">
        <f t="shared" si="21"/>
        <v>-558</v>
      </c>
      <c r="I148" s="37">
        <f t="shared" si="22"/>
        <v>-0.41520467836257308</v>
      </c>
      <c r="J148" s="38">
        <f t="shared" si="23"/>
        <v>-0.45551020408163267</v>
      </c>
    </row>
    <row r="149" spans="1:10" x14ac:dyDescent="0.2">
      <c r="A149" s="177"/>
      <c r="B149" s="143"/>
      <c r="C149" s="144"/>
      <c r="D149" s="143"/>
      <c r="E149" s="144"/>
      <c r="F149" s="145"/>
      <c r="G149" s="143"/>
      <c r="H149" s="144"/>
      <c r="I149" s="151"/>
      <c r="J149" s="152"/>
    </row>
    <row r="150" spans="1:10" s="139" customFormat="1" x14ac:dyDescent="0.2">
      <c r="A150" s="159" t="s">
        <v>49</v>
      </c>
      <c r="B150" s="65"/>
      <c r="C150" s="66"/>
      <c r="D150" s="65"/>
      <c r="E150" s="66"/>
      <c r="F150" s="67"/>
      <c r="G150" s="65"/>
      <c r="H150" s="66"/>
      <c r="I150" s="20"/>
      <c r="J150" s="21"/>
    </row>
    <row r="151" spans="1:10" x14ac:dyDescent="0.2">
      <c r="A151" s="158" t="s">
        <v>467</v>
      </c>
      <c r="B151" s="65">
        <v>0</v>
      </c>
      <c r="C151" s="66">
        <v>0</v>
      </c>
      <c r="D151" s="65">
        <v>1</v>
      </c>
      <c r="E151" s="66">
        <v>1</v>
      </c>
      <c r="F151" s="67"/>
      <c r="G151" s="65">
        <f>B151-C151</f>
        <v>0</v>
      </c>
      <c r="H151" s="66">
        <f>D151-E151</f>
        <v>0</v>
      </c>
      <c r="I151" s="20" t="str">
        <f>IF(C151=0, "-", IF(G151/C151&lt;10, G151/C151, "&gt;999%"))</f>
        <v>-</v>
      </c>
      <c r="J151" s="21">
        <f>IF(E151=0, "-", IF(H151/E151&lt;10, H151/E151, "&gt;999%"))</f>
        <v>0</v>
      </c>
    </row>
    <row r="152" spans="1:10" s="160" customFormat="1" x14ac:dyDescent="0.2">
      <c r="A152" s="178" t="s">
        <v>568</v>
      </c>
      <c r="B152" s="71">
        <v>0</v>
      </c>
      <c r="C152" s="72">
        <v>0</v>
      </c>
      <c r="D152" s="71">
        <v>1</v>
      </c>
      <c r="E152" s="72">
        <v>1</v>
      </c>
      <c r="F152" s="73"/>
      <c r="G152" s="71">
        <f>B152-C152</f>
        <v>0</v>
      </c>
      <c r="H152" s="72">
        <f>D152-E152</f>
        <v>0</v>
      </c>
      <c r="I152" s="37" t="str">
        <f>IF(C152=0, "-", IF(G152/C152&lt;10, G152/C152, "&gt;999%"))</f>
        <v>-</v>
      </c>
      <c r="J152" s="38">
        <f>IF(E152=0, "-", IF(H152/E152&lt;10, H152/E152, "&gt;999%"))</f>
        <v>0</v>
      </c>
    </row>
    <row r="153" spans="1:10" x14ac:dyDescent="0.2">
      <c r="A153" s="177"/>
      <c r="B153" s="143"/>
      <c r="C153" s="144"/>
      <c r="D153" s="143"/>
      <c r="E153" s="144"/>
      <c r="F153" s="145"/>
      <c r="G153" s="143"/>
      <c r="H153" s="144"/>
      <c r="I153" s="151"/>
      <c r="J153" s="152"/>
    </row>
    <row r="154" spans="1:10" s="139" customFormat="1" x14ac:dyDescent="0.2">
      <c r="A154" s="159" t="s">
        <v>50</v>
      </c>
      <c r="B154" s="65"/>
      <c r="C154" s="66"/>
      <c r="D154" s="65"/>
      <c r="E154" s="66"/>
      <c r="F154" s="67"/>
      <c r="G154" s="65"/>
      <c r="H154" s="66"/>
      <c r="I154" s="20"/>
      <c r="J154" s="21"/>
    </row>
    <row r="155" spans="1:10" x14ac:dyDescent="0.2">
      <c r="A155" s="158" t="s">
        <v>397</v>
      </c>
      <c r="B155" s="65">
        <v>0</v>
      </c>
      <c r="C155" s="66">
        <v>0</v>
      </c>
      <c r="D155" s="65">
        <v>0</v>
      </c>
      <c r="E155" s="66">
        <v>1</v>
      </c>
      <c r="F155" s="67"/>
      <c r="G155" s="65">
        <f>B155-C155</f>
        <v>0</v>
      </c>
      <c r="H155" s="66">
        <f>D155-E155</f>
        <v>-1</v>
      </c>
      <c r="I155" s="20" t="str">
        <f>IF(C155=0, "-", IF(G155/C155&lt;10, G155/C155, "&gt;999%"))</f>
        <v>-</v>
      </c>
      <c r="J155" s="21">
        <f>IF(E155=0, "-", IF(H155/E155&lt;10, H155/E155, "&gt;999%"))</f>
        <v>-1</v>
      </c>
    </row>
    <row r="156" spans="1:10" s="160" customFormat="1" x14ac:dyDescent="0.2">
      <c r="A156" s="178" t="s">
        <v>569</v>
      </c>
      <c r="B156" s="71">
        <v>0</v>
      </c>
      <c r="C156" s="72">
        <v>0</v>
      </c>
      <c r="D156" s="71">
        <v>0</v>
      </c>
      <c r="E156" s="72">
        <v>1</v>
      </c>
      <c r="F156" s="73"/>
      <c r="G156" s="71">
        <f>B156-C156</f>
        <v>0</v>
      </c>
      <c r="H156" s="72">
        <f>D156-E156</f>
        <v>-1</v>
      </c>
      <c r="I156" s="37" t="str">
        <f>IF(C156=0, "-", IF(G156/C156&lt;10, G156/C156, "&gt;999%"))</f>
        <v>-</v>
      </c>
      <c r="J156" s="38">
        <f>IF(E156=0, "-", IF(H156/E156&lt;10, H156/E156, "&gt;999%"))</f>
        <v>-1</v>
      </c>
    </row>
    <row r="157" spans="1:10" x14ac:dyDescent="0.2">
      <c r="A157" s="177"/>
      <c r="B157" s="143"/>
      <c r="C157" s="144"/>
      <c r="D157" s="143"/>
      <c r="E157" s="144"/>
      <c r="F157" s="145"/>
      <c r="G157" s="143"/>
      <c r="H157" s="144"/>
      <c r="I157" s="151"/>
      <c r="J157" s="152"/>
    </row>
    <row r="158" spans="1:10" s="139" customFormat="1" x14ac:dyDescent="0.2">
      <c r="A158" s="159" t="s">
        <v>51</v>
      </c>
      <c r="B158" s="65"/>
      <c r="C158" s="66"/>
      <c r="D158" s="65"/>
      <c r="E158" s="66"/>
      <c r="F158" s="67"/>
      <c r="G158" s="65"/>
      <c r="H158" s="66"/>
      <c r="I158" s="20"/>
      <c r="J158" s="21"/>
    </row>
    <row r="159" spans="1:10" x14ac:dyDescent="0.2">
      <c r="A159" s="158" t="s">
        <v>51</v>
      </c>
      <c r="B159" s="65">
        <v>0</v>
      </c>
      <c r="C159" s="66">
        <v>0</v>
      </c>
      <c r="D159" s="65">
        <v>0</v>
      </c>
      <c r="E159" s="66">
        <v>3</v>
      </c>
      <c r="F159" s="67"/>
      <c r="G159" s="65">
        <f>B159-C159</f>
        <v>0</v>
      </c>
      <c r="H159" s="66">
        <f>D159-E159</f>
        <v>-3</v>
      </c>
      <c r="I159" s="20" t="str">
        <f>IF(C159=0, "-", IF(G159/C159&lt;10, G159/C159, "&gt;999%"))</f>
        <v>-</v>
      </c>
      <c r="J159" s="21">
        <f>IF(E159=0, "-", IF(H159/E159&lt;10, H159/E159, "&gt;999%"))</f>
        <v>-1</v>
      </c>
    </row>
    <row r="160" spans="1:10" s="160" customFormat="1" x14ac:dyDescent="0.2">
      <c r="A160" s="178" t="s">
        <v>570</v>
      </c>
      <c r="B160" s="71">
        <v>0</v>
      </c>
      <c r="C160" s="72">
        <v>0</v>
      </c>
      <c r="D160" s="71">
        <v>0</v>
      </c>
      <c r="E160" s="72">
        <v>3</v>
      </c>
      <c r="F160" s="73"/>
      <c r="G160" s="71">
        <f>B160-C160</f>
        <v>0</v>
      </c>
      <c r="H160" s="72">
        <f>D160-E160</f>
        <v>-3</v>
      </c>
      <c r="I160" s="37" t="str">
        <f>IF(C160=0, "-", IF(G160/C160&lt;10, G160/C160, "&gt;999%"))</f>
        <v>-</v>
      </c>
      <c r="J160" s="38">
        <f>IF(E160=0, "-", IF(H160/E160&lt;10, H160/E160, "&gt;999%"))</f>
        <v>-1</v>
      </c>
    </row>
    <row r="161" spans="1:10" x14ac:dyDescent="0.2">
      <c r="A161" s="177"/>
      <c r="B161" s="143"/>
      <c r="C161" s="144"/>
      <c r="D161" s="143"/>
      <c r="E161" s="144"/>
      <c r="F161" s="145"/>
      <c r="G161" s="143"/>
      <c r="H161" s="144"/>
      <c r="I161" s="151"/>
      <c r="J161" s="152"/>
    </row>
    <row r="162" spans="1:10" s="139" customFormat="1" x14ac:dyDescent="0.2">
      <c r="A162" s="159" t="s">
        <v>52</v>
      </c>
      <c r="B162" s="65"/>
      <c r="C162" s="66"/>
      <c r="D162" s="65"/>
      <c r="E162" s="66"/>
      <c r="F162" s="67"/>
      <c r="G162" s="65"/>
      <c r="H162" s="66"/>
      <c r="I162" s="20"/>
      <c r="J162" s="21"/>
    </row>
    <row r="163" spans="1:10" x14ac:dyDescent="0.2">
      <c r="A163" s="158" t="s">
        <v>484</v>
      </c>
      <c r="B163" s="65">
        <v>0</v>
      </c>
      <c r="C163" s="66">
        <v>1</v>
      </c>
      <c r="D163" s="65">
        <v>5</v>
      </c>
      <c r="E163" s="66">
        <v>7</v>
      </c>
      <c r="F163" s="67"/>
      <c r="G163" s="65">
        <f>B163-C163</f>
        <v>-1</v>
      </c>
      <c r="H163" s="66">
        <f>D163-E163</f>
        <v>-2</v>
      </c>
      <c r="I163" s="20">
        <f>IF(C163=0, "-", IF(G163/C163&lt;10, G163/C163, "&gt;999%"))</f>
        <v>-1</v>
      </c>
      <c r="J163" s="21">
        <f>IF(E163=0, "-", IF(H163/E163&lt;10, H163/E163, "&gt;999%"))</f>
        <v>-0.2857142857142857</v>
      </c>
    </row>
    <row r="164" spans="1:10" x14ac:dyDescent="0.2">
      <c r="A164" s="158" t="s">
        <v>468</v>
      </c>
      <c r="B164" s="65">
        <v>12</v>
      </c>
      <c r="C164" s="66">
        <v>6</v>
      </c>
      <c r="D164" s="65">
        <v>77</v>
      </c>
      <c r="E164" s="66">
        <v>71</v>
      </c>
      <c r="F164" s="67"/>
      <c r="G164" s="65">
        <f>B164-C164</f>
        <v>6</v>
      </c>
      <c r="H164" s="66">
        <f>D164-E164</f>
        <v>6</v>
      </c>
      <c r="I164" s="20">
        <f>IF(C164=0, "-", IF(G164/C164&lt;10, G164/C164, "&gt;999%"))</f>
        <v>1</v>
      </c>
      <c r="J164" s="21">
        <f>IF(E164=0, "-", IF(H164/E164&lt;10, H164/E164, "&gt;999%"))</f>
        <v>8.4507042253521125E-2</v>
      </c>
    </row>
    <row r="165" spans="1:10" x14ac:dyDescent="0.2">
      <c r="A165" s="158" t="s">
        <v>477</v>
      </c>
      <c r="B165" s="65">
        <v>4</v>
      </c>
      <c r="C165" s="66">
        <v>10</v>
      </c>
      <c r="D165" s="65">
        <v>64</v>
      </c>
      <c r="E165" s="66">
        <v>58</v>
      </c>
      <c r="F165" s="67"/>
      <c r="G165" s="65">
        <f>B165-C165</f>
        <v>-6</v>
      </c>
      <c r="H165" s="66">
        <f>D165-E165</f>
        <v>6</v>
      </c>
      <c r="I165" s="20">
        <f>IF(C165=0, "-", IF(G165/C165&lt;10, G165/C165, "&gt;999%"))</f>
        <v>-0.6</v>
      </c>
      <c r="J165" s="21">
        <f>IF(E165=0, "-", IF(H165/E165&lt;10, H165/E165, "&gt;999%"))</f>
        <v>0.10344827586206896</v>
      </c>
    </row>
    <row r="166" spans="1:10" s="160" customFormat="1" x14ac:dyDescent="0.2">
      <c r="A166" s="178" t="s">
        <v>571</v>
      </c>
      <c r="B166" s="71">
        <v>16</v>
      </c>
      <c r="C166" s="72">
        <v>17</v>
      </c>
      <c r="D166" s="71">
        <v>146</v>
      </c>
      <c r="E166" s="72">
        <v>136</v>
      </c>
      <c r="F166" s="73"/>
      <c r="G166" s="71">
        <f>B166-C166</f>
        <v>-1</v>
      </c>
      <c r="H166" s="72">
        <f>D166-E166</f>
        <v>10</v>
      </c>
      <c r="I166" s="37">
        <f>IF(C166=0, "-", IF(G166/C166&lt;10, G166/C166, "&gt;999%"))</f>
        <v>-5.8823529411764705E-2</v>
      </c>
      <c r="J166" s="38">
        <f>IF(E166=0, "-", IF(H166/E166&lt;10, H166/E166, "&gt;999%"))</f>
        <v>7.3529411764705885E-2</v>
      </c>
    </row>
    <row r="167" spans="1:10" x14ac:dyDescent="0.2">
      <c r="A167" s="177"/>
      <c r="B167" s="143"/>
      <c r="C167" s="144"/>
      <c r="D167" s="143"/>
      <c r="E167" s="144"/>
      <c r="F167" s="145"/>
      <c r="G167" s="143"/>
      <c r="H167" s="144"/>
      <c r="I167" s="151"/>
      <c r="J167" s="152"/>
    </row>
    <row r="168" spans="1:10" s="139" customFormat="1" x14ac:dyDescent="0.2">
      <c r="A168" s="159" t="s">
        <v>53</v>
      </c>
      <c r="B168" s="65"/>
      <c r="C168" s="66"/>
      <c r="D168" s="65"/>
      <c r="E168" s="66"/>
      <c r="F168" s="67"/>
      <c r="G168" s="65"/>
      <c r="H168" s="66"/>
      <c r="I168" s="20"/>
      <c r="J168" s="21"/>
    </row>
    <row r="169" spans="1:10" x14ac:dyDescent="0.2">
      <c r="A169" s="158" t="s">
        <v>438</v>
      </c>
      <c r="B169" s="65">
        <v>4</v>
      </c>
      <c r="C169" s="66">
        <v>7</v>
      </c>
      <c r="D169" s="65">
        <v>38</v>
      </c>
      <c r="E169" s="66">
        <v>70</v>
      </c>
      <c r="F169" s="67"/>
      <c r="G169" s="65">
        <f>B169-C169</f>
        <v>-3</v>
      </c>
      <c r="H169" s="66">
        <f>D169-E169</f>
        <v>-32</v>
      </c>
      <c r="I169" s="20">
        <f>IF(C169=0, "-", IF(G169/C169&lt;10, G169/C169, "&gt;999%"))</f>
        <v>-0.42857142857142855</v>
      </c>
      <c r="J169" s="21">
        <f>IF(E169=0, "-", IF(H169/E169&lt;10, H169/E169, "&gt;999%"))</f>
        <v>-0.45714285714285713</v>
      </c>
    </row>
    <row r="170" spans="1:10" x14ac:dyDescent="0.2">
      <c r="A170" s="158" t="s">
        <v>448</v>
      </c>
      <c r="B170" s="65">
        <v>15</v>
      </c>
      <c r="C170" s="66">
        <v>25</v>
      </c>
      <c r="D170" s="65">
        <v>171</v>
      </c>
      <c r="E170" s="66">
        <v>263</v>
      </c>
      <c r="F170" s="67"/>
      <c r="G170" s="65">
        <f>B170-C170</f>
        <v>-10</v>
      </c>
      <c r="H170" s="66">
        <f>D170-E170</f>
        <v>-92</v>
      </c>
      <c r="I170" s="20">
        <f>IF(C170=0, "-", IF(G170/C170&lt;10, G170/C170, "&gt;999%"))</f>
        <v>-0.4</v>
      </c>
      <c r="J170" s="21">
        <f>IF(E170=0, "-", IF(H170/E170&lt;10, H170/E170, "&gt;999%"))</f>
        <v>-0.34980988593155893</v>
      </c>
    </row>
    <row r="171" spans="1:10" x14ac:dyDescent="0.2">
      <c r="A171" s="158" t="s">
        <v>376</v>
      </c>
      <c r="B171" s="65">
        <v>2</v>
      </c>
      <c r="C171" s="66">
        <v>9</v>
      </c>
      <c r="D171" s="65">
        <v>57</v>
      </c>
      <c r="E171" s="66">
        <v>89</v>
      </c>
      <c r="F171" s="67"/>
      <c r="G171" s="65">
        <f>B171-C171</f>
        <v>-7</v>
      </c>
      <c r="H171" s="66">
        <f>D171-E171</f>
        <v>-32</v>
      </c>
      <c r="I171" s="20">
        <f>IF(C171=0, "-", IF(G171/C171&lt;10, G171/C171, "&gt;999%"))</f>
        <v>-0.77777777777777779</v>
      </c>
      <c r="J171" s="21">
        <f>IF(E171=0, "-", IF(H171/E171&lt;10, H171/E171, "&gt;999%"))</f>
        <v>-0.3595505617977528</v>
      </c>
    </row>
    <row r="172" spans="1:10" s="160" customFormat="1" x14ac:dyDescent="0.2">
      <c r="A172" s="178" t="s">
        <v>572</v>
      </c>
      <c r="B172" s="71">
        <v>21</v>
      </c>
      <c r="C172" s="72">
        <v>41</v>
      </c>
      <c r="D172" s="71">
        <v>266</v>
      </c>
      <c r="E172" s="72">
        <v>422</v>
      </c>
      <c r="F172" s="73"/>
      <c r="G172" s="71">
        <f>B172-C172</f>
        <v>-20</v>
      </c>
      <c r="H172" s="72">
        <f>D172-E172</f>
        <v>-156</v>
      </c>
      <c r="I172" s="37">
        <f>IF(C172=0, "-", IF(G172/C172&lt;10, G172/C172, "&gt;999%"))</f>
        <v>-0.48780487804878048</v>
      </c>
      <c r="J172" s="38">
        <f>IF(E172=0, "-", IF(H172/E172&lt;10, H172/E172, "&gt;999%"))</f>
        <v>-0.36966824644549762</v>
      </c>
    </row>
    <row r="173" spans="1:10" x14ac:dyDescent="0.2">
      <c r="A173" s="177"/>
      <c r="B173" s="143"/>
      <c r="C173" s="144"/>
      <c r="D173" s="143"/>
      <c r="E173" s="144"/>
      <c r="F173" s="145"/>
      <c r="G173" s="143"/>
      <c r="H173" s="144"/>
      <c r="I173" s="151"/>
      <c r="J173" s="152"/>
    </row>
    <row r="174" spans="1:10" s="139" customFormat="1" x14ac:dyDescent="0.2">
      <c r="A174" s="159" t="s">
        <v>54</v>
      </c>
      <c r="B174" s="65"/>
      <c r="C174" s="66"/>
      <c r="D174" s="65"/>
      <c r="E174" s="66"/>
      <c r="F174" s="67"/>
      <c r="G174" s="65"/>
      <c r="H174" s="66"/>
      <c r="I174" s="20"/>
      <c r="J174" s="21"/>
    </row>
    <row r="175" spans="1:10" x14ac:dyDescent="0.2">
      <c r="A175" s="158" t="s">
        <v>485</v>
      </c>
      <c r="B175" s="65">
        <v>0</v>
      </c>
      <c r="C175" s="66">
        <v>1</v>
      </c>
      <c r="D175" s="65">
        <v>0</v>
      </c>
      <c r="E175" s="66">
        <v>17</v>
      </c>
      <c r="F175" s="67"/>
      <c r="G175" s="65">
        <f>B175-C175</f>
        <v>-1</v>
      </c>
      <c r="H175" s="66">
        <f>D175-E175</f>
        <v>-17</v>
      </c>
      <c r="I175" s="20">
        <f>IF(C175=0, "-", IF(G175/C175&lt;10, G175/C175, "&gt;999%"))</f>
        <v>-1</v>
      </c>
      <c r="J175" s="21">
        <f>IF(E175=0, "-", IF(H175/E175&lt;10, H175/E175, "&gt;999%"))</f>
        <v>-1</v>
      </c>
    </row>
    <row r="176" spans="1:10" x14ac:dyDescent="0.2">
      <c r="A176" s="158" t="s">
        <v>469</v>
      </c>
      <c r="B176" s="65">
        <v>0</v>
      </c>
      <c r="C176" s="66">
        <v>0</v>
      </c>
      <c r="D176" s="65">
        <v>0</v>
      </c>
      <c r="E176" s="66">
        <v>3</v>
      </c>
      <c r="F176" s="67"/>
      <c r="G176" s="65">
        <f>B176-C176</f>
        <v>0</v>
      </c>
      <c r="H176" s="66">
        <f>D176-E176</f>
        <v>-3</v>
      </c>
      <c r="I176" s="20" t="str">
        <f>IF(C176=0, "-", IF(G176/C176&lt;10, G176/C176, "&gt;999%"))</f>
        <v>-</v>
      </c>
      <c r="J176" s="21">
        <f>IF(E176=0, "-", IF(H176/E176&lt;10, H176/E176, "&gt;999%"))</f>
        <v>-1</v>
      </c>
    </row>
    <row r="177" spans="1:10" x14ac:dyDescent="0.2">
      <c r="A177" s="158" t="s">
        <v>470</v>
      </c>
      <c r="B177" s="65">
        <v>0</v>
      </c>
      <c r="C177" s="66">
        <v>0</v>
      </c>
      <c r="D177" s="65">
        <v>0</v>
      </c>
      <c r="E177" s="66">
        <v>1</v>
      </c>
      <c r="F177" s="67"/>
      <c r="G177" s="65">
        <f>B177-C177</f>
        <v>0</v>
      </c>
      <c r="H177" s="66">
        <f>D177-E177</f>
        <v>-1</v>
      </c>
      <c r="I177" s="20" t="str">
        <f>IF(C177=0, "-", IF(G177/C177&lt;10, G177/C177, "&gt;999%"))</f>
        <v>-</v>
      </c>
      <c r="J177" s="21">
        <f>IF(E177=0, "-", IF(H177/E177&lt;10, H177/E177, "&gt;999%"))</f>
        <v>-1</v>
      </c>
    </row>
    <row r="178" spans="1:10" s="160" customFormat="1" x14ac:dyDescent="0.2">
      <c r="A178" s="178" t="s">
        <v>573</v>
      </c>
      <c r="B178" s="71">
        <v>0</v>
      </c>
      <c r="C178" s="72">
        <v>1</v>
      </c>
      <c r="D178" s="71">
        <v>0</v>
      </c>
      <c r="E178" s="72">
        <v>21</v>
      </c>
      <c r="F178" s="73"/>
      <c r="G178" s="71">
        <f>B178-C178</f>
        <v>-1</v>
      </c>
      <c r="H178" s="72">
        <f>D178-E178</f>
        <v>-21</v>
      </c>
      <c r="I178" s="37">
        <f>IF(C178=0, "-", IF(G178/C178&lt;10, G178/C178, "&gt;999%"))</f>
        <v>-1</v>
      </c>
      <c r="J178" s="38">
        <f>IF(E178=0, "-", IF(H178/E178&lt;10, H178/E178, "&gt;999%"))</f>
        <v>-1</v>
      </c>
    </row>
    <row r="179" spans="1:10" x14ac:dyDescent="0.2">
      <c r="A179" s="177"/>
      <c r="B179" s="143"/>
      <c r="C179" s="144"/>
      <c r="D179" s="143"/>
      <c r="E179" s="144"/>
      <c r="F179" s="145"/>
      <c r="G179" s="143"/>
      <c r="H179" s="144"/>
      <c r="I179" s="151"/>
      <c r="J179" s="152"/>
    </row>
    <row r="180" spans="1:10" s="139" customFormat="1" x14ac:dyDescent="0.2">
      <c r="A180" s="159" t="s">
        <v>55</v>
      </c>
      <c r="B180" s="65"/>
      <c r="C180" s="66"/>
      <c r="D180" s="65"/>
      <c r="E180" s="66"/>
      <c r="F180" s="67"/>
      <c r="G180" s="65"/>
      <c r="H180" s="66"/>
      <c r="I180" s="20"/>
      <c r="J180" s="21"/>
    </row>
    <row r="181" spans="1:10" x14ac:dyDescent="0.2">
      <c r="A181" s="158" t="s">
        <v>330</v>
      </c>
      <c r="B181" s="65">
        <v>0</v>
      </c>
      <c r="C181" s="66">
        <v>0</v>
      </c>
      <c r="D181" s="65">
        <v>9</v>
      </c>
      <c r="E181" s="66">
        <v>13</v>
      </c>
      <c r="F181" s="67"/>
      <c r="G181" s="65">
        <f t="shared" ref="G181:G187" si="24">B181-C181</f>
        <v>0</v>
      </c>
      <c r="H181" s="66">
        <f t="shared" ref="H181:H187" si="25">D181-E181</f>
        <v>-4</v>
      </c>
      <c r="I181" s="20" t="str">
        <f t="shared" ref="I181:I187" si="26">IF(C181=0, "-", IF(G181/C181&lt;10, G181/C181, "&gt;999%"))</f>
        <v>-</v>
      </c>
      <c r="J181" s="21">
        <f t="shared" ref="J181:J187" si="27">IF(E181=0, "-", IF(H181/E181&lt;10, H181/E181, "&gt;999%"))</f>
        <v>-0.30769230769230771</v>
      </c>
    </row>
    <row r="182" spans="1:10" x14ac:dyDescent="0.2">
      <c r="A182" s="158" t="s">
        <v>398</v>
      </c>
      <c r="B182" s="65">
        <v>0</v>
      </c>
      <c r="C182" s="66">
        <v>0</v>
      </c>
      <c r="D182" s="65">
        <v>8</v>
      </c>
      <c r="E182" s="66">
        <v>13</v>
      </c>
      <c r="F182" s="67"/>
      <c r="G182" s="65">
        <f t="shared" si="24"/>
        <v>0</v>
      </c>
      <c r="H182" s="66">
        <f t="shared" si="25"/>
        <v>-5</v>
      </c>
      <c r="I182" s="20" t="str">
        <f t="shared" si="26"/>
        <v>-</v>
      </c>
      <c r="J182" s="21">
        <f t="shared" si="27"/>
        <v>-0.38461538461538464</v>
      </c>
    </row>
    <row r="183" spans="1:10" x14ac:dyDescent="0.2">
      <c r="A183" s="158" t="s">
        <v>287</v>
      </c>
      <c r="B183" s="65">
        <v>0</v>
      </c>
      <c r="C183" s="66">
        <v>0</v>
      </c>
      <c r="D183" s="65">
        <v>0</v>
      </c>
      <c r="E183" s="66">
        <v>4</v>
      </c>
      <c r="F183" s="67"/>
      <c r="G183" s="65">
        <f t="shared" si="24"/>
        <v>0</v>
      </c>
      <c r="H183" s="66">
        <f t="shared" si="25"/>
        <v>-4</v>
      </c>
      <c r="I183" s="20" t="str">
        <f t="shared" si="26"/>
        <v>-</v>
      </c>
      <c r="J183" s="21">
        <f t="shared" si="27"/>
        <v>-1</v>
      </c>
    </row>
    <row r="184" spans="1:10" x14ac:dyDescent="0.2">
      <c r="A184" s="158" t="s">
        <v>399</v>
      </c>
      <c r="B184" s="65">
        <v>0</v>
      </c>
      <c r="C184" s="66">
        <v>0</v>
      </c>
      <c r="D184" s="65">
        <v>0</v>
      </c>
      <c r="E184" s="66">
        <v>1</v>
      </c>
      <c r="F184" s="67"/>
      <c r="G184" s="65">
        <f t="shared" si="24"/>
        <v>0</v>
      </c>
      <c r="H184" s="66">
        <f t="shared" si="25"/>
        <v>-1</v>
      </c>
      <c r="I184" s="20" t="str">
        <f t="shared" si="26"/>
        <v>-</v>
      </c>
      <c r="J184" s="21">
        <f t="shared" si="27"/>
        <v>-1</v>
      </c>
    </row>
    <row r="185" spans="1:10" x14ac:dyDescent="0.2">
      <c r="A185" s="158" t="s">
        <v>246</v>
      </c>
      <c r="B185" s="65">
        <v>0</v>
      </c>
      <c r="C185" s="66">
        <v>1</v>
      </c>
      <c r="D185" s="65">
        <v>2</v>
      </c>
      <c r="E185" s="66">
        <v>10</v>
      </c>
      <c r="F185" s="67"/>
      <c r="G185" s="65">
        <f t="shared" si="24"/>
        <v>-1</v>
      </c>
      <c r="H185" s="66">
        <f t="shared" si="25"/>
        <v>-8</v>
      </c>
      <c r="I185" s="20">
        <f t="shared" si="26"/>
        <v>-1</v>
      </c>
      <c r="J185" s="21">
        <f t="shared" si="27"/>
        <v>-0.8</v>
      </c>
    </row>
    <row r="186" spans="1:10" x14ac:dyDescent="0.2">
      <c r="A186" s="158" t="s">
        <v>259</v>
      </c>
      <c r="B186" s="65">
        <v>0</v>
      </c>
      <c r="C186" s="66">
        <v>0</v>
      </c>
      <c r="D186" s="65">
        <v>1</v>
      </c>
      <c r="E186" s="66">
        <v>1</v>
      </c>
      <c r="F186" s="67"/>
      <c r="G186" s="65">
        <f t="shared" si="24"/>
        <v>0</v>
      </c>
      <c r="H186" s="66">
        <f t="shared" si="25"/>
        <v>0</v>
      </c>
      <c r="I186" s="20" t="str">
        <f t="shared" si="26"/>
        <v>-</v>
      </c>
      <c r="J186" s="21">
        <f t="shared" si="27"/>
        <v>0</v>
      </c>
    </row>
    <row r="187" spans="1:10" s="160" customFormat="1" x14ac:dyDescent="0.2">
      <c r="A187" s="178" t="s">
        <v>574</v>
      </c>
      <c r="B187" s="71">
        <v>0</v>
      </c>
      <c r="C187" s="72">
        <v>1</v>
      </c>
      <c r="D187" s="71">
        <v>20</v>
      </c>
      <c r="E187" s="72">
        <v>42</v>
      </c>
      <c r="F187" s="73"/>
      <c r="G187" s="71">
        <f t="shared" si="24"/>
        <v>-1</v>
      </c>
      <c r="H187" s="72">
        <f t="shared" si="25"/>
        <v>-22</v>
      </c>
      <c r="I187" s="37">
        <f t="shared" si="26"/>
        <v>-1</v>
      </c>
      <c r="J187" s="38">
        <f t="shared" si="27"/>
        <v>-0.52380952380952384</v>
      </c>
    </row>
    <row r="188" spans="1:10" x14ac:dyDescent="0.2">
      <c r="A188" s="177"/>
      <c r="B188" s="143"/>
      <c r="C188" s="144"/>
      <c r="D188" s="143"/>
      <c r="E188" s="144"/>
      <c r="F188" s="145"/>
      <c r="G188" s="143"/>
      <c r="H188" s="144"/>
      <c r="I188" s="151"/>
      <c r="J188" s="152"/>
    </row>
    <row r="189" spans="1:10" s="139" customFormat="1" x14ac:dyDescent="0.2">
      <c r="A189" s="159" t="s">
        <v>56</v>
      </c>
      <c r="B189" s="65"/>
      <c r="C189" s="66"/>
      <c r="D189" s="65"/>
      <c r="E189" s="66"/>
      <c r="F189" s="67"/>
      <c r="G189" s="65"/>
      <c r="H189" s="66"/>
      <c r="I189" s="20"/>
      <c r="J189" s="21"/>
    </row>
    <row r="190" spans="1:10" x14ac:dyDescent="0.2">
      <c r="A190" s="158" t="s">
        <v>340</v>
      </c>
      <c r="B190" s="65">
        <v>0</v>
      </c>
      <c r="C190" s="66">
        <v>0</v>
      </c>
      <c r="D190" s="65">
        <v>6</v>
      </c>
      <c r="E190" s="66">
        <v>2</v>
      </c>
      <c r="F190" s="67"/>
      <c r="G190" s="65">
        <f t="shared" ref="G190:G195" si="28">B190-C190</f>
        <v>0</v>
      </c>
      <c r="H190" s="66">
        <f t="shared" ref="H190:H195" si="29">D190-E190</f>
        <v>4</v>
      </c>
      <c r="I190" s="20" t="str">
        <f t="shared" ref="I190:I195" si="30">IF(C190=0, "-", IF(G190/C190&lt;10, G190/C190, "&gt;999%"))</f>
        <v>-</v>
      </c>
      <c r="J190" s="21">
        <f t="shared" ref="J190:J195" si="31">IF(E190=0, "-", IF(H190/E190&lt;10, H190/E190, "&gt;999%"))</f>
        <v>2</v>
      </c>
    </row>
    <row r="191" spans="1:10" x14ac:dyDescent="0.2">
      <c r="A191" s="158" t="s">
        <v>311</v>
      </c>
      <c r="B191" s="65">
        <v>1</v>
      </c>
      <c r="C191" s="66">
        <v>1</v>
      </c>
      <c r="D191" s="65">
        <v>7</v>
      </c>
      <c r="E191" s="66">
        <v>4</v>
      </c>
      <c r="F191" s="67"/>
      <c r="G191" s="65">
        <f t="shared" si="28"/>
        <v>0</v>
      </c>
      <c r="H191" s="66">
        <f t="shared" si="29"/>
        <v>3</v>
      </c>
      <c r="I191" s="20">
        <f t="shared" si="30"/>
        <v>0</v>
      </c>
      <c r="J191" s="21">
        <f t="shared" si="31"/>
        <v>0.75</v>
      </c>
    </row>
    <row r="192" spans="1:10" x14ac:dyDescent="0.2">
      <c r="A192" s="158" t="s">
        <v>449</v>
      </c>
      <c r="B192" s="65">
        <v>3</v>
      </c>
      <c r="C192" s="66">
        <v>0</v>
      </c>
      <c r="D192" s="65">
        <v>10</v>
      </c>
      <c r="E192" s="66">
        <v>0</v>
      </c>
      <c r="F192" s="67"/>
      <c r="G192" s="65">
        <f t="shared" si="28"/>
        <v>3</v>
      </c>
      <c r="H192" s="66">
        <f t="shared" si="29"/>
        <v>10</v>
      </c>
      <c r="I192" s="20" t="str">
        <f t="shared" si="30"/>
        <v>-</v>
      </c>
      <c r="J192" s="21" t="str">
        <f t="shared" si="31"/>
        <v>-</v>
      </c>
    </row>
    <row r="193" spans="1:10" x14ac:dyDescent="0.2">
      <c r="A193" s="158" t="s">
        <v>377</v>
      </c>
      <c r="B193" s="65">
        <v>4</v>
      </c>
      <c r="C193" s="66">
        <v>4</v>
      </c>
      <c r="D193" s="65">
        <v>25</v>
      </c>
      <c r="E193" s="66">
        <v>25</v>
      </c>
      <c r="F193" s="67"/>
      <c r="G193" s="65">
        <f t="shared" si="28"/>
        <v>0</v>
      </c>
      <c r="H193" s="66">
        <f t="shared" si="29"/>
        <v>0</v>
      </c>
      <c r="I193" s="20">
        <f t="shared" si="30"/>
        <v>0</v>
      </c>
      <c r="J193" s="21">
        <f t="shared" si="31"/>
        <v>0</v>
      </c>
    </row>
    <row r="194" spans="1:10" x14ac:dyDescent="0.2">
      <c r="A194" s="158" t="s">
        <v>378</v>
      </c>
      <c r="B194" s="65">
        <v>0</v>
      </c>
      <c r="C194" s="66">
        <v>1</v>
      </c>
      <c r="D194" s="65">
        <v>10</v>
      </c>
      <c r="E194" s="66">
        <v>7</v>
      </c>
      <c r="F194" s="67"/>
      <c r="G194" s="65">
        <f t="shared" si="28"/>
        <v>-1</v>
      </c>
      <c r="H194" s="66">
        <f t="shared" si="29"/>
        <v>3</v>
      </c>
      <c r="I194" s="20">
        <f t="shared" si="30"/>
        <v>-1</v>
      </c>
      <c r="J194" s="21">
        <f t="shared" si="31"/>
        <v>0.42857142857142855</v>
      </c>
    </row>
    <row r="195" spans="1:10" s="160" customFormat="1" x14ac:dyDescent="0.2">
      <c r="A195" s="178" t="s">
        <v>575</v>
      </c>
      <c r="B195" s="71">
        <v>8</v>
      </c>
      <c r="C195" s="72">
        <v>6</v>
      </c>
      <c r="D195" s="71">
        <v>58</v>
      </c>
      <c r="E195" s="72">
        <v>38</v>
      </c>
      <c r="F195" s="73"/>
      <c r="G195" s="71">
        <f t="shared" si="28"/>
        <v>2</v>
      </c>
      <c r="H195" s="72">
        <f t="shared" si="29"/>
        <v>20</v>
      </c>
      <c r="I195" s="37">
        <f t="shared" si="30"/>
        <v>0.33333333333333331</v>
      </c>
      <c r="J195" s="38">
        <f t="shared" si="31"/>
        <v>0.52631578947368418</v>
      </c>
    </row>
    <row r="196" spans="1:10" x14ac:dyDescent="0.2">
      <c r="A196" s="177"/>
      <c r="B196" s="143"/>
      <c r="C196" s="144"/>
      <c r="D196" s="143"/>
      <c r="E196" s="144"/>
      <c r="F196" s="145"/>
      <c r="G196" s="143"/>
      <c r="H196" s="144"/>
      <c r="I196" s="151"/>
      <c r="J196" s="152"/>
    </row>
    <row r="197" spans="1:10" s="139" customFormat="1" x14ac:dyDescent="0.2">
      <c r="A197" s="159" t="s">
        <v>57</v>
      </c>
      <c r="B197" s="65"/>
      <c r="C197" s="66"/>
      <c r="D197" s="65"/>
      <c r="E197" s="66"/>
      <c r="F197" s="67"/>
      <c r="G197" s="65"/>
      <c r="H197" s="66"/>
      <c r="I197" s="20"/>
      <c r="J197" s="21"/>
    </row>
    <row r="198" spans="1:10" x14ac:dyDescent="0.2">
      <c r="A198" s="158" t="s">
        <v>57</v>
      </c>
      <c r="B198" s="65">
        <v>1</v>
      </c>
      <c r="C198" s="66">
        <v>3</v>
      </c>
      <c r="D198" s="65">
        <v>21</v>
      </c>
      <c r="E198" s="66">
        <v>51</v>
      </c>
      <c r="F198" s="67"/>
      <c r="G198" s="65">
        <f>B198-C198</f>
        <v>-2</v>
      </c>
      <c r="H198" s="66">
        <f>D198-E198</f>
        <v>-30</v>
      </c>
      <c r="I198" s="20">
        <f>IF(C198=0, "-", IF(G198/C198&lt;10, G198/C198, "&gt;999%"))</f>
        <v>-0.66666666666666663</v>
      </c>
      <c r="J198" s="21">
        <f>IF(E198=0, "-", IF(H198/E198&lt;10, H198/E198, "&gt;999%"))</f>
        <v>-0.58823529411764708</v>
      </c>
    </row>
    <row r="199" spans="1:10" s="160" customFormat="1" x14ac:dyDescent="0.2">
      <c r="A199" s="178" t="s">
        <v>576</v>
      </c>
      <c r="B199" s="71">
        <v>1</v>
      </c>
      <c r="C199" s="72">
        <v>3</v>
      </c>
      <c r="D199" s="71">
        <v>21</v>
      </c>
      <c r="E199" s="72">
        <v>51</v>
      </c>
      <c r="F199" s="73"/>
      <c r="G199" s="71">
        <f>B199-C199</f>
        <v>-2</v>
      </c>
      <c r="H199" s="72">
        <f>D199-E199</f>
        <v>-30</v>
      </c>
      <c r="I199" s="37">
        <f>IF(C199=0, "-", IF(G199/C199&lt;10, G199/C199, "&gt;999%"))</f>
        <v>-0.66666666666666663</v>
      </c>
      <c r="J199" s="38">
        <f>IF(E199=0, "-", IF(H199/E199&lt;10, H199/E199, "&gt;999%"))</f>
        <v>-0.58823529411764708</v>
      </c>
    </row>
    <row r="200" spans="1:10" x14ac:dyDescent="0.2">
      <c r="A200" s="177"/>
      <c r="B200" s="143"/>
      <c r="C200" s="144"/>
      <c r="D200" s="143"/>
      <c r="E200" s="144"/>
      <c r="F200" s="145"/>
      <c r="G200" s="143"/>
      <c r="H200" s="144"/>
      <c r="I200" s="151"/>
      <c r="J200" s="152"/>
    </row>
    <row r="201" spans="1:10" s="139" customFormat="1" x14ac:dyDescent="0.2">
      <c r="A201" s="159" t="s">
        <v>58</v>
      </c>
      <c r="B201" s="65"/>
      <c r="C201" s="66"/>
      <c r="D201" s="65"/>
      <c r="E201" s="66"/>
      <c r="F201" s="67"/>
      <c r="G201" s="65"/>
      <c r="H201" s="66"/>
      <c r="I201" s="20"/>
      <c r="J201" s="21"/>
    </row>
    <row r="202" spans="1:10" x14ac:dyDescent="0.2">
      <c r="A202" s="158" t="s">
        <v>269</v>
      </c>
      <c r="B202" s="65">
        <v>4</v>
      </c>
      <c r="C202" s="66">
        <v>14</v>
      </c>
      <c r="D202" s="65">
        <v>25</v>
      </c>
      <c r="E202" s="66">
        <v>80</v>
      </c>
      <c r="F202" s="67"/>
      <c r="G202" s="65">
        <f t="shared" ref="G202:G211" si="32">B202-C202</f>
        <v>-10</v>
      </c>
      <c r="H202" s="66">
        <f t="shared" ref="H202:H211" si="33">D202-E202</f>
        <v>-55</v>
      </c>
      <c r="I202" s="20">
        <f t="shared" ref="I202:I211" si="34">IF(C202=0, "-", IF(G202/C202&lt;10, G202/C202, "&gt;999%"))</f>
        <v>-0.7142857142857143</v>
      </c>
      <c r="J202" s="21">
        <f t="shared" ref="J202:J211" si="35">IF(E202=0, "-", IF(H202/E202&lt;10, H202/E202, "&gt;999%"))</f>
        <v>-0.6875</v>
      </c>
    </row>
    <row r="203" spans="1:10" x14ac:dyDescent="0.2">
      <c r="A203" s="158" t="s">
        <v>212</v>
      </c>
      <c r="B203" s="65">
        <v>11</v>
      </c>
      <c r="C203" s="66">
        <v>15</v>
      </c>
      <c r="D203" s="65">
        <v>58</v>
      </c>
      <c r="E203" s="66">
        <v>142</v>
      </c>
      <c r="F203" s="67"/>
      <c r="G203" s="65">
        <f t="shared" si="32"/>
        <v>-4</v>
      </c>
      <c r="H203" s="66">
        <f t="shared" si="33"/>
        <v>-84</v>
      </c>
      <c r="I203" s="20">
        <f t="shared" si="34"/>
        <v>-0.26666666666666666</v>
      </c>
      <c r="J203" s="21">
        <f t="shared" si="35"/>
        <v>-0.59154929577464788</v>
      </c>
    </row>
    <row r="204" spans="1:10" x14ac:dyDescent="0.2">
      <c r="A204" s="158" t="s">
        <v>234</v>
      </c>
      <c r="B204" s="65">
        <v>0</v>
      </c>
      <c r="C204" s="66">
        <v>1</v>
      </c>
      <c r="D204" s="65">
        <v>0</v>
      </c>
      <c r="E204" s="66">
        <v>1</v>
      </c>
      <c r="F204" s="67"/>
      <c r="G204" s="65">
        <f t="shared" si="32"/>
        <v>-1</v>
      </c>
      <c r="H204" s="66">
        <f t="shared" si="33"/>
        <v>-1</v>
      </c>
      <c r="I204" s="20">
        <f t="shared" si="34"/>
        <v>-1</v>
      </c>
      <c r="J204" s="21">
        <f t="shared" si="35"/>
        <v>-1</v>
      </c>
    </row>
    <row r="205" spans="1:10" x14ac:dyDescent="0.2">
      <c r="A205" s="158" t="s">
        <v>187</v>
      </c>
      <c r="B205" s="65">
        <v>4</v>
      </c>
      <c r="C205" s="66">
        <v>5</v>
      </c>
      <c r="D205" s="65">
        <v>24</v>
      </c>
      <c r="E205" s="66">
        <v>44</v>
      </c>
      <c r="F205" s="67"/>
      <c r="G205" s="65">
        <f t="shared" si="32"/>
        <v>-1</v>
      </c>
      <c r="H205" s="66">
        <f t="shared" si="33"/>
        <v>-20</v>
      </c>
      <c r="I205" s="20">
        <f t="shared" si="34"/>
        <v>-0.2</v>
      </c>
      <c r="J205" s="21">
        <f t="shared" si="35"/>
        <v>-0.45454545454545453</v>
      </c>
    </row>
    <row r="206" spans="1:10" x14ac:dyDescent="0.2">
      <c r="A206" s="158" t="s">
        <v>193</v>
      </c>
      <c r="B206" s="65">
        <v>5</v>
      </c>
      <c r="C206" s="66">
        <v>37</v>
      </c>
      <c r="D206" s="65">
        <v>51</v>
      </c>
      <c r="E206" s="66">
        <v>117</v>
      </c>
      <c r="F206" s="67"/>
      <c r="G206" s="65">
        <f t="shared" si="32"/>
        <v>-32</v>
      </c>
      <c r="H206" s="66">
        <f t="shared" si="33"/>
        <v>-66</v>
      </c>
      <c r="I206" s="20">
        <f t="shared" si="34"/>
        <v>-0.86486486486486491</v>
      </c>
      <c r="J206" s="21">
        <f t="shared" si="35"/>
        <v>-0.5641025641025641</v>
      </c>
    </row>
    <row r="207" spans="1:10" x14ac:dyDescent="0.2">
      <c r="A207" s="158" t="s">
        <v>312</v>
      </c>
      <c r="B207" s="65">
        <v>14</v>
      </c>
      <c r="C207" s="66">
        <v>0</v>
      </c>
      <c r="D207" s="65">
        <v>98</v>
      </c>
      <c r="E207" s="66">
        <v>0</v>
      </c>
      <c r="F207" s="67"/>
      <c r="G207" s="65">
        <f t="shared" si="32"/>
        <v>14</v>
      </c>
      <c r="H207" s="66">
        <f t="shared" si="33"/>
        <v>98</v>
      </c>
      <c r="I207" s="20" t="str">
        <f t="shared" si="34"/>
        <v>-</v>
      </c>
      <c r="J207" s="21" t="str">
        <f t="shared" si="35"/>
        <v>-</v>
      </c>
    </row>
    <row r="208" spans="1:10" x14ac:dyDescent="0.2">
      <c r="A208" s="158" t="s">
        <v>379</v>
      </c>
      <c r="B208" s="65">
        <v>5</v>
      </c>
      <c r="C208" s="66">
        <v>3</v>
      </c>
      <c r="D208" s="65">
        <v>16</v>
      </c>
      <c r="E208" s="66">
        <v>40</v>
      </c>
      <c r="F208" s="67"/>
      <c r="G208" s="65">
        <f t="shared" si="32"/>
        <v>2</v>
      </c>
      <c r="H208" s="66">
        <f t="shared" si="33"/>
        <v>-24</v>
      </c>
      <c r="I208" s="20">
        <f t="shared" si="34"/>
        <v>0.66666666666666663</v>
      </c>
      <c r="J208" s="21">
        <f t="shared" si="35"/>
        <v>-0.6</v>
      </c>
    </row>
    <row r="209" spans="1:10" x14ac:dyDescent="0.2">
      <c r="A209" s="158" t="s">
        <v>341</v>
      </c>
      <c r="B209" s="65">
        <v>11</v>
      </c>
      <c r="C209" s="66">
        <v>4</v>
      </c>
      <c r="D209" s="65">
        <v>63</v>
      </c>
      <c r="E209" s="66">
        <v>120</v>
      </c>
      <c r="F209" s="67"/>
      <c r="G209" s="65">
        <f t="shared" si="32"/>
        <v>7</v>
      </c>
      <c r="H209" s="66">
        <f t="shared" si="33"/>
        <v>-57</v>
      </c>
      <c r="I209" s="20">
        <f t="shared" si="34"/>
        <v>1.75</v>
      </c>
      <c r="J209" s="21">
        <f t="shared" si="35"/>
        <v>-0.47499999999999998</v>
      </c>
    </row>
    <row r="210" spans="1:10" x14ac:dyDescent="0.2">
      <c r="A210" s="158" t="s">
        <v>254</v>
      </c>
      <c r="B210" s="65">
        <v>1</v>
      </c>
      <c r="C210" s="66">
        <v>2</v>
      </c>
      <c r="D210" s="65">
        <v>6</v>
      </c>
      <c r="E210" s="66">
        <v>12</v>
      </c>
      <c r="F210" s="67"/>
      <c r="G210" s="65">
        <f t="shared" si="32"/>
        <v>-1</v>
      </c>
      <c r="H210" s="66">
        <f t="shared" si="33"/>
        <v>-6</v>
      </c>
      <c r="I210" s="20">
        <f t="shared" si="34"/>
        <v>-0.5</v>
      </c>
      <c r="J210" s="21">
        <f t="shared" si="35"/>
        <v>-0.5</v>
      </c>
    </row>
    <row r="211" spans="1:10" s="160" customFormat="1" x14ac:dyDescent="0.2">
      <c r="A211" s="178" t="s">
        <v>577</v>
      </c>
      <c r="B211" s="71">
        <v>55</v>
      </c>
      <c r="C211" s="72">
        <v>81</v>
      </c>
      <c r="D211" s="71">
        <v>341</v>
      </c>
      <c r="E211" s="72">
        <v>556</v>
      </c>
      <c r="F211" s="73"/>
      <c r="G211" s="71">
        <f t="shared" si="32"/>
        <v>-26</v>
      </c>
      <c r="H211" s="72">
        <f t="shared" si="33"/>
        <v>-215</v>
      </c>
      <c r="I211" s="37">
        <f t="shared" si="34"/>
        <v>-0.32098765432098764</v>
      </c>
      <c r="J211" s="38">
        <f t="shared" si="35"/>
        <v>-0.38669064748201437</v>
      </c>
    </row>
    <row r="212" spans="1:10" x14ac:dyDescent="0.2">
      <c r="A212" s="177"/>
      <c r="B212" s="143"/>
      <c r="C212" s="144"/>
      <c r="D212" s="143"/>
      <c r="E212" s="144"/>
      <c r="F212" s="145"/>
      <c r="G212" s="143"/>
      <c r="H212" s="144"/>
      <c r="I212" s="151"/>
      <c r="J212" s="152"/>
    </row>
    <row r="213" spans="1:10" s="139" customFormat="1" x14ac:dyDescent="0.2">
      <c r="A213" s="159" t="s">
        <v>59</v>
      </c>
      <c r="B213" s="65"/>
      <c r="C213" s="66"/>
      <c r="D213" s="65"/>
      <c r="E213" s="66"/>
      <c r="F213" s="67"/>
      <c r="G213" s="65"/>
      <c r="H213" s="66"/>
      <c r="I213" s="20"/>
      <c r="J213" s="21"/>
    </row>
    <row r="214" spans="1:10" x14ac:dyDescent="0.2">
      <c r="A214" s="158" t="s">
        <v>400</v>
      </c>
      <c r="B214" s="65">
        <v>3</v>
      </c>
      <c r="C214" s="66">
        <v>0</v>
      </c>
      <c r="D214" s="65">
        <v>7</v>
      </c>
      <c r="E214" s="66">
        <v>0</v>
      </c>
      <c r="F214" s="67"/>
      <c r="G214" s="65">
        <f t="shared" ref="G214:G221" si="36">B214-C214</f>
        <v>3</v>
      </c>
      <c r="H214" s="66">
        <f t="shared" ref="H214:H221" si="37">D214-E214</f>
        <v>7</v>
      </c>
      <c r="I214" s="20" t="str">
        <f t="shared" ref="I214:I221" si="38">IF(C214=0, "-", IF(G214/C214&lt;10, G214/C214, "&gt;999%"))</f>
        <v>-</v>
      </c>
      <c r="J214" s="21" t="str">
        <f t="shared" ref="J214:J221" si="39">IF(E214=0, "-", IF(H214/E214&lt;10, H214/E214, "&gt;999%"))</f>
        <v>-</v>
      </c>
    </row>
    <row r="215" spans="1:10" x14ac:dyDescent="0.2">
      <c r="A215" s="158" t="s">
        <v>414</v>
      </c>
      <c r="B215" s="65">
        <v>0</v>
      </c>
      <c r="C215" s="66">
        <v>2</v>
      </c>
      <c r="D215" s="65">
        <v>7</v>
      </c>
      <c r="E215" s="66">
        <v>15</v>
      </c>
      <c r="F215" s="67"/>
      <c r="G215" s="65">
        <f t="shared" si="36"/>
        <v>-2</v>
      </c>
      <c r="H215" s="66">
        <f t="shared" si="37"/>
        <v>-8</v>
      </c>
      <c r="I215" s="20">
        <f t="shared" si="38"/>
        <v>-1</v>
      </c>
      <c r="J215" s="21">
        <f t="shared" si="39"/>
        <v>-0.53333333333333333</v>
      </c>
    </row>
    <row r="216" spans="1:10" x14ac:dyDescent="0.2">
      <c r="A216" s="158" t="s">
        <v>361</v>
      </c>
      <c r="B216" s="65">
        <v>2</v>
      </c>
      <c r="C216" s="66">
        <v>1</v>
      </c>
      <c r="D216" s="65">
        <v>10</v>
      </c>
      <c r="E216" s="66">
        <v>22</v>
      </c>
      <c r="F216" s="67"/>
      <c r="G216" s="65">
        <f t="shared" si="36"/>
        <v>1</v>
      </c>
      <c r="H216" s="66">
        <f t="shared" si="37"/>
        <v>-12</v>
      </c>
      <c r="I216" s="20">
        <f t="shared" si="38"/>
        <v>1</v>
      </c>
      <c r="J216" s="21">
        <f t="shared" si="39"/>
        <v>-0.54545454545454541</v>
      </c>
    </row>
    <row r="217" spans="1:10" x14ac:dyDescent="0.2">
      <c r="A217" s="158" t="s">
        <v>415</v>
      </c>
      <c r="B217" s="65">
        <v>0</v>
      </c>
      <c r="C217" s="66">
        <v>0</v>
      </c>
      <c r="D217" s="65">
        <v>0</v>
      </c>
      <c r="E217" s="66">
        <v>1</v>
      </c>
      <c r="F217" s="67"/>
      <c r="G217" s="65">
        <f t="shared" si="36"/>
        <v>0</v>
      </c>
      <c r="H217" s="66">
        <f t="shared" si="37"/>
        <v>-1</v>
      </c>
      <c r="I217" s="20" t="str">
        <f t="shared" si="38"/>
        <v>-</v>
      </c>
      <c r="J217" s="21">
        <f t="shared" si="39"/>
        <v>-1</v>
      </c>
    </row>
    <row r="218" spans="1:10" x14ac:dyDescent="0.2">
      <c r="A218" s="158" t="s">
        <v>362</v>
      </c>
      <c r="B218" s="65">
        <v>0</v>
      </c>
      <c r="C218" s="66">
        <v>3</v>
      </c>
      <c r="D218" s="65">
        <v>10</v>
      </c>
      <c r="E218" s="66">
        <v>17</v>
      </c>
      <c r="F218" s="67"/>
      <c r="G218" s="65">
        <f t="shared" si="36"/>
        <v>-3</v>
      </c>
      <c r="H218" s="66">
        <f t="shared" si="37"/>
        <v>-7</v>
      </c>
      <c r="I218" s="20">
        <f t="shared" si="38"/>
        <v>-1</v>
      </c>
      <c r="J218" s="21">
        <f t="shared" si="39"/>
        <v>-0.41176470588235292</v>
      </c>
    </row>
    <row r="219" spans="1:10" x14ac:dyDescent="0.2">
      <c r="A219" s="158" t="s">
        <v>401</v>
      </c>
      <c r="B219" s="65">
        <v>2</v>
      </c>
      <c r="C219" s="66">
        <v>1</v>
      </c>
      <c r="D219" s="65">
        <v>17</v>
      </c>
      <c r="E219" s="66">
        <v>19</v>
      </c>
      <c r="F219" s="67"/>
      <c r="G219" s="65">
        <f t="shared" si="36"/>
        <v>1</v>
      </c>
      <c r="H219" s="66">
        <f t="shared" si="37"/>
        <v>-2</v>
      </c>
      <c r="I219" s="20">
        <f t="shared" si="38"/>
        <v>1</v>
      </c>
      <c r="J219" s="21">
        <f t="shared" si="39"/>
        <v>-0.10526315789473684</v>
      </c>
    </row>
    <row r="220" spans="1:10" x14ac:dyDescent="0.2">
      <c r="A220" s="158" t="s">
        <v>402</v>
      </c>
      <c r="B220" s="65">
        <v>1</v>
      </c>
      <c r="C220" s="66">
        <v>1</v>
      </c>
      <c r="D220" s="65">
        <v>5</v>
      </c>
      <c r="E220" s="66">
        <v>11</v>
      </c>
      <c r="F220" s="67"/>
      <c r="G220" s="65">
        <f t="shared" si="36"/>
        <v>0</v>
      </c>
      <c r="H220" s="66">
        <f t="shared" si="37"/>
        <v>-6</v>
      </c>
      <c r="I220" s="20">
        <f t="shared" si="38"/>
        <v>0</v>
      </c>
      <c r="J220" s="21">
        <f t="shared" si="39"/>
        <v>-0.54545454545454541</v>
      </c>
    </row>
    <row r="221" spans="1:10" s="160" customFormat="1" x14ac:dyDescent="0.2">
      <c r="A221" s="178" t="s">
        <v>578</v>
      </c>
      <c r="B221" s="71">
        <v>8</v>
      </c>
      <c r="C221" s="72">
        <v>8</v>
      </c>
      <c r="D221" s="71">
        <v>56</v>
      </c>
      <c r="E221" s="72">
        <v>85</v>
      </c>
      <c r="F221" s="73"/>
      <c r="G221" s="71">
        <f t="shared" si="36"/>
        <v>0</v>
      </c>
      <c r="H221" s="72">
        <f t="shared" si="37"/>
        <v>-29</v>
      </c>
      <c r="I221" s="37">
        <f t="shared" si="38"/>
        <v>0</v>
      </c>
      <c r="J221" s="38">
        <f t="shared" si="39"/>
        <v>-0.3411764705882353</v>
      </c>
    </row>
    <row r="222" spans="1:10" x14ac:dyDescent="0.2">
      <c r="A222" s="177"/>
      <c r="B222" s="143"/>
      <c r="C222" s="144"/>
      <c r="D222" s="143"/>
      <c r="E222" s="144"/>
      <c r="F222" s="145"/>
      <c r="G222" s="143"/>
      <c r="H222" s="144"/>
      <c r="I222" s="151"/>
      <c r="J222" s="152"/>
    </row>
    <row r="223" spans="1:10" s="139" customFormat="1" x14ac:dyDescent="0.2">
      <c r="A223" s="159" t="s">
        <v>60</v>
      </c>
      <c r="B223" s="65"/>
      <c r="C223" s="66"/>
      <c r="D223" s="65"/>
      <c r="E223" s="66"/>
      <c r="F223" s="67"/>
      <c r="G223" s="65"/>
      <c r="H223" s="66"/>
      <c r="I223" s="20"/>
      <c r="J223" s="21"/>
    </row>
    <row r="224" spans="1:10" x14ac:dyDescent="0.2">
      <c r="A224" s="158" t="s">
        <v>380</v>
      </c>
      <c r="B224" s="65">
        <v>0</v>
      </c>
      <c r="C224" s="66">
        <v>0</v>
      </c>
      <c r="D224" s="65">
        <v>5</v>
      </c>
      <c r="E224" s="66">
        <v>2</v>
      </c>
      <c r="F224" s="67"/>
      <c r="G224" s="65">
        <f t="shared" ref="G224:G229" si="40">B224-C224</f>
        <v>0</v>
      </c>
      <c r="H224" s="66">
        <f t="shared" ref="H224:H229" si="41">D224-E224</f>
        <v>3</v>
      </c>
      <c r="I224" s="20" t="str">
        <f t="shared" ref="I224:I229" si="42">IF(C224=0, "-", IF(G224/C224&lt;10, G224/C224, "&gt;999%"))</f>
        <v>-</v>
      </c>
      <c r="J224" s="21">
        <f t="shared" ref="J224:J229" si="43">IF(E224=0, "-", IF(H224/E224&lt;10, H224/E224, "&gt;999%"))</f>
        <v>1.5</v>
      </c>
    </row>
    <row r="225" spans="1:10" x14ac:dyDescent="0.2">
      <c r="A225" s="158" t="s">
        <v>428</v>
      </c>
      <c r="B225" s="65">
        <v>5</v>
      </c>
      <c r="C225" s="66">
        <v>2</v>
      </c>
      <c r="D225" s="65">
        <v>19</v>
      </c>
      <c r="E225" s="66">
        <v>12</v>
      </c>
      <c r="F225" s="67"/>
      <c r="G225" s="65">
        <f t="shared" si="40"/>
        <v>3</v>
      </c>
      <c r="H225" s="66">
        <f t="shared" si="41"/>
        <v>7</v>
      </c>
      <c r="I225" s="20">
        <f t="shared" si="42"/>
        <v>1.5</v>
      </c>
      <c r="J225" s="21">
        <f t="shared" si="43"/>
        <v>0.58333333333333337</v>
      </c>
    </row>
    <row r="226" spans="1:10" x14ac:dyDescent="0.2">
      <c r="A226" s="158" t="s">
        <v>270</v>
      </c>
      <c r="B226" s="65">
        <v>1</v>
      </c>
      <c r="C226" s="66">
        <v>0</v>
      </c>
      <c r="D226" s="65">
        <v>5</v>
      </c>
      <c r="E226" s="66">
        <v>5</v>
      </c>
      <c r="F226" s="67"/>
      <c r="G226" s="65">
        <f t="shared" si="40"/>
        <v>1</v>
      </c>
      <c r="H226" s="66">
        <f t="shared" si="41"/>
        <v>0</v>
      </c>
      <c r="I226" s="20" t="str">
        <f t="shared" si="42"/>
        <v>-</v>
      </c>
      <c r="J226" s="21">
        <f t="shared" si="43"/>
        <v>0</v>
      </c>
    </row>
    <row r="227" spans="1:10" x14ac:dyDescent="0.2">
      <c r="A227" s="158" t="s">
        <v>450</v>
      </c>
      <c r="B227" s="65">
        <v>16</v>
      </c>
      <c r="C227" s="66">
        <v>13</v>
      </c>
      <c r="D227" s="65">
        <v>90</v>
      </c>
      <c r="E227" s="66">
        <v>75</v>
      </c>
      <c r="F227" s="67"/>
      <c r="G227" s="65">
        <f t="shared" si="40"/>
        <v>3</v>
      </c>
      <c r="H227" s="66">
        <f t="shared" si="41"/>
        <v>15</v>
      </c>
      <c r="I227" s="20">
        <f t="shared" si="42"/>
        <v>0.23076923076923078</v>
      </c>
      <c r="J227" s="21">
        <f t="shared" si="43"/>
        <v>0.2</v>
      </c>
    </row>
    <row r="228" spans="1:10" x14ac:dyDescent="0.2">
      <c r="A228" s="158" t="s">
        <v>429</v>
      </c>
      <c r="B228" s="65">
        <v>1</v>
      </c>
      <c r="C228" s="66">
        <v>1</v>
      </c>
      <c r="D228" s="65">
        <v>9</v>
      </c>
      <c r="E228" s="66">
        <v>6</v>
      </c>
      <c r="F228" s="67"/>
      <c r="G228" s="65">
        <f t="shared" si="40"/>
        <v>0</v>
      </c>
      <c r="H228" s="66">
        <f t="shared" si="41"/>
        <v>3</v>
      </c>
      <c r="I228" s="20">
        <f t="shared" si="42"/>
        <v>0</v>
      </c>
      <c r="J228" s="21">
        <f t="shared" si="43"/>
        <v>0.5</v>
      </c>
    </row>
    <row r="229" spans="1:10" s="160" customFormat="1" x14ac:dyDescent="0.2">
      <c r="A229" s="178" t="s">
        <v>579</v>
      </c>
      <c r="B229" s="71">
        <v>23</v>
      </c>
      <c r="C229" s="72">
        <v>16</v>
      </c>
      <c r="D229" s="71">
        <v>128</v>
      </c>
      <c r="E229" s="72">
        <v>100</v>
      </c>
      <c r="F229" s="73"/>
      <c r="G229" s="71">
        <f t="shared" si="40"/>
        <v>7</v>
      </c>
      <c r="H229" s="72">
        <f t="shared" si="41"/>
        <v>28</v>
      </c>
      <c r="I229" s="37">
        <f t="shared" si="42"/>
        <v>0.4375</v>
      </c>
      <c r="J229" s="38">
        <f t="shared" si="43"/>
        <v>0.28000000000000003</v>
      </c>
    </row>
    <row r="230" spans="1:10" x14ac:dyDescent="0.2">
      <c r="A230" s="177"/>
      <c r="B230" s="143"/>
      <c r="C230" s="144"/>
      <c r="D230" s="143"/>
      <c r="E230" s="144"/>
      <c r="F230" s="145"/>
      <c r="G230" s="143"/>
      <c r="H230" s="144"/>
      <c r="I230" s="151"/>
      <c r="J230" s="152"/>
    </row>
    <row r="231" spans="1:10" s="139" customFormat="1" x14ac:dyDescent="0.2">
      <c r="A231" s="159" t="s">
        <v>61</v>
      </c>
      <c r="B231" s="65"/>
      <c r="C231" s="66"/>
      <c r="D231" s="65"/>
      <c r="E231" s="66"/>
      <c r="F231" s="67"/>
      <c r="G231" s="65"/>
      <c r="H231" s="66"/>
      <c r="I231" s="20"/>
      <c r="J231" s="21"/>
    </row>
    <row r="232" spans="1:10" x14ac:dyDescent="0.2">
      <c r="A232" s="158" t="s">
        <v>228</v>
      </c>
      <c r="B232" s="65">
        <v>0</v>
      </c>
      <c r="C232" s="66">
        <v>0</v>
      </c>
      <c r="D232" s="65">
        <v>0</v>
      </c>
      <c r="E232" s="66">
        <v>2</v>
      </c>
      <c r="F232" s="67"/>
      <c r="G232" s="65">
        <f t="shared" ref="G232:G239" si="44">B232-C232</f>
        <v>0</v>
      </c>
      <c r="H232" s="66">
        <f t="shared" ref="H232:H239" si="45">D232-E232</f>
        <v>-2</v>
      </c>
      <c r="I232" s="20" t="str">
        <f t="shared" ref="I232:I239" si="46">IF(C232=0, "-", IF(G232/C232&lt;10, G232/C232, "&gt;999%"))</f>
        <v>-</v>
      </c>
      <c r="J232" s="21">
        <f t="shared" ref="J232:J239" si="47">IF(E232=0, "-", IF(H232/E232&lt;10, H232/E232, "&gt;999%"))</f>
        <v>-1</v>
      </c>
    </row>
    <row r="233" spans="1:10" x14ac:dyDescent="0.2">
      <c r="A233" s="158" t="s">
        <v>247</v>
      </c>
      <c r="B233" s="65">
        <v>0</v>
      </c>
      <c r="C233" s="66">
        <v>0</v>
      </c>
      <c r="D233" s="65">
        <v>0</v>
      </c>
      <c r="E233" s="66">
        <v>4</v>
      </c>
      <c r="F233" s="67"/>
      <c r="G233" s="65">
        <f t="shared" si="44"/>
        <v>0</v>
      </c>
      <c r="H233" s="66">
        <f t="shared" si="45"/>
        <v>-4</v>
      </c>
      <c r="I233" s="20" t="str">
        <f t="shared" si="46"/>
        <v>-</v>
      </c>
      <c r="J233" s="21">
        <f t="shared" si="47"/>
        <v>-1</v>
      </c>
    </row>
    <row r="234" spans="1:10" x14ac:dyDescent="0.2">
      <c r="A234" s="158" t="s">
        <v>416</v>
      </c>
      <c r="B234" s="65">
        <v>0</v>
      </c>
      <c r="C234" s="66">
        <v>0</v>
      </c>
      <c r="D234" s="65">
        <v>0</v>
      </c>
      <c r="E234" s="66">
        <v>2</v>
      </c>
      <c r="F234" s="67"/>
      <c r="G234" s="65">
        <f t="shared" si="44"/>
        <v>0</v>
      </c>
      <c r="H234" s="66">
        <f t="shared" si="45"/>
        <v>-2</v>
      </c>
      <c r="I234" s="20" t="str">
        <f t="shared" si="46"/>
        <v>-</v>
      </c>
      <c r="J234" s="21">
        <f t="shared" si="47"/>
        <v>-1</v>
      </c>
    </row>
    <row r="235" spans="1:10" x14ac:dyDescent="0.2">
      <c r="A235" s="158" t="s">
        <v>363</v>
      </c>
      <c r="B235" s="65">
        <v>0</v>
      </c>
      <c r="C235" s="66">
        <v>1</v>
      </c>
      <c r="D235" s="65">
        <v>0</v>
      </c>
      <c r="E235" s="66">
        <v>14</v>
      </c>
      <c r="F235" s="67"/>
      <c r="G235" s="65">
        <f t="shared" si="44"/>
        <v>-1</v>
      </c>
      <c r="H235" s="66">
        <f t="shared" si="45"/>
        <v>-14</v>
      </c>
      <c r="I235" s="20">
        <f t="shared" si="46"/>
        <v>-1</v>
      </c>
      <c r="J235" s="21">
        <f t="shared" si="47"/>
        <v>-1</v>
      </c>
    </row>
    <row r="236" spans="1:10" x14ac:dyDescent="0.2">
      <c r="A236" s="158" t="s">
        <v>288</v>
      </c>
      <c r="B236" s="65">
        <v>0</v>
      </c>
      <c r="C236" s="66">
        <v>0</v>
      </c>
      <c r="D236" s="65">
        <v>0</v>
      </c>
      <c r="E236" s="66">
        <v>1</v>
      </c>
      <c r="F236" s="67"/>
      <c r="G236" s="65">
        <f t="shared" si="44"/>
        <v>0</v>
      </c>
      <c r="H236" s="66">
        <f t="shared" si="45"/>
        <v>-1</v>
      </c>
      <c r="I236" s="20" t="str">
        <f t="shared" si="46"/>
        <v>-</v>
      </c>
      <c r="J236" s="21">
        <f t="shared" si="47"/>
        <v>-1</v>
      </c>
    </row>
    <row r="237" spans="1:10" x14ac:dyDescent="0.2">
      <c r="A237" s="158" t="s">
        <v>403</v>
      </c>
      <c r="B237" s="65">
        <v>0</v>
      </c>
      <c r="C237" s="66">
        <v>0</v>
      </c>
      <c r="D237" s="65">
        <v>3</v>
      </c>
      <c r="E237" s="66">
        <v>6</v>
      </c>
      <c r="F237" s="67"/>
      <c r="G237" s="65">
        <f t="shared" si="44"/>
        <v>0</v>
      </c>
      <c r="H237" s="66">
        <f t="shared" si="45"/>
        <v>-3</v>
      </c>
      <c r="I237" s="20" t="str">
        <f t="shared" si="46"/>
        <v>-</v>
      </c>
      <c r="J237" s="21">
        <f t="shared" si="47"/>
        <v>-0.5</v>
      </c>
    </row>
    <row r="238" spans="1:10" x14ac:dyDescent="0.2">
      <c r="A238" s="158" t="s">
        <v>331</v>
      </c>
      <c r="B238" s="65">
        <v>0</v>
      </c>
      <c r="C238" s="66">
        <v>0</v>
      </c>
      <c r="D238" s="65">
        <v>0</v>
      </c>
      <c r="E238" s="66">
        <v>11</v>
      </c>
      <c r="F238" s="67"/>
      <c r="G238" s="65">
        <f t="shared" si="44"/>
        <v>0</v>
      </c>
      <c r="H238" s="66">
        <f t="shared" si="45"/>
        <v>-11</v>
      </c>
      <c r="I238" s="20" t="str">
        <f t="shared" si="46"/>
        <v>-</v>
      </c>
      <c r="J238" s="21">
        <f t="shared" si="47"/>
        <v>-1</v>
      </c>
    </row>
    <row r="239" spans="1:10" s="160" customFormat="1" x14ac:dyDescent="0.2">
      <c r="A239" s="178" t="s">
        <v>580</v>
      </c>
      <c r="B239" s="71">
        <v>0</v>
      </c>
      <c r="C239" s="72">
        <v>1</v>
      </c>
      <c r="D239" s="71">
        <v>3</v>
      </c>
      <c r="E239" s="72">
        <v>40</v>
      </c>
      <c r="F239" s="73"/>
      <c r="G239" s="71">
        <f t="shared" si="44"/>
        <v>-1</v>
      </c>
      <c r="H239" s="72">
        <f t="shared" si="45"/>
        <v>-37</v>
      </c>
      <c r="I239" s="37">
        <f t="shared" si="46"/>
        <v>-1</v>
      </c>
      <c r="J239" s="38">
        <f t="shared" si="47"/>
        <v>-0.92500000000000004</v>
      </c>
    </row>
    <row r="240" spans="1:10" x14ac:dyDescent="0.2">
      <c r="A240" s="177"/>
      <c r="B240" s="143"/>
      <c r="C240" s="144"/>
      <c r="D240" s="143"/>
      <c r="E240" s="144"/>
      <c r="F240" s="145"/>
      <c r="G240" s="143"/>
      <c r="H240" s="144"/>
      <c r="I240" s="151"/>
      <c r="J240" s="152"/>
    </row>
    <row r="241" spans="1:10" s="139" customFormat="1" x14ac:dyDescent="0.2">
      <c r="A241" s="159" t="s">
        <v>62</v>
      </c>
      <c r="B241" s="65"/>
      <c r="C241" s="66"/>
      <c r="D241" s="65"/>
      <c r="E241" s="66"/>
      <c r="F241" s="67"/>
      <c r="G241" s="65"/>
      <c r="H241" s="66"/>
      <c r="I241" s="20"/>
      <c r="J241" s="21"/>
    </row>
    <row r="242" spans="1:10" x14ac:dyDescent="0.2">
      <c r="A242" s="158" t="s">
        <v>486</v>
      </c>
      <c r="B242" s="65">
        <v>1</v>
      </c>
      <c r="C242" s="66">
        <v>0</v>
      </c>
      <c r="D242" s="65">
        <v>11</v>
      </c>
      <c r="E242" s="66">
        <v>14</v>
      </c>
      <c r="F242" s="67"/>
      <c r="G242" s="65">
        <f>B242-C242</f>
        <v>1</v>
      </c>
      <c r="H242" s="66">
        <f>D242-E242</f>
        <v>-3</v>
      </c>
      <c r="I242" s="20" t="str">
        <f>IF(C242=0, "-", IF(G242/C242&lt;10, G242/C242, "&gt;999%"))</f>
        <v>-</v>
      </c>
      <c r="J242" s="21">
        <f>IF(E242=0, "-", IF(H242/E242&lt;10, H242/E242, "&gt;999%"))</f>
        <v>-0.21428571428571427</v>
      </c>
    </row>
    <row r="243" spans="1:10" s="160" customFormat="1" x14ac:dyDescent="0.2">
      <c r="A243" s="178" t="s">
        <v>581</v>
      </c>
      <c r="B243" s="71">
        <v>1</v>
      </c>
      <c r="C243" s="72">
        <v>0</v>
      </c>
      <c r="D243" s="71">
        <v>11</v>
      </c>
      <c r="E243" s="72">
        <v>14</v>
      </c>
      <c r="F243" s="73"/>
      <c r="G243" s="71">
        <f>B243-C243</f>
        <v>1</v>
      </c>
      <c r="H243" s="72">
        <f>D243-E243</f>
        <v>-3</v>
      </c>
      <c r="I243" s="37" t="str">
        <f>IF(C243=0, "-", IF(G243/C243&lt;10, G243/C243, "&gt;999%"))</f>
        <v>-</v>
      </c>
      <c r="J243" s="38">
        <f>IF(E243=0, "-", IF(H243/E243&lt;10, H243/E243, "&gt;999%"))</f>
        <v>-0.21428571428571427</v>
      </c>
    </row>
    <row r="244" spans="1:10" x14ac:dyDescent="0.2">
      <c r="A244" s="177"/>
      <c r="B244" s="143"/>
      <c r="C244" s="144"/>
      <c r="D244" s="143"/>
      <c r="E244" s="144"/>
      <c r="F244" s="145"/>
      <c r="G244" s="143"/>
      <c r="H244" s="144"/>
      <c r="I244" s="151"/>
      <c r="J244" s="152"/>
    </row>
    <row r="245" spans="1:10" s="139" customFormat="1" x14ac:dyDescent="0.2">
      <c r="A245" s="159" t="s">
        <v>63</v>
      </c>
      <c r="B245" s="65"/>
      <c r="C245" s="66"/>
      <c r="D245" s="65"/>
      <c r="E245" s="66"/>
      <c r="F245" s="67"/>
      <c r="G245" s="65"/>
      <c r="H245" s="66"/>
      <c r="I245" s="20"/>
      <c r="J245" s="21"/>
    </row>
    <row r="246" spans="1:10" x14ac:dyDescent="0.2">
      <c r="A246" s="158" t="s">
        <v>487</v>
      </c>
      <c r="B246" s="65">
        <v>0</v>
      </c>
      <c r="C246" s="66">
        <v>0</v>
      </c>
      <c r="D246" s="65">
        <v>1</v>
      </c>
      <c r="E246" s="66">
        <v>2</v>
      </c>
      <c r="F246" s="67"/>
      <c r="G246" s="65">
        <f>B246-C246</f>
        <v>0</v>
      </c>
      <c r="H246" s="66">
        <f>D246-E246</f>
        <v>-1</v>
      </c>
      <c r="I246" s="20" t="str">
        <f>IF(C246=0, "-", IF(G246/C246&lt;10, G246/C246, "&gt;999%"))</f>
        <v>-</v>
      </c>
      <c r="J246" s="21">
        <f>IF(E246=0, "-", IF(H246/E246&lt;10, H246/E246, "&gt;999%"))</f>
        <v>-0.5</v>
      </c>
    </row>
    <row r="247" spans="1:10" s="160" customFormat="1" x14ac:dyDescent="0.2">
      <c r="A247" s="178" t="s">
        <v>582</v>
      </c>
      <c r="B247" s="71">
        <v>0</v>
      </c>
      <c r="C247" s="72">
        <v>0</v>
      </c>
      <c r="D247" s="71">
        <v>1</v>
      </c>
      <c r="E247" s="72">
        <v>2</v>
      </c>
      <c r="F247" s="73"/>
      <c r="G247" s="71">
        <f>B247-C247</f>
        <v>0</v>
      </c>
      <c r="H247" s="72">
        <f>D247-E247</f>
        <v>-1</v>
      </c>
      <c r="I247" s="37" t="str">
        <f>IF(C247=0, "-", IF(G247/C247&lt;10, G247/C247, "&gt;999%"))</f>
        <v>-</v>
      </c>
      <c r="J247" s="38">
        <f>IF(E247=0, "-", IF(H247/E247&lt;10, H247/E247, "&gt;999%"))</f>
        <v>-0.5</v>
      </c>
    </row>
    <row r="248" spans="1:10" x14ac:dyDescent="0.2">
      <c r="A248" s="177"/>
      <c r="B248" s="143"/>
      <c r="C248" s="144"/>
      <c r="D248" s="143"/>
      <c r="E248" s="144"/>
      <c r="F248" s="145"/>
      <c r="G248" s="143"/>
      <c r="H248" s="144"/>
      <c r="I248" s="151"/>
      <c r="J248" s="152"/>
    </row>
    <row r="249" spans="1:10" s="139" customFormat="1" x14ac:dyDescent="0.2">
      <c r="A249" s="159" t="s">
        <v>64</v>
      </c>
      <c r="B249" s="65"/>
      <c r="C249" s="66"/>
      <c r="D249" s="65"/>
      <c r="E249" s="66"/>
      <c r="F249" s="67"/>
      <c r="G249" s="65"/>
      <c r="H249" s="66"/>
      <c r="I249" s="20"/>
      <c r="J249" s="21"/>
    </row>
    <row r="250" spans="1:10" x14ac:dyDescent="0.2">
      <c r="A250" s="158" t="s">
        <v>260</v>
      </c>
      <c r="B250" s="65">
        <v>0</v>
      </c>
      <c r="C250" s="66">
        <v>0</v>
      </c>
      <c r="D250" s="65">
        <v>1</v>
      </c>
      <c r="E250" s="66">
        <v>0</v>
      </c>
      <c r="F250" s="67"/>
      <c r="G250" s="65">
        <f>B250-C250</f>
        <v>0</v>
      </c>
      <c r="H250" s="66">
        <f>D250-E250</f>
        <v>1</v>
      </c>
      <c r="I250" s="20" t="str">
        <f>IF(C250=0, "-", IF(G250/C250&lt;10, G250/C250, "&gt;999%"))</f>
        <v>-</v>
      </c>
      <c r="J250" s="21" t="str">
        <f>IF(E250=0, "-", IF(H250/E250&lt;10, H250/E250, "&gt;999%"))</f>
        <v>-</v>
      </c>
    </row>
    <row r="251" spans="1:10" s="160" customFormat="1" x14ac:dyDescent="0.2">
      <c r="A251" s="178" t="s">
        <v>583</v>
      </c>
      <c r="B251" s="71">
        <v>0</v>
      </c>
      <c r="C251" s="72">
        <v>0</v>
      </c>
      <c r="D251" s="71">
        <v>1</v>
      </c>
      <c r="E251" s="72">
        <v>0</v>
      </c>
      <c r="F251" s="73"/>
      <c r="G251" s="71">
        <f>B251-C251</f>
        <v>0</v>
      </c>
      <c r="H251" s="72">
        <f>D251-E251</f>
        <v>1</v>
      </c>
      <c r="I251" s="37" t="str">
        <f>IF(C251=0, "-", IF(G251/C251&lt;10, G251/C251, "&gt;999%"))</f>
        <v>-</v>
      </c>
      <c r="J251" s="38" t="str">
        <f>IF(E251=0, "-", IF(H251/E251&lt;10, H251/E251, "&gt;999%"))</f>
        <v>-</v>
      </c>
    </row>
    <row r="252" spans="1:10" x14ac:dyDescent="0.2">
      <c r="A252" s="177"/>
      <c r="B252" s="143"/>
      <c r="C252" s="144"/>
      <c r="D252" s="143"/>
      <c r="E252" s="144"/>
      <c r="F252" s="145"/>
      <c r="G252" s="143"/>
      <c r="H252" s="144"/>
      <c r="I252" s="151"/>
      <c r="J252" s="152"/>
    </row>
    <row r="253" spans="1:10" s="139" customFormat="1" x14ac:dyDescent="0.2">
      <c r="A253" s="159" t="s">
        <v>65</v>
      </c>
      <c r="B253" s="65"/>
      <c r="C253" s="66"/>
      <c r="D253" s="65"/>
      <c r="E253" s="66"/>
      <c r="F253" s="67"/>
      <c r="G253" s="65"/>
      <c r="H253" s="66"/>
      <c r="I253" s="20"/>
      <c r="J253" s="21"/>
    </row>
    <row r="254" spans="1:10" x14ac:dyDescent="0.2">
      <c r="A254" s="158" t="s">
        <v>439</v>
      </c>
      <c r="B254" s="65">
        <v>1</v>
      </c>
      <c r="C254" s="66">
        <v>2</v>
      </c>
      <c r="D254" s="65">
        <v>23</v>
      </c>
      <c r="E254" s="66">
        <v>41</v>
      </c>
      <c r="F254" s="67"/>
      <c r="G254" s="65">
        <f t="shared" ref="G254:G265" si="48">B254-C254</f>
        <v>-1</v>
      </c>
      <c r="H254" s="66">
        <f t="shared" ref="H254:H265" si="49">D254-E254</f>
        <v>-18</v>
      </c>
      <c r="I254" s="20">
        <f t="shared" ref="I254:I265" si="50">IF(C254=0, "-", IF(G254/C254&lt;10, G254/C254, "&gt;999%"))</f>
        <v>-0.5</v>
      </c>
      <c r="J254" s="21">
        <f t="shared" ref="J254:J265" si="51">IF(E254=0, "-", IF(H254/E254&lt;10, H254/E254, "&gt;999%"))</f>
        <v>-0.43902439024390244</v>
      </c>
    </row>
    <row r="255" spans="1:10" x14ac:dyDescent="0.2">
      <c r="A255" s="158" t="s">
        <v>451</v>
      </c>
      <c r="B255" s="65">
        <v>10</v>
      </c>
      <c r="C255" s="66">
        <v>21</v>
      </c>
      <c r="D255" s="65">
        <v>209</v>
      </c>
      <c r="E255" s="66">
        <v>204</v>
      </c>
      <c r="F255" s="67"/>
      <c r="G255" s="65">
        <f t="shared" si="48"/>
        <v>-11</v>
      </c>
      <c r="H255" s="66">
        <f t="shared" si="49"/>
        <v>5</v>
      </c>
      <c r="I255" s="20">
        <f t="shared" si="50"/>
        <v>-0.52380952380952384</v>
      </c>
      <c r="J255" s="21">
        <f t="shared" si="51"/>
        <v>2.4509803921568627E-2</v>
      </c>
    </row>
    <row r="256" spans="1:10" x14ac:dyDescent="0.2">
      <c r="A256" s="158" t="s">
        <v>302</v>
      </c>
      <c r="B256" s="65">
        <v>18</v>
      </c>
      <c r="C256" s="66">
        <v>26</v>
      </c>
      <c r="D256" s="65">
        <v>142</v>
      </c>
      <c r="E256" s="66">
        <v>165</v>
      </c>
      <c r="F256" s="67"/>
      <c r="G256" s="65">
        <f t="shared" si="48"/>
        <v>-8</v>
      </c>
      <c r="H256" s="66">
        <f t="shared" si="49"/>
        <v>-23</v>
      </c>
      <c r="I256" s="20">
        <f t="shared" si="50"/>
        <v>-0.30769230769230771</v>
      </c>
      <c r="J256" s="21">
        <f t="shared" si="51"/>
        <v>-0.1393939393939394</v>
      </c>
    </row>
    <row r="257" spans="1:10" x14ac:dyDescent="0.2">
      <c r="A257" s="158" t="s">
        <v>313</v>
      </c>
      <c r="B257" s="65">
        <v>16</v>
      </c>
      <c r="C257" s="66">
        <v>0</v>
      </c>
      <c r="D257" s="65">
        <v>72</v>
      </c>
      <c r="E257" s="66">
        <v>0</v>
      </c>
      <c r="F257" s="67"/>
      <c r="G257" s="65">
        <f t="shared" si="48"/>
        <v>16</v>
      </c>
      <c r="H257" s="66">
        <f t="shared" si="49"/>
        <v>72</v>
      </c>
      <c r="I257" s="20" t="str">
        <f t="shared" si="50"/>
        <v>-</v>
      </c>
      <c r="J257" s="21" t="str">
        <f t="shared" si="51"/>
        <v>-</v>
      </c>
    </row>
    <row r="258" spans="1:10" x14ac:dyDescent="0.2">
      <c r="A258" s="158" t="s">
        <v>342</v>
      </c>
      <c r="B258" s="65">
        <v>27</v>
      </c>
      <c r="C258" s="66">
        <v>30</v>
      </c>
      <c r="D258" s="65">
        <v>146</v>
      </c>
      <c r="E258" s="66">
        <v>231</v>
      </c>
      <c r="F258" s="67"/>
      <c r="G258" s="65">
        <f t="shared" si="48"/>
        <v>-3</v>
      </c>
      <c r="H258" s="66">
        <f t="shared" si="49"/>
        <v>-85</v>
      </c>
      <c r="I258" s="20">
        <f t="shared" si="50"/>
        <v>-0.1</v>
      </c>
      <c r="J258" s="21">
        <f t="shared" si="51"/>
        <v>-0.36796536796536794</v>
      </c>
    </row>
    <row r="259" spans="1:10" x14ac:dyDescent="0.2">
      <c r="A259" s="158" t="s">
        <v>381</v>
      </c>
      <c r="B259" s="65">
        <v>4</v>
      </c>
      <c r="C259" s="66">
        <v>3</v>
      </c>
      <c r="D259" s="65">
        <v>14</v>
      </c>
      <c r="E259" s="66">
        <v>13</v>
      </c>
      <c r="F259" s="67"/>
      <c r="G259" s="65">
        <f t="shared" si="48"/>
        <v>1</v>
      </c>
      <c r="H259" s="66">
        <f t="shared" si="49"/>
        <v>1</v>
      </c>
      <c r="I259" s="20">
        <f t="shared" si="50"/>
        <v>0.33333333333333331</v>
      </c>
      <c r="J259" s="21">
        <f t="shared" si="51"/>
        <v>7.6923076923076927E-2</v>
      </c>
    </row>
    <row r="260" spans="1:10" x14ac:dyDescent="0.2">
      <c r="A260" s="158" t="s">
        <v>382</v>
      </c>
      <c r="B260" s="65">
        <v>9</v>
      </c>
      <c r="C260" s="66">
        <v>4</v>
      </c>
      <c r="D260" s="65">
        <v>35</v>
      </c>
      <c r="E260" s="66">
        <v>32</v>
      </c>
      <c r="F260" s="67"/>
      <c r="G260" s="65">
        <f t="shared" si="48"/>
        <v>5</v>
      </c>
      <c r="H260" s="66">
        <f t="shared" si="49"/>
        <v>3</v>
      </c>
      <c r="I260" s="20">
        <f t="shared" si="50"/>
        <v>1.25</v>
      </c>
      <c r="J260" s="21">
        <f t="shared" si="51"/>
        <v>9.375E-2</v>
      </c>
    </row>
    <row r="261" spans="1:10" x14ac:dyDescent="0.2">
      <c r="A261" s="158" t="s">
        <v>280</v>
      </c>
      <c r="B261" s="65">
        <v>0</v>
      </c>
      <c r="C261" s="66">
        <v>1</v>
      </c>
      <c r="D261" s="65">
        <v>3</v>
      </c>
      <c r="E261" s="66">
        <v>9</v>
      </c>
      <c r="F261" s="67"/>
      <c r="G261" s="65">
        <f t="shared" si="48"/>
        <v>-1</v>
      </c>
      <c r="H261" s="66">
        <f t="shared" si="49"/>
        <v>-6</v>
      </c>
      <c r="I261" s="20">
        <f t="shared" si="50"/>
        <v>-1</v>
      </c>
      <c r="J261" s="21">
        <f t="shared" si="51"/>
        <v>-0.66666666666666663</v>
      </c>
    </row>
    <row r="262" spans="1:10" x14ac:dyDescent="0.2">
      <c r="A262" s="158" t="s">
        <v>194</v>
      </c>
      <c r="B262" s="65">
        <v>10</v>
      </c>
      <c r="C262" s="66">
        <v>14</v>
      </c>
      <c r="D262" s="65">
        <v>37</v>
      </c>
      <c r="E262" s="66">
        <v>111</v>
      </c>
      <c r="F262" s="67"/>
      <c r="G262" s="65">
        <f t="shared" si="48"/>
        <v>-4</v>
      </c>
      <c r="H262" s="66">
        <f t="shared" si="49"/>
        <v>-74</v>
      </c>
      <c r="I262" s="20">
        <f t="shared" si="50"/>
        <v>-0.2857142857142857</v>
      </c>
      <c r="J262" s="21">
        <f t="shared" si="51"/>
        <v>-0.66666666666666663</v>
      </c>
    </row>
    <row r="263" spans="1:10" x14ac:dyDescent="0.2">
      <c r="A263" s="158" t="s">
        <v>213</v>
      </c>
      <c r="B263" s="65">
        <v>11</v>
      </c>
      <c r="C263" s="66">
        <v>9</v>
      </c>
      <c r="D263" s="65">
        <v>77</v>
      </c>
      <c r="E263" s="66">
        <v>150</v>
      </c>
      <c r="F263" s="67"/>
      <c r="G263" s="65">
        <f t="shared" si="48"/>
        <v>2</v>
      </c>
      <c r="H263" s="66">
        <f t="shared" si="49"/>
        <v>-73</v>
      </c>
      <c r="I263" s="20">
        <f t="shared" si="50"/>
        <v>0.22222222222222221</v>
      </c>
      <c r="J263" s="21">
        <f t="shared" si="51"/>
        <v>-0.48666666666666669</v>
      </c>
    </row>
    <row r="264" spans="1:10" x14ac:dyDescent="0.2">
      <c r="A264" s="158" t="s">
        <v>235</v>
      </c>
      <c r="B264" s="65">
        <v>2</v>
      </c>
      <c r="C264" s="66">
        <v>1</v>
      </c>
      <c r="D264" s="65">
        <v>14</v>
      </c>
      <c r="E264" s="66">
        <v>20</v>
      </c>
      <c r="F264" s="67"/>
      <c r="G264" s="65">
        <f t="shared" si="48"/>
        <v>1</v>
      </c>
      <c r="H264" s="66">
        <f t="shared" si="49"/>
        <v>-6</v>
      </c>
      <c r="I264" s="20">
        <f t="shared" si="50"/>
        <v>1</v>
      </c>
      <c r="J264" s="21">
        <f t="shared" si="51"/>
        <v>-0.3</v>
      </c>
    </row>
    <row r="265" spans="1:10" s="160" customFormat="1" x14ac:dyDescent="0.2">
      <c r="A265" s="178" t="s">
        <v>584</v>
      </c>
      <c r="B265" s="71">
        <v>108</v>
      </c>
      <c r="C265" s="72">
        <v>111</v>
      </c>
      <c r="D265" s="71">
        <v>772</v>
      </c>
      <c r="E265" s="72">
        <v>976</v>
      </c>
      <c r="F265" s="73"/>
      <c r="G265" s="71">
        <f t="shared" si="48"/>
        <v>-3</v>
      </c>
      <c r="H265" s="72">
        <f t="shared" si="49"/>
        <v>-204</v>
      </c>
      <c r="I265" s="37">
        <f t="shared" si="50"/>
        <v>-2.7027027027027029E-2</v>
      </c>
      <c r="J265" s="38">
        <f t="shared" si="51"/>
        <v>-0.20901639344262296</v>
      </c>
    </row>
    <row r="266" spans="1:10" x14ac:dyDescent="0.2">
      <c r="A266" s="177"/>
      <c r="B266" s="143"/>
      <c r="C266" s="144"/>
      <c r="D266" s="143"/>
      <c r="E266" s="144"/>
      <c r="F266" s="145"/>
      <c r="G266" s="143"/>
      <c r="H266" s="144"/>
      <c r="I266" s="151"/>
      <c r="J266" s="152"/>
    </row>
    <row r="267" spans="1:10" s="139" customFormat="1" x14ac:dyDescent="0.2">
      <c r="A267" s="159" t="s">
        <v>66</v>
      </c>
      <c r="B267" s="65"/>
      <c r="C267" s="66"/>
      <c r="D267" s="65"/>
      <c r="E267" s="66"/>
      <c r="F267" s="67"/>
      <c r="G267" s="65"/>
      <c r="H267" s="66"/>
      <c r="I267" s="20"/>
      <c r="J267" s="21"/>
    </row>
    <row r="268" spans="1:10" x14ac:dyDescent="0.2">
      <c r="A268" s="158" t="s">
        <v>229</v>
      </c>
      <c r="B268" s="65">
        <v>9</v>
      </c>
      <c r="C268" s="66">
        <v>1</v>
      </c>
      <c r="D268" s="65">
        <v>31</v>
      </c>
      <c r="E268" s="66">
        <v>18</v>
      </c>
      <c r="F268" s="67"/>
      <c r="G268" s="65">
        <f t="shared" ref="G268:G285" si="52">B268-C268</f>
        <v>8</v>
      </c>
      <c r="H268" s="66">
        <f t="shared" ref="H268:H285" si="53">D268-E268</f>
        <v>13</v>
      </c>
      <c r="I268" s="20">
        <f t="shared" ref="I268:I285" si="54">IF(C268=0, "-", IF(G268/C268&lt;10, G268/C268, "&gt;999%"))</f>
        <v>8</v>
      </c>
      <c r="J268" s="21">
        <f t="shared" ref="J268:J285" si="55">IF(E268=0, "-", IF(H268/E268&lt;10, H268/E268, "&gt;999%"))</f>
        <v>0.72222222222222221</v>
      </c>
    </row>
    <row r="269" spans="1:10" x14ac:dyDescent="0.2">
      <c r="A269" s="158" t="s">
        <v>230</v>
      </c>
      <c r="B269" s="65">
        <v>1</v>
      </c>
      <c r="C269" s="66">
        <v>0</v>
      </c>
      <c r="D269" s="65">
        <v>6</v>
      </c>
      <c r="E269" s="66">
        <v>3</v>
      </c>
      <c r="F269" s="67"/>
      <c r="G269" s="65">
        <f t="shared" si="52"/>
        <v>1</v>
      </c>
      <c r="H269" s="66">
        <f t="shared" si="53"/>
        <v>3</v>
      </c>
      <c r="I269" s="20" t="str">
        <f t="shared" si="54"/>
        <v>-</v>
      </c>
      <c r="J269" s="21">
        <f t="shared" si="55"/>
        <v>1</v>
      </c>
    </row>
    <row r="270" spans="1:10" x14ac:dyDescent="0.2">
      <c r="A270" s="158" t="s">
        <v>248</v>
      </c>
      <c r="B270" s="65">
        <v>4</v>
      </c>
      <c r="C270" s="66">
        <v>5</v>
      </c>
      <c r="D270" s="65">
        <v>15</v>
      </c>
      <c r="E270" s="66">
        <v>24</v>
      </c>
      <c r="F270" s="67"/>
      <c r="G270" s="65">
        <f t="shared" si="52"/>
        <v>-1</v>
      </c>
      <c r="H270" s="66">
        <f t="shared" si="53"/>
        <v>-9</v>
      </c>
      <c r="I270" s="20">
        <f t="shared" si="54"/>
        <v>-0.2</v>
      </c>
      <c r="J270" s="21">
        <f t="shared" si="55"/>
        <v>-0.375</v>
      </c>
    </row>
    <row r="271" spans="1:10" x14ac:dyDescent="0.2">
      <c r="A271" s="158" t="s">
        <v>289</v>
      </c>
      <c r="B271" s="65">
        <v>1</v>
      </c>
      <c r="C271" s="66">
        <v>1</v>
      </c>
      <c r="D271" s="65">
        <v>4</v>
      </c>
      <c r="E271" s="66">
        <v>4</v>
      </c>
      <c r="F271" s="67"/>
      <c r="G271" s="65">
        <f t="shared" si="52"/>
        <v>0</v>
      </c>
      <c r="H271" s="66">
        <f t="shared" si="53"/>
        <v>0</v>
      </c>
      <c r="I271" s="20">
        <f t="shared" si="54"/>
        <v>0</v>
      </c>
      <c r="J271" s="21">
        <f t="shared" si="55"/>
        <v>0</v>
      </c>
    </row>
    <row r="272" spans="1:10" x14ac:dyDescent="0.2">
      <c r="A272" s="158" t="s">
        <v>249</v>
      </c>
      <c r="B272" s="65">
        <v>1</v>
      </c>
      <c r="C272" s="66">
        <v>0</v>
      </c>
      <c r="D272" s="65">
        <v>7</v>
      </c>
      <c r="E272" s="66">
        <v>7</v>
      </c>
      <c r="F272" s="67"/>
      <c r="G272" s="65">
        <f t="shared" si="52"/>
        <v>1</v>
      </c>
      <c r="H272" s="66">
        <f t="shared" si="53"/>
        <v>0</v>
      </c>
      <c r="I272" s="20" t="str">
        <f t="shared" si="54"/>
        <v>-</v>
      </c>
      <c r="J272" s="21">
        <f t="shared" si="55"/>
        <v>0</v>
      </c>
    </row>
    <row r="273" spans="1:10" x14ac:dyDescent="0.2">
      <c r="A273" s="158" t="s">
        <v>261</v>
      </c>
      <c r="B273" s="65">
        <v>0</v>
      </c>
      <c r="C273" s="66">
        <v>0</v>
      </c>
      <c r="D273" s="65">
        <v>0</v>
      </c>
      <c r="E273" s="66">
        <v>1</v>
      </c>
      <c r="F273" s="67"/>
      <c r="G273" s="65">
        <f t="shared" si="52"/>
        <v>0</v>
      </c>
      <c r="H273" s="66">
        <f t="shared" si="53"/>
        <v>-1</v>
      </c>
      <c r="I273" s="20" t="str">
        <f t="shared" si="54"/>
        <v>-</v>
      </c>
      <c r="J273" s="21">
        <f t="shared" si="55"/>
        <v>-1</v>
      </c>
    </row>
    <row r="274" spans="1:10" x14ac:dyDescent="0.2">
      <c r="A274" s="158" t="s">
        <v>262</v>
      </c>
      <c r="B274" s="65">
        <v>1</v>
      </c>
      <c r="C274" s="66">
        <v>0</v>
      </c>
      <c r="D274" s="65">
        <v>3</v>
      </c>
      <c r="E274" s="66">
        <v>2</v>
      </c>
      <c r="F274" s="67"/>
      <c r="G274" s="65">
        <f t="shared" si="52"/>
        <v>1</v>
      </c>
      <c r="H274" s="66">
        <f t="shared" si="53"/>
        <v>1</v>
      </c>
      <c r="I274" s="20" t="str">
        <f t="shared" si="54"/>
        <v>-</v>
      </c>
      <c r="J274" s="21">
        <f t="shared" si="55"/>
        <v>0.5</v>
      </c>
    </row>
    <row r="275" spans="1:10" x14ac:dyDescent="0.2">
      <c r="A275" s="158" t="s">
        <v>290</v>
      </c>
      <c r="B275" s="65">
        <v>0</v>
      </c>
      <c r="C275" s="66">
        <v>0</v>
      </c>
      <c r="D275" s="65">
        <v>0</v>
      </c>
      <c r="E275" s="66">
        <v>1</v>
      </c>
      <c r="F275" s="67"/>
      <c r="G275" s="65">
        <f t="shared" si="52"/>
        <v>0</v>
      </c>
      <c r="H275" s="66">
        <f t="shared" si="53"/>
        <v>-1</v>
      </c>
      <c r="I275" s="20" t="str">
        <f t="shared" si="54"/>
        <v>-</v>
      </c>
      <c r="J275" s="21">
        <f t="shared" si="55"/>
        <v>-1</v>
      </c>
    </row>
    <row r="276" spans="1:10" x14ac:dyDescent="0.2">
      <c r="A276" s="158" t="s">
        <v>417</v>
      </c>
      <c r="B276" s="65">
        <v>0</v>
      </c>
      <c r="C276" s="66">
        <v>0</v>
      </c>
      <c r="D276" s="65">
        <v>0</v>
      </c>
      <c r="E276" s="66">
        <v>3</v>
      </c>
      <c r="F276" s="67"/>
      <c r="G276" s="65">
        <f t="shared" si="52"/>
        <v>0</v>
      </c>
      <c r="H276" s="66">
        <f t="shared" si="53"/>
        <v>-3</v>
      </c>
      <c r="I276" s="20" t="str">
        <f t="shared" si="54"/>
        <v>-</v>
      </c>
      <c r="J276" s="21">
        <f t="shared" si="55"/>
        <v>-1</v>
      </c>
    </row>
    <row r="277" spans="1:10" x14ac:dyDescent="0.2">
      <c r="A277" s="158" t="s">
        <v>332</v>
      </c>
      <c r="B277" s="65">
        <v>4</v>
      </c>
      <c r="C277" s="66">
        <v>2</v>
      </c>
      <c r="D277" s="65">
        <v>20</v>
      </c>
      <c r="E277" s="66">
        <v>19</v>
      </c>
      <c r="F277" s="67"/>
      <c r="G277" s="65">
        <f t="shared" si="52"/>
        <v>2</v>
      </c>
      <c r="H277" s="66">
        <f t="shared" si="53"/>
        <v>1</v>
      </c>
      <c r="I277" s="20">
        <f t="shared" si="54"/>
        <v>1</v>
      </c>
      <c r="J277" s="21">
        <f t="shared" si="55"/>
        <v>5.2631578947368418E-2</v>
      </c>
    </row>
    <row r="278" spans="1:10" x14ac:dyDescent="0.2">
      <c r="A278" s="158" t="s">
        <v>364</v>
      </c>
      <c r="B278" s="65">
        <v>0</v>
      </c>
      <c r="C278" s="66">
        <v>0</v>
      </c>
      <c r="D278" s="65">
        <v>2</v>
      </c>
      <c r="E278" s="66">
        <v>0</v>
      </c>
      <c r="F278" s="67"/>
      <c r="G278" s="65">
        <f t="shared" si="52"/>
        <v>0</v>
      </c>
      <c r="H278" s="66">
        <f t="shared" si="53"/>
        <v>2</v>
      </c>
      <c r="I278" s="20" t="str">
        <f t="shared" si="54"/>
        <v>-</v>
      </c>
      <c r="J278" s="21" t="str">
        <f t="shared" si="55"/>
        <v>-</v>
      </c>
    </row>
    <row r="279" spans="1:10" x14ac:dyDescent="0.2">
      <c r="A279" s="158" t="s">
        <v>365</v>
      </c>
      <c r="B279" s="65">
        <v>0</v>
      </c>
      <c r="C279" s="66">
        <v>0</v>
      </c>
      <c r="D279" s="65">
        <v>5</v>
      </c>
      <c r="E279" s="66">
        <v>5</v>
      </c>
      <c r="F279" s="67"/>
      <c r="G279" s="65">
        <f t="shared" si="52"/>
        <v>0</v>
      </c>
      <c r="H279" s="66">
        <f t="shared" si="53"/>
        <v>0</v>
      </c>
      <c r="I279" s="20" t="str">
        <f t="shared" si="54"/>
        <v>-</v>
      </c>
      <c r="J279" s="21">
        <f t="shared" si="55"/>
        <v>0</v>
      </c>
    </row>
    <row r="280" spans="1:10" x14ac:dyDescent="0.2">
      <c r="A280" s="158" t="s">
        <v>366</v>
      </c>
      <c r="B280" s="65">
        <v>5</v>
      </c>
      <c r="C280" s="66">
        <v>1</v>
      </c>
      <c r="D280" s="65">
        <v>21</v>
      </c>
      <c r="E280" s="66">
        <v>20</v>
      </c>
      <c r="F280" s="67"/>
      <c r="G280" s="65">
        <f t="shared" si="52"/>
        <v>4</v>
      </c>
      <c r="H280" s="66">
        <f t="shared" si="53"/>
        <v>1</v>
      </c>
      <c r="I280" s="20">
        <f t="shared" si="54"/>
        <v>4</v>
      </c>
      <c r="J280" s="21">
        <f t="shared" si="55"/>
        <v>0.05</v>
      </c>
    </row>
    <row r="281" spans="1:10" x14ac:dyDescent="0.2">
      <c r="A281" s="158" t="s">
        <v>404</v>
      </c>
      <c r="B281" s="65">
        <v>0</v>
      </c>
      <c r="C281" s="66">
        <v>0</v>
      </c>
      <c r="D281" s="65">
        <v>1</v>
      </c>
      <c r="E281" s="66">
        <v>0</v>
      </c>
      <c r="F281" s="67"/>
      <c r="G281" s="65">
        <f t="shared" si="52"/>
        <v>0</v>
      </c>
      <c r="H281" s="66">
        <f t="shared" si="53"/>
        <v>1</v>
      </c>
      <c r="I281" s="20" t="str">
        <f t="shared" si="54"/>
        <v>-</v>
      </c>
      <c r="J281" s="21" t="str">
        <f t="shared" si="55"/>
        <v>-</v>
      </c>
    </row>
    <row r="282" spans="1:10" x14ac:dyDescent="0.2">
      <c r="A282" s="158" t="s">
        <v>405</v>
      </c>
      <c r="B282" s="65">
        <v>1</v>
      </c>
      <c r="C282" s="66">
        <v>3</v>
      </c>
      <c r="D282" s="65">
        <v>13</v>
      </c>
      <c r="E282" s="66">
        <v>9</v>
      </c>
      <c r="F282" s="67"/>
      <c r="G282" s="65">
        <f t="shared" si="52"/>
        <v>-2</v>
      </c>
      <c r="H282" s="66">
        <f t="shared" si="53"/>
        <v>4</v>
      </c>
      <c r="I282" s="20">
        <f t="shared" si="54"/>
        <v>-0.66666666666666663</v>
      </c>
      <c r="J282" s="21">
        <f t="shared" si="55"/>
        <v>0.44444444444444442</v>
      </c>
    </row>
    <row r="283" spans="1:10" x14ac:dyDescent="0.2">
      <c r="A283" s="158" t="s">
        <v>418</v>
      </c>
      <c r="B283" s="65">
        <v>0</v>
      </c>
      <c r="C283" s="66">
        <v>0</v>
      </c>
      <c r="D283" s="65">
        <v>2</v>
      </c>
      <c r="E283" s="66">
        <v>3</v>
      </c>
      <c r="F283" s="67"/>
      <c r="G283" s="65">
        <f t="shared" si="52"/>
        <v>0</v>
      </c>
      <c r="H283" s="66">
        <f t="shared" si="53"/>
        <v>-1</v>
      </c>
      <c r="I283" s="20" t="str">
        <f t="shared" si="54"/>
        <v>-</v>
      </c>
      <c r="J283" s="21">
        <f t="shared" si="55"/>
        <v>-0.33333333333333331</v>
      </c>
    </row>
    <row r="284" spans="1:10" x14ac:dyDescent="0.2">
      <c r="A284" s="158" t="s">
        <v>266</v>
      </c>
      <c r="B284" s="65">
        <v>0</v>
      </c>
      <c r="C284" s="66">
        <v>0</v>
      </c>
      <c r="D284" s="65">
        <v>0</v>
      </c>
      <c r="E284" s="66">
        <v>1</v>
      </c>
      <c r="F284" s="67"/>
      <c r="G284" s="65">
        <f t="shared" si="52"/>
        <v>0</v>
      </c>
      <c r="H284" s="66">
        <f t="shared" si="53"/>
        <v>-1</v>
      </c>
      <c r="I284" s="20" t="str">
        <f t="shared" si="54"/>
        <v>-</v>
      </c>
      <c r="J284" s="21">
        <f t="shared" si="55"/>
        <v>-1</v>
      </c>
    </row>
    <row r="285" spans="1:10" s="160" customFormat="1" x14ac:dyDescent="0.2">
      <c r="A285" s="178" t="s">
        <v>585</v>
      </c>
      <c r="B285" s="71">
        <v>27</v>
      </c>
      <c r="C285" s="72">
        <v>13</v>
      </c>
      <c r="D285" s="71">
        <v>130</v>
      </c>
      <c r="E285" s="72">
        <v>120</v>
      </c>
      <c r="F285" s="73"/>
      <c r="G285" s="71">
        <f t="shared" si="52"/>
        <v>14</v>
      </c>
      <c r="H285" s="72">
        <f t="shared" si="53"/>
        <v>10</v>
      </c>
      <c r="I285" s="37">
        <f t="shared" si="54"/>
        <v>1.0769230769230769</v>
      </c>
      <c r="J285" s="38">
        <f t="shared" si="55"/>
        <v>8.3333333333333329E-2</v>
      </c>
    </row>
    <row r="286" spans="1:10" x14ac:dyDescent="0.2">
      <c r="A286" s="177"/>
      <c r="B286" s="143"/>
      <c r="C286" s="144"/>
      <c r="D286" s="143"/>
      <c r="E286" s="144"/>
      <c r="F286" s="145"/>
      <c r="G286" s="143"/>
      <c r="H286" s="144"/>
      <c r="I286" s="151"/>
      <c r="J286" s="152"/>
    </row>
    <row r="287" spans="1:10" s="139" customFormat="1" x14ac:dyDescent="0.2">
      <c r="A287" s="159" t="s">
        <v>67</v>
      </c>
      <c r="B287" s="65"/>
      <c r="C287" s="66"/>
      <c r="D287" s="65"/>
      <c r="E287" s="66"/>
      <c r="F287" s="67"/>
      <c r="G287" s="65"/>
      <c r="H287" s="66"/>
      <c r="I287" s="20"/>
      <c r="J287" s="21"/>
    </row>
    <row r="288" spans="1:10" x14ac:dyDescent="0.2">
      <c r="A288" s="158" t="s">
        <v>488</v>
      </c>
      <c r="B288" s="65">
        <v>0</v>
      </c>
      <c r="C288" s="66">
        <v>1</v>
      </c>
      <c r="D288" s="65">
        <v>9</v>
      </c>
      <c r="E288" s="66">
        <v>2</v>
      </c>
      <c r="F288" s="67"/>
      <c r="G288" s="65">
        <f>B288-C288</f>
        <v>-1</v>
      </c>
      <c r="H288" s="66">
        <f>D288-E288</f>
        <v>7</v>
      </c>
      <c r="I288" s="20">
        <f>IF(C288=0, "-", IF(G288/C288&lt;10, G288/C288, "&gt;999%"))</f>
        <v>-1</v>
      </c>
      <c r="J288" s="21">
        <f>IF(E288=0, "-", IF(H288/E288&lt;10, H288/E288, "&gt;999%"))</f>
        <v>3.5</v>
      </c>
    </row>
    <row r="289" spans="1:10" x14ac:dyDescent="0.2">
      <c r="A289" s="158" t="s">
        <v>478</v>
      </c>
      <c r="B289" s="65">
        <v>0</v>
      </c>
      <c r="C289" s="66">
        <v>0</v>
      </c>
      <c r="D289" s="65">
        <v>1</v>
      </c>
      <c r="E289" s="66">
        <v>0</v>
      </c>
      <c r="F289" s="67"/>
      <c r="G289" s="65">
        <f>B289-C289</f>
        <v>0</v>
      </c>
      <c r="H289" s="66">
        <f>D289-E289</f>
        <v>1</v>
      </c>
      <c r="I289" s="20" t="str">
        <f>IF(C289=0, "-", IF(G289/C289&lt;10, G289/C289, "&gt;999%"))</f>
        <v>-</v>
      </c>
      <c r="J289" s="21" t="str">
        <f>IF(E289=0, "-", IF(H289/E289&lt;10, H289/E289, "&gt;999%"))</f>
        <v>-</v>
      </c>
    </row>
    <row r="290" spans="1:10" s="160" customFormat="1" x14ac:dyDescent="0.2">
      <c r="A290" s="178" t="s">
        <v>586</v>
      </c>
      <c r="B290" s="71">
        <v>0</v>
      </c>
      <c r="C290" s="72">
        <v>1</v>
      </c>
      <c r="D290" s="71">
        <v>10</v>
      </c>
      <c r="E290" s="72">
        <v>2</v>
      </c>
      <c r="F290" s="73"/>
      <c r="G290" s="71">
        <f>B290-C290</f>
        <v>-1</v>
      </c>
      <c r="H290" s="72">
        <f>D290-E290</f>
        <v>8</v>
      </c>
      <c r="I290" s="37">
        <f>IF(C290=0, "-", IF(G290/C290&lt;10, G290/C290, "&gt;999%"))</f>
        <v>-1</v>
      </c>
      <c r="J290" s="38">
        <f>IF(E290=0, "-", IF(H290/E290&lt;10, H290/E290, "&gt;999%"))</f>
        <v>4</v>
      </c>
    </row>
    <row r="291" spans="1:10" x14ac:dyDescent="0.2">
      <c r="A291" s="177"/>
      <c r="B291" s="143"/>
      <c r="C291" s="144"/>
      <c r="D291" s="143"/>
      <c r="E291" s="144"/>
      <c r="F291" s="145"/>
      <c r="G291" s="143"/>
      <c r="H291" s="144"/>
      <c r="I291" s="151"/>
      <c r="J291" s="152"/>
    </row>
    <row r="292" spans="1:10" s="139" customFormat="1" x14ac:dyDescent="0.2">
      <c r="A292" s="159" t="s">
        <v>68</v>
      </c>
      <c r="B292" s="65"/>
      <c r="C292" s="66"/>
      <c r="D292" s="65"/>
      <c r="E292" s="66"/>
      <c r="F292" s="67"/>
      <c r="G292" s="65"/>
      <c r="H292" s="66"/>
      <c r="I292" s="20"/>
      <c r="J292" s="21"/>
    </row>
    <row r="293" spans="1:10" x14ac:dyDescent="0.2">
      <c r="A293" s="158" t="s">
        <v>471</v>
      </c>
      <c r="B293" s="65">
        <v>4</v>
      </c>
      <c r="C293" s="66">
        <v>1</v>
      </c>
      <c r="D293" s="65">
        <v>49</v>
      </c>
      <c r="E293" s="66">
        <v>29</v>
      </c>
      <c r="F293" s="67"/>
      <c r="G293" s="65">
        <f t="shared" ref="G293:G299" si="56">B293-C293</f>
        <v>3</v>
      </c>
      <c r="H293" s="66">
        <f t="shared" ref="H293:H299" si="57">D293-E293</f>
        <v>20</v>
      </c>
      <c r="I293" s="20">
        <f t="shared" ref="I293:I299" si="58">IF(C293=0, "-", IF(G293/C293&lt;10, G293/C293, "&gt;999%"))</f>
        <v>3</v>
      </c>
      <c r="J293" s="21">
        <f t="shared" ref="J293:J299" si="59">IF(E293=0, "-", IF(H293/E293&lt;10, H293/E293, "&gt;999%"))</f>
        <v>0.68965517241379315</v>
      </c>
    </row>
    <row r="294" spans="1:10" x14ac:dyDescent="0.2">
      <c r="A294" s="158" t="s">
        <v>275</v>
      </c>
      <c r="B294" s="65">
        <v>1</v>
      </c>
      <c r="C294" s="66">
        <v>0</v>
      </c>
      <c r="D294" s="65">
        <v>4</v>
      </c>
      <c r="E294" s="66">
        <v>0</v>
      </c>
      <c r="F294" s="67"/>
      <c r="G294" s="65">
        <f t="shared" si="56"/>
        <v>1</v>
      </c>
      <c r="H294" s="66">
        <f t="shared" si="57"/>
        <v>4</v>
      </c>
      <c r="I294" s="20" t="str">
        <f t="shared" si="58"/>
        <v>-</v>
      </c>
      <c r="J294" s="21" t="str">
        <f t="shared" si="59"/>
        <v>-</v>
      </c>
    </row>
    <row r="295" spans="1:10" x14ac:dyDescent="0.2">
      <c r="A295" s="158" t="s">
        <v>276</v>
      </c>
      <c r="B295" s="65">
        <v>1</v>
      </c>
      <c r="C295" s="66">
        <v>0</v>
      </c>
      <c r="D295" s="65">
        <v>2</v>
      </c>
      <c r="E295" s="66">
        <v>1</v>
      </c>
      <c r="F295" s="67"/>
      <c r="G295" s="65">
        <f t="shared" si="56"/>
        <v>1</v>
      </c>
      <c r="H295" s="66">
        <f t="shared" si="57"/>
        <v>1</v>
      </c>
      <c r="I295" s="20" t="str">
        <f t="shared" si="58"/>
        <v>-</v>
      </c>
      <c r="J295" s="21">
        <f t="shared" si="59"/>
        <v>1</v>
      </c>
    </row>
    <row r="296" spans="1:10" x14ac:dyDescent="0.2">
      <c r="A296" s="158" t="s">
        <v>430</v>
      </c>
      <c r="B296" s="65">
        <v>3</v>
      </c>
      <c r="C296" s="66">
        <v>0</v>
      </c>
      <c r="D296" s="65">
        <v>6</v>
      </c>
      <c r="E296" s="66">
        <v>2</v>
      </c>
      <c r="F296" s="67"/>
      <c r="G296" s="65">
        <f t="shared" si="56"/>
        <v>3</v>
      </c>
      <c r="H296" s="66">
        <f t="shared" si="57"/>
        <v>4</v>
      </c>
      <c r="I296" s="20" t="str">
        <f t="shared" si="58"/>
        <v>-</v>
      </c>
      <c r="J296" s="21">
        <f t="shared" si="59"/>
        <v>2</v>
      </c>
    </row>
    <row r="297" spans="1:10" x14ac:dyDescent="0.2">
      <c r="A297" s="158" t="s">
        <v>440</v>
      </c>
      <c r="B297" s="65">
        <v>0</v>
      </c>
      <c r="C297" s="66">
        <v>0</v>
      </c>
      <c r="D297" s="65">
        <v>3</v>
      </c>
      <c r="E297" s="66">
        <v>0</v>
      </c>
      <c r="F297" s="67"/>
      <c r="G297" s="65">
        <f t="shared" si="56"/>
        <v>0</v>
      </c>
      <c r="H297" s="66">
        <f t="shared" si="57"/>
        <v>3</v>
      </c>
      <c r="I297" s="20" t="str">
        <f t="shared" si="58"/>
        <v>-</v>
      </c>
      <c r="J297" s="21" t="str">
        <f t="shared" si="59"/>
        <v>-</v>
      </c>
    </row>
    <row r="298" spans="1:10" x14ac:dyDescent="0.2">
      <c r="A298" s="158" t="s">
        <v>452</v>
      </c>
      <c r="B298" s="65">
        <v>25</v>
      </c>
      <c r="C298" s="66">
        <v>6</v>
      </c>
      <c r="D298" s="65">
        <v>93</v>
      </c>
      <c r="E298" s="66">
        <v>20</v>
      </c>
      <c r="F298" s="67"/>
      <c r="G298" s="65">
        <f t="shared" si="56"/>
        <v>19</v>
      </c>
      <c r="H298" s="66">
        <f t="shared" si="57"/>
        <v>73</v>
      </c>
      <c r="I298" s="20">
        <f t="shared" si="58"/>
        <v>3.1666666666666665</v>
      </c>
      <c r="J298" s="21">
        <f t="shared" si="59"/>
        <v>3.65</v>
      </c>
    </row>
    <row r="299" spans="1:10" s="160" customFormat="1" x14ac:dyDescent="0.2">
      <c r="A299" s="178" t="s">
        <v>587</v>
      </c>
      <c r="B299" s="71">
        <v>34</v>
      </c>
      <c r="C299" s="72">
        <v>7</v>
      </c>
      <c r="D299" s="71">
        <v>157</v>
      </c>
      <c r="E299" s="72">
        <v>52</v>
      </c>
      <c r="F299" s="73"/>
      <c r="G299" s="71">
        <f t="shared" si="56"/>
        <v>27</v>
      </c>
      <c r="H299" s="72">
        <f t="shared" si="57"/>
        <v>105</v>
      </c>
      <c r="I299" s="37">
        <f t="shared" si="58"/>
        <v>3.8571428571428572</v>
      </c>
      <c r="J299" s="38">
        <f t="shared" si="59"/>
        <v>2.0192307692307692</v>
      </c>
    </row>
    <row r="300" spans="1:10" x14ac:dyDescent="0.2">
      <c r="A300" s="177"/>
      <c r="B300" s="143"/>
      <c r="C300" s="144"/>
      <c r="D300" s="143"/>
      <c r="E300" s="144"/>
      <c r="F300" s="145"/>
      <c r="G300" s="143"/>
      <c r="H300" s="144"/>
      <c r="I300" s="151"/>
      <c r="J300" s="152"/>
    </row>
    <row r="301" spans="1:10" s="139" customFormat="1" x14ac:dyDescent="0.2">
      <c r="A301" s="159" t="s">
        <v>69</v>
      </c>
      <c r="B301" s="65"/>
      <c r="C301" s="66"/>
      <c r="D301" s="65"/>
      <c r="E301" s="66"/>
      <c r="F301" s="67"/>
      <c r="G301" s="65"/>
      <c r="H301" s="66"/>
      <c r="I301" s="20"/>
      <c r="J301" s="21"/>
    </row>
    <row r="302" spans="1:10" x14ac:dyDescent="0.2">
      <c r="A302" s="158" t="s">
        <v>343</v>
      </c>
      <c r="B302" s="65">
        <v>0</v>
      </c>
      <c r="C302" s="66">
        <v>2</v>
      </c>
      <c r="D302" s="65">
        <v>0</v>
      </c>
      <c r="E302" s="66">
        <v>6</v>
      </c>
      <c r="F302" s="67"/>
      <c r="G302" s="65">
        <f>B302-C302</f>
        <v>-2</v>
      </c>
      <c r="H302" s="66">
        <f>D302-E302</f>
        <v>-6</v>
      </c>
      <c r="I302" s="20">
        <f>IF(C302=0, "-", IF(G302/C302&lt;10, G302/C302, "&gt;999%"))</f>
        <v>-1</v>
      </c>
      <c r="J302" s="21">
        <f>IF(E302=0, "-", IF(H302/E302&lt;10, H302/E302, "&gt;999%"))</f>
        <v>-1</v>
      </c>
    </row>
    <row r="303" spans="1:10" x14ac:dyDescent="0.2">
      <c r="A303" s="158" t="s">
        <v>344</v>
      </c>
      <c r="B303" s="65">
        <v>6</v>
      </c>
      <c r="C303" s="66">
        <v>0</v>
      </c>
      <c r="D303" s="65">
        <v>34</v>
      </c>
      <c r="E303" s="66">
        <v>0</v>
      </c>
      <c r="F303" s="67"/>
      <c r="G303" s="65">
        <f>B303-C303</f>
        <v>6</v>
      </c>
      <c r="H303" s="66">
        <f>D303-E303</f>
        <v>34</v>
      </c>
      <c r="I303" s="20" t="str">
        <f>IF(C303=0, "-", IF(G303/C303&lt;10, G303/C303, "&gt;999%"))</f>
        <v>-</v>
      </c>
      <c r="J303" s="21" t="str">
        <f>IF(E303=0, "-", IF(H303/E303&lt;10, H303/E303, "&gt;999%"))</f>
        <v>-</v>
      </c>
    </row>
    <row r="304" spans="1:10" x14ac:dyDescent="0.2">
      <c r="A304" s="158" t="s">
        <v>195</v>
      </c>
      <c r="B304" s="65">
        <v>12</v>
      </c>
      <c r="C304" s="66">
        <v>22</v>
      </c>
      <c r="D304" s="65">
        <v>104</v>
      </c>
      <c r="E304" s="66">
        <v>91</v>
      </c>
      <c r="F304" s="67"/>
      <c r="G304" s="65">
        <f>B304-C304</f>
        <v>-10</v>
      </c>
      <c r="H304" s="66">
        <f>D304-E304</f>
        <v>13</v>
      </c>
      <c r="I304" s="20">
        <f>IF(C304=0, "-", IF(G304/C304&lt;10, G304/C304, "&gt;999%"))</f>
        <v>-0.45454545454545453</v>
      </c>
      <c r="J304" s="21">
        <f>IF(E304=0, "-", IF(H304/E304&lt;10, H304/E304, "&gt;999%"))</f>
        <v>0.14285714285714285</v>
      </c>
    </row>
    <row r="305" spans="1:10" x14ac:dyDescent="0.2">
      <c r="A305" s="158" t="s">
        <v>314</v>
      </c>
      <c r="B305" s="65">
        <v>23</v>
      </c>
      <c r="C305" s="66">
        <v>14</v>
      </c>
      <c r="D305" s="65">
        <v>93</v>
      </c>
      <c r="E305" s="66">
        <v>61</v>
      </c>
      <c r="F305" s="67"/>
      <c r="G305" s="65">
        <f>B305-C305</f>
        <v>9</v>
      </c>
      <c r="H305" s="66">
        <f>D305-E305</f>
        <v>32</v>
      </c>
      <c r="I305" s="20">
        <f>IF(C305=0, "-", IF(G305/C305&lt;10, G305/C305, "&gt;999%"))</f>
        <v>0.6428571428571429</v>
      </c>
      <c r="J305" s="21">
        <f>IF(E305=0, "-", IF(H305/E305&lt;10, H305/E305, "&gt;999%"))</f>
        <v>0.52459016393442626</v>
      </c>
    </row>
    <row r="306" spans="1:10" s="160" customFormat="1" x14ac:dyDescent="0.2">
      <c r="A306" s="178" t="s">
        <v>588</v>
      </c>
      <c r="B306" s="71">
        <v>41</v>
      </c>
      <c r="C306" s="72">
        <v>38</v>
      </c>
      <c r="D306" s="71">
        <v>231</v>
      </c>
      <c r="E306" s="72">
        <v>158</v>
      </c>
      <c r="F306" s="73"/>
      <c r="G306" s="71">
        <f>B306-C306</f>
        <v>3</v>
      </c>
      <c r="H306" s="72">
        <f>D306-E306</f>
        <v>73</v>
      </c>
      <c r="I306" s="37">
        <f>IF(C306=0, "-", IF(G306/C306&lt;10, G306/C306, "&gt;999%"))</f>
        <v>7.8947368421052627E-2</v>
      </c>
      <c r="J306" s="38">
        <f>IF(E306=0, "-", IF(H306/E306&lt;10, H306/E306, "&gt;999%"))</f>
        <v>0.46202531645569622</v>
      </c>
    </row>
    <row r="307" spans="1:10" x14ac:dyDescent="0.2">
      <c r="A307" s="177"/>
      <c r="B307" s="143"/>
      <c r="C307" s="144"/>
      <c r="D307" s="143"/>
      <c r="E307" s="144"/>
      <c r="F307" s="145"/>
      <c r="G307" s="143"/>
      <c r="H307" s="144"/>
      <c r="I307" s="151"/>
      <c r="J307" s="152"/>
    </row>
    <row r="308" spans="1:10" s="139" customFormat="1" x14ac:dyDescent="0.2">
      <c r="A308" s="159" t="s">
        <v>70</v>
      </c>
      <c r="B308" s="65"/>
      <c r="C308" s="66"/>
      <c r="D308" s="65"/>
      <c r="E308" s="66"/>
      <c r="F308" s="67"/>
      <c r="G308" s="65"/>
      <c r="H308" s="66"/>
      <c r="I308" s="20"/>
      <c r="J308" s="21"/>
    </row>
    <row r="309" spans="1:10" x14ac:dyDescent="0.2">
      <c r="A309" s="158" t="s">
        <v>281</v>
      </c>
      <c r="B309" s="65">
        <v>0</v>
      </c>
      <c r="C309" s="66">
        <v>0</v>
      </c>
      <c r="D309" s="65">
        <v>2</v>
      </c>
      <c r="E309" s="66">
        <v>0</v>
      </c>
      <c r="F309" s="67"/>
      <c r="G309" s="65">
        <f>B309-C309</f>
        <v>0</v>
      </c>
      <c r="H309" s="66">
        <f>D309-E309</f>
        <v>2</v>
      </c>
      <c r="I309" s="20" t="str">
        <f>IF(C309=0, "-", IF(G309/C309&lt;10, G309/C309, "&gt;999%"))</f>
        <v>-</v>
      </c>
      <c r="J309" s="21" t="str">
        <f>IF(E309=0, "-", IF(H309/E309&lt;10, H309/E309, "&gt;999%"))</f>
        <v>-</v>
      </c>
    </row>
    <row r="310" spans="1:10" x14ac:dyDescent="0.2">
      <c r="A310" s="158" t="s">
        <v>333</v>
      </c>
      <c r="B310" s="65">
        <v>0</v>
      </c>
      <c r="C310" s="66">
        <v>1</v>
      </c>
      <c r="D310" s="65">
        <v>5</v>
      </c>
      <c r="E310" s="66">
        <v>4</v>
      </c>
      <c r="F310" s="67"/>
      <c r="G310" s="65">
        <f>B310-C310</f>
        <v>-1</v>
      </c>
      <c r="H310" s="66">
        <f>D310-E310</f>
        <v>1</v>
      </c>
      <c r="I310" s="20">
        <f>IF(C310=0, "-", IF(G310/C310&lt;10, G310/C310, "&gt;999%"))</f>
        <v>-1</v>
      </c>
      <c r="J310" s="21">
        <f>IF(E310=0, "-", IF(H310/E310&lt;10, H310/E310, "&gt;999%"))</f>
        <v>0.25</v>
      </c>
    </row>
    <row r="311" spans="1:10" x14ac:dyDescent="0.2">
      <c r="A311" s="158" t="s">
        <v>204</v>
      </c>
      <c r="B311" s="65">
        <v>4</v>
      </c>
      <c r="C311" s="66">
        <v>2</v>
      </c>
      <c r="D311" s="65">
        <v>13</v>
      </c>
      <c r="E311" s="66">
        <v>11</v>
      </c>
      <c r="F311" s="67"/>
      <c r="G311" s="65">
        <f>B311-C311</f>
        <v>2</v>
      </c>
      <c r="H311" s="66">
        <f>D311-E311</f>
        <v>2</v>
      </c>
      <c r="I311" s="20">
        <f>IF(C311=0, "-", IF(G311/C311&lt;10, G311/C311, "&gt;999%"))</f>
        <v>1</v>
      </c>
      <c r="J311" s="21">
        <f>IF(E311=0, "-", IF(H311/E311&lt;10, H311/E311, "&gt;999%"))</f>
        <v>0.18181818181818182</v>
      </c>
    </row>
    <row r="312" spans="1:10" s="160" customFormat="1" x14ac:dyDescent="0.2">
      <c r="A312" s="178" t="s">
        <v>589</v>
      </c>
      <c r="B312" s="71">
        <v>4</v>
      </c>
      <c r="C312" s="72">
        <v>3</v>
      </c>
      <c r="D312" s="71">
        <v>20</v>
      </c>
      <c r="E312" s="72">
        <v>15</v>
      </c>
      <c r="F312" s="73"/>
      <c r="G312" s="71">
        <f>B312-C312</f>
        <v>1</v>
      </c>
      <c r="H312" s="72">
        <f>D312-E312</f>
        <v>5</v>
      </c>
      <c r="I312" s="37">
        <f>IF(C312=0, "-", IF(G312/C312&lt;10, G312/C312, "&gt;999%"))</f>
        <v>0.33333333333333331</v>
      </c>
      <c r="J312" s="38">
        <f>IF(E312=0, "-", IF(H312/E312&lt;10, H312/E312, "&gt;999%"))</f>
        <v>0.33333333333333331</v>
      </c>
    </row>
    <row r="313" spans="1:10" x14ac:dyDescent="0.2">
      <c r="A313" s="177"/>
      <c r="B313" s="143"/>
      <c r="C313" s="144"/>
      <c r="D313" s="143"/>
      <c r="E313" s="144"/>
      <c r="F313" s="145"/>
      <c r="G313" s="143"/>
      <c r="H313" s="144"/>
      <c r="I313" s="151"/>
      <c r="J313" s="152"/>
    </row>
    <row r="314" spans="1:10" s="139" customFormat="1" x14ac:dyDescent="0.2">
      <c r="A314" s="159" t="s">
        <v>71</v>
      </c>
      <c r="B314" s="65"/>
      <c r="C314" s="66"/>
      <c r="D314" s="65"/>
      <c r="E314" s="66"/>
      <c r="F314" s="67"/>
      <c r="G314" s="65"/>
      <c r="H314" s="66"/>
      <c r="I314" s="20"/>
      <c r="J314" s="21"/>
    </row>
    <row r="315" spans="1:10" x14ac:dyDescent="0.2">
      <c r="A315" s="158" t="s">
        <v>315</v>
      </c>
      <c r="B315" s="65">
        <v>18</v>
      </c>
      <c r="C315" s="66">
        <v>99</v>
      </c>
      <c r="D315" s="65">
        <v>210</v>
      </c>
      <c r="E315" s="66">
        <v>673</v>
      </c>
      <c r="F315" s="67"/>
      <c r="G315" s="65">
        <f t="shared" ref="G315:G325" si="60">B315-C315</f>
        <v>-81</v>
      </c>
      <c r="H315" s="66">
        <f t="shared" ref="H315:H325" si="61">D315-E315</f>
        <v>-463</v>
      </c>
      <c r="I315" s="20">
        <f t="shared" ref="I315:I325" si="62">IF(C315=0, "-", IF(G315/C315&lt;10, G315/C315, "&gt;999%"))</f>
        <v>-0.81818181818181823</v>
      </c>
      <c r="J315" s="21">
        <f t="shared" ref="J315:J325" si="63">IF(E315=0, "-", IF(H315/E315&lt;10, H315/E315, "&gt;999%"))</f>
        <v>-0.68796433878157504</v>
      </c>
    </row>
    <row r="316" spans="1:10" x14ac:dyDescent="0.2">
      <c r="A316" s="158" t="s">
        <v>316</v>
      </c>
      <c r="B316" s="65">
        <v>3</v>
      </c>
      <c r="C316" s="66">
        <v>4</v>
      </c>
      <c r="D316" s="65">
        <v>70</v>
      </c>
      <c r="E316" s="66">
        <v>121</v>
      </c>
      <c r="F316" s="67"/>
      <c r="G316" s="65">
        <f t="shared" si="60"/>
        <v>-1</v>
      </c>
      <c r="H316" s="66">
        <f t="shared" si="61"/>
        <v>-51</v>
      </c>
      <c r="I316" s="20">
        <f t="shared" si="62"/>
        <v>-0.25</v>
      </c>
      <c r="J316" s="21">
        <f t="shared" si="63"/>
        <v>-0.42148760330578511</v>
      </c>
    </row>
    <row r="317" spans="1:10" x14ac:dyDescent="0.2">
      <c r="A317" s="158" t="s">
        <v>431</v>
      </c>
      <c r="B317" s="65">
        <v>1</v>
      </c>
      <c r="C317" s="66">
        <v>0</v>
      </c>
      <c r="D317" s="65">
        <v>5</v>
      </c>
      <c r="E317" s="66">
        <v>0</v>
      </c>
      <c r="F317" s="67"/>
      <c r="G317" s="65">
        <f t="shared" si="60"/>
        <v>1</v>
      </c>
      <c r="H317" s="66">
        <f t="shared" si="61"/>
        <v>5</v>
      </c>
      <c r="I317" s="20" t="str">
        <f t="shared" si="62"/>
        <v>-</v>
      </c>
      <c r="J317" s="21" t="str">
        <f t="shared" si="63"/>
        <v>-</v>
      </c>
    </row>
    <row r="318" spans="1:10" x14ac:dyDescent="0.2">
      <c r="A318" s="158" t="s">
        <v>214</v>
      </c>
      <c r="B318" s="65">
        <v>0</v>
      </c>
      <c r="C318" s="66">
        <v>0</v>
      </c>
      <c r="D318" s="65">
        <v>0</v>
      </c>
      <c r="E318" s="66">
        <v>2</v>
      </c>
      <c r="F318" s="67"/>
      <c r="G318" s="65">
        <f t="shared" si="60"/>
        <v>0</v>
      </c>
      <c r="H318" s="66">
        <f t="shared" si="61"/>
        <v>-2</v>
      </c>
      <c r="I318" s="20" t="str">
        <f t="shared" si="62"/>
        <v>-</v>
      </c>
      <c r="J318" s="21">
        <f t="shared" si="63"/>
        <v>-1</v>
      </c>
    </row>
    <row r="319" spans="1:10" x14ac:dyDescent="0.2">
      <c r="A319" s="158" t="s">
        <v>188</v>
      </c>
      <c r="B319" s="65">
        <v>0</v>
      </c>
      <c r="C319" s="66">
        <v>1</v>
      </c>
      <c r="D319" s="65">
        <v>5</v>
      </c>
      <c r="E319" s="66">
        <v>3</v>
      </c>
      <c r="F319" s="67"/>
      <c r="G319" s="65">
        <f t="shared" si="60"/>
        <v>-1</v>
      </c>
      <c r="H319" s="66">
        <f t="shared" si="61"/>
        <v>2</v>
      </c>
      <c r="I319" s="20">
        <f t="shared" si="62"/>
        <v>-1</v>
      </c>
      <c r="J319" s="21">
        <f t="shared" si="63"/>
        <v>0.66666666666666663</v>
      </c>
    </row>
    <row r="320" spans="1:10" x14ac:dyDescent="0.2">
      <c r="A320" s="158" t="s">
        <v>345</v>
      </c>
      <c r="B320" s="65">
        <v>11</v>
      </c>
      <c r="C320" s="66">
        <v>148</v>
      </c>
      <c r="D320" s="65">
        <v>121</v>
      </c>
      <c r="E320" s="66">
        <v>337</v>
      </c>
      <c r="F320" s="67"/>
      <c r="G320" s="65">
        <f t="shared" si="60"/>
        <v>-137</v>
      </c>
      <c r="H320" s="66">
        <f t="shared" si="61"/>
        <v>-216</v>
      </c>
      <c r="I320" s="20">
        <f t="shared" si="62"/>
        <v>-0.92567567567567566</v>
      </c>
      <c r="J320" s="21">
        <f t="shared" si="63"/>
        <v>-0.64094955489614247</v>
      </c>
    </row>
    <row r="321" spans="1:10" x14ac:dyDescent="0.2">
      <c r="A321" s="158" t="s">
        <v>383</v>
      </c>
      <c r="B321" s="65">
        <v>4</v>
      </c>
      <c r="C321" s="66">
        <v>1</v>
      </c>
      <c r="D321" s="65">
        <v>18</v>
      </c>
      <c r="E321" s="66">
        <v>34</v>
      </c>
      <c r="F321" s="67"/>
      <c r="G321" s="65">
        <f t="shared" si="60"/>
        <v>3</v>
      </c>
      <c r="H321" s="66">
        <f t="shared" si="61"/>
        <v>-16</v>
      </c>
      <c r="I321" s="20">
        <f t="shared" si="62"/>
        <v>3</v>
      </c>
      <c r="J321" s="21">
        <f t="shared" si="63"/>
        <v>-0.47058823529411764</v>
      </c>
    </row>
    <row r="322" spans="1:10" x14ac:dyDescent="0.2">
      <c r="A322" s="158" t="s">
        <v>384</v>
      </c>
      <c r="B322" s="65">
        <v>5</v>
      </c>
      <c r="C322" s="66">
        <v>24</v>
      </c>
      <c r="D322" s="65">
        <v>154</v>
      </c>
      <c r="E322" s="66">
        <v>98</v>
      </c>
      <c r="F322" s="67"/>
      <c r="G322" s="65">
        <f t="shared" si="60"/>
        <v>-19</v>
      </c>
      <c r="H322" s="66">
        <f t="shared" si="61"/>
        <v>56</v>
      </c>
      <c r="I322" s="20">
        <f t="shared" si="62"/>
        <v>-0.79166666666666663</v>
      </c>
      <c r="J322" s="21">
        <f t="shared" si="63"/>
        <v>0.5714285714285714</v>
      </c>
    </row>
    <row r="323" spans="1:10" x14ac:dyDescent="0.2">
      <c r="A323" s="158" t="s">
        <v>441</v>
      </c>
      <c r="B323" s="65">
        <v>4</v>
      </c>
      <c r="C323" s="66">
        <v>3</v>
      </c>
      <c r="D323" s="65">
        <v>24</v>
      </c>
      <c r="E323" s="66">
        <v>32</v>
      </c>
      <c r="F323" s="67"/>
      <c r="G323" s="65">
        <f t="shared" si="60"/>
        <v>1</v>
      </c>
      <c r="H323" s="66">
        <f t="shared" si="61"/>
        <v>-8</v>
      </c>
      <c r="I323" s="20">
        <f t="shared" si="62"/>
        <v>0.33333333333333331</v>
      </c>
      <c r="J323" s="21">
        <f t="shared" si="63"/>
        <v>-0.25</v>
      </c>
    </row>
    <row r="324" spans="1:10" x14ac:dyDescent="0.2">
      <c r="A324" s="158" t="s">
        <v>453</v>
      </c>
      <c r="B324" s="65">
        <v>27</v>
      </c>
      <c r="C324" s="66">
        <v>66</v>
      </c>
      <c r="D324" s="65">
        <v>312</v>
      </c>
      <c r="E324" s="66">
        <v>535</v>
      </c>
      <c r="F324" s="67"/>
      <c r="G324" s="65">
        <f t="shared" si="60"/>
        <v>-39</v>
      </c>
      <c r="H324" s="66">
        <f t="shared" si="61"/>
        <v>-223</v>
      </c>
      <c r="I324" s="20">
        <f t="shared" si="62"/>
        <v>-0.59090909090909094</v>
      </c>
      <c r="J324" s="21">
        <f t="shared" si="63"/>
        <v>-0.41682242990654206</v>
      </c>
    </row>
    <row r="325" spans="1:10" s="160" customFormat="1" x14ac:dyDescent="0.2">
      <c r="A325" s="178" t="s">
        <v>590</v>
      </c>
      <c r="B325" s="71">
        <v>73</v>
      </c>
      <c r="C325" s="72">
        <v>346</v>
      </c>
      <c r="D325" s="71">
        <v>919</v>
      </c>
      <c r="E325" s="72">
        <v>1835</v>
      </c>
      <c r="F325" s="73"/>
      <c r="G325" s="71">
        <f t="shared" si="60"/>
        <v>-273</v>
      </c>
      <c r="H325" s="72">
        <f t="shared" si="61"/>
        <v>-916</v>
      </c>
      <c r="I325" s="37">
        <f t="shared" si="62"/>
        <v>-0.78901734104046239</v>
      </c>
      <c r="J325" s="38">
        <f t="shared" si="63"/>
        <v>-0.4991825613079019</v>
      </c>
    </row>
    <row r="326" spans="1:10" x14ac:dyDescent="0.2">
      <c r="A326" s="177"/>
      <c r="B326" s="143"/>
      <c r="C326" s="144"/>
      <c r="D326" s="143"/>
      <c r="E326" s="144"/>
      <c r="F326" s="145"/>
      <c r="G326" s="143"/>
      <c r="H326" s="144"/>
      <c r="I326" s="151"/>
      <c r="J326" s="152"/>
    </row>
    <row r="327" spans="1:10" s="139" customFormat="1" x14ac:dyDescent="0.2">
      <c r="A327" s="159" t="s">
        <v>72</v>
      </c>
      <c r="B327" s="65"/>
      <c r="C327" s="66"/>
      <c r="D327" s="65"/>
      <c r="E327" s="66"/>
      <c r="F327" s="67"/>
      <c r="G327" s="65"/>
      <c r="H327" s="66"/>
      <c r="I327" s="20"/>
      <c r="J327" s="21"/>
    </row>
    <row r="328" spans="1:10" x14ac:dyDescent="0.2">
      <c r="A328" s="158" t="s">
        <v>282</v>
      </c>
      <c r="B328" s="65">
        <v>0</v>
      </c>
      <c r="C328" s="66">
        <v>0</v>
      </c>
      <c r="D328" s="65">
        <v>1</v>
      </c>
      <c r="E328" s="66">
        <v>1</v>
      </c>
      <c r="F328" s="67"/>
      <c r="G328" s="65">
        <f t="shared" ref="G328:G338" si="64">B328-C328</f>
        <v>0</v>
      </c>
      <c r="H328" s="66">
        <f t="shared" ref="H328:H338" si="65">D328-E328</f>
        <v>0</v>
      </c>
      <c r="I328" s="20" t="str">
        <f t="shared" ref="I328:I338" si="66">IF(C328=0, "-", IF(G328/C328&lt;10, G328/C328, "&gt;999%"))</f>
        <v>-</v>
      </c>
      <c r="J328" s="21">
        <f t="shared" ref="J328:J338" si="67">IF(E328=0, "-", IF(H328/E328&lt;10, H328/E328, "&gt;999%"))</f>
        <v>0</v>
      </c>
    </row>
    <row r="329" spans="1:10" x14ac:dyDescent="0.2">
      <c r="A329" s="158" t="s">
        <v>295</v>
      </c>
      <c r="B329" s="65">
        <v>1</v>
      </c>
      <c r="C329" s="66">
        <v>0</v>
      </c>
      <c r="D329" s="65">
        <v>1</v>
      </c>
      <c r="E329" s="66">
        <v>0</v>
      </c>
      <c r="F329" s="67"/>
      <c r="G329" s="65">
        <f t="shared" si="64"/>
        <v>1</v>
      </c>
      <c r="H329" s="66">
        <f t="shared" si="65"/>
        <v>1</v>
      </c>
      <c r="I329" s="20" t="str">
        <f t="shared" si="66"/>
        <v>-</v>
      </c>
      <c r="J329" s="21" t="str">
        <f t="shared" si="67"/>
        <v>-</v>
      </c>
    </row>
    <row r="330" spans="1:10" x14ac:dyDescent="0.2">
      <c r="A330" s="158" t="s">
        <v>303</v>
      </c>
      <c r="B330" s="65">
        <v>1</v>
      </c>
      <c r="C330" s="66">
        <v>1</v>
      </c>
      <c r="D330" s="65">
        <v>10</v>
      </c>
      <c r="E330" s="66">
        <v>7</v>
      </c>
      <c r="F330" s="67"/>
      <c r="G330" s="65">
        <f t="shared" si="64"/>
        <v>0</v>
      </c>
      <c r="H330" s="66">
        <f t="shared" si="65"/>
        <v>3</v>
      </c>
      <c r="I330" s="20">
        <f t="shared" si="66"/>
        <v>0</v>
      </c>
      <c r="J330" s="21">
        <f t="shared" si="67"/>
        <v>0.42857142857142855</v>
      </c>
    </row>
    <row r="331" spans="1:10" x14ac:dyDescent="0.2">
      <c r="A331" s="158" t="s">
        <v>231</v>
      </c>
      <c r="B331" s="65">
        <v>3</v>
      </c>
      <c r="C331" s="66">
        <v>1</v>
      </c>
      <c r="D331" s="65">
        <v>10</v>
      </c>
      <c r="E331" s="66">
        <v>6</v>
      </c>
      <c r="F331" s="67"/>
      <c r="G331" s="65">
        <f t="shared" si="64"/>
        <v>2</v>
      </c>
      <c r="H331" s="66">
        <f t="shared" si="65"/>
        <v>4</v>
      </c>
      <c r="I331" s="20">
        <f t="shared" si="66"/>
        <v>2</v>
      </c>
      <c r="J331" s="21">
        <f t="shared" si="67"/>
        <v>0.66666666666666663</v>
      </c>
    </row>
    <row r="332" spans="1:10" x14ac:dyDescent="0.2">
      <c r="A332" s="158" t="s">
        <v>442</v>
      </c>
      <c r="B332" s="65">
        <v>0</v>
      </c>
      <c r="C332" s="66">
        <v>11</v>
      </c>
      <c r="D332" s="65">
        <v>18</v>
      </c>
      <c r="E332" s="66">
        <v>38</v>
      </c>
      <c r="F332" s="67"/>
      <c r="G332" s="65">
        <f t="shared" si="64"/>
        <v>-11</v>
      </c>
      <c r="H332" s="66">
        <f t="shared" si="65"/>
        <v>-20</v>
      </c>
      <c r="I332" s="20">
        <f t="shared" si="66"/>
        <v>-1</v>
      </c>
      <c r="J332" s="21">
        <f t="shared" si="67"/>
        <v>-0.52631578947368418</v>
      </c>
    </row>
    <row r="333" spans="1:10" x14ac:dyDescent="0.2">
      <c r="A333" s="158" t="s">
        <v>454</v>
      </c>
      <c r="B333" s="65">
        <v>25</v>
      </c>
      <c r="C333" s="66">
        <v>31</v>
      </c>
      <c r="D333" s="65">
        <v>170</v>
      </c>
      <c r="E333" s="66">
        <v>198</v>
      </c>
      <c r="F333" s="67"/>
      <c r="G333" s="65">
        <f t="shared" si="64"/>
        <v>-6</v>
      </c>
      <c r="H333" s="66">
        <f t="shared" si="65"/>
        <v>-28</v>
      </c>
      <c r="I333" s="20">
        <f t="shared" si="66"/>
        <v>-0.19354838709677419</v>
      </c>
      <c r="J333" s="21">
        <f t="shared" si="67"/>
        <v>-0.14141414141414141</v>
      </c>
    </row>
    <row r="334" spans="1:10" x14ac:dyDescent="0.2">
      <c r="A334" s="158" t="s">
        <v>385</v>
      </c>
      <c r="B334" s="65">
        <v>3</v>
      </c>
      <c r="C334" s="66">
        <v>0</v>
      </c>
      <c r="D334" s="65">
        <v>8</v>
      </c>
      <c r="E334" s="66">
        <v>17</v>
      </c>
      <c r="F334" s="67"/>
      <c r="G334" s="65">
        <f t="shared" si="64"/>
        <v>3</v>
      </c>
      <c r="H334" s="66">
        <f t="shared" si="65"/>
        <v>-9</v>
      </c>
      <c r="I334" s="20" t="str">
        <f t="shared" si="66"/>
        <v>-</v>
      </c>
      <c r="J334" s="21">
        <f t="shared" si="67"/>
        <v>-0.52941176470588236</v>
      </c>
    </row>
    <row r="335" spans="1:10" x14ac:dyDescent="0.2">
      <c r="A335" s="158" t="s">
        <v>410</v>
      </c>
      <c r="B335" s="65">
        <v>1</v>
      </c>
      <c r="C335" s="66">
        <v>1</v>
      </c>
      <c r="D335" s="65">
        <v>17</v>
      </c>
      <c r="E335" s="66">
        <v>12</v>
      </c>
      <c r="F335" s="67"/>
      <c r="G335" s="65">
        <f t="shared" si="64"/>
        <v>0</v>
      </c>
      <c r="H335" s="66">
        <f t="shared" si="65"/>
        <v>5</v>
      </c>
      <c r="I335" s="20">
        <f t="shared" si="66"/>
        <v>0</v>
      </c>
      <c r="J335" s="21">
        <f t="shared" si="67"/>
        <v>0.41666666666666669</v>
      </c>
    </row>
    <row r="336" spans="1:10" x14ac:dyDescent="0.2">
      <c r="A336" s="158" t="s">
        <v>317</v>
      </c>
      <c r="B336" s="65">
        <v>2</v>
      </c>
      <c r="C336" s="66">
        <v>63</v>
      </c>
      <c r="D336" s="65">
        <v>77</v>
      </c>
      <c r="E336" s="66">
        <v>169</v>
      </c>
      <c r="F336" s="67"/>
      <c r="G336" s="65">
        <f t="shared" si="64"/>
        <v>-61</v>
      </c>
      <c r="H336" s="66">
        <f t="shared" si="65"/>
        <v>-92</v>
      </c>
      <c r="I336" s="20">
        <f t="shared" si="66"/>
        <v>-0.96825396825396826</v>
      </c>
      <c r="J336" s="21">
        <f t="shared" si="67"/>
        <v>-0.54437869822485208</v>
      </c>
    </row>
    <row r="337" spans="1:10" x14ac:dyDescent="0.2">
      <c r="A337" s="158" t="s">
        <v>346</v>
      </c>
      <c r="B337" s="65">
        <v>26</v>
      </c>
      <c r="C337" s="66">
        <v>35</v>
      </c>
      <c r="D337" s="65">
        <v>171</v>
      </c>
      <c r="E337" s="66">
        <v>413</v>
      </c>
      <c r="F337" s="67"/>
      <c r="G337" s="65">
        <f t="shared" si="64"/>
        <v>-9</v>
      </c>
      <c r="H337" s="66">
        <f t="shared" si="65"/>
        <v>-242</v>
      </c>
      <c r="I337" s="20">
        <f t="shared" si="66"/>
        <v>-0.25714285714285712</v>
      </c>
      <c r="J337" s="21">
        <f t="shared" si="67"/>
        <v>-0.58595641646489105</v>
      </c>
    </row>
    <row r="338" spans="1:10" s="160" customFormat="1" x14ac:dyDescent="0.2">
      <c r="A338" s="178" t="s">
        <v>591</v>
      </c>
      <c r="B338" s="71">
        <v>62</v>
      </c>
      <c r="C338" s="72">
        <v>143</v>
      </c>
      <c r="D338" s="71">
        <v>483</v>
      </c>
      <c r="E338" s="72">
        <v>861</v>
      </c>
      <c r="F338" s="73"/>
      <c r="G338" s="71">
        <f t="shared" si="64"/>
        <v>-81</v>
      </c>
      <c r="H338" s="72">
        <f t="shared" si="65"/>
        <v>-378</v>
      </c>
      <c r="I338" s="37">
        <f t="shared" si="66"/>
        <v>-0.56643356643356646</v>
      </c>
      <c r="J338" s="38">
        <f t="shared" si="67"/>
        <v>-0.43902439024390244</v>
      </c>
    </row>
    <row r="339" spans="1:10" x14ac:dyDescent="0.2">
      <c r="A339" s="177"/>
      <c r="B339" s="143"/>
      <c r="C339" s="144"/>
      <c r="D339" s="143"/>
      <c r="E339" s="144"/>
      <c r="F339" s="145"/>
      <c r="G339" s="143"/>
      <c r="H339" s="144"/>
      <c r="I339" s="151"/>
      <c r="J339" s="152"/>
    </row>
    <row r="340" spans="1:10" s="139" customFormat="1" x14ac:dyDescent="0.2">
      <c r="A340" s="159" t="s">
        <v>73</v>
      </c>
      <c r="B340" s="65"/>
      <c r="C340" s="66"/>
      <c r="D340" s="65"/>
      <c r="E340" s="66"/>
      <c r="F340" s="67"/>
      <c r="G340" s="65"/>
      <c r="H340" s="66"/>
      <c r="I340" s="20"/>
      <c r="J340" s="21"/>
    </row>
    <row r="341" spans="1:10" x14ac:dyDescent="0.2">
      <c r="A341" s="158" t="s">
        <v>318</v>
      </c>
      <c r="B341" s="65">
        <v>0</v>
      </c>
      <c r="C341" s="66">
        <v>0</v>
      </c>
      <c r="D341" s="65">
        <v>0</v>
      </c>
      <c r="E341" s="66">
        <v>2</v>
      </c>
      <c r="F341" s="67"/>
      <c r="G341" s="65">
        <f t="shared" ref="G341:G347" si="68">B341-C341</f>
        <v>0</v>
      </c>
      <c r="H341" s="66">
        <f t="shared" ref="H341:H347" si="69">D341-E341</f>
        <v>-2</v>
      </c>
      <c r="I341" s="20" t="str">
        <f t="shared" ref="I341:I347" si="70">IF(C341=0, "-", IF(G341/C341&lt;10, G341/C341, "&gt;999%"))</f>
        <v>-</v>
      </c>
      <c r="J341" s="21">
        <f t="shared" ref="J341:J347" si="71">IF(E341=0, "-", IF(H341/E341&lt;10, H341/E341, "&gt;999%"))</f>
        <v>-1</v>
      </c>
    </row>
    <row r="342" spans="1:10" x14ac:dyDescent="0.2">
      <c r="A342" s="158" t="s">
        <v>347</v>
      </c>
      <c r="B342" s="65">
        <v>0</v>
      </c>
      <c r="C342" s="66">
        <v>0</v>
      </c>
      <c r="D342" s="65">
        <v>5</v>
      </c>
      <c r="E342" s="66">
        <v>16</v>
      </c>
      <c r="F342" s="67"/>
      <c r="G342" s="65">
        <f t="shared" si="68"/>
        <v>0</v>
      </c>
      <c r="H342" s="66">
        <f t="shared" si="69"/>
        <v>-11</v>
      </c>
      <c r="I342" s="20" t="str">
        <f t="shared" si="70"/>
        <v>-</v>
      </c>
      <c r="J342" s="21">
        <f t="shared" si="71"/>
        <v>-0.6875</v>
      </c>
    </row>
    <row r="343" spans="1:10" x14ac:dyDescent="0.2">
      <c r="A343" s="158" t="s">
        <v>215</v>
      </c>
      <c r="B343" s="65">
        <v>0</v>
      </c>
      <c r="C343" s="66">
        <v>1</v>
      </c>
      <c r="D343" s="65">
        <v>1</v>
      </c>
      <c r="E343" s="66">
        <v>1</v>
      </c>
      <c r="F343" s="67"/>
      <c r="G343" s="65">
        <f t="shared" si="68"/>
        <v>-1</v>
      </c>
      <c r="H343" s="66">
        <f t="shared" si="69"/>
        <v>0</v>
      </c>
      <c r="I343" s="20">
        <f t="shared" si="70"/>
        <v>-1</v>
      </c>
      <c r="J343" s="21">
        <f t="shared" si="71"/>
        <v>0</v>
      </c>
    </row>
    <row r="344" spans="1:10" x14ac:dyDescent="0.2">
      <c r="A344" s="158" t="s">
        <v>348</v>
      </c>
      <c r="B344" s="65">
        <v>0</v>
      </c>
      <c r="C344" s="66">
        <v>0</v>
      </c>
      <c r="D344" s="65">
        <v>0</v>
      </c>
      <c r="E344" s="66">
        <v>5</v>
      </c>
      <c r="F344" s="67"/>
      <c r="G344" s="65">
        <f t="shared" si="68"/>
        <v>0</v>
      </c>
      <c r="H344" s="66">
        <f t="shared" si="69"/>
        <v>-5</v>
      </c>
      <c r="I344" s="20" t="str">
        <f t="shared" si="70"/>
        <v>-</v>
      </c>
      <c r="J344" s="21">
        <f t="shared" si="71"/>
        <v>-1</v>
      </c>
    </row>
    <row r="345" spans="1:10" x14ac:dyDescent="0.2">
      <c r="A345" s="158" t="s">
        <v>236</v>
      </c>
      <c r="B345" s="65">
        <v>1</v>
      </c>
      <c r="C345" s="66">
        <v>0</v>
      </c>
      <c r="D345" s="65">
        <v>3</v>
      </c>
      <c r="E345" s="66">
        <v>0</v>
      </c>
      <c r="F345" s="67"/>
      <c r="G345" s="65">
        <f t="shared" si="68"/>
        <v>1</v>
      </c>
      <c r="H345" s="66">
        <f t="shared" si="69"/>
        <v>3</v>
      </c>
      <c r="I345" s="20" t="str">
        <f t="shared" si="70"/>
        <v>-</v>
      </c>
      <c r="J345" s="21" t="str">
        <f t="shared" si="71"/>
        <v>-</v>
      </c>
    </row>
    <row r="346" spans="1:10" x14ac:dyDescent="0.2">
      <c r="A346" s="158" t="s">
        <v>423</v>
      </c>
      <c r="B346" s="65">
        <v>1</v>
      </c>
      <c r="C346" s="66">
        <v>0</v>
      </c>
      <c r="D346" s="65">
        <v>3</v>
      </c>
      <c r="E346" s="66">
        <v>0</v>
      </c>
      <c r="F346" s="67"/>
      <c r="G346" s="65">
        <f t="shared" si="68"/>
        <v>1</v>
      </c>
      <c r="H346" s="66">
        <f t="shared" si="69"/>
        <v>3</v>
      </c>
      <c r="I346" s="20" t="str">
        <f t="shared" si="70"/>
        <v>-</v>
      </c>
      <c r="J346" s="21" t="str">
        <f t="shared" si="71"/>
        <v>-</v>
      </c>
    </row>
    <row r="347" spans="1:10" s="160" customFormat="1" x14ac:dyDescent="0.2">
      <c r="A347" s="178" t="s">
        <v>592</v>
      </c>
      <c r="B347" s="71">
        <v>2</v>
      </c>
      <c r="C347" s="72">
        <v>1</v>
      </c>
      <c r="D347" s="71">
        <v>12</v>
      </c>
      <c r="E347" s="72">
        <v>24</v>
      </c>
      <c r="F347" s="73"/>
      <c r="G347" s="71">
        <f t="shared" si="68"/>
        <v>1</v>
      </c>
      <c r="H347" s="72">
        <f t="shared" si="69"/>
        <v>-12</v>
      </c>
      <c r="I347" s="37">
        <f t="shared" si="70"/>
        <v>1</v>
      </c>
      <c r="J347" s="38">
        <f t="shared" si="71"/>
        <v>-0.5</v>
      </c>
    </row>
    <row r="348" spans="1:10" x14ac:dyDescent="0.2">
      <c r="A348" s="177"/>
      <c r="B348" s="143"/>
      <c r="C348" s="144"/>
      <c r="D348" s="143"/>
      <c r="E348" s="144"/>
      <c r="F348" s="145"/>
      <c r="G348" s="143"/>
      <c r="H348" s="144"/>
      <c r="I348" s="151"/>
      <c r="J348" s="152"/>
    </row>
    <row r="349" spans="1:10" s="139" customFormat="1" x14ac:dyDescent="0.2">
      <c r="A349" s="159" t="s">
        <v>74</v>
      </c>
      <c r="B349" s="65"/>
      <c r="C349" s="66"/>
      <c r="D349" s="65"/>
      <c r="E349" s="66"/>
      <c r="F349" s="67"/>
      <c r="G349" s="65"/>
      <c r="H349" s="66"/>
      <c r="I349" s="20"/>
      <c r="J349" s="21"/>
    </row>
    <row r="350" spans="1:10" x14ac:dyDescent="0.2">
      <c r="A350" s="158" t="s">
        <v>296</v>
      </c>
      <c r="B350" s="65">
        <v>0</v>
      </c>
      <c r="C350" s="66">
        <v>0</v>
      </c>
      <c r="D350" s="65">
        <v>4</v>
      </c>
      <c r="E350" s="66">
        <v>5</v>
      </c>
      <c r="F350" s="67"/>
      <c r="G350" s="65">
        <f t="shared" ref="G350:G356" si="72">B350-C350</f>
        <v>0</v>
      </c>
      <c r="H350" s="66">
        <f t="shared" ref="H350:H356" si="73">D350-E350</f>
        <v>-1</v>
      </c>
      <c r="I350" s="20" t="str">
        <f t="shared" ref="I350:I356" si="74">IF(C350=0, "-", IF(G350/C350&lt;10, G350/C350, "&gt;999%"))</f>
        <v>-</v>
      </c>
      <c r="J350" s="21">
        <f t="shared" ref="J350:J356" si="75">IF(E350=0, "-", IF(H350/E350&lt;10, H350/E350, "&gt;999%"))</f>
        <v>-0.2</v>
      </c>
    </row>
    <row r="351" spans="1:10" x14ac:dyDescent="0.2">
      <c r="A351" s="158" t="s">
        <v>291</v>
      </c>
      <c r="B351" s="65">
        <v>0</v>
      </c>
      <c r="C351" s="66">
        <v>0</v>
      </c>
      <c r="D351" s="65">
        <v>1</v>
      </c>
      <c r="E351" s="66">
        <v>0</v>
      </c>
      <c r="F351" s="67"/>
      <c r="G351" s="65">
        <f t="shared" si="72"/>
        <v>0</v>
      </c>
      <c r="H351" s="66">
        <f t="shared" si="73"/>
        <v>1</v>
      </c>
      <c r="I351" s="20" t="str">
        <f t="shared" si="74"/>
        <v>-</v>
      </c>
      <c r="J351" s="21" t="str">
        <f t="shared" si="75"/>
        <v>-</v>
      </c>
    </row>
    <row r="352" spans="1:10" x14ac:dyDescent="0.2">
      <c r="A352" s="158" t="s">
        <v>406</v>
      </c>
      <c r="B352" s="65">
        <v>0</v>
      </c>
      <c r="C352" s="66">
        <v>0</v>
      </c>
      <c r="D352" s="65">
        <v>4</v>
      </c>
      <c r="E352" s="66">
        <v>0</v>
      </c>
      <c r="F352" s="67"/>
      <c r="G352" s="65">
        <f t="shared" si="72"/>
        <v>0</v>
      </c>
      <c r="H352" s="66">
        <f t="shared" si="73"/>
        <v>4</v>
      </c>
      <c r="I352" s="20" t="str">
        <f t="shared" si="74"/>
        <v>-</v>
      </c>
      <c r="J352" s="21" t="str">
        <f t="shared" si="75"/>
        <v>-</v>
      </c>
    </row>
    <row r="353" spans="1:10" x14ac:dyDescent="0.2">
      <c r="A353" s="158" t="s">
        <v>407</v>
      </c>
      <c r="B353" s="65">
        <v>1</v>
      </c>
      <c r="C353" s="66">
        <v>0</v>
      </c>
      <c r="D353" s="65">
        <v>9</v>
      </c>
      <c r="E353" s="66">
        <v>6</v>
      </c>
      <c r="F353" s="67"/>
      <c r="G353" s="65">
        <f t="shared" si="72"/>
        <v>1</v>
      </c>
      <c r="H353" s="66">
        <f t="shared" si="73"/>
        <v>3</v>
      </c>
      <c r="I353" s="20" t="str">
        <f t="shared" si="74"/>
        <v>-</v>
      </c>
      <c r="J353" s="21">
        <f t="shared" si="75"/>
        <v>0.5</v>
      </c>
    </row>
    <row r="354" spans="1:10" x14ac:dyDescent="0.2">
      <c r="A354" s="158" t="s">
        <v>292</v>
      </c>
      <c r="B354" s="65">
        <v>0</v>
      </c>
      <c r="C354" s="66">
        <v>0</v>
      </c>
      <c r="D354" s="65">
        <v>1</v>
      </c>
      <c r="E354" s="66">
        <v>0</v>
      </c>
      <c r="F354" s="67"/>
      <c r="G354" s="65">
        <f t="shared" si="72"/>
        <v>0</v>
      </c>
      <c r="H354" s="66">
        <f t="shared" si="73"/>
        <v>1</v>
      </c>
      <c r="I354" s="20" t="str">
        <f t="shared" si="74"/>
        <v>-</v>
      </c>
      <c r="J354" s="21" t="str">
        <f t="shared" si="75"/>
        <v>-</v>
      </c>
    </row>
    <row r="355" spans="1:10" x14ac:dyDescent="0.2">
      <c r="A355" s="158" t="s">
        <v>367</v>
      </c>
      <c r="B355" s="65">
        <v>4</v>
      </c>
      <c r="C355" s="66">
        <v>1</v>
      </c>
      <c r="D355" s="65">
        <v>17</v>
      </c>
      <c r="E355" s="66">
        <v>16</v>
      </c>
      <c r="F355" s="67"/>
      <c r="G355" s="65">
        <f t="shared" si="72"/>
        <v>3</v>
      </c>
      <c r="H355" s="66">
        <f t="shared" si="73"/>
        <v>1</v>
      </c>
      <c r="I355" s="20">
        <f t="shared" si="74"/>
        <v>3</v>
      </c>
      <c r="J355" s="21">
        <f t="shared" si="75"/>
        <v>6.25E-2</v>
      </c>
    </row>
    <row r="356" spans="1:10" s="160" customFormat="1" x14ac:dyDescent="0.2">
      <c r="A356" s="178" t="s">
        <v>593</v>
      </c>
      <c r="B356" s="71">
        <v>5</v>
      </c>
      <c r="C356" s="72">
        <v>1</v>
      </c>
      <c r="D356" s="71">
        <v>36</v>
      </c>
      <c r="E356" s="72">
        <v>27</v>
      </c>
      <c r="F356" s="73"/>
      <c r="G356" s="71">
        <f t="shared" si="72"/>
        <v>4</v>
      </c>
      <c r="H356" s="72">
        <f t="shared" si="73"/>
        <v>9</v>
      </c>
      <c r="I356" s="37">
        <f t="shared" si="74"/>
        <v>4</v>
      </c>
      <c r="J356" s="38">
        <f t="shared" si="75"/>
        <v>0.33333333333333331</v>
      </c>
    </row>
    <row r="357" spans="1:10" x14ac:dyDescent="0.2">
      <c r="A357" s="177"/>
      <c r="B357" s="143"/>
      <c r="C357" s="144"/>
      <c r="D357" s="143"/>
      <c r="E357" s="144"/>
      <c r="F357" s="145"/>
      <c r="G357" s="143"/>
      <c r="H357" s="144"/>
      <c r="I357" s="151"/>
      <c r="J357" s="152"/>
    </row>
    <row r="358" spans="1:10" s="139" customFormat="1" x14ac:dyDescent="0.2">
      <c r="A358" s="159" t="s">
        <v>75</v>
      </c>
      <c r="B358" s="65"/>
      <c r="C358" s="66"/>
      <c r="D358" s="65"/>
      <c r="E358" s="66"/>
      <c r="F358" s="67"/>
      <c r="G358" s="65"/>
      <c r="H358" s="66"/>
      <c r="I358" s="20"/>
      <c r="J358" s="21"/>
    </row>
    <row r="359" spans="1:10" x14ac:dyDescent="0.2">
      <c r="A359" s="158" t="s">
        <v>455</v>
      </c>
      <c r="B359" s="65">
        <v>6</v>
      </c>
      <c r="C359" s="66">
        <v>1</v>
      </c>
      <c r="D359" s="65">
        <v>36</v>
      </c>
      <c r="E359" s="66">
        <v>18</v>
      </c>
      <c r="F359" s="67"/>
      <c r="G359" s="65">
        <f>B359-C359</f>
        <v>5</v>
      </c>
      <c r="H359" s="66">
        <f>D359-E359</f>
        <v>18</v>
      </c>
      <c r="I359" s="20">
        <f>IF(C359=0, "-", IF(G359/C359&lt;10, G359/C359, "&gt;999%"))</f>
        <v>5</v>
      </c>
      <c r="J359" s="21">
        <f>IF(E359=0, "-", IF(H359/E359&lt;10, H359/E359, "&gt;999%"))</f>
        <v>1</v>
      </c>
    </row>
    <row r="360" spans="1:10" x14ac:dyDescent="0.2">
      <c r="A360" s="158" t="s">
        <v>456</v>
      </c>
      <c r="B360" s="65">
        <v>2</v>
      </c>
      <c r="C360" s="66">
        <v>6</v>
      </c>
      <c r="D360" s="65">
        <v>20</v>
      </c>
      <c r="E360" s="66">
        <v>26</v>
      </c>
      <c r="F360" s="67"/>
      <c r="G360" s="65">
        <f>B360-C360</f>
        <v>-4</v>
      </c>
      <c r="H360" s="66">
        <f>D360-E360</f>
        <v>-6</v>
      </c>
      <c r="I360" s="20">
        <f>IF(C360=0, "-", IF(G360/C360&lt;10, G360/C360, "&gt;999%"))</f>
        <v>-0.66666666666666663</v>
      </c>
      <c r="J360" s="21">
        <f>IF(E360=0, "-", IF(H360/E360&lt;10, H360/E360, "&gt;999%"))</f>
        <v>-0.23076923076923078</v>
      </c>
    </row>
    <row r="361" spans="1:10" x14ac:dyDescent="0.2">
      <c r="A361" s="158" t="s">
        <v>457</v>
      </c>
      <c r="B361" s="65">
        <v>4</v>
      </c>
      <c r="C361" s="66">
        <v>0</v>
      </c>
      <c r="D361" s="65">
        <v>5</v>
      </c>
      <c r="E361" s="66">
        <v>0</v>
      </c>
      <c r="F361" s="67"/>
      <c r="G361" s="65">
        <f>B361-C361</f>
        <v>4</v>
      </c>
      <c r="H361" s="66">
        <f>D361-E361</f>
        <v>5</v>
      </c>
      <c r="I361" s="20" t="str">
        <f>IF(C361=0, "-", IF(G361/C361&lt;10, G361/C361, "&gt;999%"))</f>
        <v>-</v>
      </c>
      <c r="J361" s="21" t="str">
        <f>IF(E361=0, "-", IF(H361/E361&lt;10, H361/E361, "&gt;999%"))</f>
        <v>-</v>
      </c>
    </row>
    <row r="362" spans="1:10" x14ac:dyDescent="0.2">
      <c r="A362" s="158" t="s">
        <v>458</v>
      </c>
      <c r="B362" s="65">
        <v>0</v>
      </c>
      <c r="C362" s="66">
        <v>1</v>
      </c>
      <c r="D362" s="65">
        <v>0</v>
      </c>
      <c r="E362" s="66">
        <v>6</v>
      </c>
      <c r="F362" s="67"/>
      <c r="G362" s="65">
        <f>B362-C362</f>
        <v>-1</v>
      </c>
      <c r="H362" s="66">
        <f>D362-E362</f>
        <v>-6</v>
      </c>
      <c r="I362" s="20">
        <f>IF(C362=0, "-", IF(G362/C362&lt;10, G362/C362, "&gt;999%"))</f>
        <v>-1</v>
      </c>
      <c r="J362" s="21">
        <f>IF(E362=0, "-", IF(H362/E362&lt;10, H362/E362, "&gt;999%"))</f>
        <v>-1</v>
      </c>
    </row>
    <row r="363" spans="1:10" s="160" customFormat="1" x14ac:dyDescent="0.2">
      <c r="A363" s="178" t="s">
        <v>594</v>
      </c>
      <c r="B363" s="71">
        <v>12</v>
      </c>
      <c r="C363" s="72">
        <v>8</v>
      </c>
      <c r="D363" s="71">
        <v>61</v>
      </c>
      <c r="E363" s="72">
        <v>50</v>
      </c>
      <c r="F363" s="73"/>
      <c r="G363" s="71">
        <f>B363-C363</f>
        <v>4</v>
      </c>
      <c r="H363" s="72">
        <f>D363-E363</f>
        <v>11</v>
      </c>
      <c r="I363" s="37">
        <f>IF(C363=0, "-", IF(G363/C363&lt;10, G363/C363, "&gt;999%"))</f>
        <v>0.5</v>
      </c>
      <c r="J363" s="38">
        <f>IF(E363=0, "-", IF(H363/E363&lt;10, H363/E363, "&gt;999%"))</f>
        <v>0.22</v>
      </c>
    </row>
    <row r="364" spans="1:10" x14ac:dyDescent="0.2">
      <c r="A364" s="177"/>
      <c r="B364" s="143"/>
      <c r="C364" s="144"/>
      <c r="D364" s="143"/>
      <c r="E364" s="144"/>
      <c r="F364" s="145"/>
      <c r="G364" s="143"/>
      <c r="H364" s="144"/>
      <c r="I364" s="151"/>
      <c r="J364" s="152"/>
    </row>
    <row r="365" spans="1:10" s="139" customFormat="1" x14ac:dyDescent="0.2">
      <c r="A365" s="159" t="s">
        <v>76</v>
      </c>
      <c r="B365" s="65"/>
      <c r="C365" s="66"/>
      <c r="D365" s="65"/>
      <c r="E365" s="66"/>
      <c r="F365" s="67"/>
      <c r="G365" s="65"/>
      <c r="H365" s="66"/>
      <c r="I365" s="20"/>
      <c r="J365" s="21"/>
    </row>
    <row r="366" spans="1:10" x14ac:dyDescent="0.2">
      <c r="A366" s="158" t="s">
        <v>304</v>
      </c>
      <c r="B366" s="65">
        <v>0</v>
      </c>
      <c r="C366" s="66">
        <v>0</v>
      </c>
      <c r="D366" s="65">
        <v>0</v>
      </c>
      <c r="E366" s="66">
        <v>3</v>
      </c>
      <c r="F366" s="67"/>
      <c r="G366" s="65">
        <f t="shared" ref="G366:G375" si="76">B366-C366</f>
        <v>0</v>
      </c>
      <c r="H366" s="66">
        <f t="shared" ref="H366:H375" si="77">D366-E366</f>
        <v>-3</v>
      </c>
      <c r="I366" s="20" t="str">
        <f t="shared" ref="I366:I375" si="78">IF(C366=0, "-", IF(G366/C366&lt;10, G366/C366, "&gt;999%"))</f>
        <v>-</v>
      </c>
      <c r="J366" s="21">
        <f t="shared" ref="J366:J375" si="79">IF(E366=0, "-", IF(H366/E366&lt;10, H366/E366, "&gt;999%"))</f>
        <v>-1</v>
      </c>
    </row>
    <row r="367" spans="1:10" x14ac:dyDescent="0.2">
      <c r="A367" s="158" t="s">
        <v>196</v>
      </c>
      <c r="B367" s="65">
        <v>0</v>
      </c>
      <c r="C367" s="66">
        <v>2</v>
      </c>
      <c r="D367" s="65">
        <v>0</v>
      </c>
      <c r="E367" s="66">
        <v>13</v>
      </c>
      <c r="F367" s="67"/>
      <c r="G367" s="65">
        <f t="shared" si="76"/>
        <v>-2</v>
      </c>
      <c r="H367" s="66">
        <f t="shared" si="77"/>
        <v>-13</v>
      </c>
      <c r="I367" s="20">
        <f t="shared" si="78"/>
        <v>-1</v>
      </c>
      <c r="J367" s="21">
        <f t="shared" si="79"/>
        <v>-1</v>
      </c>
    </row>
    <row r="368" spans="1:10" x14ac:dyDescent="0.2">
      <c r="A368" s="158" t="s">
        <v>319</v>
      </c>
      <c r="B368" s="65">
        <v>0</v>
      </c>
      <c r="C368" s="66">
        <v>0</v>
      </c>
      <c r="D368" s="65">
        <v>6</v>
      </c>
      <c r="E368" s="66">
        <v>0</v>
      </c>
      <c r="F368" s="67"/>
      <c r="G368" s="65">
        <f t="shared" si="76"/>
        <v>0</v>
      </c>
      <c r="H368" s="66">
        <f t="shared" si="77"/>
        <v>6</v>
      </c>
      <c r="I368" s="20" t="str">
        <f t="shared" si="78"/>
        <v>-</v>
      </c>
      <c r="J368" s="21" t="str">
        <f t="shared" si="79"/>
        <v>-</v>
      </c>
    </row>
    <row r="369" spans="1:10" x14ac:dyDescent="0.2">
      <c r="A369" s="158" t="s">
        <v>424</v>
      </c>
      <c r="B369" s="65">
        <v>0</v>
      </c>
      <c r="C369" s="66">
        <v>1</v>
      </c>
      <c r="D369" s="65">
        <v>6</v>
      </c>
      <c r="E369" s="66">
        <v>10</v>
      </c>
      <c r="F369" s="67"/>
      <c r="G369" s="65">
        <f t="shared" si="76"/>
        <v>-1</v>
      </c>
      <c r="H369" s="66">
        <f t="shared" si="77"/>
        <v>-4</v>
      </c>
      <c r="I369" s="20">
        <f t="shared" si="78"/>
        <v>-1</v>
      </c>
      <c r="J369" s="21">
        <f t="shared" si="79"/>
        <v>-0.4</v>
      </c>
    </row>
    <row r="370" spans="1:10" x14ac:dyDescent="0.2">
      <c r="A370" s="158" t="s">
        <v>349</v>
      </c>
      <c r="B370" s="65">
        <v>11</v>
      </c>
      <c r="C370" s="66">
        <v>2</v>
      </c>
      <c r="D370" s="65">
        <v>26</v>
      </c>
      <c r="E370" s="66">
        <v>20</v>
      </c>
      <c r="F370" s="67"/>
      <c r="G370" s="65">
        <f t="shared" si="76"/>
        <v>9</v>
      </c>
      <c r="H370" s="66">
        <f t="shared" si="77"/>
        <v>6</v>
      </c>
      <c r="I370" s="20">
        <f t="shared" si="78"/>
        <v>4.5</v>
      </c>
      <c r="J370" s="21">
        <f t="shared" si="79"/>
        <v>0.3</v>
      </c>
    </row>
    <row r="371" spans="1:10" x14ac:dyDescent="0.2">
      <c r="A371" s="158" t="s">
        <v>472</v>
      </c>
      <c r="B371" s="65">
        <v>11</v>
      </c>
      <c r="C371" s="66">
        <v>1</v>
      </c>
      <c r="D371" s="65">
        <v>25</v>
      </c>
      <c r="E371" s="66">
        <v>12</v>
      </c>
      <c r="F371" s="67"/>
      <c r="G371" s="65">
        <f t="shared" si="76"/>
        <v>10</v>
      </c>
      <c r="H371" s="66">
        <f t="shared" si="77"/>
        <v>13</v>
      </c>
      <c r="I371" s="20" t="str">
        <f t="shared" si="78"/>
        <v>&gt;999%</v>
      </c>
      <c r="J371" s="21">
        <f t="shared" si="79"/>
        <v>1.0833333333333333</v>
      </c>
    </row>
    <row r="372" spans="1:10" x14ac:dyDescent="0.2">
      <c r="A372" s="158" t="s">
        <v>419</v>
      </c>
      <c r="B372" s="65">
        <v>0</v>
      </c>
      <c r="C372" s="66">
        <v>0</v>
      </c>
      <c r="D372" s="65">
        <v>1</v>
      </c>
      <c r="E372" s="66">
        <v>8</v>
      </c>
      <c r="F372" s="67"/>
      <c r="G372" s="65">
        <f t="shared" si="76"/>
        <v>0</v>
      </c>
      <c r="H372" s="66">
        <f t="shared" si="77"/>
        <v>-7</v>
      </c>
      <c r="I372" s="20" t="str">
        <f t="shared" si="78"/>
        <v>-</v>
      </c>
      <c r="J372" s="21">
        <f t="shared" si="79"/>
        <v>-0.875</v>
      </c>
    </row>
    <row r="373" spans="1:10" x14ac:dyDescent="0.2">
      <c r="A373" s="158" t="s">
        <v>216</v>
      </c>
      <c r="B373" s="65">
        <v>0</v>
      </c>
      <c r="C373" s="66">
        <v>2</v>
      </c>
      <c r="D373" s="65">
        <v>0</v>
      </c>
      <c r="E373" s="66">
        <v>3</v>
      </c>
      <c r="F373" s="67"/>
      <c r="G373" s="65">
        <f t="shared" si="76"/>
        <v>-2</v>
      </c>
      <c r="H373" s="66">
        <f t="shared" si="77"/>
        <v>-3</v>
      </c>
      <c r="I373" s="20">
        <f t="shared" si="78"/>
        <v>-1</v>
      </c>
      <c r="J373" s="21">
        <f t="shared" si="79"/>
        <v>-1</v>
      </c>
    </row>
    <row r="374" spans="1:10" x14ac:dyDescent="0.2">
      <c r="A374" s="158" t="s">
        <v>432</v>
      </c>
      <c r="B374" s="65">
        <v>6</v>
      </c>
      <c r="C374" s="66">
        <v>4</v>
      </c>
      <c r="D374" s="65">
        <v>27</v>
      </c>
      <c r="E374" s="66">
        <v>39</v>
      </c>
      <c r="F374" s="67"/>
      <c r="G374" s="65">
        <f t="shared" si="76"/>
        <v>2</v>
      </c>
      <c r="H374" s="66">
        <f t="shared" si="77"/>
        <v>-12</v>
      </c>
      <c r="I374" s="20">
        <f t="shared" si="78"/>
        <v>0.5</v>
      </c>
      <c r="J374" s="21">
        <f t="shared" si="79"/>
        <v>-0.30769230769230771</v>
      </c>
    </row>
    <row r="375" spans="1:10" s="160" customFormat="1" x14ac:dyDescent="0.2">
      <c r="A375" s="178" t="s">
        <v>595</v>
      </c>
      <c r="B375" s="71">
        <v>28</v>
      </c>
      <c r="C375" s="72">
        <v>12</v>
      </c>
      <c r="D375" s="71">
        <v>91</v>
      </c>
      <c r="E375" s="72">
        <v>108</v>
      </c>
      <c r="F375" s="73"/>
      <c r="G375" s="71">
        <f t="shared" si="76"/>
        <v>16</v>
      </c>
      <c r="H375" s="72">
        <f t="shared" si="77"/>
        <v>-17</v>
      </c>
      <c r="I375" s="37">
        <f t="shared" si="78"/>
        <v>1.3333333333333333</v>
      </c>
      <c r="J375" s="38">
        <f t="shared" si="79"/>
        <v>-0.15740740740740741</v>
      </c>
    </row>
    <row r="376" spans="1:10" x14ac:dyDescent="0.2">
      <c r="A376" s="177"/>
      <c r="B376" s="143"/>
      <c r="C376" s="144"/>
      <c r="D376" s="143"/>
      <c r="E376" s="144"/>
      <c r="F376" s="145"/>
      <c r="G376" s="143"/>
      <c r="H376" s="144"/>
      <c r="I376" s="151"/>
      <c r="J376" s="152"/>
    </row>
    <row r="377" spans="1:10" s="139" customFormat="1" x14ac:dyDescent="0.2">
      <c r="A377" s="159" t="s">
        <v>77</v>
      </c>
      <c r="B377" s="65"/>
      <c r="C377" s="66"/>
      <c r="D377" s="65"/>
      <c r="E377" s="66"/>
      <c r="F377" s="67"/>
      <c r="G377" s="65"/>
      <c r="H377" s="66"/>
      <c r="I377" s="20"/>
      <c r="J377" s="21"/>
    </row>
    <row r="378" spans="1:10" x14ac:dyDescent="0.2">
      <c r="A378" s="158" t="s">
        <v>489</v>
      </c>
      <c r="B378" s="65">
        <v>0</v>
      </c>
      <c r="C378" s="66">
        <v>2</v>
      </c>
      <c r="D378" s="65">
        <v>3</v>
      </c>
      <c r="E378" s="66">
        <v>21</v>
      </c>
      <c r="F378" s="67"/>
      <c r="G378" s="65">
        <f>B378-C378</f>
        <v>-2</v>
      </c>
      <c r="H378" s="66">
        <f>D378-E378</f>
        <v>-18</v>
      </c>
      <c r="I378" s="20">
        <f>IF(C378=0, "-", IF(G378/C378&lt;10, G378/C378, "&gt;999%"))</f>
        <v>-1</v>
      </c>
      <c r="J378" s="21">
        <f>IF(E378=0, "-", IF(H378/E378&lt;10, H378/E378, "&gt;999%"))</f>
        <v>-0.8571428571428571</v>
      </c>
    </row>
    <row r="379" spans="1:10" s="160" customFormat="1" x14ac:dyDescent="0.2">
      <c r="A379" s="178" t="s">
        <v>596</v>
      </c>
      <c r="B379" s="71">
        <v>0</v>
      </c>
      <c r="C379" s="72">
        <v>2</v>
      </c>
      <c r="D379" s="71">
        <v>3</v>
      </c>
      <c r="E379" s="72">
        <v>21</v>
      </c>
      <c r="F379" s="73"/>
      <c r="G379" s="71">
        <f>B379-C379</f>
        <v>-2</v>
      </c>
      <c r="H379" s="72">
        <f>D379-E379</f>
        <v>-18</v>
      </c>
      <c r="I379" s="37">
        <f>IF(C379=0, "-", IF(G379/C379&lt;10, G379/C379, "&gt;999%"))</f>
        <v>-1</v>
      </c>
      <c r="J379" s="38">
        <f>IF(E379=0, "-", IF(H379/E379&lt;10, H379/E379, "&gt;999%"))</f>
        <v>-0.8571428571428571</v>
      </c>
    </row>
    <row r="380" spans="1:10" x14ac:dyDescent="0.2">
      <c r="A380" s="177"/>
      <c r="B380" s="143"/>
      <c r="C380" s="144"/>
      <c r="D380" s="143"/>
      <c r="E380" s="144"/>
      <c r="F380" s="145"/>
      <c r="G380" s="143"/>
      <c r="H380" s="144"/>
      <c r="I380" s="151"/>
      <c r="J380" s="152"/>
    </row>
    <row r="381" spans="1:10" s="139" customFormat="1" x14ac:dyDescent="0.2">
      <c r="A381" s="159" t="s">
        <v>78</v>
      </c>
      <c r="B381" s="65"/>
      <c r="C381" s="66"/>
      <c r="D381" s="65"/>
      <c r="E381" s="66"/>
      <c r="F381" s="67"/>
      <c r="G381" s="65"/>
      <c r="H381" s="66"/>
      <c r="I381" s="20"/>
      <c r="J381" s="21"/>
    </row>
    <row r="382" spans="1:10" x14ac:dyDescent="0.2">
      <c r="A382" s="158" t="s">
        <v>197</v>
      </c>
      <c r="B382" s="65">
        <v>2</v>
      </c>
      <c r="C382" s="66">
        <v>0</v>
      </c>
      <c r="D382" s="65">
        <v>19</v>
      </c>
      <c r="E382" s="66">
        <v>14</v>
      </c>
      <c r="F382" s="67"/>
      <c r="G382" s="65">
        <f t="shared" ref="G382:G390" si="80">B382-C382</f>
        <v>2</v>
      </c>
      <c r="H382" s="66">
        <f t="shared" ref="H382:H390" si="81">D382-E382</f>
        <v>5</v>
      </c>
      <c r="I382" s="20" t="str">
        <f t="shared" ref="I382:I390" si="82">IF(C382=0, "-", IF(G382/C382&lt;10, G382/C382, "&gt;999%"))</f>
        <v>-</v>
      </c>
      <c r="J382" s="21">
        <f t="shared" ref="J382:J390" si="83">IF(E382=0, "-", IF(H382/E382&lt;10, H382/E382, "&gt;999%"))</f>
        <v>0.35714285714285715</v>
      </c>
    </row>
    <row r="383" spans="1:10" x14ac:dyDescent="0.2">
      <c r="A383" s="158" t="s">
        <v>320</v>
      </c>
      <c r="B383" s="65">
        <v>1</v>
      </c>
      <c r="C383" s="66">
        <v>0</v>
      </c>
      <c r="D383" s="65">
        <v>1</v>
      </c>
      <c r="E383" s="66">
        <v>0</v>
      </c>
      <c r="F383" s="67"/>
      <c r="G383" s="65">
        <f t="shared" si="80"/>
        <v>1</v>
      </c>
      <c r="H383" s="66">
        <f t="shared" si="81"/>
        <v>1</v>
      </c>
      <c r="I383" s="20" t="str">
        <f t="shared" si="82"/>
        <v>-</v>
      </c>
      <c r="J383" s="21" t="str">
        <f t="shared" si="83"/>
        <v>-</v>
      </c>
    </row>
    <row r="384" spans="1:10" x14ac:dyDescent="0.2">
      <c r="A384" s="158" t="s">
        <v>350</v>
      </c>
      <c r="B384" s="65">
        <v>4</v>
      </c>
      <c r="C384" s="66">
        <v>2</v>
      </c>
      <c r="D384" s="65">
        <v>30</v>
      </c>
      <c r="E384" s="66">
        <v>26</v>
      </c>
      <c r="F384" s="67"/>
      <c r="G384" s="65">
        <f t="shared" si="80"/>
        <v>2</v>
      </c>
      <c r="H384" s="66">
        <f t="shared" si="81"/>
        <v>4</v>
      </c>
      <c r="I384" s="20">
        <f t="shared" si="82"/>
        <v>1</v>
      </c>
      <c r="J384" s="21">
        <f t="shared" si="83"/>
        <v>0.15384615384615385</v>
      </c>
    </row>
    <row r="385" spans="1:10" x14ac:dyDescent="0.2">
      <c r="A385" s="158" t="s">
        <v>386</v>
      </c>
      <c r="B385" s="65">
        <v>6</v>
      </c>
      <c r="C385" s="66">
        <v>4</v>
      </c>
      <c r="D385" s="65">
        <v>48</v>
      </c>
      <c r="E385" s="66">
        <v>48</v>
      </c>
      <c r="F385" s="67"/>
      <c r="G385" s="65">
        <f t="shared" si="80"/>
        <v>2</v>
      </c>
      <c r="H385" s="66">
        <f t="shared" si="81"/>
        <v>0</v>
      </c>
      <c r="I385" s="20">
        <f t="shared" si="82"/>
        <v>0.5</v>
      </c>
      <c r="J385" s="21">
        <f t="shared" si="83"/>
        <v>0</v>
      </c>
    </row>
    <row r="386" spans="1:10" x14ac:dyDescent="0.2">
      <c r="A386" s="158" t="s">
        <v>237</v>
      </c>
      <c r="B386" s="65">
        <v>5</v>
      </c>
      <c r="C386" s="66">
        <v>6</v>
      </c>
      <c r="D386" s="65">
        <v>34</v>
      </c>
      <c r="E386" s="66">
        <v>29</v>
      </c>
      <c r="F386" s="67"/>
      <c r="G386" s="65">
        <f t="shared" si="80"/>
        <v>-1</v>
      </c>
      <c r="H386" s="66">
        <f t="shared" si="81"/>
        <v>5</v>
      </c>
      <c r="I386" s="20">
        <f t="shared" si="82"/>
        <v>-0.16666666666666666</v>
      </c>
      <c r="J386" s="21">
        <f t="shared" si="83"/>
        <v>0.17241379310344829</v>
      </c>
    </row>
    <row r="387" spans="1:10" x14ac:dyDescent="0.2">
      <c r="A387" s="158" t="s">
        <v>217</v>
      </c>
      <c r="B387" s="65">
        <v>0</v>
      </c>
      <c r="C387" s="66">
        <v>0</v>
      </c>
      <c r="D387" s="65">
        <v>2</v>
      </c>
      <c r="E387" s="66">
        <v>3</v>
      </c>
      <c r="F387" s="67"/>
      <c r="G387" s="65">
        <f t="shared" si="80"/>
        <v>0</v>
      </c>
      <c r="H387" s="66">
        <f t="shared" si="81"/>
        <v>-1</v>
      </c>
      <c r="I387" s="20" t="str">
        <f t="shared" si="82"/>
        <v>-</v>
      </c>
      <c r="J387" s="21">
        <f t="shared" si="83"/>
        <v>-0.33333333333333331</v>
      </c>
    </row>
    <row r="388" spans="1:10" x14ac:dyDescent="0.2">
      <c r="A388" s="158" t="s">
        <v>218</v>
      </c>
      <c r="B388" s="65">
        <v>0</v>
      </c>
      <c r="C388" s="66">
        <v>0</v>
      </c>
      <c r="D388" s="65">
        <v>1</v>
      </c>
      <c r="E388" s="66">
        <v>0</v>
      </c>
      <c r="F388" s="67"/>
      <c r="G388" s="65">
        <f t="shared" si="80"/>
        <v>0</v>
      </c>
      <c r="H388" s="66">
        <f t="shared" si="81"/>
        <v>1</v>
      </c>
      <c r="I388" s="20" t="str">
        <f t="shared" si="82"/>
        <v>-</v>
      </c>
      <c r="J388" s="21" t="str">
        <f t="shared" si="83"/>
        <v>-</v>
      </c>
    </row>
    <row r="389" spans="1:10" x14ac:dyDescent="0.2">
      <c r="A389" s="158" t="s">
        <v>255</v>
      </c>
      <c r="B389" s="65">
        <v>0</v>
      </c>
      <c r="C389" s="66">
        <v>0</v>
      </c>
      <c r="D389" s="65">
        <v>2</v>
      </c>
      <c r="E389" s="66">
        <v>12</v>
      </c>
      <c r="F389" s="67"/>
      <c r="G389" s="65">
        <f t="shared" si="80"/>
        <v>0</v>
      </c>
      <c r="H389" s="66">
        <f t="shared" si="81"/>
        <v>-10</v>
      </c>
      <c r="I389" s="20" t="str">
        <f t="shared" si="82"/>
        <v>-</v>
      </c>
      <c r="J389" s="21">
        <f t="shared" si="83"/>
        <v>-0.83333333333333337</v>
      </c>
    </row>
    <row r="390" spans="1:10" s="160" customFormat="1" x14ac:dyDescent="0.2">
      <c r="A390" s="178" t="s">
        <v>597</v>
      </c>
      <c r="B390" s="71">
        <v>18</v>
      </c>
      <c r="C390" s="72">
        <v>12</v>
      </c>
      <c r="D390" s="71">
        <v>137</v>
      </c>
      <c r="E390" s="72">
        <v>132</v>
      </c>
      <c r="F390" s="73"/>
      <c r="G390" s="71">
        <f t="shared" si="80"/>
        <v>6</v>
      </c>
      <c r="H390" s="72">
        <f t="shared" si="81"/>
        <v>5</v>
      </c>
      <c r="I390" s="37">
        <f t="shared" si="82"/>
        <v>0.5</v>
      </c>
      <c r="J390" s="38">
        <f t="shared" si="83"/>
        <v>3.787878787878788E-2</v>
      </c>
    </row>
    <row r="391" spans="1:10" x14ac:dyDescent="0.2">
      <c r="A391" s="177"/>
      <c r="B391" s="143"/>
      <c r="C391" s="144"/>
      <c r="D391" s="143"/>
      <c r="E391" s="144"/>
      <c r="F391" s="145"/>
      <c r="G391" s="143"/>
      <c r="H391" s="144"/>
      <c r="I391" s="151"/>
      <c r="J391" s="152"/>
    </row>
    <row r="392" spans="1:10" s="139" customFormat="1" x14ac:dyDescent="0.2">
      <c r="A392" s="159" t="s">
        <v>79</v>
      </c>
      <c r="B392" s="65"/>
      <c r="C392" s="66"/>
      <c r="D392" s="65"/>
      <c r="E392" s="66"/>
      <c r="F392" s="67"/>
      <c r="G392" s="65"/>
      <c r="H392" s="66"/>
      <c r="I392" s="20"/>
      <c r="J392" s="21"/>
    </row>
    <row r="393" spans="1:10" x14ac:dyDescent="0.2">
      <c r="A393" s="158" t="s">
        <v>351</v>
      </c>
      <c r="B393" s="65">
        <v>0</v>
      </c>
      <c r="C393" s="66">
        <v>0</v>
      </c>
      <c r="D393" s="65">
        <v>2</v>
      </c>
      <c r="E393" s="66">
        <v>0</v>
      </c>
      <c r="F393" s="67"/>
      <c r="G393" s="65">
        <f>B393-C393</f>
        <v>0</v>
      </c>
      <c r="H393" s="66">
        <f>D393-E393</f>
        <v>2</v>
      </c>
      <c r="I393" s="20" t="str">
        <f>IF(C393=0, "-", IF(G393/C393&lt;10, G393/C393, "&gt;999%"))</f>
        <v>-</v>
      </c>
      <c r="J393" s="21" t="str">
        <f>IF(E393=0, "-", IF(H393/E393&lt;10, H393/E393, "&gt;999%"))</f>
        <v>-</v>
      </c>
    </row>
    <row r="394" spans="1:10" x14ac:dyDescent="0.2">
      <c r="A394" s="158" t="s">
        <v>459</v>
      </c>
      <c r="B394" s="65">
        <v>1</v>
      </c>
      <c r="C394" s="66">
        <v>4</v>
      </c>
      <c r="D394" s="65">
        <v>33</v>
      </c>
      <c r="E394" s="66">
        <v>8</v>
      </c>
      <c r="F394" s="67"/>
      <c r="G394" s="65">
        <f>B394-C394</f>
        <v>-3</v>
      </c>
      <c r="H394" s="66">
        <f>D394-E394</f>
        <v>25</v>
      </c>
      <c r="I394" s="20">
        <f>IF(C394=0, "-", IF(G394/C394&lt;10, G394/C394, "&gt;999%"))</f>
        <v>-0.75</v>
      </c>
      <c r="J394" s="21">
        <f>IF(E394=0, "-", IF(H394/E394&lt;10, H394/E394, "&gt;999%"))</f>
        <v>3.125</v>
      </c>
    </row>
    <row r="395" spans="1:10" x14ac:dyDescent="0.2">
      <c r="A395" s="158" t="s">
        <v>387</v>
      </c>
      <c r="B395" s="65">
        <v>0</v>
      </c>
      <c r="C395" s="66">
        <v>0</v>
      </c>
      <c r="D395" s="65">
        <v>2</v>
      </c>
      <c r="E395" s="66">
        <v>1</v>
      </c>
      <c r="F395" s="67"/>
      <c r="G395" s="65">
        <f>B395-C395</f>
        <v>0</v>
      </c>
      <c r="H395" s="66">
        <f>D395-E395</f>
        <v>1</v>
      </c>
      <c r="I395" s="20" t="str">
        <f>IF(C395=0, "-", IF(G395/C395&lt;10, G395/C395, "&gt;999%"))</f>
        <v>-</v>
      </c>
      <c r="J395" s="21">
        <f>IF(E395=0, "-", IF(H395/E395&lt;10, H395/E395, "&gt;999%"))</f>
        <v>1</v>
      </c>
    </row>
    <row r="396" spans="1:10" x14ac:dyDescent="0.2">
      <c r="A396" s="158" t="s">
        <v>305</v>
      </c>
      <c r="B396" s="65">
        <v>0</v>
      </c>
      <c r="C396" s="66">
        <v>0</v>
      </c>
      <c r="D396" s="65">
        <v>2</v>
      </c>
      <c r="E396" s="66">
        <v>1</v>
      </c>
      <c r="F396" s="67"/>
      <c r="G396" s="65">
        <f>B396-C396</f>
        <v>0</v>
      </c>
      <c r="H396" s="66">
        <f>D396-E396</f>
        <v>1</v>
      </c>
      <c r="I396" s="20" t="str">
        <f>IF(C396=0, "-", IF(G396/C396&lt;10, G396/C396, "&gt;999%"))</f>
        <v>-</v>
      </c>
      <c r="J396" s="21">
        <f>IF(E396=0, "-", IF(H396/E396&lt;10, H396/E396, "&gt;999%"))</f>
        <v>1</v>
      </c>
    </row>
    <row r="397" spans="1:10" s="160" customFormat="1" x14ac:dyDescent="0.2">
      <c r="A397" s="178" t="s">
        <v>598</v>
      </c>
      <c r="B397" s="71">
        <v>1</v>
      </c>
      <c r="C397" s="72">
        <v>4</v>
      </c>
      <c r="D397" s="71">
        <v>39</v>
      </c>
      <c r="E397" s="72">
        <v>10</v>
      </c>
      <c r="F397" s="73"/>
      <c r="G397" s="71">
        <f>B397-C397</f>
        <v>-3</v>
      </c>
      <c r="H397" s="72">
        <f>D397-E397</f>
        <v>29</v>
      </c>
      <c r="I397" s="37">
        <f>IF(C397=0, "-", IF(G397/C397&lt;10, G397/C397, "&gt;999%"))</f>
        <v>-0.75</v>
      </c>
      <c r="J397" s="38">
        <f>IF(E397=0, "-", IF(H397/E397&lt;10, H397/E397, "&gt;999%"))</f>
        <v>2.9</v>
      </c>
    </row>
    <row r="398" spans="1:10" x14ac:dyDescent="0.2">
      <c r="A398" s="177"/>
      <c r="B398" s="143"/>
      <c r="C398" s="144"/>
      <c r="D398" s="143"/>
      <c r="E398" s="144"/>
      <c r="F398" s="145"/>
      <c r="G398" s="143"/>
      <c r="H398" s="144"/>
      <c r="I398" s="151"/>
      <c r="J398" s="152"/>
    </row>
    <row r="399" spans="1:10" s="139" customFormat="1" x14ac:dyDescent="0.2">
      <c r="A399" s="159" t="s">
        <v>80</v>
      </c>
      <c r="B399" s="65"/>
      <c r="C399" s="66"/>
      <c r="D399" s="65"/>
      <c r="E399" s="66"/>
      <c r="F399" s="67"/>
      <c r="G399" s="65"/>
      <c r="H399" s="66"/>
      <c r="I399" s="20"/>
      <c r="J399" s="21"/>
    </row>
    <row r="400" spans="1:10" x14ac:dyDescent="0.2">
      <c r="A400" s="158" t="s">
        <v>283</v>
      </c>
      <c r="B400" s="65">
        <v>0</v>
      </c>
      <c r="C400" s="66">
        <v>0</v>
      </c>
      <c r="D400" s="65">
        <v>0</v>
      </c>
      <c r="E400" s="66">
        <v>1</v>
      </c>
      <c r="F400" s="67"/>
      <c r="G400" s="65">
        <f t="shared" ref="G400:G408" si="84">B400-C400</f>
        <v>0</v>
      </c>
      <c r="H400" s="66">
        <f t="shared" ref="H400:H408" si="85">D400-E400</f>
        <v>-1</v>
      </c>
      <c r="I400" s="20" t="str">
        <f t="shared" ref="I400:I408" si="86">IF(C400=0, "-", IF(G400/C400&lt;10, G400/C400, "&gt;999%"))</f>
        <v>-</v>
      </c>
      <c r="J400" s="21">
        <f t="shared" ref="J400:J408" si="87">IF(E400=0, "-", IF(H400/E400&lt;10, H400/E400, "&gt;999%"))</f>
        <v>-1</v>
      </c>
    </row>
    <row r="401" spans="1:10" x14ac:dyDescent="0.2">
      <c r="A401" s="158" t="s">
        <v>352</v>
      </c>
      <c r="B401" s="65">
        <v>27</v>
      </c>
      <c r="C401" s="66">
        <v>35</v>
      </c>
      <c r="D401" s="65">
        <v>234</v>
      </c>
      <c r="E401" s="66">
        <v>393</v>
      </c>
      <c r="F401" s="67"/>
      <c r="G401" s="65">
        <f t="shared" si="84"/>
        <v>-8</v>
      </c>
      <c r="H401" s="66">
        <f t="shared" si="85"/>
        <v>-159</v>
      </c>
      <c r="I401" s="20">
        <f t="shared" si="86"/>
        <v>-0.22857142857142856</v>
      </c>
      <c r="J401" s="21">
        <f t="shared" si="87"/>
        <v>-0.40458015267175573</v>
      </c>
    </row>
    <row r="402" spans="1:10" x14ac:dyDescent="0.2">
      <c r="A402" s="158" t="s">
        <v>219</v>
      </c>
      <c r="B402" s="65">
        <v>6</v>
      </c>
      <c r="C402" s="66">
        <v>1</v>
      </c>
      <c r="D402" s="65">
        <v>50</v>
      </c>
      <c r="E402" s="66">
        <v>80</v>
      </c>
      <c r="F402" s="67"/>
      <c r="G402" s="65">
        <f t="shared" si="84"/>
        <v>5</v>
      </c>
      <c r="H402" s="66">
        <f t="shared" si="85"/>
        <v>-30</v>
      </c>
      <c r="I402" s="20">
        <f t="shared" si="86"/>
        <v>5</v>
      </c>
      <c r="J402" s="21">
        <f t="shared" si="87"/>
        <v>-0.375</v>
      </c>
    </row>
    <row r="403" spans="1:10" x14ac:dyDescent="0.2">
      <c r="A403" s="158" t="s">
        <v>238</v>
      </c>
      <c r="B403" s="65">
        <v>0</v>
      </c>
      <c r="C403" s="66">
        <v>1</v>
      </c>
      <c r="D403" s="65">
        <v>4</v>
      </c>
      <c r="E403" s="66">
        <v>3</v>
      </c>
      <c r="F403" s="67"/>
      <c r="G403" s="65">
        <f t="shared" si="84"/>
        <v>-1</v>
      </c>
      <c r="H403" s="66">
        <f t="shared" si="85"/>
        <v>1</v>
      </c>
      <c r="I403" s="20">
        <f t="shared" si="86"/>
        <v>-1</v>
      </c>
      <c r="J403" s="21">
        <f t="shared" si="87"/>
        <v>0.33333333333333331</v>
      </c>
    </row>
    <row r="404" spans="1:10" x14ac:dyDescent="0.2">
      <c r="A404" s="158" t="s">
        <v>239</v>
      </c>
      <c r="B404" s="65">
        <v>3</v>
      </c>
      <c r="C404" s="66">
        <v>2</v>
      </c>
      <c r="D404" s="65">
        <v>17</v>
      </c>
      <c r="E404" s="66">
        <v>49</v>
      </c>
      <c r="F404" s="67"/>
      <c r="G404" s="65">
        <f t="shared" si="84"/>
        <v>1</v>
      </c>
      <c r="H404" s="66">
        <f t="shared" si="85"/>
        <v>-32</v>
      </c>
      <c r="I404" s="20">
        <f t="shared" si="86"/>
        <v>0.5</v>
      </c>
      <c r="J404" s="21">
        <f t="shared" si="87"/>
        <v>-0.65306122448979587</v>
      </c>
    </row>
    <row r="405" spans="1:10" x14ac:dyDescent="0.2">
      <c r="A405" s="158" t="s">
        <v>388</v>
      </c>
      <c r="B405" s="65">
        <v>13</v>
      </c>
      <c r="C405" s="66">
        <v>19</v>
      </c>
      <c r="D405" s="65">
        <v>127</v>
      </c>
      <c r="E405" s="66">
        <v>252</v>
      </c>
      <c r="F405" s="67"/>
      <c r="G405" s="65">
        <f t="shared" si="84"/>
        <v>-6</v>
      </c>
      <c r="H405" s="66">
        <f t="shared" si="85"/>
        <v>-125</v>
      </c>
      <c r="I405" s="20">
        <f t="shared" si="86"/>
        <v>-0.31578947368421051</v>
      </c>
      <c r="J405" s="21">
        <f t="shared" si="87"/>
        <v>-0.49603174603174605</v>
      </c>
    </row>
    <row r="406" spans="1:10" x14ac:dyDescent="0.2">
      <c r="A406" s="158" t="s">
        <v>220</v>
      </c>
      <c r="B406" s="65">
        <v>1</v>
      </c>
      <c r="C406" s="66">
        <v>0</v>
      </c>
      <c r="D406" s="65">
        <v>7</v>
      </c>
      <c r="E406" s="66">
        <v>6</v>
      </c>
      <c r="F406" s="67"/>
      <c r="G406" s="65">
        <f t="shared" si="84"/>
        <v>1</v>
      </c>
      <c r="H406" s="66">
        <f t="shared" si="85"/>
        <v>1</v>
      </c>
      <c r="I406" s="20" t="str">
        <f t="shared" si="86"/>
        <v>-</v>
      </c>
      <c r="J406" s="21">
        <f t="shared" si="87"/>
        <v>0.16666666666666666</v>
      </c>
    </row>
    <row r="407" spans="1:10" x14ac:dyDescent="0.2">
      <c r="A407" s="158" t="s">
        <v>321</v>
      </c>
      <c r="B407" s="65">
        <v>32</v>
      </c>
      <c r="C407" s="66">
        <v>27</v>
      </c>
      <c r="D407" s="65">
        <v>220</v>
      </c>
      <c r="E407" s="66">
        <v>283</v>
      </c>
      <c r="F407" s="67"/>
      <c r="G407" s="65">
        <f t="shared" si="84"/>
        <v>5</v>
      </c>
      <c r="H407" s="66">
        <f t="shared" si="85"/>
        <v>-63</v>
      </c>
      <c r="I407" s="20">
        <f t="shared" si="86"/>
        <v>0.18518518518518517</v>
      </c>
      <c r="J407" s="21">
        <f t="shared" si="87"/>
        <v>-0.22261484098939929</v>
      </c>
    </row>
    <row r="408" spans="1:10" s="160" customFormat="1" x14ac:dyDescent="0.2">
      <c r="A408" s="178" t="s">
        <v>599</v>
      </c>
      <c r="B408" s="71">
        <v>82</v>
      </c>
      <c r="C408" s="72">
        <v>85</v>
      </c>
      <c r="D408" s="71">
        <v>659</v>
      </c>
      <c r="E408" s="72">
        <v>1067</v>
      </c>
      <c r="F408" s="73"/>
      <c r="G408" s="71">
        <f t="shared" si="84"/>
        <v>-3</v>
      </c>
      <c r="H408" s="72">
        <f t="shared" si="85"/>
        <v>-408</v>
      </c>
      <c r="I408" s="37">
        <f t="shared" si="86"/>
        <v>-3.5294117647058823E-2</v>
      </c>
      <c r="J408" s="38">
        <f t="shared" si="87"/>
        <v>-0.38238050609184632</v>
      </c>
    </row>
    <row r="409" spans="1:10" x14ac:dyDescent="0.2">
      <c r="A409" s="177"/>
      <c r="B409" s="143"/>
      <c r="C409" s="144"/>
      <c r="D409" s="143"/>
      <c r="E409" s="144"/>
      <c r="F409" s="145"/>
      <c r="G409" s="143"/>
      <c r="H409" s="144"/>
      <c r="I409" s="151"/>
      <c r="J409" s="152"/>
    </row>
    <row r="410" spans="1:10" s="139" customFormat="1" x14ac:dyDescent="0.2">
      <c r="A410" s="159" t="s">
        <v>81</v>
      </c>
      <c r="B410" s="65"/>
      <c r="C410" s="66"/>
      <c r="D410" s="65"/>
      <c r="E410" s="66"/>
      <c r="F410" s="67"/>
      <c r="G410" s="65"/>
      <c r="H410" s="66"/>
      <c r="I410" s="20"/>
      <c r="J410" s="21"/>
    </row>
    <row r="411" spans="1:10" x14ac:dyDescent="0.2">
      <c r="A411" s="158" t="s">
        <v>198</v>
      </c>
      <c r="B411" s="65">
        <v>3</v>
      </c>
      <c r="C411" s="66">
        <v>91</v>
      </c>
      <c r="D411" s="65">
        <v>61</v>
      </c>
      <c r="E411" s="66">
        <v>178</v>
      </c>
      <c r="F411" s="67"/>
      <c r="G411" s="65">
        <f t="shared" ref="G411:G418" si="88">B411-C411</f>
        <v>-88</v>
      </c>
      <c r="H411" s="66">
        <f t="shared" ref="H411:H418" si="89">D411-E411</f>
        <v>-117</v>
      </c>
      <c r="I411" s="20">
        <f t="shared" ref="I411:I418" si="90">IF(C411=0, "-", IF(G411/C411&lt;10, G411/C411, "&gt;999%"))</f>
        <v>-0.96703296703296704</v>
      </c>
      <c r="J411" s="21">
        <f t="shared" ref="J411:J418" si="91">IF(E411=0, "-", IF(H411/E411&lt;10, H411/E411, "&gt;999%"))</f>
        <v>-0.65730337078651691</v>
      </c>
    </row>
    <row r="412" spans="1:10" x14ac:dyDescent="0.2">
      <c r="A412" s="158" t="s">
        <v>353</v>
      </c>
      <c r="B412" s="65">
        <v>0</v>
      </c>
      <c r="C412" s="66">
        <v>0</v>
      </c>
      <c r="D412" s="65">
        <v>0</v>
      </c>
      <c r="E412" s="66">
        <v>2</v>
      </c>
      <c r="F412" s="67"/>
      <c r="G412" s="65">
        <f t="shared" si="88"/>
        <v>0</v>
      </c>
      <c r="H412" s="66">
        <f t="shared" si="89"/>
        <v>-2</v>
      </c>
      <c r="I412" s="20" t="str">
        <f t="shared" si="90"/>
        <v>-</v>
      </c>
      <c r="J412" s="21">
        <f t="shared" si="91"/>
        <v>-1</v>
      </c>
    </row>
    <row r="413" spans="1:10" x14ac:dyDescent="0.2">
      <c r="A413" s="158" t="s">
        <v>306</v>
      </c>
      <c r="B413" s="65">
        <v>3</v>
      </c>
      <c r="C413" s="66">
        <v>2</v>
      </c>
      <c r="D413" s="65">
        <v>12</v>
      </c>
      <c r="E413" s="66">
        <v>35</v>
      </c>
      <c r="F413" s="67"/>
      <c r="G413" s="65">
        <f t="shared" si="88"/>
        <v>1</v>
      </c>
      <c r="H413" s="66">
        <f t="shared" si="89"/>
        <v>-23</v>
      </c>
      <c r="I413" s="20">
        <f t="shared" si="90"/>
        <v>0.5</v>
      </c>
      <c r="J413" s="21">
        <f t="shared" si="91"/>
        <v>-0.65714285714285714</v>
      </c>
    </row>
    <row r="414" spans="1:10" x14ac:dyDescent="0.2">
      <c r="A414" s="158" t="s">
        <v>307</v>
      </c>
      <c r="B414" s="65">
        <v>16</v>
      </c>
      <c r="C414" s="66">
        <v>4</v>
      </c>
      <c r="D414" s="65">
        <v>58</v>
      </c>
      <c r="E414" s="66">
        <v>36</v>
      </c>
      <c r="F414" s="67"/>
      <c r="G414" s="65">
        <f t="shared" si="88"/>
        <v>12</v>
      </c>
      <c r="H414" s="66">
        <f t="shared" si="89"/>
        <v>22</v>
      </c>
      <c r="I414" s="20">
        <f t="shared" si="90"/>
        <v>3</v>
      </c>
      <c r="J414" s="21">
        <f t="shared" si="91"/>
        <v>0.61111111111111116</v>
      </c>
    </row>
    <row r="415" spans="1:10" x14ac:dyDescent="0.2">
      <c r="A415" s="158" t="s">
        <v>322</v>
      </c>
      <c r="B415" s="65">
        <v>2</v>
      </c>
      <c r="C415" s="66">
        <v>0</v>
      </c>
      <c r="D415" s="65">
        <v>8</v>
      </c>
      <c r="E415" s="66">
        <v>12</v>
      </c>
      <c r="F415" s="67"/>
      <c r="G415" s="65">
        <f t="shared" si="88"/>
        <v>2</v>
      </c>
      <c r="H415" s="66">
        <f t="shared" si="89"/>
        <v>-4</v>
      </c>
      <c r="I415" s="20" t="str">
        <f t="shared" si="90"/>
        <v>-</v>
      </c>
      <c r="J415" s="21">
        <f t="shared" si="91"/>
        <v>-0.33333333333333331</v>
      </c>
    </row>
    <row r="416" spans="1:10" x14ac:dyDescent="0.2">
      <c r="A416" s="158" t="s">
        <v>199</v>
      </c>
      <c r="B416" s="65">
        <v>4</v>
      </c>
      <c r="C416" s="66">
        <v>25</v>
      </c>
      <c r="D416" s="65">
        <v>67</v>
      </c>
      <c r="E416" s="66">
        <v>164</v>
      </c>
      <c r="F416" s="67"/>
      <c r="G416" s="65">
        <f t="shared" si="88"/>
        <v>-21</v>
      </c>
      <c r="H416" s="66">
        <f t="shared" si="89"/>
        <v>-97</v>
      </c>
      <c r="I416" s="20">
        <f t="shared" si="90"/>
        <v>-0.84</v>
      </c>
      <c r="J416" s="21">
        <f t="shared" si="91"/>
        <v>-0.59146341463414631</v>
      </c>
    </row>
    <row r="417" spans="1:10" x14ac:dyDescent="0.2">
      <c r="A417" s="158" t="s">
        <v>323</v>
      </c>
      <c r="B417" s="65">
        <v>10</v>
      </c>
      <c r="C417" s="66">
        <v>9</v>
      </c>
      <c r="D417" s="65">
        <v>105</v>
      </c>
      <c r="E417" s="66">
        <v>106</v>
      </c>
      <c r="F417" s="67"/>
      <c r="G417" s="65">
        <f t="shared" si="88"/>
        <v>1</v>
      </c>
      <c r="H417" s="66">
        <f t="shared" si="89"/>
        <v>-1</v>
      </c>
      <c r="I417" s="20">
        <f t="shared" si="90"/>
        <v>0.1111111111111111</v>
      </c>
      <c r="J417" s="21">
        <f t="shared" si="91"/>
        <v>-9.433962264150943E-3</v>
      </c>
    </row>
    <row r="418" spans="1:10" s="160" customFormat="1" x14ac:dyDescent="0.2">
      <c r="A418" s="178" t="s">
        <v>600</v>
      </c>
      <c r="B418" s="71">
        <v>38</v>
      </c>
      <c r="C418" s="72">
        <v>131</v>
      </c>
      <c r="D418" s="71">
        <v>311</v>
      </c>
      <c r="E418" s="72">
        <v>533</v>
      </c>
      <c r="F418" s="73"/>
      <c r="G418" s="71">
        <f t="shared" si="88"/>
        <v>-93</v>
      </c>
      <c r="H418" s="72">
        <f t="shared" si="89"/>
        <v>-222</v>
      </c>
      <c r="I418" s="37">
        <f t="shared" si="90"/>
        <v>-0.70992366412213737</v>
      </c>
      <c r="J418" s="38">
        <f t="shared" si="91"/>
        <v>-0.41651031894934332</v>
      </c>
    </row>
    <row r="419" spans="1:10" x14ac:dyDescent="0.2">
      <c r="A419" s="177"/>
      <c r="B419" s="143"/>
      <c r="C419" s="144"/>
      <c r="D419" s="143"/>
      <c r="E419" s="144"/>
      <c r="F419" s="145"/>
      <c r="G419" s="143"/>
      <c r="H419" s="144"/>
      <c r="I419" s="151"/>
      <c r="J419" s="152"/>
    </row>
    <row r="420" spans="1:10" s="139" customFormat="1" x14ac:dyDescent="0.2">
      <c r="A420" s="159" t="s">
        <v>82</v>
      </c>
      <c r="B420" s="65"/>
      <c r="C420" s="66"/>
      <c r="D420" s="65"/>
      <c r="E420" s="66"/>
      <c r="F420" s="67"/>
      <c r="G420" s="65"/>
      <c r="H420" s="66"/>
      <c r="I420" s="20"/>
      <c r="J420" s="21"/>
    </row>
    <row r="421" spans="1:10" x14ac:dyDescent="0.2">
      <c r="A421" s="158" t="s">
        <v>284</v>
      </c>
      <c r="B421" s="65">
        <v>0</v>
      </c>
      <c r="C421" s="66">
        <v>1</v>
      </c>
      <c r="D421" s="65">
        <v>1</v>
      </c>
      <c r="E421" s="66">
        <v>3</v>
      </c>
      <c r="F421" s="67"/>
      <c r="G421" s="65">
        <f t="shared" ref="G421:G441" si="92">B421-C421</f>
        <v>-1</v>
      </c>
      <c r="H421" s="66">
        <f t="shared" ref="H421:H441" si="93">D421-E421</f>
        <v>-2</v>
      </c>
      <c r="I421" s="20">
        <f t="shared" ref="I421:I441" si="94">IF(C421=0, "-", IF(G421/C421&lt;10, G421/C421, "&gt;999%"))</f>
        <v>-1</v>
      </c>
      <c r="J421" s="21">
        <f t="shared" ref="J421:J441" si="95">IF(E421=0, "-", IF(H421/E421&lt;10, H421/E421, "&gt;999%"))</f>
        <v>-0.66666666666666663</v>
      </c>
    </row>
    <row r="422" spans="1:10" x14ac:dyDescent="0.2">
      <c r="A422" s="158" t="s">
        <v>240</v>
      </c>
      <c r="B422" s="65">
        <v>10</v>
      </c>
      <c r="C422" s="66">
        <v>40</v>
      </c>
      <c r="D422" s="65">
        <v>115</v>
      </c>
      <c r="E422" s="66">
        <v>174</v>
      </c>
      <c r="F422" s="67"/>
      <c r="G422" s="65">
        <f t="shared" si="92"/>
        <v>-30</v>
      </c>
      <c r="H422" s="66">
        <f t="shared" si="93"/>
        <v>-59</v>
      </c>
      <c r="I422" s="20">
        <f t="shared" si="94"/>
        <v>-0.75</v>
      </c>
      <c r="J422" s="21">
        <f t="shared" si="95"/>
        <v>-0.33908045977011492</v>
      </c>
    </row>
    <row r="423" spans="1:10" x14ac:dyDescent="0.2">
      <c r="A423" s="158" t="s">
        <v>324</v>
      </c>
      <c r="B423" s="65">
        <v>2</v>
      </c>
      <c r="C423" s="66">
        <v>7</v>
      </c>
      <c r="D423" s="65">
        <v>124</v>
      </c>
      <c r="E423" s="66">
        <v>93</v>
      </c>
      <c r="F423" s="67"/>
      <c r="G423" s="65">
        <f t="shared" si="92"/>
        <v>-5</v>
      </c>
      <c r="H423" s="66">
        <f t="shared" si="93"/>
        <v>31</v>
      </c>
      <c r="I423" s="20">
        <f t="shared" si="94"/>
        <v>-0.7142857142857143</v>
      </c>
      <c r="J423" s="21">
        <f t="shared" si="95"/>
        <v>0.33333333333333331</v>
      </c>
    </row>
    <row r="424" spans="1:10" x14ac:dyDescent="0.2">
      <c r="A424" s="158" t="s">
        <v>421</v>
      </c>
      <c r="B424" s="65">
        <v>0</v>
      </c>
      <c r="C424" s="66">
        <v>1</v>
      </c>
      <c r="D424" s="65">
        <v>3</v>
      </c>
      <c r="E424" s="66">
        <v>4</v>
      </c>
      <c r="F424" s="67"/>
      <c r="G424" s="65">
        <f t="shared" si="92"/>
        <v>-1</v>
      </c>
      <c r="H424" s="66">
        <f t="shared" si="93"/>
        <v>-1</v>
      </c>
      <c r="I424" s="20">
        <f t="shared" si="94"/>
        <v>-1</v>
      </c>
      <c r="J424" s="21">
        <f t="shared" si="95"/>
        <v>-0.25</v>
      </c>
    </row>
    <row r="425" spans="1:10" x14ac:dyDescent="0.2">
      <c r="A425" s="158" t="s">
        <v>221</v>
      </c>
      <c r="B425" s="65">
        <v>31</v>
      </c>
      <c r="C425" s="66">
        <v>46</v>
      </c>
      <c r="D425" s="65">
        <v>273</v>
      </c>
      <c r="E425" s="66">
        <v>350</v>
      </c>
      <c r="F425" s="67"/>
      <c r="G425" s="65">
        <f t="shared" si="92"/>
        <v>-15</v>
      </c>
      <c r="H425" s="66">
        <f t="shared" si="93"/>
        <v>-77</v>
      </c>
      <c r="I425" s="20">
        <f t="shared" si="94"/>
        <v>-0.32608695652173914</v>
      </c>
      <c r="J425" s="21">
        <f t="shared" si="95"/>
        <v>-0.22</v>
      </c>
    </row>
    <row r="426" spans="1:10" x14ac:dyDescent="0.2">
      <c r="A426" s="158" t="s">
        <v>389</v>
      </c>
      <c r="B426" s="65">
        <v>3</v>
      </c>
      <c r="C426" s="66">
        <v>3</v>
      </c>
      <c r="D426" s="65">
        <v>29</v>
      </c>
      <c r="E426" s="66">
        <v>28</v>
      </c>
      <c r="F426" s="67"/>
      <c r="G426" s="65">
        <f t="shared" si="92"/>
        <v>0</v>
      </c>
      <c r="H426" s="66">
        <f t="shared" si="93"/>
        <v>1</v>
      </c>
      <c r="I426" s="20">
        <f t="shared" si="94"/>
        <v>0</v>
      </c>
      <c r="J426" s="21">
        <f t="shared" si="95"/>
        <v>3.5714285714285712E-2</v>
      </c>
    </row>
    <row r="427" spans="1:10" x14ac:dyDescent="0.2">
      <c r="A427" s="158" t="s">
        <v>420</v>
      </c>
      <c r="B427" s="65">
        <v>3</v>
      </c>
      <c r="C427" s="66">
        <v>1</v>
      </c>
      <c r="D427" s="65">
        <v>25</v>
      </c>
      <c r="E427" s="66">
        <v>39</v>
      </c>
      <c r="F427" s="67"/>
      <c r="G427" s="65">
        <f t="shared" si="92"/>
        <v>2</v>
      </c>
      <c r="H427" s="66">
        <f t="shared" si="93"/>
        <v>-14</v>
      </c>
      <c r="I427" s="20">
        <f t="shared" si="94"/>
        <v>2</v>
      </c>
      <c r="J427" s="21">
        <f t="shared" si="95"/>
        <v>-0.35897435897435898</v>
      </c>
    </row>
    <row r="428" spans="1:10" x14ac:dyDescent="0.2">
      <c r="A428" s="158" t="s">
        <v>433</v>
      </c>
      <c r="B428" s="65">
        <v>6</v>
      </c>
      <c r="C428" s="66">
        <v>7</v>
      </c>
      <c r="D428" s="65">
        <v>67</v>
      </c>
      <c r="E428" s="66">
        <v>87</v>
      </c>
      <c r="F428" s="67"/>
      <c r="G428" s="65">
        <f t="shared" si="92"/>
        <v>-1</v>
      </c>
      <c r="H428" s="66">
        <f t="shared" si="93"/>
        <v>-20</v>
      </c>
      <c r="I428" s="20">
        <f t="shared" si="94"/>
        <v>-0.14285714285714285</v>
      </c>
      <c r="J428" s="21">
        <f t="shared" si="95"/>
        <v>-0.22988505747126436</v>
      </c>
    </row>
    <row r="429" spans="1:10" x14ac:dyDescent="0.2">
      <c r="A429" s="158" t="s">
        <v>443</v>
      </c>
      <c r="B429" s="65">
        <v>12</v>
      </c>
      <c r="C429" s="66">
        <v>14</v>
      </c>
      <c r="D429" s="65">
        <v>146</v>
      </c>
      <c r="E429" s="66">
        <v>176</v>
      </c>
      <c r="F429" s="67"/>
      <c r="G429" s="65">
        <f t="shared" si="92"/>
        <v>-2</v>
      </c>
      <c r="H429" s="66">
        <f t="shared" si="93"/>
        <v>-30</v>
      </c>
      <c r="I429" s="20">
        <f t="shared" si="94"/>
        <v>-0.14285714285714285</v>
      </c>
      <c r="J429" s="21">
        <f t="shared" si="95"/>
        <v>-0.17045454545454544</v>
      </c>
    </row>
    <row r="430" spans="1:10" x14ac:dyDescent="0.2">
      <c r="A430" s="158" t="s">
        <v>460</v>
      </c>
      <c r="B430" s="65">
        <v>43</v>
      </c>
      <c r="C430" s="66">
        <v>59</v>
      </c>
      <c r="D430" s="65">
        <v>412</v>
      </c>
      <c r="E430" s="66">
        <v>542</v>
      </c>
      <c r="F430" s="67"/>
      <c r="G430" s="65">
        <f t="shared" si="92"/>
        <v>-16</v>
      </c>
      <c r="H430" s="66">
        <f t="shared" si="93"/>
        <v>-130</v>
      </c>
      <c r="I430" s="20">
        <f t="shared" si="94"/>
        <v>-0.2711864406779661</v>
      </c>
      <c r="J430" s="21">
        <f t="shared" si="95"/>
        <v>-0.23985239852398524</v>
      </c>
    </row>
    <row r="431" spans="1:10" x14ac:dyDescent="0.2">
      <c r="A431" s="158" t="s">
        <v>390</v>
      </c>
      <c r="B431" s="65">
        <v>8</v>
      </c>
      <c r="C431" s="66">
        <v>5</v>
      </c>
      <c r="D431" s="65">
        <v>79</v>
      </c>
      <c r="E431" s="66">
        <v>54</v>
      </c>
      <c r="F431" s="67"/>
      <c r="G431" s="65">
        <f t="shared" si="92"/>
        <v>3</v>
      </c>
      <c r="H431" s="66">
        <f t="shared" si="93"/>
        <v>25</v>
      </c>
      <c r="I431" s="20">
        <f t="shared" si="94"/>
        <v>0.6</v>
      </c>
      <c r="J431" s="21">
        <f t="shared" si="95"/>
        <v>0.46296296296296297</v>
      </c>
    </row>
    <row r="432" spans="1:10" x14ac:dyDescent="0.2">
      <c r="A432" s="158" t="s">
        <v>461</v>
      </c>
      <c r="B432" s="65">
        <v>13</v>
      </c>
      <c r="C432" s="66">
        <v>13</v>
      </c>
      <c r="D432" s="65">
        <v>120</v>
      </c>
      <c r="E432" s="66">
        <v>130</v>
      </c>
      <c r="F432" s="67"/>
      <c r="G432" s="65">
        <f t="shared" si="92"/>
        <v>0</v>
      </c>
      <c r="H432" s="66">
        <f t="shared" si="93"/>
        <v>-10</v>
      </c>
      <c r="I432" s="20">
        <f t="shared" si="94"/>
        <v>0</v>
      </c>
      <c r="J432" s="21">
        <f t="shared" si="95"/>
        <v>-7.6923076923076927E-2</v>
      </c>
    </row>
    <row r="433" spans="1:10" x14ac:dyDescent="0.2">
      <c r="A433" s="158" t="s">
        <v>411</v>
      </c>
      <c r="B433" s="65">
        <v>17</v>
      </c>
      <c r="C433" s="66">
        <v>9</v>
      </c>
      <c r="D433" s="65">
        <v>138</v>
      </c>
      <c r="E433" s="66">
        <v>126</v>
      </c>
      <c r="F433" s="67"/>
      <c r="G433" s="65">
        <f t="shared" si="92"/>
        <v>8</v>
      </c>
      <c r="H433" s="66">
        <f t="shared" si="93"/>
        <v>12</v>
      </c>
      <c r="I433" s="20">
        <f t="shared" si="94"/>
        <v>0.88888888888888884</v>
      </c>
      <c r="J433" s="21">
        <f t="shared" si="95"/>
        <v>9.5238095238095233E-2</v>
      </c>
    </row>
    <row r="434" spans="1:10" x14ac:dyDescent="0.2">
      <c r="A434" s="158" t="s">
        <v>391</v>
      </c>
      <c r="B434" s="65">
        <v>10</v>
      </c>
      <c r="C434" s="66">
        <v>13</v>
      </c>
      <c r="D434" s="65">
        <v>136</v>
      </c>
      <c r="E434" s="66">
        <v>139</v>
      </c>
      <c r="F434" s="67"/>
      <c r="G434" s="65">
        <f t="shared" si="92"/>
        <v>-3</v>
      </c>
      <c r="H434" s="66">
        <f t="shared" si="93"/>
        <v>-3</v>
      </c>
      <c r="I434" s="20">
        <f t="shared" si="94"/>
        <v>-0.23076923076923078</v>
      </c>
      <c r="J434" s="21">
        <f t="shared" si="95"/>
        <v>-2.1582733812949641E-2</v>
      </c>
    </row>
    <row r="435" spans="1:10" x14ac:dyDescent="0.2">
      <c r="A435" s="158" t="s">
        <v>200</v>
      </c>
      <c r="B435" s="65">
        <v>0</v>
      </c>
      <c r="C435" s="66">
        <v>0</v>
      </c>
      <c r="D435" s="65">
        <v>1</v>
      </c>
      <c r="E435" s="66">
        <v>2</v>
      </c>
      <c r="F435" s="67"/>
      <c r="G435" s="65">
        <f t="shared" si="92"/>
        <v>0</v>
      </c>
      <c r="H435" s="66">
        <f t="shared" si="93"/>
        <v>-1</v>
      </c>
      <c r="I435" s="20" t="str">
        <f t="shared" si="94"/>
        <v>-</v>
      </c>
      <c r="J435" s="21">
        <f t="shared" si="95"/>
        <v>-0.5</v>
      </c>
    </row>
    <row r="436" spans="1:10" x14ac:dyDescent="0.2">
      <c r="A436" s="158" t="s">
        <v>222</v>
      </c>
      <c r="B436" s="65">
        <v>0</v>
      </c>
      <c r="C436" s="66">
        <v>1</v>
      </c>
      <c r="D436" s="65">
        <v>0</v>
      </c>
      <c r="E436" s="66">
        <v>4</v>
      </c>
      <c r="F436" s="67"/>
      <c r="G436" s="65">
        <f t="shared" si="92"/>
        <v>-1</v>
      </c>
      <c r="H436" s="66">
        <f t="shared" si="93"/>
        <v>-4</v>
      </c>
      <c r="I436" s="20">
        <f t="shared" si="94"/>
        <v>-1</v>
      </c>
      <c r="J436" s="21">
        <f t="shared" si="95"/>
        <v>-1</v>
      </c>
    </row>
    <row r="437" spans="1:10" x14ac:dyDescent="0.2">
      <c r="A437" s="158" t="s">
        <v>354</v>
      </c>
      <c r="B437" s="65">
        <v>57</v>
      </c>
      <c r="C437" s="66">
        <v>39</v>
      </c>
      <c r="D437" s="65">
        <v>524</v>
      </c>
      <c r="E437" s="66">
        <v>320</v>
      </c>
      <c r="F437" s="67"/>
      <c r="G437" s="65">
        <f t="shared" si="92"/>
        <v>18</v>
      </c>
      <c r="H437" s="66">
        <f t="shared" si="93"/>
        <v>204</v>
      </c>
      <c r="I437" s="20">
        <f t="shared" si="94"/>
        <v>0.46153846153846156</v>
      </c>
      <c r="J437" s="21">
        <f t="shared" si="95"/>
        <v>0.63749999999999996</v>
      </c>
    </row>
    <row r="438" spans="1:10" x14ac:dyDescent="0.2">
      <c r="A438" s="158" t="s">
        <v>293</v>
      </c>
      <c r="B438" s="65">
        <v>0</v>
      </c>
      <c r="C438" s="66">
        <v>2</v>
      </c>
      <c r="D438" s="65">
        <v>0</v>
      </c>
      <c r="E438" s="66">
        <v>2</v>
      </c>
      <c r="F438" s="67"/>
      <c r="G438" s="65">
        <f t="shared" si="92"/>
        <v>-2</v>
      </c>
      <c r="H438" s="66">
        <f t="shared" si="93"/>
        <v>-2</v>
      </c>
      <c r="I438" s="20">
        <f t="shared" si="94"/>
        <v>-1</v>
      </c>
      <c r="J438" s="21">
        <f t="shared" si="95"/>
        <v>-1</v>
      </c>
    </row>
    <row r="439" spans="1:10" x14ac:dyDescent="0.2">
      <c r="A439" s="158" t="s">
        <v>271</v>
      </c>
      <c r="B439" s="65">
        <v>0</v>
      </c>
      <c r="C439" s="66">
        <v>0</v>
      </c>
      <c r="D439" s="65">
        <v>5</v>
      </c>
      <c r="E439" s="66">
        <v>4</v>
      </c>
      <c r="F439" s="67"/>
      <c r="G439" s="65">
        <f t="shared" si="92"/>
        <v>0</v>
      </c>
      <c r="H439" s="66">
        <f t="shared" si="93"/>
        <v>1</v>
      </c>
      <c r="I439" s="20" t="str">
        <f t="shared" si="94"/>
        <v>-</v>
      </c>
      <c r="J439" s="21">
        <f t="shared" si="95"/>
        <v>0.25</v>
      </c>
    </row>
    <row r="440" spans="1:10" x14ac:dyDescent="0.2">
      <c r="A440" s="158" t="s">
        <v>201</v>
      </c>
      <c r="B440" s="65">
        <v>2</v>
      </c>
      <c r="C440" s="66">
        <v>10</v>
      </c>
      <c r="D440" s="65">
        <v>54</v>
      </c>
      <c r="E440" s="66">
        <v>97</v>
      </c>
      <c r="F440" s="67"/>
      <c r="G440" s="65">
        <f t="shared" si="92"/>
        <v>-8</v>
      </c>
      <c r="H440" s="66">
        <f t="shared" si="93"/>
        <v>-43</v>
      </c>
      <c r="I440" s="20">
        <f t="shared" si="94"/>
        <v>-0.8</v>
      </c>
      <c r="J440" s="21">
        <f t="shared" si="95"/>
        <v>-0.44329896907216493</v>
      </c>
    </row>
    <row r="441" spans="1:10" s="160" customFormat="1" x14ac:dyDescent="0.2">
      <c r="A441" s="178" t="s">
        <v>601</v>
      </c>
      <c r="B441" s="71">
        <v>217</v>
      </c>
      <c r="C441" s="72">
        <v>271</v>
      </c>
      <c r="D441" s="71">
        <v>2252</v>
      </c>
      <c r="E441" s="72">
        <v>2374</v>
      </c>
      <c r="F441" s="73"/>
      <c r="G441" s="71">
        <f t="shared" si="92"/>
        <v>-54</v>
      </c>
      <c r="H441" s="72">
        <f t="shared" si="93"/>
        <v>-122</v>
      </c>
      <c r="I441" s="37">
        <f t="shared" si="94"/>
        <v>-0.19926199261992619</v>
      </c>
      <c r="J441" s="38">
        <f t="shared" si="95"/>
        <v>-5.1390058972198824E-2</v>
      </c>
    </row>
    <row r="442" spans="1:10" x14ac:dyDescent="0.2">
      <c r="A442" s="177"/>
      <c r="B442" s="143"/>
      <c r="C442" s="144"/>
      <c r="D442" s="143"/>
      <c r="E442" s="144"/>
      <c r="F442" s="145"/>
      <c r="G442" s="143"/>
      <c r="H442" s="144"/>
      <c r="I442" s="151"/>
      <c r="J442" s="152"/>
    </row>
    <row r="443" spans="1:10" s="139" customFormat="1" x14ac:dyDescent="0.2">
      <c r="A443" s="159" t="s">
        <v>83</v>
      </c>
      <c r="B443" s="65"/>
      <c r="C443" s="66"/>
      <c r="D443" s="65"/>
      <c r="E443" s="66"/>
      <c r="F443" s="67"/>
      <c r="G443" s="65"/>
      <c r="H443" s="66"/>
      <c r="I443" s="20"/>
      <c r="J443" s="21"/>
    </row>
    <row r="444" spans="1:10" x14ac:dyDescent="0.2">
      <c r="A444" s="158" t="s">
        <v>490</v>
      </c>
      <c r="B444" s="65">
        <v>0</v>
      </c>
      <c r="C444" s="66">
        <v>0</v>
      </c>
      <c r="D444" s="65">
        <v>11</v>
      </c>
      <c r="E444" s="66">
        <v>8</v>
      </c>
      <c r="F444" s="67"/>
      <c r="G444" s="65">
        <f>B444-C444</f>
        <v>0</v>
      </c>
      <c r="H444" s="66">
        <f>D444-E444</f>
        <v>3</v>
      </c>
      <c r="I444" s="20" t="str">
        <f>IF(C444=0, "-", IF(G444/C444&lt;10, G444/C444, "&gt;999%"))</f>
        <v>-</v>
      </c>
      <c r="J444" s="21">
        <f>IF(E444=0, "-", IF(H444/E444&lt;10, H444/E444, "&gt;999%"))</f>
        <v>0.375</v>
      </c>
    </row>
    <row r="445" spans="1:10" x14ac:dyDescent="0.2">
      <c r="A445" s="158" t="s">
        <v>479</v>
      </c>
      <c r="B445" s="65">
        <v>0</v>
      </c>
      <c r="C445" s="66">
        <v>0</v>
      </c>
      <c r="D445" s="65">
        <v>1</v>
      </c>
      <c r="E445" s="66">
        <v>3</v>
      </c>
      <c r="F445" s="67"/>
      <c r="G445" s="65">
        <f>B445-C445</f>
        <v>0</v>
      </c>
      <c r="H445" s="66">
        <f>D445-E445</f>
        <v>-2</v>
      </c>
      <c r="I445" s="20" t="str">
        <f>IF(C445=0, "-", IF(G445/C445&lt;10, G445/C445, "&gt;999%"))</f>
        <v>-</v>
      </c>
      <c r="J445" s="21">
        <f>IF(E445=0, "-", IF(H445/E445&lt;10, H445/E445, "&gt;999%"))</f>
        <v>-0.66666666666666663</v>
      </c>
    </row>
    <row r="446" spans="1:10" s="160" customFormat="1" x14ac:dyDescent="0.2">
      <c r="A446" s="178" t="s">
        <v>602</v>
      </c>
      <c r="B446" s="71">
        <v>0</v>
      </c>
      <c r="C446" s="72">
        <v>0</v>
      </c>
      <c r="D446" s="71">
        <v>12</v>
      </c>
      <c r="E446" s="72">
        <v>11</v>
      </c>
      <c r="F446" s="73"/>
      <c r="G446" s="71">
        <f>B446-C446</f>
        <v>0</v>
      </c>
      <c r="H446" s="72">
        <f>D446-E446</f>
        <v>1</v>
      </c>
      <c r="I446" s="37" t="str">
        <f>IF(C446=0, "-", IF(G446/C446&lt;10, G446/C446, "&gt;999%"))</f>
        <v>-</v>
      </c>
      <c r="J446" s="38">
        <f>IF(E446=0, "-", IF(H446/E446&lt;10, H446/E446, "&gt;999%"))</f>
        <v>9.0909090909090912E-2</v>
      </c>
    </row>
    <row r="447" spans="1:10" x14ac:dyDescent="0.2">
      <c r="A447" s="177"/>
      <c r="B447" s="143"/>
      <c r="C447" s="144"/>
      <c r="D447" s="143"/>
      <c r="E447" s="144"/>
      <c r="F447" s="145"/>
      <c r="G447" s="143"/>
      <c r="H447" s="144"/>
      <c r="I447" s="151"/>
      <c r="J447" s="152"/>
    </row>
    <row r="448" spans="1:10" s="139" customFormat="1" x14ac:dyDescent="0.2">
      <c r="A448" s="159" t="s">
        <v>84</v>
      </c>
      <c r="B448" s="65"/>
      <c r="C448" s="66"/>
      <c r="D448" s="65"/>
      <c r="E448" s="66"/>
      <c r="F448" s="67"/>
      <c r="G448" s="65"/>
      <c r="H448" s="66"/>
      <c r="I448" s="20"/>
      <c r="J448" s="21"/>
    </row>
    <row r="449" spans="1:10" x14ac:dyDescent="0.2">
      <c r="A449" s="158" t="s">
        <v>444</v>
      </c>
      <c r="B449" s="65">
        <v>0</v>
      </c>
      <c r="C449" s="66">
        <v>0</v>
      </c>
      <c r="D449" s="65">
        <v>0</v>
      </c>
      <c r="E449" s="66">
        <v>2</v>
      </c>
      <c r="F449" s="67"/>
      <c r="G449" s="65">
        <f t="shared" ref="G449:G468" si="96">B449-C449</f>
        <v>0</v>
      </c>
      <c r="H449" s="66">
        <f t="shared" ref="H449:H468" si="97">D449-E449</f>
        <v>-2</v>
      </c>
      <c r="I449" s="20" t="str">
        <f t="shared" ref="I449:I468" si="98">IF(C449=0, "-", IF(G449/C449&lt;10, G449/C449, "&gt;999%"))</f>
        <v>-</v>
      </c>
      <c r="J449" s="21">
        <f t="shared" ref="J449:J468" si="99">IF(E449=0, "-", IF(H449/E449&lt;10, H449/E449, "&gt;999%"))</f>
        <v>-1</v>
      </c>
    </row>
    <row r="450" spans="1:10" x14ac:dyDescent="0.2">
      <c r="A450" s="158" t="s">
        <v>462</v>
      </c>
      <c r="B450" s="65">
        <v>17</v>
      </c>
      <c r="C450" s="66">
        <v>25</v>
      </c>
      <c r="D450" s="65">
        <v>178</v>
      </c>
      <c r="E450" s="66">
        <v>218</v>
      </c>
      <c r="F450" s="67"/>
      <c r="G450" s="65">
        <f t="shared" si="96"/>
        <v>-8</v>
      </c>
      <c r="H450" s="66">
        <f t="shared" si="97"/>
        <v>-40</v>
      </c>
      <c r="I450" s="20">
        <f t="shared" si="98"/>
        <v>-0.32</v>
      </c>
      <c r="J450" s="21">
        <f t="shared" si="99"/>
        <v>-0.1834862385321101</v>
      </c>
    </row>
    <row r="451" spans="1:10" x14ac:dyDescent="0.2">
      <c r="A451" s="158" t="s">
        <v>250</v>
      </c>
      <c r="B451" s="65">
        <v>0</v>
      </c>
      <c r="C451" s="66">
        <v>0</v>
      </c>
      <c r="D451" s="65">
        <v>0</v>
      </c>
      <c r="E451" s="66">
        <v>2</v>
      </c>
      <c r="F451" s="67"/>
      <c r="G451" s="65">
        <f t="shared" si="96"/>
        <v>0</v>
      </c>
      <c r="H451" s="66">
        <f t="shared" si="97"/>
        <v>-2</v>
      </c>
      <c r="I451" s="20" t="str">
        <f t="shared" si="98"/>
        <v>-</v>
      </c>
      <c r="J451" s="21">
        <f t="shared" si="99"/>
        <v>-1</v>
      </c>
    </row>
    <row r="452" spans="1:10" x14ac:dyDescent="0.2">
      <c r="A452" s="158" t="s">
        <v>272</v>
      </c>
      <c r="B452" s="65">
        <v>0</v>
      </c>
      <c r="C452" s="66">
        <v>0</v>
      </c>
      <c r="D452" s="65">
        <v>1</v>
      </c>
      <c r="E452" s="66">
        <v>4</v>
      </c>
      <c r="F452" s="67"/>
      <c r="G452" s="65">
        <f t="shared" si="96"/>
        <v>0</v>
      </c>
      <c r="H452" s="66">
        <f t="shared" si="97"/>
        <v>-3</v>
      </c>
      <c r="I452" s="20" t="str">
        <f t="shared" si="98"/>
        <v>-</v>
      </c>
      <c r="J452" s="21">
        <f t="shared" si="99"/>
        <v>-0.75</v>
      </c>
    </row>
    <row r="453" spans="1:10" x14ac:dyDescent="0.2">
      <c r="A453" s="158" t="s">
        <v>425</v>
      </c>
      <c r="B453" s="65">
        <v>3</v>
      </c>
      <c r="C453" s="66">
        <v>2</v>
      </c>
      <c r="D453" s="65">
        <v>24</v>
      </c>
      <c r="E453" s="66">
        <v>15</v>
      </c>
      <c r="F453" s="67"/>
      <c r="G453" s="65">
        <f t="shared" si="96"/>
        <v>1</v>
      </c>
      <c r="H453" s="66">
        <f t="shared" si="97"/>
        <v>9</v>
      </c>
      <c r="I453" s="20">
        <f t="shared" si="98"/>
        <v>0.5</v>
      </c>
      <c r="J453" s="21">
        <f t="shared" si="99"/>
        <v>0.6</v>
      </c>
    </row>
    <row r="454" spans="1:10" x14ac:dyDescent="0.2">
      <c r="A454" s="158" t="s">
        <v>273</v>
      </c>
      <c r="B454" s="65">
        <v>0</v>
      </c>
      <c r="C454" s="66">
        <v>1</v>
      </c>
      <c r="D454" s="65">
        <v>0</v>
      </c>
      <c r="E454" s="66">
        <v>1</v>
      </c>
      <c r="F454" s="67"/>
      <c r="G454" s="65">
        <f t="shared" si="96"/>
        <v>-1</v>
      </c>
      <c r="H454" s="66">
        <f t="shared" si="97"/>
        <v>-1</v>
      </c>
      <c r="I454" s="20">
        <f t="shared" si="98"/>
        <v>-1</v>
      </c>
      <c r="J454" s="21">
        <f t="shared" si="99"/>
        <v>-1</v>
      </c>
    </row>
    <row r="455" spans="1:10" x14ac:dyDescent="0.2">
      <c r="A455" s="158" t="s">
        <v>473</v>
      </c>
      <c r="B455" s="65">
        <v>1</v>
      </c>
      <c r="C455" s="66">
        <v>2</v>
      </c>
      <c r="D455" s="65">
        <v>10</v>
      </c>
      <c r="E455" s="66">
        <v>10</v>
      </c>
      <c r="F455" s="67"/>
      <c r="G455" s="65">
        <f t="shared" si="96"/>
        <v>-1</v>
      </c>
      <c r="H455" s="66">
        <f t="shared" si="97"/>
        <v>0</v>
      </c>
      <c r="I455" s="20">
        <f t="shared" si="98"/>
        <v>-0.5</v>
      </c>
      <c r="J455" s="21">
        <f t="shared" si="99"/>
        <v>0</v>
      </c>
    </row>
    <row r="456" spans="1:10" x14ac:dyDescent="0.2">
      <c r="A456" s="158" t="s">
        <v>223</v>
      </c>
      <c r="B456" s="65">
        <v>12</v>
      </c>
      <c r="C456" s="66">
        <v>14</v>
      </c>
      <c r="D456" s="65">
        <v>99</v>
      </c>
      <c r="E456" s="66">
        <v>130</v>
      </c>
      <c r="F456" s="67"/>
      <c r="G456" s="65">
        <f t="shared" si="96"/>
        <v>-2</v>
      </c>
      <c r="H456" s="66">
        <f t="shared" si="97"/>
        <v>-31</v>
      </c>
      <c r="I456" s="20">
        <f t="shared" si="98"/>
        <v>-0.14285714285714285</v>
      </c>
      <c r="J456" s="21">
        <f t="shared" si="99"/>
        <v>-0.23846153846153847</v>
      </c>
    </row>
    <row r="457" spans="1:10" x14ac:dyDescent="0.2">
      <c r="A457" s="158" t="s">
        <v>355</v>
      </c>
      <c r="B457" s="65">
        <v>2</v>
      </c>
      <c r="C457" s="66">
        <v>2</v>
      </c>
      <c r="D457" s="65">
        <v>12</v>
      </c>
      <c r="E457" s="66">
        <v>31</v>
      </c>
      <c r="F457" s="67"/>
      <c r="G457" s="65">
        <f t="shared" si="96"/>
        <v>0</v>
      </c>
      <c r="H457" s="66">
        <f t="shared" si="97"/>
        <v>-19</v>
      </c>
      <c r="I457" s="20">
        <f t="shared" si="98"/>
        <v>0</v>
      </c>
      <c r="J457" s="21">
        <f t="shared" si="99"/>
        <v>-0.61290322580645162</v>
      </c>
    </row>
    <row r="458" spans="1:10" x14ac:dyDescent="0.2">
      <c r="A458" s="158" t="s">
        <v>274</v>
      </c>
      <c r="B458" s="65">
        <v>0</v>
      </c>
      <c r="C458" s="66">
        <v>0</v>
      </c>
      <c r="D458" s="65">
        <v>1</v>
      </c>
      <c r="E458" s="66">
        <v>11</v>
      </c>
      <c r="F458" s="67"/>
      <c r="G458" s="65">
        <f t="shared" si="96"/>
        <v>0</v>
      </c>
      <c r="H458" s="66">
        <f t="shared" si="97"/>
        <v>-10</v>
      </c>
      <c r="I458" s="20" t="str">
        <f t="shared" si="98"/>
        <v>-</v>
      </c>
      <c r="J458" s="21">
        <f t="shared" si="99"/>
        <v>-0.90909090909090906</v>
      </c>
    </row>
    <row r="459" spans="1:10" x14ac:dyDescent="0.2">
      <c r="A459" s="158" t="s">
        <v>241</v>
      </c>
      <c r="B459" s="65">
        <v>0</v>
      </c>
      <c r="C459" s="66">
        <v>1</v>
      </c>
      <c r="D459" s="65">
        <v>5</v>
      </c>
      <c r="E459" s="66">
        <v>11</v>
      </c>
      <c r="F459" s="67"/>
      <c r="G459" s="65">
        <f t="shared" si="96"/>
        <v>-1</v>
      </c>
      <c r="H459" s="66">
        <f t="shared" si="97"/>
        <v>-6</v>
      </c>
      <c r="I459" s="20">
        <f t="shared" si="98"/>
        <v>-1</v>
      </c>
      <c r="J459" s="21">
        <f t="shared" si="99"/>
        <v>-0.54545454545454541</v>
      </c>
    </row>
    <row r="460" spans="1:10" x14ac:dyDescent="0.2">
      <c r="A460" s="158" t="s">
        <v>392</v>
      </c>
      <c r="B460" s="65">
        <v>0</v>
      </c>
      <c r="C460" s="66">
        <v>1</v>
      </c>
      <c r="D460" s="65">
        <v>0</v>
      </c>
      <c r="E460" s="66">
        <v>6</v>
      </c>
      <c r="F460" s="67"/>
      <c r="G460" s="65">
        <f t="shared" si="96"/>
        <v>-1</v>
      </c>
      <c r="H460" s="66">
        <f t="shared" si="97"/>
        <v>-6</v>
      </c>
      <c r="I460" s="20">
        <f t="shared" si="98"/>
        <v>-1</v>
      </c>
      <c r="J460" s="21">
        <f t="shared" si="99"/>
        <v>-1</v>
      </c>
    </row>
    <row r="461" spans="1:10" x14ac:dyDescent="0.2">
      <c r="A461" s="158" t="s">
        <v>202</v>
      </c>
      <c r="B461" s="65">
        <v>5</v>
      </c>
      <c r="C461" s="66">
        <v>10</v>
      </c>
      <c r="D461" s="65">
        <v>35</v>
      </c>
      <c r="E461" s="66">
        <v>83</v>
      </c>
      <c r="F461" s="67"/>
      <c r="G461" s="65">
        <f t="shared" si="96"/>
        <v>-5</v>
      </c>
      <c r="H461" s="66">
        <f t="shared" si="97"/>
        <v>-48</v>
      </c>
      <c r="I461" s="20">
        <f t="shared" si="98"/>
        <v>-0.5</v>
      </c>
      <c r="J461" s="21">
        <f t="shared" si="99"/>
        <v>-0.57831325301204817</v>
      </c>
    </row>
    <row r="462" spans="1:10" x14ac:dyDescent="0.2">
      <c r="A462" s="158" t="s">
        <v>308</v>
      </c>
      <c r="B462" s="65">
        <v>7</v>
      </c>
      <c r="C462" s="66">
        <v>0</v>
      </c>
      <c r="D462" s="65">
        <v>39</v>
      </c>
      <c r="E462" s="66">
        <v>0</v>
      </c>
      <c r="F462" s="67"/>
      <c r="G462" s="65">
        <f t="shared" si="96"/>
        <v>7</v>
      </c>
      <c r="H462" s="66">
        <f t="shared" si="97"/>
        <v>39</v>
      </c>
      <c r="I462" s="20" t="str">
        <f t="shared" si="98"/>
        <v>-</v>
      </c>
      <c r="J462" s="21" t="str">
        <f t="shared" si="99"/>
        <v>-</v>
      </c>
    </row>
    <row r="463" spans="1:10" x14ac:dyDescent="0.2">
      <c r="A463" s="158" t="s">
        <v>356</v>
      </c>
      <c r="B463" s="65">
        <v>15</v>
      </c>
      <c r="C463" s="66">
        <v>13</v>
      </c>
      <c r="D463" s="65">
        <v>72</v>
      </c>
      <c r="E463" s="66">
        <v>99</v>
      </c>
      <c r="F463" s="67"/>
      <c r="G463" s="65">
        <f t="shared" si="96"/>
        <v>2</v>
      </c>
      <c r="H463" s="66">
        <f t="shared" si="97"/>
        <v>-27</v>
      </c>
      <c r="I463" s="20">
        <f t="shared" si="98"/>
        <v>0.15384615384615385</v>
      </c>
      <c r="J463" s="21">
        <f t="shared" si="99"/>
        <v>-0.27272727272727271</v>
      </c>
    </row>
    <row r="464" spans="1:10" x14ac:dyDescent="0.2">
      <c r="A464" s="158" t="s">
        <v>393</v>
      </c>
      <c r="B464" s="65">
        <v>1</v>
      </c>
      <c r="C464" s="66">
        <v>5</v>
      </c>
      <c r="D464" s="65">
        <v>43</v>
      </c>
      <c r="E464" s="66">
        <v>64</v>
      </c>
      <c r="F464" s="67"/>
      <c r="G464" s="65">
        <f t="shared" si="96"/>
        <v>-4</v>
      </c>
      <c r="H464" s="66">
        <f t="shared" si="97"/>
        <v>-21</v>
      </c>
      <c r="I464" s="20">
        <f t="shared" si="98"/>
        <v>-0.8</v>
      </c>
      <c r="J464" s="21">
        <f t="shared" si="99"/>
        <v>-0.328125</v>
      </c>
    </row>
    <row r="465" spans="1:10" x14ac:dyDescent="0.2">
      <c r="A465" s="158" t="s">
        <v>408</v>
      </c>
      <c r="B465" s="65">
        <v>2</v>
      </c>
      <c r="C465" s="66">
        <v>3</v>
      </c>
      <c r="D465" s="65">
        <v>15</v>
      </c>
      <c r="E465" s="66">
        <v>18</v>
      </c>
      <c r="F465" s="67"/>
      <c r="G465" s="65">
        <f t="shared" si="96"/>
        <v>-1</v>
      </c>
      <c r="H465" s="66">
        <f t="shared" si="97"/>
        <v>-3</v>
      </c>
      <c r="I465" s="20">
        <f t="shared" si="98"/>
        <v>-0.33333333333333331</v>
      </c>
      <c r="J465" s="21">
        <f t="shared" si="99"/>
        <v>-0.16666666666666666</v>
      </c>
    </row>
    <row r="466" spans="1:10" x14ac:dyDescent="0.2">
      <c r="A466" s="158" t="s">
        <v>434</v>
      </c>
      <c r="B466" s="65">
        <v>0</v>
      </c>
      <c r="C466" s="66">
        <v>4</v>
      </c>
      <c r="D466" s="65">
        <v>5</v>
      </c>
      <c r="E466" s="66">
        <v>24</v>
      </c>
      <c r="F466" s="67"/>
      <c r="G466" s="65">
        <f t="shared" si="96"/>
        <v>-4</v>
      </c>
      <c r="H466" s="66">
        <f t="shared" si="97"/>
        <v>-19</v>
      </c>
      <c r="I466" s="20">
        <f t="shared" si="98"/>
        <v>-1</v>
      </c>
      <c r="J466" s="21">
        <f t="shared" si="99"/>
        <v>-0.79166666666666663</v>
      </c>
    </row>
    <row r="467" spans="1:10" x14ac:dyDescent="0.2">
      <c r="A467" s="158" t="s">
        <v>325</v>
      </c>
      <c r="B467" s="65">
        <v>12</v>
      </c>
      <c r="C467" s="66">
        <v>0</v>
      </c>
      <c r="D467" s="65">
        <v>13</v>
      </c>
      <c r="E467" s="66">
        <v>0</v>
      </c>
      <c r="F467" s="67"/>
      <c r="G467" s="65">
        <f t="shared" si="96"/>
        <v>12</v>
      </c>
      <c r="H467" s="66">
        <f t="shared" si="97"/>
        <v>13</v>
      </c>
      <c r="I467" s="20" t="str">
        <f t="shared" si="98"/>
        <v>-</v>
      </c>
      <c r="J467" s="21" t="str">
        <f t="shared" si="99"/>
        <v>-</v>
      </c>
    </row>
    <row r="468" spans="1:10" s="160" customFormat="1" x14ac:dyDescent="0.2">
      <c r="A468" s="178" t="s">
        <v>603</v>
      </c>
      <c r="B468" s="71">
        <v>77</v>
      </c>
      <c r="C468" s="72">
        <v>83</v>
      </c>
      <c r="D468" s="71">
        <v>552</v>
      </c>
      <c r="E468" s="72">
        <v>729</v>
      </c>
      <c r="F468" s="73"/>
      <c r="G468" s="71">
        <f t="shared" si="96"/>
        <v>-6</v>
      </c>
      <c r="H468" s="72">
        <f t="shared" si="97"/>
        <v>-177</v>
      </c>
      <c r="I468" s="37">
        <f t="shared" si="98"/>
        <v>-7.2289156626506021E-2</v>
      </c>
      <c r="J468" s="38">
        <f t="shared" si="99"/>
        <v>-0.24279835390946503</v>
      </c>
    </row>
    <row r="469" spans="1:10" x14ac:dyDescent="0.2">
      <c r="A469" s="177"/>
      <c r="B469" s="143"/>
      <c r="C469" s="144"/>
      <c r="D469" s="143"/>
      <c r="E469" s="144"/>
      <c r="F469" s="145"/>
      <c r="G469" s="143"/>
      <c r="H469" s="144"/>
      <c r="I469" s="151"/>
      <c r="J469" s="152"/>
    </row>
    <row r="470" spans="1:10" s="139" customFormat="1" x14ac:dyDescent="0.2">
      <c r="A470" s="159" t="s">
        <v>85</v>
      </c>
      <c r="B470" s="65"/>
      <c r="C470" s="66"/>
      <c r="D470" s="65"/>
      <c r="E470" s="66"/>
      <c r="F470" s="67"/>
      <c r="G470" s="65"/>
      <c r="H470" s="66"/>
      <c r="I470" s="20"/>
      <c r="J470" s="21"/>
    </row>
    <row r="471" spans="1:10" x14ac:dyDescent="0.2">
      <c r="A471" s="158" t="s">
        <v>251</v>
      </c>
      <c r="B471" s="65">
        <v>0</v>
      </c>
      <c r="C471" s="66">
        <v>1</v>
      </c>
      <c r="D471" s="65">
        <v>4</v>
      </c>
      <c r="E471" s="66">
        <v>1</v>
      </c>
      <c r="F471" s="67"/>
      <c r="G471" s="65">
        <f t="shared" ref="G471:G477" si="100">B471-C471</f>
        <v>-1</v>
      </c>
      <c r="H471" s="66">
        <f t="shared" ref="H471:H477" si="101">D471-E471</f>
        <v>3</v>
      </c>
      <c r="I471" s="20">
        <f t="shared" ref="I471:I477" si="102">IF(C471=0, "-", IF(G471/C471&lt;10, G471/C471, "&gt;999%"))</f>
        <v>-1</v>
      </c>
      <c r="J471" s="21">
        <f t="shared" ref="J471:J477" si="103">IF(E471=0, "-", IF(H471/E471&lt;10, H471/E471, "&gt;999%"))</f>
        <v>3</v>
      </c>
    </row>
    <row r="472" spans="1:10" x14ac:dyDescent="0.2">
      <c r="A472" s="158" t="s">
        <v>252</v>
      </c>
      <c r="B472" s="65">
        <v>0</v>
      </c>
      <c r="C472" s="66">
        <v>1</v>
      </c>
      <c r="D472" s="65">
        <v>4</v>
      </c>
      <c r="E472" s="66">
        <v>1</v>
      </c>
      <c r="F472" s="67"/>
      <c r="G472" s="65">
        <f t="shared" si="100"/>
        <v>-1</v>
      </c>
      <c r="H472" s="66">
        <f t="shared" si="101"/>
        <v>3</v>
      </c>
      <c r="I472" s="20">
        <f t="shared" si="102"/>
        <v>-1</v>
      </c>
      <c r="J472" s="21">
        <f t="shared" si="103"/>
        <v>3</v>
      </c>
    </row>
    <row r="473" spans="1:10" x14ac:dyDescent="0.2">
      <c r="A473" s="158" t="s">
        <v>263</v>
      </c>
      <c r="B473" s="65">
        <v>0</v>
      </c>
      <c r="C473" s="66">
        <v>0</v>
      </c>
      <c r="D473" s="65">
        <v>1</v>
      </c>
      <c r="E473" s="66">
        <v>1</v>
      </c>
      <c r="F473" s="67"/>
      <c r="G473" s="65">
        <f t="shared" si="100"/>
        <v>0</v>
      </c>
      <c r="H473" s="66">
        <f t="shared" si="101"/>
        <v>0</v>
      </c>
      <c r="I473" s="20" t="str">
        <f t="shared" si="102"/>
        <v>-</v>
      </c>
      <c r="J473" s="21">
        <f t="shared" si="103"/>
        <v>0</v>
      </c>
    </row>
    <row r="474" spans="1:10" x14ac:dyDescent="0.2">
      <c r="A474" s="158" t="s">
        <v>334</v>
      </c>
      <c r="B474" s="65">
        <v>7</v>
      </c>
      <c r="C474" s="66">
        <v>5</v>
      </c>
      <c r="D474" s="65">
        <v>43</v>
      </c>
      <c r="E474" s="66">
        <v>44</v>
      </c>
      <c r="F474" s="67"/>
      <c r="G474" s="65">
        <f t="shared" si="100"/>
        <v>2</v>
      </c>
      <c r="H474" s="66">
        <f t="shared" si="101"/>
        <v>-1</v>
      </c>
      <c r="I474" s="20">
        <f t="shared" si="102"/>
        <v>0.4</v>
      </c>
      <c r="J474" s="21">
        <f t="shared" si="103"/>
        <v>-2.2727272727272728E-2</v>
      </c>
    </row>
    <row r="475" spans="1:10" x14ac:dyDescent="0.2">
      <c r="A475" s="158" t="s">
        <v>368</v>
      </c>
      <c r="B475" s="65">
        <v>9</v>
      </c>
      <c r="C475" s="66">
        <v>4</v>
      </c>
      <c r="D475" s="65">
        <v>44</v>
      </c>
      <c r="E475" s="66">
        <v>31</v>
      </c>
      <c r="F475" s="67"/>
      <c r="G475" s="65">
        <f t="shared" si="100"/>
        <v>5</v>
      </c>
      <c r="H475" s="66">
        <f t="shared" si="101"/>
        <v>13</v>
      </c>
      <c r="I475" s="20">
        <f t="shared" si="102"/>
        <v>1.25</v>
      </c>
      <c r="J475" s="21">
        <f t="shared" si="103"/>
        <v>0.41935483870967744</v>
      </c>
    </row>
    <row r="476" spans="1:10" x14ac:dyDescent="0.2">
      <c r="A476" s="158" t="s">
        <v>409</v>
      </c>
      <c r="B476" s="65">
        <v>1</v>
      </c>
      <c r="C476" s="66">
        <v>2</v>
      </c>
      <c r="D476" s="65">
        <v>8</v>
      </c>
      <c r="E476" s="66">
        <v>8</v>
      </c>
      <c r="F476" s="67"/>
      <c r="G476" s="65">
        <f t="shared" si="100"/>
        <v>-1</v>
      </c>
      <c r="H476" s="66">
        <f t="shared" si="101"/>
        <v>0</v>
      </c>
      <c r="I476" s="20">
        <f t="shared" si="102"/>
        <v>-0.5</v>
      </c>
      <c r="J476" s="21">
        <f t="shared" si="103"/>
        <v>0</v>
      </c>
    </row>
    <row r="477" spans="1:10" s="160" customFormat="1" x14ac:dyDescent="0.2">
      <c r="A477" s="178" t="s">
        <v>604</v>
      </c>
      <c r="B477" s="71">
        <v>17</v>
      </c>
      <c r="C477" s="72">
        <v>13</v>
      </c>
      <c r="D477" s="71">
        <v>104</v>
      </c>
      <c r="E477" s="72">
        <v>86</v>
      </c>
      <c r="F477" s="73"/>
      <c r="G477" s="71">
        <f t="shared" si="100"/>
        <v>4</v>
      </c>
      <c r="H477" s="72">
        <f t="shared" si="101"/>
        <v>18</v>
      </c>
      <c r="I477" s="37">
        <f t="shared" si="102"/>
        <v>0.30769230769230771</v>
      </c>
      <c r="J477" s="38">
        <f t="shared" si="103"/>
        <v>0.20930232558139536</v>
      </c>
    </row>
    <row r="478" spans="1:10" x14ac:dyDescent="0.2">
      <c r="A478" s="177"/>
      <c r="B478" s="143"/>
      <c r="C478" s="144"/>
      <c r="D478" s="143"/>
      <c r="E478" s="144"/>
      <c r="F478" s="145"/>
      <c r="G478" s="143"/>
      <c r="H478" s="144"/>
      <c r="I478" s="151"/>
      <c r="J478" s="152"/>
    </row>
    <row r="479" spans="1:10" s="139" customFormat="1" x14ac:dyDescent="0.2">
      <c r="A479" s="159" t="s">
        <v>86</v>
      </c>
      <c r="B479" s="65"/>
      <c r="C479" s="66"/>
      <c r="D479" s="65"/>
      <c r="E479" s="66"/>
      <c r="F479" s="67"/>
      <c r="G479" s="65"/>
      <c r="H479" s="66"/>
      <c r="I479" s="20"/>
      <c r="J479" s="21"/>
    </row>
    <row r="480" spans="1:10" x14ac:dyDescent="0.2">
      <c r="A480" s="158" t="s">
        <v>491</v>
      </c>
      <c r="B480" s="65">
        <v>1</v>
      </c>
      <c r="C480" s="66">
        <v>2</v>
      </c>
      <c r="D480" s="65">
        <v>26</v>
      </c>
      <c r="E480" s="66">
        <v>39</v>
      </c>
      <c r="F480" s="67"/>
      <c r="G480" s="65">
        <f>B480-C480</f>
        <v>-1</v>
      </c>
      <c r="H480" s="66">
        <f>D480-E480</f>
        <v>-13</v>
      </c>
      <c r="I480" s="20">
        <f>IF(C480=0, "-", IF(G480/C480&lt;10, G480/C480, "&gt;999%"))</f>
        <v>-0.5</v>
      </c>
      <c r="J480" s="21">
        <f>IF(E480=0, "-", IF(H480/E480&lt;10, H480/E480, "&gt;999%"))</f>
        <v>-0.33333333333333331</v>
      </c>
    </row>
    <row r="481" spans="1:10" s="160" customFormat="1" x14ac:dyDescent="0.2">
      <c r="A481" s="178" t="s">
        <v>605</v>
      </c>
      <c r="B481" s="71">
        <v>1</v>
      </c>
      <c r="C481" s="72">
        <v>2</v>
      </c>
      <c r="D481" s="71">
        <v>26</v>
      </c>
      <c r="E481" s="72">
        <v>39</v>
      </c>
      <c r="F481" s="73"/>
      <c r="G481" s="71">
        <f>B481-C481</f>
        <v>-1</v>
      </c>
      <c r="H481" s="72">
        <f>D481-E481</f>
        <v>-13</v>
      </c>
      <c r="I481" s="37">
        <f>IF(C481=0, "-", IF(G481/C481&lt;10, G481/C481, "&gt;999%"))</f>
        <v>-0.5</v>
      </c>
      <c r="J481" s="38">
        <f>IF(E481=0, "-", IF(H481/E481&lt;10, H481/E481, "&gt;999%"))</f>
        <v>-0.33333333333333331</v>
      </c>
    </row>
    <row r="482" spans="1:10" x14ac:dyDescent="0.2">
      <c r="A482" s="177"/>
      <c r="B482" s="143"/>
      <c r="C482" s="144"/>
      <c r="D482" s="143"/>
      <c r="E482" s="144"/>
      <c r="F482" s="145"/>
      <c r="G482" s="143"/>
      <c r="H482" s="144"/>
      <c r="I482" s="151"/>
      <c r="J482" s="152"/>
    </row>
    <row r="483" spans="1:10" s="139" customFormat="1" x14ac:dyDescent="0.2">
      <c r="A483" s="159" t="s">
        <v>87</v>
      </c>
      <c r="B483" s="65"/>
      <c r="C483" s="66"/>
      <c r="D483" s="65"/>
      <c r="E483" s="66"/>
      <c r="F483" s="67"/>
      <c r="G483" s="65"/>
      <c r="H483" s="66"/>
      <c r="I483" s="20"/>
      <c r="J483" s="21"/>
    </row>
    <row r="484" spans="1:10" x14ac:dyDescent="0.2">
      <c r="A484" s="158" t="s">
        <v>492</v>
      </c>
      <c r="B484" s="65">
        <v>0</v>
      </c>
      <c r="C484" s="66">
        <v>0</v>
      </c>
      <c r="D484" s="65">
        <v>3</v>
      </c>
      <c r="E484" s="66">
        <v>5</v>
      </c>
      <c r="F484" s="67"/>
      <c r="G484" s="65">
        <f>B484-C484</f>
        <v>0</v>
      </c>
      <c r="H484" s="66">
        <f>D484-E484</f>
        <v>-2</v>
      </c>
      <c r="I484" s="20" t="str">
        <f>IF(C484=0, "-", IF(G484/C484&lt;10, G484/C484, "&gt;999%"))</f>
        <v>-</v>
      </c>
      <c r="J484" s="21">
        <f>IF(E484=0, "-", IF(H484/E484&lt;10, H484/E484, "&gt;999%"))</f>
        <v>-0.4</v>
      </c>
    </row>
    <row r="485" spans="1:10" s="160" customFormat="1" x14ac:dyDescent="0.2">
      <c r="A485" s="165" t="s">
        <v>606</v>
      </c>
      <c r="B485" s="166">
        <v>0</v>
      </c>
      <c r="C485" s="167">
        <v>0</v>
      </c>
      <c r="D485" s="166">
        <v>3</v>
      </c>
      <c r="E485" s="167">
        <v>5</v>
      </c>
      <c r="F485" s="168"/>
      <c r="G485" s="166">
        <f>B485-C485</f>
        <v>0</v>
      </c>
      <c r="H485" s="167">
        <f>D485-E485</f>
        <v>-2</v>
      </c>
      <c r="I485" s="169" t="str">
        <f>IF(C485=0, "-", IF(G485/C485&lt;10, G485/C485, "&gt;999%"))</f>
        <v>-</v>
      </c>
      <c r="J485" s="170">
        <f>IF(E485=0, "-", IF(H485/E485&lt;10, H485/E485, "&gt;999%"))</f>
        <v>-0.4</v>
      </c>
    </row>
    <row r="486" spans="1:10" x14ac:dyDescent="0.2">
      <c r="A486" s="171"/>
      <c r="B486" s="172"/>
      <c r="C486" s="173"/>
      <c r="D486" s="172"/>
      <c r="E486" s="173"/>
      <c r="F486" s="174"/>
      <c r="G486" s="172"/>
      <c r="H486" s="173"/>
      <c r="I486" s="175"/>
      <c r="J486" s="176"/>
    </row>
    <row r="487" spans="1:10" x14ac:dyDescent="0.2">
      <c r="A487" s="27" t="s">
        <v>16</v>
      </c>
      <c r="B487" s="71">
        <f>SUM(B7:B486)/2</f>
        <v>1268</v>
      </c>
      <c r="C487" s="77">
        <f>SUM(C7:C486)/2</f>
        <v>1927</v>
      </c>
      <c r="D487" s="71">
        <f>SUM(D7:D486)/2</f>
        <v>10689</v>
      </c>
      <c r="E487" s="77">
        <f>SUM(E7:E486)/2</f>
        <v>14791</v>
      </c>
      <c r="F487" s="73"/>
      <c r="G487" s="71">
        <f>B487-C487</f>
        <v>-659</v>
      </c>
      <c r="H487" s="72">
        <f>D487-E487</f>
        <v>-4102</v>
      </c>
      <c r="I487" s="37">
        <f>IF(C487=0, 0, G487/C487)</f>
        <v>-0.34198235599377269</v>
      </c>
      <c r="J487" s="38">
        <f>IF(E487=0, 0, H487/E487)</f>
        <v>-0.27733080927591103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8" manualBreakCount="8">
    <brk id="66" max="16383" man="1"/>
    <brk id="124" max="16383" man="1"/>
    <brk id="178" max="16383" man="1"/>
    <brk id="239" max="16383" man="1"/>
    <brk id="299" max="16383" man="1"/>
    <brk id="356" max="16383" man="1"/>
    <brk id="418" max="16383" man="1"/>
    <brk id="47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99</v>
      </c>
      <c r="B2" s="202" t="s">
        <v>89</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100</v>
      </c>
      <c r="B7" s="65">
        <v>220</v>
      </c>
      <c r="C7" s="66">
        <v>490</v>
      </c>
      <c r="D7" s="65">
        <v>1820</v>
      </c>
      <c r="E7" s="66">
        <v>3593</v>
      </c>
      <c r="F7" s="67"/>
      <c r="G7" s="65">
        <f>B7-C7</f>
        <v>-270</v>
      </c>
      <c r="H7" s="66">
        <f>D7-E7</f>
        <v>-1773</v>
      </c>
      <c r="I7" s="28">
        <f>IF(C7=0, "-", IF(G7/C7&lt;10, G7/C7*100, "&gt;999"))</f>
        <v>-55.102040816326522</v>
      </c>
      <c r="J7" s="29">
        <f>IF(E7=0, "-", IF(H7/E7&lt;10, H7/E7*100, "&gt;999"))</f>
        <v>-49.345950459226273</v>
      </c>
    </row>
    <row r="8" spans="1:10" x14ac:dyDescent="0.2">
      <c r="A8" s="7" t="s">
        <v>109</v>
      </c>
      <c r="B8" s="65">
        <v>625</v>
      </c>
      <c r="C8" s="66">
        <v>928</v>
      </c>
      <c r="D8" s="65">
        <v>5070</v>
      </c>
      <c r="E8" s="66">
        <v>6595</v>
      </c>
      <c r="F8" s="67"/>
      <c r="G8" s="65">
        <f>B8-C8</f>
        <v>-303</v>
      </c>
      <c r="H8" s="66">
        <f>D8-E8</f>
        <v>-1525</v>
      </c>
      <c r="I8" s="28">
        <f>IF(C8=0, "-", IF(G8/C8&lt;10, G8/C8*100, "&gt;999"))</f>
        <v>-32.650862068965516</v>
      </c>
      <c r="J8" s="29">
        <f>IF(E8=0, "-", IF(H8/E8&lt;10, H8/E8*100, "&gt;999"))</f>
        <v>-23.12357846853677</v>
      </c>
    </row>
    <row r="9" spans="1:10" x14ac:dyDescent="0.2">
      <c r="A9" s="7" t="s">
        <v>115</v>
      </c>
      <c r="B9" s="65">
        <v>366</v>
      </c>
      <c r="C9" s="66">
        <v>448</v>
      </c>
      <c r="D9" s="65">
        <v>3321</v>
      </c>
      <c r="E9" s="66">
        <v>4011</v>
      </c>
      <c r="F9" s="67"/>
      <c r="G9" s="65">
        <f>B9-C9</f>
        <v>-82</v>
      </c>
      <c r="H9" s="66">
        <f>D9-E9</f>
        <v>-690</v>
      </c>
      <c r="I9" s="28">
        <f>IF(C9=0, "-", IF(G9/C9&lt;10, G9/C9*100, "&gt;999"))</f>
        <v>-18.303571428571427</v>
      </c>
      <c r="J9" s="29">
        <f>IF(E9=0, "-", IF(H9/E9&lt;10, H9/E9*100, "&gt;999"))</f>
        <v>-17.202692595362752</v>
      </c>
    </row>
    <row r="10" spans="1:10" x14ac:dyDescent="0.2">
      <c r="A10" s="7" t="s">
        <v>116</v>
      </c>
      <c r="B10" s="65">
        <v>57</v>
      </c>
      <c r="C10" s="66">
        <v>61</v>
      </c>
      <c r="D10" s="65">
        <v>478</v>
      </c>
      <c r="E10" s="66">
        <v>592</v>
      </c>
      <c r="F10" s="67"/>
      <c r="G10" s="65">
        <f>B10-C10</f>
        <v>-4</v>
      </c>
      <c r="H10" s="66">
        <f>D10-E10</f>
        <v>-114</v>
      </c>
      <c r="I10" s="28">
        <f>IF(C10=0, "-", IF(G10/C10&lt;10, G10/C10*100, "&gt;999"))</f>
        <v>-6.557377049180328</v>
      </c>
      <c r="J10" s="29">
        <f>IF(E10=0, "-", IF(H10/E10&lt;10, H10/E10*100, "&gt;999"))</f>
        <v>-19.256756756756758</v>
      </c>
    </row>
    <row r="11" spans="1:10" s="43" customFormat="1" x14ac:dyDescent="0.2">
      <c r="A11" s="27" t="s">
        <v>0</v>
      </c>
      <c r="B11" s="71">
        <f>SUM(B7:B10)</f>
        <v>1268</v>
      </c>
      <c r="C11" s="72">
        <f>SUM(C7:C10)</f>
        <v>1927</v>
      </c>
      <c r="D11" s="71">
        <f>SUM(D7:D10)</f>
        <v>10689</v>
      </c>
      <c r="E11" s="72">
        <f>SUM(E7:E10)</f>
        <v>14791</v>
      </c>
      <c r="F11" s="73"/>
      <c r="G11" s="71">
        <f>B11-C11</f>
        <v>-659</v>
      </c>
      <c r="H11" s="72">
        <f>D11-E11</f>
        <v>-4102</v>
      </c>
      <c r="I11" s="44">
        <f>IF(C11=0, 0, G11/C11*100)</f>
        <v>-34.19823559937727</v>
      </c>
      <c r="J11" s="45">
        <f>IF(E11=0, 0, H11/E11*100)</f>
        <v>-27.733080927591104</v>
      </c>
    </row>
    <row r="13" spans="1:10" x14ac:dyDescent="0.2">
      <c r="A13" s="3"/>
      <c r="B13" s="196" t="s">
        <v>1</v>
      </c>
      <c r="C13" s="197"/>
      <c r="D13" s="196" t="s">
        <v>2</v>
      </c>
      <c r="E13" s="197"/>
      <c r="F13" s="59"/>
      <c r="G13" s="196" t="s">
        <v>3</v>
      </c>
      <c r="H13" s="200"/>
      <c r="I13" s="200"/>
      <c r="J13" s="197"/>
    </row>
    <row r="14" spans="1:10" x14ac:dyDescent="0.2">
      <c r="A14" s="7" t="s">
        <v>101</v>
      </c>
      <c r="B14" s="65">
        <v>4</v>
      </c>
      <c r="C14" s="66">
        <v>6</v>
      </c>
      <c r="D14" s="65">
        <v>30</v>
      </c>
      <c r="E14" s="66">
        <v>51</v>
      </c>
      <c r="F14" s="67"/>
      <c r="G14" s="65">
        <f t="shared" ref="G14:G34" si="0">B14-C14</f>
        <v>-2</v>
      </c>
      <c r="H14" s="66">
        <f t="shared" ref="H14:H34" si="1">D14-E14</f>
        <v>-21</v>
      </c>
      <c r="I14" s="28">
        <f t="shared" ref="I14:I33" si="2">IF(C14=0, "-", IF(G14/C14&lt;10, G14/C14*100, "&gt;999"))</f>
        <v>-33.333333333333329</v>
      </c>
      <c r="J14" s="29">
        <f t="shared" ref="J14:J33" si="3">IF(E14=0, "-", IF(H14/E14&lt;10, H14/E14*100, "&gt;999"))</f>
        <v>-41.17647058823529</v>
      </c>
    </row>
    <row r="15" spans="1:10" x14ac:dyDescent="0.2">
      <c r="A15" s="7" t="s">
        <v>102</v>
      </c>
      <c r="B15" s="65">
        <v>52</v>
      </c>
      <c r="C15" s="66">
        <v>224</v>
      </c>
      <c r="D15" s="65">
        <v>493</v>
      </c>
      <c r="E15" s="66">
        <v>1295</v>
      </c>
      <c r="F15" s="67"/>
      <c r="G15" s="65">
        <f t="shared" si="0"/>
        <v>-172</v>
      </c>
      <c r="H15" s="66">
        <f t="shared" si="1"/>
        <v>-802</v>
      </c>
      <c r="I15" s="28">
        <f t="shared" si="2"/>
        <v>-76.785714285714292</v>
      </c>
      <c r="J15" s="29">
        <f t="shared" si="3"/>
        <v>-61.930501930501933</v>
      </c>
    </row>
    <row r="16" spans="1:10" x14ac:dyDescent="0.2">
      <c r="A16" s="7" t="s">
        <v>103</v>
      </c>
      <c r="B16" s="65">
        <v>121</v>
      </c>
      <c r="C16" s="66">
        <v>154</v>
      </c>
      <c r="D16" s="65">
        <v>923</v>
      </c>
      <c r="E16" s="66">
        <v>1544</v>
      </c>
      <c r="F16" s="67"/>
      <c r="G16" s="65">
        <f t="shared" si="0"/>
        <v>-33</v>
      </c>
      <c r="H16" s="66">
        <f t="shared" si="1"/>
        <v>-621</v>
      </c>
      <c r="I16" s="28">
        <f t="shared" si="2"/>
        <v>-21.428571428571427</v>
      </c>
      <c r="J16" s="29">
        <f t="shared" si="3"/>
        <v>-40.220207253886009</v>
      </c>
    </row>
    <row r="17" spans="1:10" x14ac:dyDescent="0.2">
      <c r="A17" s="7" t="s">
        <v>104</v>
      </c>
      <c r="B17" s="65">
        <v>27</v>
      </c>
      <c r="C17" s="66">
        <v>61</v>
      </c>
      <c r="D17" s="65">
        <v>242</v>
      </c>
      <c r="E17" s="66">
        <v>369</v>
      </c>
      <c r="F17" s="67"/>
      <c r="G17" s="65">
        <f t="shared" si="0"/>
        <v>-34</v>
      </c>
      <c r="H17" s="66">
        <f t="shared" si="1"/>
        <v>-127</v>
      </c>
      <c r="I17" s="28">
        <f t="shared" si="2"/>
        <v>-55.737704918032783</v>
      </c>
      <c r="J17" s="29">
        <f t="shared" si="3"/>
        <v>-34.417344173441734</v>
      </c>
    </row>
    <row r="18" spans="1:10" x14ac:dyDescent="0.2">
      <c r="A18" s="7" t="s">
        <v>105</v>
      </c>
      <c r="B18" s="65">
        <v>2</v>
      </c>
      <c r="C18" s="66">
        <v>13</v>
      </c>
      <c r="D18" s="65">
        <v>21</v>
      </c>
      <c r="E18" s="66">
        <v>137</v>
      </c>
      <c r="F18" s="67"/>
      <c r="G18" s="65">
        <f t="shared" si="0"/>
        <v>-11</v>
      </c>
      <c r="H18" s="66">
        <f t="shared" si="1"/>
        <v>-116</v>
      </c>
      <c r="I18" s="28">
        <f t="shared" si="2"/>
        <v>-84.615384615384613</v>
      </c>
      <c r="J18" s="29">
        <f t="shared" si="3"/>
        <v>-84.671532846715323</v>
      </c>
    </row>
    <row r="19" spans="1:10" x14ac:dyDescent="0.2">
      <c r="A19" s="7" t="s">
        <v>106</v>
      </c>
      <c r="B19" s="65">
        <v>0</v>
      </c>
      <c r="C19" s="66">
        <v>0</v>
      </c>
      <c r="D19" s="65">
        <v>5</v>
      </c>
      <c r="E19" s="66">
        <v>1</v>
      </c>
      <c r="F19" s="67"/>
      <c r="G19" s="65">
        <f t="shared" si="0"/>
        <v>0</v>
      </c>
      <c r="H19" s="66">
        <f t="shared" si="1"/>
        <v>4</v>
      </c>
      <c r="I19" s="28" t="str">
        <f t="shared" si="2"/>
        <v>-</v>
      </c>
      <c r="J19" s="29">
        <f t="shared" si="3"/>
        <v>400</v>
      </c>
    </row>
    <row r="20" spans="1:10" x14ac:dyDescent="0.2">
      <c r="A20" s="7" t="s">
        <v>107</v>
      </c>
      <c r="B20" s="65">
        <v>9</v>
      </c>
      <c r="C20" s="66">
        <v>20</v>
      </c>
      <c r="D20" s="65">
        <v>59</v>
      </c>
      <c r="E20" s="66">
        <v>126</v>
      </c>
      <c r="F20" s="67"/>
      <c r="G20" s="65">
        <f t="shared" si="0"/>
        <v>-11</v>
      </c>
      <c r="H20" s="66">
        <f t="shared" si="1"/>
        <v>-67</v>
      </c>
      <c r="I20" s="28">
        <f t="shared" si="2"/>
        <v>-55.000000000000007</v>
      </c>
      <c r="J20" s="29">
        <f t="shared" si="3"/>
        <v>-53.174603174603178</v>
      </c>
    </row>
    <row r="21" spans="1:10" x14ac:dyDescent="0.2">
      <c r="A21" s="7" t="s">
        <v>108</v>
      </c>
      <c r="B21" s="65">
        <v>5</v>
      </c>
      <c r="C21" s="66">
        <v>12</v>
      </c>
      <c r="D21" s="65">
        <v>47</v>
      </c>
      <c r="E21" s="66">
        <v>70</v>
      </c>
      <c r="F21" s="67"/>
      <c r="G21" s="65">
        <f t="shared" si="0"/>
        <v>-7</v>
      </c>
      <c r="H21" s="66">
        <f t="shared" si="1"/>
        <v>-23</v>
      </c>
      <c r="I21" s="28">
        <f t="shared" si="2"/>
        <v>-58.333333333333336</v>
      </c>
      <c r="J21" s="29">
        <f t="shared" si="3"/>
        <v>-32.857142857142854</v>
      </c>
    </row>
    <row r="22" spans="1:10" x14ac:dyDescent="0.2">
      <c r="A22" s="142" t="s">
        <v>110</v>
      </c>
      <c r="B22" s="143">
        <v>49</v>
      </c>
      <c r="C22" s="144">
        <v>60</v>
      </c>
      <c r="D22" s="143">
        <v>378</v>
      </c>
      <c r="E22" s="144">
        <v>339</v>
      </c>
      <c r="F22" s="145"/>
      <c r="G22" s="143">
        <f t="shared" si="0"/>
        <v>-11</v>
      </c>
      <c r="H22" s="144">
        <f t="shared" si="1"/>
        <v>39</v>
      </c>
      <c r="I22" s="146">
        <f t="shared" si="2"/>
        <v>-18.333333333333332</v>
      </c>
      <c r="J22" s="147">
        <f t="shared" si="3"/>
        <v>11.504424778761061</v>
      </c>
    </row>
    <row r="23" spans="1:10" x14ac:dyDescent="0.2">
      <c r="A23" s="7" t="s">
        <v>111</v>
      </c>
      <c r="B23" s="65">
        <v>203</v>
      </c>
      <c r="C23" s="66">
        <v>324</v>
      </c>
      <c r="D23" s="65">
        <v>1551</v>
      </c>
      <c r="E23" s="66">
        <v>2074</v>
      </c>
      <c r="F23" s="67"/>
      <c r="G23" s="65">
        <f t="shared" si="0"/>
        <v>-121</v>
      </c>
      <c r="H23" s="66">
        <f t="shared" si="1"/>
        <v>-523</v>
      </c>
      <c r="I23" s="28">
        <f t="shared" si="2"/>
        <v>-37.345679012345677</v>
      </c>
      <c r="J23" s="29">
        <f t="shared" si="3"/>
        <v>-25.216972034715525</v>
      </c>
    </row>
    <row r="24" spans="1:10" x14ac:dyDescent="0.2">
      <c r="A24" s="7" t="s">
        <v>112</v>
      </c>
      <c r="B24" s="65">
        <v>244</v>
      </c>
      <c r="C24" s="66">
        <v>385</v>
      </c>
      <c r="D24" s="65">
        <v>1892</v>
      </c>
      <c r="E24" s="66">
        <v>2735</v>
      </c>
      <c r="F24" s="67"/>
      <c r="G24" s="65">
        <f t="shared" si="0"/>
        <v>-141</v>
      </c>
      <c r="H24" s="66">
        <f t="shared" si="1"/>
        <v>-843</v>
      </c>
      <c r="I24" s="28">
        <f t="shared" si="2"/>
        <v>-36.623376623376622</v>
      </c>
      <c r="J24" s="29">
        <f t="shared" si="3"/>
        <v>-30.822669104204753</v>
      </c>
    </row>
    <row r="25" spans="1:10" x14ac:dyDescent="0.2">
      <c r="A25" s="7" t="s">
        <v>113</v>
      </c>
      <c r="B25" s="65">
        <v>111</v>
      </c>
      <c r="C25" s="66">
        <v>145</v>
      </c>
      <c r="D25" s="65">
        <v>1079</v>
      </c>
      <c r="E25" s="66">
        <v>1275</v>
      </c>
      <c r="F25" s="67"/>
      <c r="G25" s="65">
        <f t="shared" si="0"/>
        <v>-34</v>
      </c>
      <c r="H25" s="66">
        <f t="shared" si="1"/>
        <v>-196</v>
      </c>
      <c r="I25" s="28">
        <f t="shared" si="2"/>
        <v>-23.448275862068964</v>
      </c>
      <c r="J25" s="29">
        <f t="shared" si="3"/>
        <v>-15.372549019607842</v>
      </c>
    </row>
    <row r="26" spans="1:10" x14ac:dyDescent="0.2">
      <c r="A26" s="7" t="s">
        <v>114</v>
      </c>
      <c r="B26" s="65">
        <v>18</v>
      </c>
      <c r="C26" s="66">
        <v>14</v>
      </c>
      <c r="D26" s="65">
        <v>170</v>
      </c>
      <c r="E26" s="66">
        <v>172</v>
      </c>
      <c r="F26" s="67"/>
      <c r="G26" s="65">
        <f t="shared" si="0"/>
        <v>4</v>
      </c>
      <c r="H26" s="66">
        <f t="shared" si="1"/>
        <v>-2</v>
      </c>
      <c r="I26" s="28">
        <f t="shared" si="2"/>
        <v>28.571428571428569</v>
      </c>
      <c r="J26" s="29">
        <f t="shared" si="3"/>
        <v>-1.1627906976744187</v>
      </c>
    </row>
    <row r="27" spans="1:10" x14ac:dyDescent="0.2">
      <c r="A27" s="142" t="s">
        <v>117</v>
      </c>
      <c r="B27" s="143">
        <v>3</v>
      </c>
      <c r="C27" s="144">
        <v>1</v>
      </c>
      <c r="D27" s="143">
        <v>26</v>
      </c>
      <c r="E27" s="144">
        <v>47</v>
      </c>
      <c r="F27" s="145"/>
      <c r="G27" s="143">
        <f t="shared" si="0"/>
        <v>2</v>
      </c>
      <c r="H27" s="144">
        <f t="shared" si="1"/>
        <v>-21</v>
      </c>
      <c r="I27" s="146">
        <f t="shared" si="2"/>
        <v>200</v>
      </c>
      <c r="J27" s="147">
        <f t="shared" si="3"/>
        <v>-44.680851063829785</v>
      </c>
    </row>
    <row r="28" spans="1:10" x14ac:dyDescent="0.2">
      <c r="A28" s="7" t="s">
        <v>118</v>
      </c>
      <c r="B28" s="65">
        <v>0</v>
      </c>
      <c r="C28" s="66">
        <v>1</v>
      </c>
      <c r="D28" s="65">
        <v>3</v>
      </c>
      <c r="E28" s="66">
        <v>4</v>
      </c>
      <c r="F28" s="67"/>
      <c r="G28" s="65">
        <f t="shared" si="0"/>
        <v>-1</v>
      </c>
      <c r="H28" s="66">
        <f t="shared" si="1"/>
        <v>-1</v>
      </c>
      <c r="I28" s="28">
        <f t="shared" si="2"/>
        <v>-100</v>
      </c>
      <c r="J28" s="29">
        <f t="shared" si="3"/>
        <v>-25</v>
      </c>
    </row>
    <row r="29" spans="1:10" x14ac:dyDescent="0.2">
      <c r="A29" s="7" t="s">
        <v>119</v>
      </c>
      <c r="B29" s="65">
        <v>4</v>
      </c>
      <c r="C29" s="66">
        <v>4</v>
      </c>
      <c r="D29" s="65">
        <v>33</v>
      </c>
      <c r="E29" s="66">
        <v>28</v>
      </c>
      <c r="F29" s="67"/>
      <c r="G29" s="65">
        <f t="shared" si="0"/>
        <v>0</v>
      </c>
      <c r="H29" s="66">
        <f t="shared" si="1"/>
        <v>5</v>
      </c>
      <c r="I29" s="28">
        <f t="shared" si="2"/>
        <v>0</v>
      </c>
      <c r="J29" s="29">
        <f t="shared" si="3"/>
        <v>17.857142857142858</v>
      </c>
    </row>
    <row r="30" spans="1:10" x14ac:dyDescent="0.2">
      <c r="A30" s="7" t="s">
        <v>120</v>
      </c>
      <c r="B30" s="65">
        <v>25</v>
      </c>
      <c r="C30" s="66">
        <v>23</v>
      </c>
      <c r="D30" s="65">
        <v>204</v>
      </c>
      <c r="E30" s="66">
        <v>232</v>
      </c>
      <c r="F30" s="67"/>
      <c r="G30" s="65">
        <f t="shared" si="0"/>
        <v>2</v>
      </c>
      <c r="H30" s="66">
        <f t="shared" si="1"/>
        <v>-28</v>
      </c>
      <c r="I30" s="28">
        <f t="shared" si="2"/>
        <v>8.695652173913043</v>
      </c>
      <c r="J30" s="29">
        <f t="shared" si="3"/>
        <v>-12.068965517241379</v>
      </c>
    </row>
    <row r="31" spans="1:10" x14ac:dyDescent="0.2">
      <c r="A31" s="7" t="s">
        <v>121</v>
      </c>
      <c r="B31" s="65">
        <v>28</v>
      </c>
      <c r="C31" s="66">
        <v>54</v>
      </c>
      <c r="D31" s="65">
        <v>314</v>
      </c>
      <c r="E31" s="66">
        <v>478</v>
      </c>
      <c r="F31" s="67"/>
      <c r="G31" s="65">
        <f t="shared" si="0"/>
        <v>-26</v>
      </c>
      <c r="H31" s="66">
        <f t="shared" si="1"/>
        <v>-164</v>
      </c>
      <c r="I31" s="28">
        <f t="shared" si="2"/>
        <v>-48.148148148148145</v>
      </c>
      <c r="J31" s="29">
        <f t="shared" si="3"/>
        <v>-34.309623430962347</v>
      </c>
    </row>
    <row r="32" spans="1:10" x14ac:dyDescent="0.2">
      <c r="A32" s="7" t="s">
        <v>122</v>
      </c>
      <c r="B32" s="65">
        <v>306</v>
      </c>
      <c r="C32" s="66">
        <v>365</v>
      </c>
      <c r="D32" s="65">
        <v>2741</v>
      </c>
      <c r="E32" s="66">
        <v>3222</v>
      </c>
      <c r="F32" s="67"/>
      <c r="G32" s="65">
        <f t="shared" si="0"/>
        <v>-59</v>
      </c>
      <c r="H32" s="66">
        <f t="shared" si="1"/>
        <v>-481</v>
      </c>
      <c r="I32" s="28">
        <f t="shared" si="2"/>
        <v>-16.164383561643834</v>
      </c>
      <c r="J32" s="29">
        <f t="shared" si="3"/>
        <v>-14.928615766604594</v>
      </c>
    </row>
    <row r="33" spans="1:10" x14ac:dyDescent="0.2">
      <c r="A33" s="142" t="s">
        <v>116</v>
      </c>
      <c r="B33" s="143">
        <v>57</v>
      </c>
      <c r="C33" s="144">
        <v>61</v>
      </c>
      <c r="D33" s="143">
        <v>478</v>
      </c>
      <c r="E33" s="144">
        <v>592</v>
      </c>
      <c r="F33" s="145"/>
      <c r="G33" s="143">
        <f t="shared" si="0"/>
        <v>-4</v>
      </c>
      <c r="H33" s="144">
        <f t="shared" si="1"/>
        <v>-114</v>
      </c>
      <c r="I33" s="146">
        <f t="shared" si="2"/>
        <v>-6.557377049180328</v>
      </c>
      <c r="J33" s="147">
        <f t="shared" si="3"/>
        <v>-19.256756756756758</v>
      </c>
    </row>
    <row r="34" spans="1:10" s="43" customFormat="1" x14ac:dyDescent="0.2">
      <c r="A34" s="27" t="s">
        <v>0</v>
      </c>
      <c r="B34" s="71">
        <f>SUM(B14:B33)</f>
        <v>1268</v>
      </c>
      <c r="C34" s="72">
        <f>SUM(C14:C33)</f>
        <v>1927</v>
      </c>
      <c r="D34" s="71">
        <f>SUM(D14:D33)</f>
        <v>10689</v>
      </c>
      <c r="E34" s="72">
        <f>SUM(E14:E33)</f>
        <v>14791</v>
      </c>
      <c r="F34" s="73"/>
      <c r="G34" s="71">
        <f t="shared" si="0"/>
        <v>-659</v>
      </c>
      <c r="H34" s="72">
        <f t="shared" si="1"/>
        <v>-4102</v>
      </c>
      <c r="I34" s="44">
        <f>IF(C34=0, 0, G34/C34*100)</f>
        <v>-34.19823559937727</v>
      </c>
      <c r="J34" s="45">
        <f>IF(E34=0, 0, H34/E34*100)</f>
        <v>-27.733080927591104</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100</v>
      </c>
      <c r="B39" s="30">
        <f>$B$7/$B$11*100</f>
        <v>17.350157728706623</v>
      </c>
      <c r="C39" s="31">
        <f>$C$7/$C$11*100</f>
        <v>25.428126621691749</v>
      </c>
      <c r="D39" s="30">
        <f>$D$7/$D$11*100</f>
        <v>17.026850032743944</v>
      </c>
      <c r="E39" s="31">
        <f>$E$7/$E$11*100</f>
        <v>24.291799067000202</v>
      </c>
      <c r="F39" s="32"/>
      <c r="G39" s="30">
        <f>B39-C39</f>
        <v>-8.0779688929851261</v>
      </c>
      <c r="H39" s="31">
        <f>D39-E39</f>
        <v>-7.2649490342562579</v>
      </c>
    </row>
    <row r="40" spans="1:10" x14ac:dyDescent="0.2">
      <c r="A40" s="7" t="s">
        <v>109</v>
      </c>
      <c r="B40" s="30">
        <f>$B$8/$B$11*100</f>
        <v>49.290220820189276</v>
      </c>
      <c r="C40" s="31">
        <f>$C$8/$C$11*100</f>
        <v>48.157758173326414</v>
      </c>
      <c r="D40" s="30">
        <f>$D$8/$D$11*100</f>
        <v>47.431939376929556</v>
      </c>
      <c r="E40" s="31">
        <f>$E$8/$E$11*100</f>
        <v>44.587925089581503</v>
      </c>
      <c r="F40" s="32"/>
      <c r="G40" s="30">
        <f>B40-C40</f>
        <v>1.1324626468628622</v>
      </c>
      <c r="H40" s="31">
        <f>D40-E40</f>
        <v>2.8440142873480525</v>
      </c>
    </row>
    <row r="41" spans="1:10" x14ac:dyDescent="0.2">
      <c r="A41" s="7" t="s">
        <v>115</v>
      </c>
      <c r="B41" s="30">
        <f>$B$9/$B$11*100</f>
        <v>28.864353312302839</v>
      </c>
      <c r="C41" s="31">
        <f>$C$9/$C$11*100</f>
        <v>23.248572911261029</v>
      </c>
      <c r="D41" s="30">
        <f>$D$9/$D$11*100</f>
        <v>31.069323603704742</v>
      </c>
      <c r="E41" s="31">
        <f>$E$9/$E$11*100</f>
        <v>27.117841930903928</v>
      </c>
      <c r="F41" s="32"/>
      <c r="G41" s="30">
        <f>B41-C41</f>
        <v>5.6157804010418104</v>
      </c>
      <c r="H41" s="31">
        <f>D41-E41</f>
        <v>3.9514816728008135</v>
      </c>
    </row>
    <row r="42" spans="1:10" x14ac:dyDescent="0.2">
      <c r="A42" s="7" t="s">
        <v>116</v>
      </c>
      <c r="B42" s="30">
        <f>$B$10/$B$11*100</f>
        <v>4.4952681388012614</v>
      </c>
      <c r="C42" s="31">
        <f>$C$10/$C$11*100</f>
        <v>3.1655422937208098</v>
      </c>
      <c r="D42" s="30">
        <f>$D$10/$D$11*100</f>
        <v>4.4718869866217608</v>
      </c>
      <c r="E42" s="31">
        <f>$E$10/$E$11*100</f>
        <v>4.0024339125143662</v>
      </c>
      <c r="F42" s="32"/>
      <c r="G42" s="30">
        <f>B42-C42</f>
        <v>1.3297258450804517</v>
      </c>
      <c r="H42" s="31">
        <f>D42-E42</f>
        <v>0.46945307410739456</v>
      </c>
    </row>
    <row r="43" spans="1:10" s="43" customFormat="1" x14ac:dyDescent="0.2">
      <c r="A43" s="27" t="s">
        <v>0</v>
      </c>
      <c r="B43" s="46">
        <f>SUM(B39:B42)</f>
        <v>100</v>
      </c>
      <c r="C43" s="47">
        <f>SUM(C39:C42)</f>
        <v>99.999999999999986</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101</v>
      </c>
      <c r="B46" s="30">
        <f>$B$14/$B$34*100</f>
        <v>0.31545741324921134</v>
      </c>
      <c r="C46" s="31">
        <f>$C$14/$C$34*100</f>
        <v>0.31136481577581732</v>
      </c>
      <c r="D46" s="30">
        <f>$D$14/$D$34*100</f>
        <v>0.28066236317709797</v>
      </c>
      <c r="E46" s="31">
        <f>$E$14/$E$34*100</f>
        <v>0.34480427286863635</v>
      </c>
      <c r="F46" s="32"/>
      <c r="G46" s="30">
        <f t="shared" ref="G46:G66" si="4">B46-C46</f>
        <v>4.0925974733940218E-3</v>
      </c>
      <c r="H46" s="31">
        <f t="shared" ref="H46:H66" si="5">D46-E46</f>
        <v>-6.4141909691538379E-2</v>
      </c>
    </row>
    <row r="47" spans="1:10" x14ac:dyDescent="0.2">
      <c r="A47" s="7" t="s">
        <v>102</v>
      </c>
      <c r="B47" s="30">
        <f>$B$15/$B$34*100</f>
        <v>4.1009463722397479</v>
      </c>
      <c r="C47" s="31">
        <f>$C$15/$C$34*100</f>
        <v>11.624286455630514</v>
      </c>
      <c r="D47" s="30">
        <f>$D$15/$D$34*100</f>
        <v>4.6122181682103092</v>
      </c>
      <c r="E47" s="31">
        <f>$E$15/$E$34*100</f>
        <v>8.7553241836251772</v>
      </c>
      <c r="F47" s="32"/>
      <c r="G47" s="30">
        <f t="shared" si="4"/>
        <v>-7.5233400833907664</v>
      </c>
      <c r="H47" s="31">
        <f t="shared" si="5"/>
        <v>-4.143106015414868</v>
      </c>
    </row>
    <row r="48" spans="1:10" x14ac:dyDescent="0.2">
      <c r="A48" s="7" t="s">
        <v>103</v>
      </c>
      <c r="B48" s="30">
        <f>$B$16/$B$34*100</f>
        <v>9.5425867507886437</v>
      </c>
      <c r="C48" s="31">
        <f>$C$16/$C$34*100</f>
        <v>7.9916969382459779</v>
      </c>
      <c r="D48" s="30">
        <f>$D$16/$D$34*100</f>
        <v>8.6350453737487136</v>
      </c>
      <c r="E48" s="31">
        <f>$E$16/$E$34*100</f>
        <v>10.438780339395578</v>
      </c>
      <c r="F48" s="32"/>
      <c r="G48" s="30">
        <f t="shared" si="4"/>
        <v>1.5508898125426658</v>
      </c>
      <c r="H48" s="31">
        <f t="shared" si="5"/>
        <v>-1.8037349656468642</v>
      </c>
    </row>
    <row r="49" spans="1:8" x14ac:dyDescent="0.2">
      <c r="A49" s="7" t="s">
        <v>104</v>
      </c>
      <c r="B49" s="30">
        <f>$B$17/$B$34*100</f>
        <v>2.1293375394321767</v>
      </c>
      <c r="C49" s="31">
        <f>$C$17/$C$34*100</f>
        <v>3.1655422937208098</v>
      </c>
      <c r="D49" s="30">
        <f>$D$17/$D$34*100</f>
        <v>2.2640097296285902</v>
      </c>
      <c r="E49" s="31">
        <f>$E$17/$E$34*100</f>
        <v>2.4947603272260159</v>
      </c>
      <c r="F49" s="32"/>
      <c r="G49" s="30">
        <f t="shared" si="4"/>
        <v>-1.036204754288633</v>
      </c>
      <c r="H49" s="31">
        <f t="shared" si="5"/>
        <v>-0.23075059759742578</v>
      </c>
    </row>
    <row r="50" spans="1:8" x14ac:dyDescent="0.2">
      <c r="A50" s="7" t="s">
        <v>105</v>
      </c>
      <c r="B50" s="30">
        <f>$B$18/$B$34*100</f>
        <v>0.15772870662460567</v>
      </c>
      <c r="C50" s="31">
        <f>$C$18/$C$34*100</f>
        <v>0.67462376751427089</v>
      </c>
      <c r="D50" s="30">
        <f>$D$18/$D$34*100</f>
        <v>0.19646365422396855</v>
      </c>
      <c r="E50" s="31">
        <f>$E$18/$E$34*100</f>
        <v>0.9262389290784937</v>
      </c>
      <c r="F50" s="32"/>
      <c r="G50" s="30">
        <f t="shared" si="4"/>
        <v>-0.51689506088966519</v>
      </c>
      <c r="H50" s="31">
        <f t="shared" si="5"/>
        <v>-0.7297752748545252</v>
      </c>
    </row>
    <row r="51" spans="1:8" x14ac:dyDescent="0.2">
      <c r="A51" s="7" t="s">
        <v>106</v>
      </c>
      <c r="B51" s="30">
        <f>$B$19/$B$34*100</f>
        <v>0</v>
      </c>
      <c r="C51" s="31">
        <f>$C$19/$C$34*100</f>
        <v>0</v>
      </c>
      <c r="D51" s="30">
        <f>$D$19/$D$34*100</f>
        <v>4.6777060529516329E-2</v>
      </c>
      <c r="E51" s="31">
        <f>$E$19/$E$34*100</f>
        <v>6.7608680954634581E-3</v>
      </c>
      <c r="F51" s="32"/>
      <c r="G51" s="30">
        <f t="shared" si="4"/>
        <v>0</v>
      </c>
      <c r="H51" s="31">
        <f t="shared" si="5"/>
        <v>4.0016192434052869E-2</v>
      </c>
    </row>
    <row r="52" spans="1:8" x14ac:dyDescent="0.2">
      <c r="A52" s="7" t="s">
        <v>107</v>
      </c>
      <c r="B52" s="30">
        <f>$B$20/$B$34*100</f>
        <v>0.70977917981072558</v>
      </c>
      <c r="C52" s="31">
        <f>$C$20/$C$34*100</f>
        <v>1.0378827192527245</v>
      </c>
      <c r="D52" s="30">
        <f>$D$20/$D$34*100</f>
        <v>0.55196931424829265</v>
      </c>
      <c r="E52" s="31">
        <f>$E$20/$E$34*100</f>
        <v>0.85186938002839563</v>
      </c>
      <c r="F52" s="32"/>
      <c r="G52" s="30">
        <f t="shared" si="4"/>
        <v>-0.32810353944199888</v>
      </c>
      <c r="H52" s="31">
        <f t="shared" si="5"/>
        <v>-0.29990006578010298</v>
      </c>
    </row>
    <row r="53" spans="1:8" x14ac:dyDescent="0.2">
      <c r="A53" s="7" t="s">
        <v>108</v>
      </c>
      <c r="B53" s="30">
        <f>$B$21/$B$34*100</f>
        <v>0.39432176656151419</v>
      </c>
      <c r="C53" s="31">
        <f>$C$21/$C$34*100</f>
        <v>0.62272963155163463</v>
      </c>
      <c r="D53" s="30">
        <f>$D$21/$D$34*100</f>
        <v>0.43970436897745341</v>
      </c>
      <c r="E53" s="31">
        <f>$E$21/$E$34*100</f>
        <v>0.47326076668244199</v>
      </c>
      <c r="F53" s="32"/>
      <c r="G53" s="30">
        <f t="shared" si="4"/>
        <v>-0.22840786499012045</v>
      </c>
      <c r="H53" s="31">
        <f t="shared" si="5"/>
        <v>-3.3556397704988583E-2</v>
      </c>
    </row>
    <row r="54" spans="1:8" x14ac:dyDescent="0.2">
      <c r="A54" s="142" t="s">
        <v>110</v>
      </c>
      <c r="B54" s="148">
        <f>$B$22/$B$34*100</f>
        <v>3.8643533123028395</v>
      </c>
      <c r="C54" s="149">
        <f>$C$22/$C$34*100</f>
        <v>3.1136481577581732</v>
      </c>
      <c r="D54" s="148">
        <f>$D$22/$D$34*100</f>
        <v>3.5363457760314341</v>
      </c>
      <c r="E54" s="149">
        <f>$E$22/$E$34*100</f>
        <v>2.291934284362112</v>
      </c>
      <c r="F54" s="150"/>
      <c r="G54" s="148">
        <f t="shared" si="4"/>
        <v>0.75070515454466635</v>
      </c>
      <c r="H54" s="149">
        <f t="shared" si="5"/>
        <v>1.2444114916693221</v>
      </c>
    </row>
    <row r="55" spans="1:8" x14ac:dyDescent="0.2">
      <c r="A55" s="7" t="s">
        <v>111</v>
      </c>
      <c r="B55" s="30">
        <f>$B$23/$B$34*100</f>
        <v>16.009463722397477</v>
      </c>
      <c r="C55" s="31">
        <f>$C$23/$C$34*100</f>
        <v>16.813700051894138</v>
      </c>
      <c r="D55" s="30">
        <f>$D$23/$D$34*100</f>
        <v>14.510244176255965</v>
      </c>
      <c r="E55" s="31">
        <f>$E$23/$E$34*100</f>
        <v>14.022040429991211</v>
      </c>
      <c r="F55" s="32"/>
      <c r="G55" s="30">
        <f t="shared" si="4"/>
        <v>-0.80423632949666057</v>
      </c>
      <c r="H55" s="31">
        <f t="shared" si="5"/>
        <v>0.48820374626475349</v>
      </c>
    </row>
    <row r="56" spans="1:8" x14ac:dyDescent="0.2">
      <c r="A56" s="7" t="s">
        <v>112</v>
      </c>
      <c r="B56" s="30">
        <f>$B$24/$B$34*100</f>
        <v>19.242902208201894</v>
      </c>
      <c r="C56" s="31">
        <f>$C$24/$C$34*100</f>
        <v>19.979242345614946</v>
      </c>
      <c r="D56" s="30">
        <f>$D$24/$D$34*100</f>
        <v>17.700439704368979</v>
      </c>
      <c r="E56" s="31">
        <f>$E$24/$E$34*100</f>
        <v>18.490974241092555</v>
      </c>
      <c r="F56" s="32"/>
      <c r="G56" s="30">
        <f t="shared" si="4"/>
        <v>-0.73634013741305182</v>
      </c>
      <c r="H56" s="31">
        <f t="shared" si="5"/>
        <v>-0.79053453672357676</v>
      </c>
    </row>
    <row r="57" spans="1:8" x14ac:dyDescent="0.2">
      <c r="A57" s="7" t="s">
        <v>113</v>
      </c>
      <c r="B57" s="30">
        <f>$B$25/$B$34*100</f>
        <v>8.7539432176656149</v>
      </c>
      <c r="C57" s="31">
        <f>$C$25/$C$34*100</f>
        <v>7.5246497145822513</v>
      </c>
      <c r="D57" s="30">
        <f>$D$25/$D$34*100</f>
        <v>10.094489662269623</v>
      </c>
      <c r="E57" s="31">
        <f>$E$25/$E$34*100</f>
        <v>8.6201068217159094</v>
      </c>
      <c r="F57" s="32"/>
      <c r="G57" s="30">
        <f t="shared" si="4"/>
        <v>1.2292935030833636</v>
      </c>
      <c r="H57" s="31">
        <f t="shared" si="5"/>
        <v>1.474382840553714</v>
      </c>
    </row>
    <row r="58" spans="1:8" x14ac:dyDescent="0.2">
      <c r="A58" s="7" t="s">
        <v>114</v>
      </c>
      <c r="B58" s="30">
        <f>$B$26/$B$34*100</f>
        <v>1.4195583596214512</v>
      </c>
      <c r="C58" s="31">
        <f>$C$26/$C$34*100</f>
        <v>0.72651790347690715</v>
      </c>
      <c r="D58" s="30">
        <f>$D$26/$D$34*100</f>
        <v>1.590420058003555</v>
      </c>
      <c r="E58" s="31">
        <f>$E$26/$E$34*100</f>
        <v>1.1628693124197147</v>
      </c>
      <c r="F58" s="32"/>
      <c r="G58" s="30">
        <f t="shared" si="4"/>
        <v>0.69304045614454401</v>
      </c>
      <c r="H58" s="31">
        <f t="shared" si="5"/>
        <v>0.42755074558384032</v>
      </c>
    </row>
    <row r="59" spans="1:8" x14ac:dyDescent="0.2">
      <c r="A59" s="142" t="s">
        <v>117</v>
      </c>
      <c r="B59" s="148">
        <f>$B$27/$B$34*100</f>
        <v>0.23659305993690852</v>
      </c>
      <c r="C59" s="149">
        <f>$C$27/$C$34*100</f>
        <v>5.1894135962636222E-2</v>
      </c>
      <c r="D59" s="148">
        <f>$D$27/$D$34*100</f>
        <v>0.24324071475348491</v>
      </c>
      <c r="E59" s="149">
        <f>$E$27/$E$34*100</f>
        <v>0.31776080048678251</v>
      </c>
      <c r="F59" s="150"/>
      <c r="G59" s="148">
        <f t="shared" si="4"/>
        <v>0.18469892397427229</v>
      </c>
      <c r="H59" s="149">
        <f t="shared" si="5"/>
        <v>-7.4520085733297603E-2</v>
      </c>
    </row>
    <row r="60" spans="1:8" x14ac:dyDescent="0.2">
      <c r="A60" s="7" t="s">
        <v>118</v>
      </c>
      <c r="B60" s="30">
        <f>$B$28/$B$34*100</f>
        <v>0</v>
      </c>
      <c r="C60" s="31">
        <f>$C$28/$C$34*100</f>
        <v>5.1894135962636222E-2</v>
      </c>
      <c r="D60" s="30">
        <f>$D$28/$D$34*100</f>
        <v>2.8066236317709797E-2</v>
      </c>
      <c r="E60" s="31">
        <f>$E$28/$E$34*100</f>
        <v>2.7043472381853832E-2</v>
      </c>
      <c r="F60" s="32"/>
      <c r="G60" s="30">
        <f t="shared" si="4"/>
        <v>-5.1894135962636222E-2</v>
      </c>
      <c r="H60" s="31">
        <f t="shared" si="5"/>
        <v>1.0227639358559651E-3</v>
      </c>
    </row>
    <row r="61" spans="1:8" x14ac:dyDescent="0.2">
      <c r="A61" s="7" t="s">
        <v>119</v>
      </c>
      <c r="B61" s="30">
        <f>$B$29/$B$34*100</f>
        <v>0.31545741324921134</v>
      </c>
      <c r="C61" s="31">
        <f>$C$29/$C$34*100</f>
        <v>0.20757654385054489</v>
      </c>
      <c r="D61" s="30">
        <f>$D$29/$D$34*100</f>
        <v>0.30872859949480774</v>
      </c>
      <c r="E61" s="31">
        <f>$E$29/$E$34*100</f>
        <v>0.18930430667297682</v>
      </c>
      <c r="F61" s="32"/>
      <c r="G61" s="30">
        <f t="shared" si="4"/>
        <v>0.10788086939866645</v>
      </c>
      <c r="H61" s="31">
        <f t="shared" si="5"/>
        <v>0.11942429282183092</v>
      </c>
    </row>
    <row r="62" spans="1:8" x14ac:dyDescent="0.2">
      <c r="A62" s="7" t="s">
        <v>120</v>
      </c>
      <c r="B62" s="30">
        <f>$B$30/$B$34*100</f>
        <v>1.9716088328075709</v>
      </c>
      <c r="C62" s="31">
        <f>$C$30/$C$34*100</f>
        <v>1.1935651271406331</v>
      </c>
      <c r="D62" s="30">
        <f>$D$30/$D$34*100</f>
        <v>1.9085040696042661</v>
      </c>
      <c r="E62" s="31">
        <f>$E$30/$E$34*100</f>
        <v>1.5685213981475221</v>
      </c>
      <c r="F62" s="32"/>
      <c r="G62" s="30">
        <f t="shared" si="4"/>
        <v>0.77804370566693781</v>
      </c>
      <c r="H62" s="31">
        <f t="shared" si="5"/>
        <v>0.33998267145674399</v>
      </c>
    </row>
    <row r="63" spans="1:8" x14ac:dyDescent="0.2">
      <c r="A63" s="7" t="s">
        <v>121</v>
      </c>
      <c r="B63" s="30">
        <f>$B$31/$B$34*100</f>
        <v>2.2082018927444795</v>
      </c>
      <c r="C63" s="31">
        <f>$C$31/$C$34*100</f>
        <v>2.8022833419823558</v>
      </c>
      <c r="D63" s="30">
        <f>$D$31/$D$34*100</f>
        <v>2.9375994012536251</v>
      </c>
      <c r="E63" s="31">
        <f>$E$31/$E$34*100</f>
        <v>3.2316949496315326</v>
      </c>
      <c r="F63" s="32"/>
      <c r="G63" s="30">
        <f t="shared" si="4"/>
        <v>-0.59408144923787631</v>
      </c>
      <c r="H63" s="31">
        <f t="shared" si="5"/>
        <v>-0.29409554837790752</v>
      </c>
    </row>
    <row r="64" spans="1:8" x14ac:dyDescent="0.2">
      <c r="A64" s="7" t="s">
        <v>122</v>
      </c>
      <c r="B64" s="30">
        <f>$B$32/$B$34*100</f>
        <v>24.13249211356467</v>
      </c>
      <c r="C64" s="31">
        <f>$C$32/$C$34*100</f>
        <v>18.941359626362221</v>
      </c>
      <c r="D64" s="30">
        <f>$D$32/$D$34*100</f>
        <v>25.643184582280849</v>
      </c>
      <c r="E64" s="31">
        <f>$E$32/$E$34*100</f>
        <v>21.78351700358326</v>
      </c>
      <c r="F64" s="32"/>
      <c r="G64" s="30">
        <f t="shared" si="4"/>
        <v>5.1911324872024487</v>
      </c>
      <c r="H64" s="31">
        <f t="shared" si="5"/>
        <v>3.8596675786975894</v>
      </c>
    </row>
    <row r="65" spans="1:8" x14ac:dyDescent="0.2">
      <c r="A65" s="142" t="s">
        <v>116</v>
      </c>
      <c r="B65" s="148">
        <f>$B$33/$B$34*100</f>
        <v>4.4952681388012614</v>
      </c>
      <c r="C65" s="149">
        <f>$C$33/$C$34*100</f>
        <v>3.1655422937208098</v>
      </c>
      <c r="D65" s="148">
        <f>$D$33/$D$34*100</f>
        <v>4.4718869866217608</v>
      </c>
      <c r="E65" s="149">
        <f>$E$33/$E$34*100</f>
        <v>4.0024339125143662</v>
      </c>
      <c r="F65" s="150"/>
      <c r="G65" s="148">
        <f t="shared" si="4"/>
        <v>1.3297258450804517</v>
      </c>
      <c r="H65" s="149">
        <f t="shared" si="5"/>
        <v>0.46945307410739456</v>
      </c>
    </row>
    <row r="66" spans="1:8" s="43" customFormat="1" x14ac:dyDescent="0.2">
      <c r="A66" s="27" t="s">
        <v>0</v>
      </c>
      <c r="B66" s="46">
        <f>SUM(B46:B65)</f>
        <v>100.00000000000001</v>
      </c>
      <c r="C66" s="47">
        <f>SUM(C46:C65)</f>
        <v>100.00000000000001</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4"/>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99</v>
      </c>
      <c r="B2" s="202" t="s">
        <v>89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2</v>
      </c>
      <c r="C6" s="66">
        <v>0</v>
      </c>
      <c r="D6" s="65">
        <v>8</v>
      </c>
      <c r="E6" s="66">
        <v>1</v>
      </c>
      <c r="F6" s="67"/>
      <c r="G6" s="65">
        <f t="shared" ref="G6:G37" si="0">B6-C6</f>
        <v>2</v>
      </c>
      <c r="H6" s="66">
        <f t="shared" ref="H6:H37" si="1">D6-E6</f>
        <v>7</v>
      </c>
      <c r="I6" s="20" t="str">
        <f t="shared" ref="I6:I37" si="2">IF(C6=0, "-", IF(G6/C6&lt;10, G6/C6, "&gt;999%"))</f>
        <v>-</v>
      </c>
      <c r="J6" s="21">
        <f t="shared" ref="J6:J37" si="3">IF(E6=0, "-", IF(H6/E6&lt;10, H6/E6, "&gt;999%"))</f>
        <v>7</v>
      </c>
    </row>
    <row r="7" spans="1:10" x14ac:dyDescent="0.2">
      <c r="A7" s="7" t="s">
        <v>32</v>
      </c>
      <c r="B7" s="65">
        <v>1</v>
      </c>
      <c r="C7" s="66">
        <v>0</v>
      </c>
      <c r="D7" s="65">
        <v>1</v>
      </c>
      <c r="E7" s="66">
        <v>0</v>
      </c>
      <c r="F7" s="67"/>
      <c r="G7" s="65">
        <f t="shared" si="0"/>
        <v>1</v>
      </c>
      <c r="H7" s="66">
        <f t="shared" si="1"/>
        <v>1</v>
      </c>
      <c r="I7" s="20" t="str">
        <f t="shared" si="2"/>
        <v>-</v>
      </c>
      <c r="J7" s="21" t="str">
        <f t="shared" si="3"/>
        <v>-</v>
      </c>
    </row>
    <row r="8" spans="1:10" x14ac:dyDescent="0.2">
      <c r="A8" s="7" t="s">
        <v>33</v>
      </c>
      <c r="B8" s="65">
        <v>14</v>
      </c>
      <c r="C8" s="66">
        <v>2</v>
      </c>
      <c r="D8" s="65">
        <v>119</v>
      </c>
      <c r="E8" s="66">
        <v>98</v>
      </c>
      <c r="F8" s="67"/>
      <c r="G8" s="65">
        <f t="shared" si="0"/>
        <v>12</v>
      </c>
      <c r="H8" s="66">
        <f t="shared" si="1"/>
        <v>21</v>
      </c>
      <c r="I8" s="20">
        <f t="shared" si="2"/>
        <v>6</v>
      </c>
      <c r="J8" s="21">
        <f t="shared" si="3"/>
        <v>0.21428571428571427</v>
      </c>
    </row>
    <row r="9" spans="1:10" x14ac:dyDescent="0.2">
      <c r="A9" s="7" t="s">
        <v>34</v>
      </c>
      <c r="B9" s="65">
        <v>6</v>
      </c>
      <c r="C9" s="66">
        <v>13</v>
      </c>
      <c r="D9" s="65">
        <v>71</v>
      </c>
      <c r="E9" s="66">
        <v>86</v>
      </c>
      <c r="F9" s="67"/>
      <c r="G9" s="65">
        <f t="shared" si="0"/>
        <v>-7</v>
      </c>
      <c r="H9" s="66">
        <f t="shared" si="1"/>
        <v>-15</v>
      </c>
      <c r="I9" s="20">
        <f t="shared" si="2"/>
        <v>-0.53846153846153844</v>
      </c>
      <c r="J9" s="21">
        <f t="shared" si="3"/>
        <v>-0.1744186046511628</v>
      </c>
    </row>
    <row r="10" spans="1:10" x14ac:dyDescent="0.2">
      <c r="A10" s="7" t="s">
        <v>35</v>
      </c>
      <c r="B10" s="65">
        <v>0</v>
      </c>
      <c r="C10" s="66">
        <v>0</v>
      </c>
      <c r="D10" s="65">
        <v>4</v>
      </c>
      <c r="E10" s="66">
        <v>0</v>
      </c>
      <c r="F10" s="67"/>
      <c r="G10" s="65">
        <f t="shared" si="0"/>
        <v>0</v>
      </c>
      <c r="H10" s="66">
        <f t="shared" si="1"/>
        <v>4</v>
      </c>
      <c r="I10" s="20" t="str">
        <f t="shared" si="2"/>
        <v>-</v>
      </c>
      <c r="J10" s="21" t="str">
        <f t="shared" si="3"/>
        <v>-</v>
      </c>
    </row>
    <row r="11" spans="1:10" x14ac:dyDescent="0.2">
      <c r="A11" s="7" t="s">
        <v>36</v>
      </c>
      <c r="B11" s="65">
        <v>0</v>
      </c>
      <c r="C11" s="66">
        <v>2</v>
      </c>
      <c r="D11" s="65">
        <v>0</v>
      </c>
      <c r="E11" s="66">
        <v>5</v>
      </c>
      <c r="F11" s="67"/>
      <c r="G11" s="65">
        <f t="shared" si="0"/>
        <v>-2</v>
      </c>
      <c r="H11" s="66">
        <f t="shared" si="1"/>
        <v>-5</v>
      </c>
      <c r="I11" s="20">
        <f t="shared" si="2"/>
        <v>-1</v>
      </c>
      <c r="J11" s="21">
        <f t="shared" si="3"/>
        <v>-1</v>
      </c>
    </row>
    <row r="12" spans="1:10" x14ac:dyDescent="0.2">
      <c r="A12" s="7" t="s">
        <v>38</v>
      </c>
      <c r="B12" s="65">
        <v>0</v>
      </c>
      <c r="C12" s="66">
        <v>0</v>
      </c>
      <c r="D12" s="65">
        <v>1</v>
      </c>
      <c r="E12" s="66">
        <v>4</v>
      </c>
      <c r="F12" s="67"/>
      <c r="G12" s="65">
        <f t="shared" si="0"/>
        <v>0</v>
      </c>
      <c r="H12" s="66">
        <f t="shared" si="1"/>
        <v>-3</v>
      </c>
      <c r="I12" s="20" t="str">
        <f t="shared" si="2"/>
        <v>-</v>
      </c>
      <c r="J12" s="21">
        <f t="shared" si="3"/>
        <v>-0.75</v>
      </c>
    </row>
    <row r="13" spans="1:10" x14ac:dyDescent="0.2">
      <c r="A13" s="7" t="s">
        <v>39</v>
      </c>
      <c r="B13" s="65">
        <v>7</v>
      </c>
      <c r="C13" s="66">
        <v>14</v>
      </c>
      <c r="D13" s="65">
        <v>29</v>
      </c>
      <c r="E13" s="66">
        <v>96</v>
      </c>
      <c r="F13" s="67"/>
      <c r="G13" s="65">
        <f t="shared" si="0"/>
        <v>-7</v>
      </c>
      <c r="H13" s="66">
        <f t="shared" si="1"/>
        <v>-67</v>
      </c>
      <c r="I13" s="20">
        <f t="shared" si="2"/>
        <v>-0.5</v>
      </c>
      <c r="J13" s="21">
        <f t="shared" si="3"/>
        <v>-0.69791666666666663</v>
      </c>
    </row>
    <row r="14" spans="1:10" x14ac:dyDescent="0.2">
      <c r="A14" s="7" t="s">
        <v>40</v>
      </c>
      <c r="B14" s="65">
        <v>118</v>
      </c>
      <c r="C14" s="66">
        <v>91</v>
      </c>
      <c r="D14" s="65">
        <v>862</v>
      </c>
      <c r="E14" s="66">
        <v>964</v>
      </c>
      <c r="F14" s="67"/>
      <c r="G14" s="65">
        <f t="shared" si="0"/>
        <v>27</v>
      </c>
      <c r="H14" s="66">
        <f t="shared" si="1"/>
        <v>-102</v>
      </c>
      <c r="I14" s="20">
        <f t="shared" si="2"/>
        <v>0.2967032967032967</v>
      </c>
      <c r="J14" s="21">
        <f t="shared" si="3"/>
        <v>-0.10580912863070539</v>
      </c>
    </row>
    <row r="15" spans="1:10" x14ac:dyDescent="0.2">
      <c r="A15" s="7" t="s">
        <v>43</v>
      </c>
      <c r="B15" s="65">
        <v>6</v>
      </c>
      <c r="C15" s="66">
        <v>6</v>
      </c>
      <c r="D15" s="65">
        <v>36</v>
      </c>
      <c r="E15" s="66">
        <v>43</v>
      </c>
      <c r="F15" s="67"/>
      <c r="G15" s="65">
        <f t="shared" si="0"/>
        <v>0</v>
      </c>
      <c r="H15" s="66">
        <f t="shared" si="1"/>
        <v>-7</v>
      </c>
      <c r="I15" s="20">
        <f t="shared" si="2"/>
        <v>0</v>
      </c>
      <c r="J15" s="21">
        <f t="shared" si="3"/>
        <v>-0.16279069767441862</v>
      </c>
    </row>
    <row r="16" spans="1:10" x14ac:dyDescent="0.2">
      <c r="A16" s="7" t="s">
        <v>44</v>
      </c>
      <c r="B16" s="65">
        <v>0</v>
      </c>
      <c r="C16" s="66">
        <v>0</v>
      </c>
      <c r="D16" s="65">
        <v>0</v>
      </c>
      <c r="E16" s="66">
        <v>2</v>
      </c>
      <c r="F16" s="67"/>
      <c r="G16" s="65">
        <f t="shared" si="0"/>
        <v>0</v>
      </c>
      <c r="H16" s="66">
        <f t="shared" si="1"/>
        <v>-2</v>
      </c>
      <c r="I16" s="20" t="str">
        <f t="shared" si="2"/>
        <v>-</v>
      </c>
      <c r="J16" s="21">
        <f t="shared" si="3"/>
        <v>-1</v>
      </c>
    </row>
    <row r="17" spans="1:10" x14ac:dyDescent="0.2">
      <c r="A17" s="7" t="s">
        <v>46</v>
      </c>
      <c r="B17" s="65">
        <v>1</v>
      </c>
      <c r="C17" s="66">
        <v>89</v>
      </c>
      <c r="D17" s="65">
        <v>372</v>
      </c>
      <c r="E17" s="66">
        <v>840</v>
      </c>
      <c r="F17" s="67"/>
      <c r="G17" s="65">
        <f t="shared" si="0"/>
        <v>-88</v>
      </c>
      <c r="H17" s="66">
        <f t="shared" si="1"/>
        <v>-468</v>
      </c>
      <c r="I17" s="20">
        <f t="shared" si="2"/>
        <v>-0.9887640449438202</v>
      </c>
      <c r="J17" s="21">
        <f t="shared" si="3"/>
        <v>-0.55714285714285716</v>
      </c>
    </row>
    <row r="18" spans="1:10" x14ac:dyDescent="0.2">
      <c r="A18" s="7" t="s">
        <v>47</v>
      </c>
      <c r="B18" s="65">
        <v>19</v>
      </c>
      <c r="C18" s="66">
        <v>60</v>
      </c>
      <c r="D18" s="65">
        <v>334</v>
      </c>
      <c r="E18" s="66">
        <v>562</v>
      </c>
      <c r="F18" s="67"/>
      <c r="G18" s="65">
        <f t="shared" si="0"/>
        <v>-41</v>
      </c>
      <c r="H18" s="66">
        <f t="shared" si="1"/>
        <v>-228</v>
      </c>
      <c r="I18" s="20">
        <f t="shared" si="2"/>
        <v>-0.68333333333333335</v>
      </c>
      <c r="J18" s="21">
        <f t="shared" si="3"/>
        <v>-0.40569395017793597</v>
      </c>
    </row>
    <row r="19" spans="1:10" x14ac:dyDescent="0.2">
      <c r="A19" s="7" t="s">
        <v>48</v>
      </c>
      <c r="B19" s="65">
        <v>100</v>
      </c>
      <c r="C19" s="66">
        <v>171</v>
      </c>
      <c r="D19" s="65">
        <v>667</v>
      </c>
      <c r="E19" s="66">
        <v>1225</v>
      </c>
      <c r="F19" s="67"/>
      <c r="G19" s="65">
        <f t="shared" si="0"/>
        <v>-71</v>
      </c>
      <c r="H19" s="66">
        <f t="shared" si="1"/>
        <v>-558</v>
      </c>
      <c r="I19" s="20">
        <f t="shared" si="2"/>
        <v>-0.41520467836257308</v>
      </c>
      <c r="J19" s="21">
        <f t="shared" si="3"/>
        <v>-0.45551020408163267</v>
      </c>
    </row>
    <row r="20" spans="1:10" x14ac:dyDescent="0.2">
      <c r="A20" s="7" t="s">
        <v>50</v>
      </c>
      <c r="B20" s="65">
        <v>0</v>
      </c>
      <c r="C20" s="66">
        <v>0</v>
      </c>
      <c r="D20" s="65">
        <v>0</v>
      </c>
      <c r="E20" s="66">
        <v>1</v>
      </c>
      <c r="F20" s="67"/>
      <c r="G20" s="65">
        <f t="shared" si="0"/>
        <v>0</v>
      </c>
      <c r="H20" s="66">
        <f t="shared" si="1"/>
        <v>-1</v>
      </c>
      <c r="I20" s="20" t="str">
        <f t="shared" si="2"/>
        <v>-</v>
      </c>
      <c r="J20" s="21">
        <f t="shared" si="3"/>
        <v>-1</v>
      </c>
    </row>
    <row r="21" spans="1:10" x14ac:dyDescent="0.2">
      <c r="A21" s="7" t="s">
        <v>53</v>
      </c>
      <c r="B21" s="65">
        <v>21</v>
      </c>
      <c r="C21" s="66">
        <v>41</v>
      </c>
      <c r="D21" s="65">
        <v>266</v>
      </c>
      <c r="E21" s="66">
        <v>422</v>
      </c>
      <c r="F21" s="67"/>
      <c r="G21" s="65">
        <f t="shared" si="0"/>
        <v>-20</v>
      </c>
      <c r="H21" s="66">
        <f t="shared" si="1"/>
        <v>-156</v>
      </c>
      <c r="I21" s="20">
        <f t="shared" si="2"/>
        <v>-0.48780487804878048</v>
      </c>
      <c r="J21" s="21">
        <f t="shared" si="3"/>
        <v>-0.36966824644549762</v>
      </c>
    </row>
    <row r="22" spans="1:10" x14ac:dyDescent="0.2">
      <c r="A22" s="7" t="s">
        <v>55</v>
      </c>
      <c r="B22" s="65">
        <v>0</v>
      </c>
      <c r="C22" s="66">
        <v>1</v>
      </c>
      <c r="D22" s="65">
        <v>20</v>
      </c>
      <c r="E22" s="66">
        <v>42</v>
      </c>
      <c r="F22" s="67"/>
      <c r="G22" s="65">
        <f t="shared" si="0"/>
        <v>-1</v>
      </c>
      <c r="H22" s="66">
        <f t="shared" si="1"/>
        <v>-22</v>
      </c>
      <c r="I22" s="20">
        <f t="shared" si="2"/>
        <v>-1</v>
      </c>
      <c r="J22" s="21">
        <f t="shared" si="3"/>
        <v>-0.52380952380952384</v>
      </c>
    </row>
    <row r="23" spans="1:10" x14ac:dyDescent="0.2">
      <c r="A23" s="7" t="s">
        <v>56</v>
      </c>
      <c r="B23" s="65">
        <v>8</v>
      </c>
      <c r="C23" s="66">
        <v>6</v>
      </c>
      <c r="D23" s="65">
        <v>58</v>
      </c>
      <c r="E23" s="66">
        <v>38</v>
      </c>
      <c r="F23" s="67"/>
      <c r="G23" s="65">
        <f t="shared" si="0"/>
        <v>2</v>
      </c>
      <c r="H23" s="66">
        <f t="shared" si="1"/>
        <v>20</v>
      </c>
      <c r="I23" s="20">
        <f t="shared" si="2"/>
        <v>0.33333333333333331</v>
      </c>
      <c r="J23" s="21">
        <f t="shared" si="3"/>
        <v>0.52631578947368418</v>
      </c>
    </row>
    <row r="24" spans="1:10" x14ac:dyDescent="0.2">
      <c r="A24" s="7" t="s">
        <v>58</v>
      </c>
      <c r="B24" s="65">
        <v>55</v>
      </c>
      <c r="C24" s="66">
        <v>81</v>
      </c>
      <c r="D24" s="65">
        <v>341</v>
      </c>
      <c r="E24" s="66">
        <v>556</v>
      </c>
      <c r="F24" s="67"/>
      <c r="G24" s="65">
        <f t="shared" si="0"/>
        <v>-26</v>
      </c>
      <c r="H24" s="66">
        <f t="shared" si="1"/>
        <v>-215</v>
      </c>
      <c r="I24" s="20">
        <f t="shared" si="2"/>
        <v>-0.32098765432098764</v>
      </c>
      <c r="J24" s="21">
        <f t="shared" si="3"/>
        <v>-0.38669064748201437</v>
      </c>
    </row>
    <row r="25" spans="1:10" x14ac:dyDescent="0.2">
      <c r="A25" s="7" t="s">
        <v>59</v>
      </c>
      <c r="B25" s="65">
        <v>8</v>
      </c>
      <c r="C25" s="66">
        <v>8</v>
      </c>
      <c r="D25" s="65">
        <v>56</v>
      </c>
      <c r="E25" s="66">
        <v>85</v>
      </c>
      <c r="F25" s="67"/>
      <c r="G25" s="65">
        <f t="shared" si="0"/>
        <v>0</v>
      </c>
      <c r="H25" s="66">
        <f t="shared" si="1"/>
        <v>-29</v>
      </c>
      <c r="I25" s="20">
        <f t="shared" si="2"/>
        <v>0</v>
      </c>
      <c r="J25" s="21">
        <f t="shared" si="3"/>
        <v>-0.3411764705882353</v>
      </c>
    </row>
    <row r="26" spans="1:10" x14ac:dyDescent="0.2">
      <c r="A26" s="7" t="s">
        <v>60</v>
      </c>
      <c r="B26" s="65">
        <v>23</v>
      </c>
      <c r="C26" s="66">
        <v>16</v>
      </c>
      <c r="D26" s="65">
        <v>128</v>
      </c>
      <c r="E26" s="66">
        <v>100</v>
      </c>
      <c r="F26" s="67"/>
      <c r="G26" s="65">
        <f t="shared" si="0"/>
        <v>7</v>
      </c>
      <c r="H26" s="66">
        <f t="shared" si="1"/>
        <v>28</v>
      </c>
      <c r="I26" s="20">
        <f t="shared" si="2"/>
        <v>0.4375</v>
      </c>
      <c r="J26" s="21">
        <f t="shared" si="3"/>
        <v>0.28000000000000003</v>
      </c>
    </row>
    <row r="27" spans="1:10" x14ac:dyDescent="0.2">
      <c r="A27" s="7" t="s">
        <v>61</v>
      </c>
      <c r="B27" s="65">
        <v>0</v>
      </c>
      <c r="C27" s="66">
        <v>1</v>
      </c>
      <c r="D27" s="65">
        <v>3</v>
      </c>
      <c r="E27" s="66">
        <v>40</v>
      </c>
      <c r="F27" s="67"/>
      <c r="G27" s="65">
        <f t="shared" si="0"/>
        <v>-1</v>
      </c>
      <c r="H27" s="66">
        <f t="shared" si="1"/>
        <v>-37</v>
      </c>
      <c r="I27" s="20">
        <f t="shared" si="2"/>
        <v>-1</v>
      </c>
      <c r="J27" s="21">
        <f t="shared" si="3"/>
        <v>-0.92500000000000004</v>
      </c>
    </row>
    <row r="28" spans="1:10" x14ac:dyDescent="0.2">
      <c r="A28" s="7" t="s">
        <v>64</v>
      </c>
      <c r="B28" s="65">
        <v>0</v>
      </c>
      <c r="C28" s="66">
        <v>0</v>
      </c>
      <c r="D28" s="65">
        <v>1</v>
      </c>
      <c r="E28" s="66">
        <v>0</v>
      </c>
      <c r="F28" s="67"/>
      <c r="G28" s="65">
        <f t="shared" si="0"/>
        <v>0</v>
      </c>
      <c r="H28" s="66">
        <f t="shared" si="1"/>
        <v>1</v>
      </c>
      <c r="I28" s="20" t="str">
        <f t="shared" si="2"/>
        <v>-</v>
      </c>
      <c r="J28" s="21" t="str">
        <f t="shared" si="3"/>
        <v>-</v>
      </c>
    </row>
    <row r="29" spans="1:10" x14ac:dyDescent="0.2">
      <c r="A29" s="7" t="s">
        <v>65</v>
      </c>
      <c r="B29" s="65">
        <v>108</v>
      </c>
      <c r="C29" s="66">
        <v>111</v>
      </c>
      <c r="D29" s="65">
        <v>772</v>
      </c>
      <c r="E29" s="66">
        <v>976</v>
      </c>
      <c r="F29" s="67"/>
      <c r="G29" s="65">
        <f t="shared" si="0"/>
        <v>-3</v>
      </c>
      <c r="H29" s="66">
        <f t="shared" si="1"/>
        <v>-204</v>
      </c>
      <c r="I29" s="20">
        <f t="shared" si="2"/>
        <v>-2.7027027027027029E-2</v>
      </c>
      <c r="J29" s="21">
        <f t="shared" si="3"/>
        <v>-0.20901639344262296</v>
      </c>
    </row>
    <row r="30" spans="1:10" x14ac:dyDescent="0.2">
      <c r="A30" s="7" t="s">
        <v>66</v>
      </c>
      <c r="B30" s="65">
        <v>27</v>
      </c>
      <c r="C30" s="66">
        <v>13</v>
      </c>
      <c r="D30" s="65">
        <v>130</v>
      </c>
      <c r="E30" s="66">
        <v>120</v>
      </c>
      <c r="F30" s="67"/>
      <c r="G30" s="65">
        <f t="shared" si="0"/>
        <v>14</v>
      </c>
      <c r="H30" s="66">
        <f t="shared" si="1"/>
        <v>10</v>
      </c>
      <c r="I30" s="20">
        <f t="shared" si="2"/>
        <v>1.0769230769230769</v>
      </c>
      <c r="J30" s="21">
        <f t="shared" si="3"/>
        <v>8.3333333333333329E-2</v>
      </c>
    </row>
    <row r="31" spans="1:10" x14ac:dyDescent="0.2">
      <c r="A31" s="7" t="s">
        <v>68</v>
      </c>
      <c r="B31" s="65">
        <v>34</v>
      </c>
      <c r="C31" s="66">
        <v>7</v>
      </c>
      <c r="D31" s="65">
        <v>157</v>
      </c>
      <c r="E31" s="66">
        <v>52</v>
      </c>
      <c r="F31" s="67"/>
      <c r="G31" s="65">
        <f t="shared" si="0"/>
        <v>27</v>
      </c>
      <c r="H31" s="66">
        <f t="shared" si="1"/>
        <v>105</v>
      </c>
      <c r="I31" s="20">
        <f t="shared" si="2"/>
        <v>3.8571428571428572</v>
      </c>
      <c r="J31" s="21">
        <f t="shared" si="3"/>
        <v>2.0192307692307692</v>
      </c>
    </row>
    <row r="32" spans="1:10" x14ac:dyDescent="0.2">
      <c r="A32" s="7" t="s">
        <v>69</v>
      </c>
      <c r="B32" s="65">
        <v>41</v>
      </c>
      <c r="C32" s="66">
        <v>38</v>
      </c>
      <c r="D32" s="65">
        <v>231</v>
      </c>
      <c r="E32" s="66">
        <v>158</v>
      </c>
      <c r="F32" s="67"/>
      <c r="G32" s="65">
        <f t="shared" si="0"/>
        <v>3</v>
      </c>
      <c r="H32" s="66">
        <f t="shared" si="1"/>
        <v>73</v>
      </c>
      <c r="I32" s="20">
        <f t="shared" si="2"/>
        <v>7.8947368421052627E-2</v>
      </c>
      <c r="J32" s="21">
        <f t="shared" si="3"/>
        <v>0.46202531645569622</v>
      </c>
    </row>
    <row r="33" spans="1:10" x14ac:dyDescent="0.2">
      <c r="A33" s="7" t="s">
        <v>70</v>
      </c>
      <c r="B33" s="65">
        <v>4</v>
      </c>
      <c r="C33" s="66">
        <v>3</v>
      </c>
      <c r="D33" s="65">
        <v>20</v>
      </c>
      <c r="E33" s="66">
        <v>15</v>
      </c>
      <c r="F33" s="67"/>
      <c r="G33" s="65">
        <f t="shared" si="0"/>
        <v>1</v>
      </c>
      <c r="H33" s="66">
        <f t="shared" si="1"/>
        <v>5</v>
      </c>
      <c r="I33" s="20">
        <f t="shared" si="2"/>
        <v>0.33333333333333331</v>
      </c>
      <c r="J33" s="21">
        <f t="shared" si="3"/>
        <v>0.33333333333333331</v>
      </c>
    </row>
    <row r="34" spans="1:10" x14ac:dyDescent="0.2">
      <c r="A34" s="7" t="s">
        <v>71</v>
      </c>
      <c r="B34" s="65">
        <v>73</v>
      </c>
      <c r="C34" s="66">
        <v>346</v>
      </c>
      <c r="D34" s="65">
        <v>919</v>
      </c>
      <c r="E34" s="66">
        <v>1835</v>
      </c>
      <c r="F34" s="67"/>
      <c r="G34" s="65">
        <f t="shared" si="0"/>
        <v>-273</v>
      </c>
      <c r="H34" s="66">
        <f t="shared" si="1"/>
        <v>-916</v>
      </c>
      <c r="I34" s="20">
        <f t="shared" si="2"/>
        <v>-0.78901734104046239</v>
      </c>
      <c r="J34" s="21">
        <f t="shared" si="3"/>
        <v>-0.4991825613079019</v>
      </c>
    </row>
    <row r="35" spans="1:10" x14ac:dyDescent="0.2">
      <c r="A35" s="7" t="s">
        <v>72</v>
      </c>
      <c r="B35" s="65">
        <v>62</v>
      </c>
      <c r="C35" s="66">
        <v>143</v>
      </c>
      <c r="D35" s="65">
        <v>483</v>
      </c>
      <c r="E35" s="66">
        <v>861</v>
      </c>
      <c r="F35" s="67"/>
      <c r="G35" s="65">
        <f t="shared" si="0"/>
        <v>-81</v>
      </c>
      <c r="H35" s="66">
        <f t="shared" si="1"/>
        <v>-378</v>
      </c>
      <c r="I35" s="20">
        <f t="shared" si="2"/>
        <v>-0.56643356643356646</v>
      </c>
      <c r="J35" s="21">
        <f t="shared" si="3"/>
        <v>-0.43902439024390244</v>
      </c>
    </row>
    <row r="36" spans="1:10" x14ac:dyDescent="0.2">
      <c r="A36" s="7" t="s">
        <v>73</v>
      </c>
      <c r="B36" s="65">
        <v>2</v>
      </c>
      <c r="C36" s="66">
        <v>1</v>
      </c>
      <c r="D36" s="65">
        <v>12</v>
      </c>
      <c r="E36" s="66">
        <v>24</v>
      </c>
      <c r="F36" s="67"/>
      <c r="G36" s="65">
        <f t="shared" si="0"/>
        <v>1</v>
      </c>
      <c r="H36" s="66">
        <f t="shared" si="1"/>
        <v>-12</v>
      </c>
      <c r="I36" s="20">
        <f t="shared" si="2"/>
        <v>1</v>
      </c>
      <c r="J36" s="21">
        <f t="shared" si="3"/>
        <v>-0.5</v>
      </c>
    </row>
    <row r="37" spans="1:10" x14ac:dyDescent="0.2">
      <c r="A37" s="7" t="s">
        <v>74</v>
      </c>
      <c r="B37" s="65">
        <v>5</v>
      </c>
      <c r="C37" s="66">
        <v>1</v>
      </c>
      <c r="D37" s="65">
        <v>36</v>
      </c>
      <c r="E37" s="66">
        <v>27</v>
      </c>
      <c r="F37" s="67"/>
      <c r="G37" s="65">
        <f t="shared" si="0"/>
        <v>4</v>
      </c>
      <c r="H37" s="66">
        <f t="shared" si="1"/>
        <v>9</v>
      </c>
      <c r="I37" s="20">
        <f t="shared" si="2"/>
        <v>4</v>
      </c>
      <c r="J37" s="21">
        <f t="shared" si="3"/>
        <v>0.33333333333333331</v>
      </c>
    </row>
    <row r="38" spans="1:10" x14ac:dyDescent="0.2">
      <c r="A38" s="7" t="s">
        <v>75</v>
      </c>
      <c r="B38" s="65">
        <v>12</v>
      </c>
      <c r="C38" s="66">
        <v>8</v>
      </c>
      <c r="D38" s="65">
        <v>61</v>
      </c>
      <c r="E38" s="66">
        <v>50</v>
      </c>
      <c r="F38" s="67"/>
      <c r="G38" s="65">
        <f t="shared" ref="G38:G62" si="4">B38-C38</f>
        <v>4</v>
      </c>
      <c r="H38" s="66">
        <f t="shared" ref="H38:H62" si="5">D38-E38</f>
        <v>11</v>
      </c>
      <c r="I38" s="20">
        <f t="shared" ref="I38:I62" si="6">IF(C38=0, "-", IF(G38/C38&lt;10, G38/C38, "&gt;999%"))</f>
        <v>0.5</v>
      </c>
      <c r="J38" s="21">
        <f t="shared" ref="J38:J62" si="7">IF(E38=0, "-", IF(H38/E38&lt;10, H38/E38, "&gt;999%"))</f>
        <v>0.22</v>
      </c>
    </row>
    <row r="39" spans="1:10" x14ac:dyDescent="0.2">
      <c r="A39" s="7" t="s">
        <v>76</v>
      </c>
      <c r="B39" s="65">
        <v>28</v>
      </c>
      <c r="C39" s="66">
        <v>12</v>
      </c>
      <c r="D39" s="65">
        <v>91</v>
      </c>
      <c r="E39" s="66">
        <v>108</v>
      </c>
      <c r="F39" s="67"/>
      <c r="G39" s="65">
        <f t="shared" si="4"/>
        <v>16</v>
      </c>
      <c r="H39" s="66">
        <f t="shared" si="5"/>
        <v>-17</v>
      </c>
      <c r="I39" s="20">
        <f t="shared" si="6"/>
        <v>1.3333333333333333</v>
      </c>
      <c r="J39" s="21">
        <f t="shared" si="7"/>
        <v>-0.15740740740740741</v>
      </c>
    </row>
    <row r="40" spans="1:10" x14ac:dyDescent="0.2">
      <c r="A40" s="7" t="s">
        <v>78</v>
      </c>
      <c r="B40" s="65">
        <v>18</v>
      </c>
      <c r="C40" s="66">
        <v>12</v>
      </c>
      <c r="D40" s="65">
        <v>137</v>
      </c>
      <c r="E40" s="66">
        <v>132</v>
      </c>
      <c r="F40" s="67"/>
      <c r="G40" s="65">
        <f t="shared" si="4"/>
        <v>6</v>
      </c>
      <c r="H40" s="66">
        <f t="shared" si="5"/>
        <v>5</v>
      </c>
      <c r="I40" s="20">
        <f t="shared" si="6"/>
        <v>0.5</v>
      </c>
      <c r="J40" s="21">
        <f t="shared" si="7"/>
        <v>3.787878787878788E-2</v>
      </c>
    </row>
    <row r="41" spans="1:10" x14ac:dyDescent="0.2">
      <c r="A41" s="7" t="s">
        <v>79</v>
      </c>
      <c r="B41" s="65">
        <v>1</v>
      </c>
      <c r="C41" s="66">
        <v>4</v>
      </c>
      <c r="D41" s="65">
        <v>39</v>
      </c>
      <c r="E41" s="66">
        <v>10</v>
      </c>
      <c r="F41" s="67"/>
      <c r="G41" s="65">
        <f t="shared" si="4"/>
        <v>-3</v>
      </c>
      <c r="H41" s="66">
        <f t="shared" si="5"/>
        <v>29</v>
      </c>
      <c r="I41" s="20">
        <f t="shared" si="6"/>
        <v>-0.75</v>
      </c>
      <c r="J41" s="21">
        <f t="shared" si="7"/>
        <v>2.9</v>
      </c>
    </row>
    <row r="42" spans="1:10" x14ac:dyDescent="0.2">
      <c r="A42" s="7" t="s">
        <v>80</v>
      </c>
      <c r="B42" s="65">
        <v>82</v>
      </c>
      <c r="C42" s="66">
        <v>85</v>
      </c>
      <c r="D42" s="65">
        <v>659</v>
      </c>
      <c r="E42" s="66">
        <v>1067</v>
      </c>
      <c r="F42" s="67"/>
      <c r="G42" s="65">
        <f t="shared" si="4"/>
        <v>-3</v>
      </c>
      <c r="H42" s="66">
        <f t="shared" si="5"/>
        <v>-408</v>
      </c>
      <c r="I42" s="20">
        <f t="shared" si="6"/>
        <v>-3.5294117647058823E-2</v>
      </c>
      <c r="J42" s="21">
        <f t="shared" si="7"/>
        <v>-0.38238050609184632</v>
      </c>
    </row>
    <row r="43" spans="1:10" x14ac:dyDescent="0.2">
      <c r="A43" s="7" t="s">
        <v>81</v>
      </c>
      <c r="B43" s="65">
        <v>38</v>
      </c>
      <c r="C43" s="66">
        <v>131</v>
      </c>
      <c r="D43" s="65">
        <v>311</v>
      </c>
      <c r="E43" s="66">
        <v>533</v>
      </c>
      <c r="F43" s="67"/>
      <c r="G43" s="65">
        <f t="shared" si="4"/>
        <v>-93</v>
      </c>
      <c r="H43" s="66">
        <f t="shared" si="5"/>
        <v>-222</v>
      </c>
      <c r="I43" s="20">
        <f t="shared" si="6"/>
        <v>-0.70992366412213737</v>
      </c>
      <c r="J43" s="21">
        <f t="shared" si="7"/>
        <v>-0.41651031894934332</v>
      </c>
    </row>
    <row r="44" spans="1:10" x14ac:dyDescent="0.2">
      <c r="A44" s="7" t="s">
        <v>82</v>
      </c>
      <c r="B44" s="65">
        <v>217</v>
      </c>
      <c r="C44" s="66">
        <v>271</v>
      </c>
      <c r="D44" s="65">
        <v>2252</v>
      </c>
      <c r="E44" s="66">
        <v>2374</v>
      </c>
      <c r="F44" s="67"/>
      <c r="G44" s="65">
        <f t="shared" si="4"/>
        <v>-54</v>
      </c>
      <c r="H44" s="66">
        <f t="shared" si="5"/>
        <v>-122</v>
      </c>
      <c r="I44" s="20">
        <f t="shared" si="6"/>
        <v>-0.19926199261992619</v>
      </c>
      <c r="J44" s="21">
        <f t="shared" si="7"/>
        <v>-5.1390058972198824E-2</v>
      </c>
    </row>
    <row r="45" spans="1:10" x14ac:dyDescent="0.2">
      <c r="A45" s="7" t="s">
        <v>84</v>
      </c>
      <c r="B45" s="65">
        <v>77</v>
      </c>
      <c r="C45" s="66">
        <v>83</v>
      </c>
      <c r="D45" s="65">
        <v>552</v>
      </c>
      <c r="E45" s="66">
        <v>729</v>
      </c>
      <c r="F45" s="67"/>
      <c r="G45" s="65">
        <f t="shared" si="4"/>
        <v>-6</v>
      </c>
      <c r="H45" s="66">
        <f t="shared" si="5"/>
        <v>-177</v>
      </c>
      <c r="I45" s="20">
        <f t="shared" si="6"/>
        <v>-7.2289156626506021E-2</v>
      </c>
      <c r="J45" s="21">
        <f t="shared" si="7"/>
        <v>-0.24279835390946503</v>
      </c>
    </row>
    <row r="46" spans="1:10" x14ac:dyDescent="0.2">
      <c r="A46" s="7" t="s">
        <v>85</v>
      </c>
      <c r="B46" s="65">
        <v>17</v>
      </c>
      <c r="C46" s="66">
        <v>13</v>
      </c>
      <c r="D46" s="65">
        <v>104</v>
      </c>
      <c r="E46" s="66">
        <v>86</v>
      </c>
      <c r="F46" s="67"/>
      <c r="G46" s="65">
        <f t="shared" si="4"/>
        <v>4</v>
      </c>
      <c r="H46" s="66">
        <f t="shared" si="5"/>
        <v>18</v>
      </c>
      <c r="I46" s="20">
        <f t="shared" si="6"/>
        <v>0.30769230769230771</v>
      </c>
      <c r="J46" s="21">
        <f t="shared" si="7"/>
        <v>0.20930232558139536</v>
      </c>
    </row>
    <row r="47" spans="1:10" x14ac:dyDescent="0.2">
      <c r="A47" s="142" t="s">
        <v>37</v>
      </c>
      <c r="B47" s="143">
        <v>1</v>
      </c>
      <c r="C47" s="144">
        <v>1</v>
      </c>
      <c r="D47" s="143">
        <v>8</v>
      </c>
      <c r="E47" s="144">
        <v>6</v>
      </c>
      <c r="F47" s="145"/>
      <c r="G47" s="143">
        <f t="shared" si="4"/>
        <v>0</v>
      </c>
      <c r="H47" s="144">
        <f t="shared" si="5"/>
        <v>2</v>
      </c>
      <c r="I47" s="151">
        <f t="shared" si="6"/>
        <v>0</v>
      </c>
      <c r="J47" s="152">
        <f t="shared" si="7"/>
        <v>0.33333333333333331</v>
      </c>
    </row>
    <row r="48" spans="1:10" x14ac:dyDescent="0.2">
      <c r="A48" s="7" t="s">
        <v>41</v>
      </c>
      <c r="B48" s="65">
        <v>0</v>
      </c>
      <c r="C48" s="66">
        <v>0</v>
      </c>
      <c r="D48" s="65">
        <v>1</v>
      </c>
      <c r="E48" s="66">
        <v>3</v>
      </c>
      <c r="F48" s="67"/>
      <c r="G48" s="65">
        <f t="shared" si="4"/>
        <v>0</v>
      </c>
      <c r="H48" s="66">
        <f t="shared" si="5"/>
        <v>-2</v>
      </c>
      <c r="I48" s="20" t="str">
        <f t="shared" si="6"/>
        <v>-</v>
      </c>
      <c r="J48" s="21">
        <f t="shared" si="7"/>
        <v>-0.66666666666666663</v>
      </c>
    </row>
    <row r="49" spans="1:10" x14ac:dyDescent="0.2">
      <c r="A49" s="7" t="s">
        <v>42</v>
      </c>
      <c r="B49" s="65">
        <v>8</v>
      </c>
      <c r="C49" s="66">
        <v>8</v>
      </c>
      <c r="D49" s="65">
        <v>45</v>
      </c>
      <c r="E49" s="66">
        <v>53</v>
      </c>
      <c r="F49" s="67"/>
      <c r="G49" s="65">
        <f t="shared" si="4"/>
        <v>0</v>
      </c>
      <c r="H49" s="66">
        <f t="shared" si="5"/>
        <v>-8</v>
      </c>
      <c r="I49" s="20">
        <f t="shared" si="6"/>
        <v>0</v>
      </c>
      <c r="J49" s="21">
        <f t="shared" si="7"/>
        <v>-0.15094339622641509</v>
      </c>
    </row>
    <row r="50" spans="1:10" x14ac:dyDescent="0.2">
      <c r="A50" s="7" t="s">
        <v>45</v>
      </c>
      <c r="B50" s="65">
        <v>5</v>
      </c>
      <c r="C50" s="66">
        <v>8</v>
      </c>
      <c r="D50" s="65">
        <v>58</v>
      </c>
      <c r="E50" s="66">
        <v>56</v>
      </c>
      <c r="F50" s="67"/>
      <c r="G50" s="65">
        <f t="shared" si="4"/>
        <v>-3</v>
      </c>
      <c r="H50" s="66">
        <f t="shared" si="5"/>
        <v>2</v>
      </c>
      <c r="I50" s="20">
        <f t="shared" si="6"/>
        <v>-0.375</v>
      </c>
      <c r="J50" s="21">
        <f t="shared" si="7"/>
        <v>3.5714285714285712E-2</v>
      </c>
    </row>
    <row r="51" spans="1:10" x14ac:dyDescent="0.2">
      <c r="A51" s="7" t="s">
        <v>49</v>
      </c>
      <c r="B51" s="65">
        <v>0</v>
      </c>
      <c r="C51" s="66">
        <v>0</v>
      </c>
      <c r="D51" s="65">
        <v>1</v>
      </c>
      <c r="E51" s="66">
        <v>1</v>
      </c>
      <c r="F51" s="67"/>
      <c r="G51" s="65">
        <f t="shared" si="4"/>
        <v>0</v>
      </c>
      <c r="H51" s="66">
        <f t="shared" si="5"/>
        <v>0</v>
      </c>
      <c r="I51" s="20" t="str">
        <f t="shared" si="6"/>
        <v>-</v>
      </c>
      <c r="J51" s="21">
        <f t="shared" si="7"/>
        <v>0</v>
      </c>
    </row>
    <row r="52" spans="1:10" x14ac:dyDescent="0.2">
      <c r="A52" s="7" t="s">
        <v>51</v>
      </c>
      <c r="B52" s="65">
        <v>0</v>
      </c>
      <c r="C52" s="66">
        <v>0</v>
      </c>
      <c r="D52" s="65">
        <v>0</v>
      </c>
      <c r="E52" s="66">
        <v>3</v>
      </c>
      <c r="F52" s="67"/>
      <c r="G52" s="65">
        <f t="shared" si="4"/>
        <v>0</v>
      </c>
      <c r="H52" s="66">
        <f t="shared" si="5"/>
        <v>-3</v>
      </c>
      <c r="I52" s="20" t="str">
        <f t="shared" si="6"/>
        <v>-</v>
      </c>
      <c r="J52" s="21">
        <f t="shared" si="7"/>
        <v>-1</v>
      </c>
    </row>
    <row r="53" spans="1:10" x14ac:dyDescent="0.2">
      <c r="A53" s="7" t="s">
        <v>52</v>
      </c>
      <c r="B53" s="65">
        <v>16</v>
      </c>
      <c r="C53" s="66">
        <v>17</v>
      </c>
      <c r="D53" s="65">
        <v>146</v>
      </c>
      <c r="E53" s="66">
        <v>136</v>
      </c>
      <c r="F53" s="67"/>
      <c r="G53" s="65">
        <f t="shared" si="4"/>
        <v>-1</v>
      </c>
      <c r="H53" s="66">
        <f t="shared" si="5"/>
        <v>10</v>
      </c>
      <c r="I53" s="20">
        <f t="shared" si="6"/>
        <v>-5.8823529411764705E-2</v>
      </c>
      <c r="J53" s="21">
        <f t="shared" si="7"/>
        <v>7.3529411764705885E-2</v>
      </c>
    </row>
    <row r="54" spans="1:10" x14ac:dyDescent="0.2">
      <c r="A54" s="7" t="s">
        <v>54</v>
      </c>
      <c r="B54" s="65">
        <v>0</v>
      </c>
      <c r="C54" s="66">
        <v>1</v>
      </c>
      <c r="D54" s="65">
        <v>0</v>
      </c>
      <c r="E54" s="66">
        <v>21</v>
      </c>
      <c r="F54" s="67"/>
      <c r="G54" s="65">
        <f t="shared" si="4"/>
        <v>-1</v>
      </c>
      <c r="H54" s="66">
        <f t="shared" si="5"/>
        <v>-21</v>
      </c>
      <c r="I54" s="20">
        <f t="shared" si="6"/>
        <v>-1</v>
      </c>
      <c r="J54" s="21">
        <f t="shared" si="7"/>
        <v>-1</v>
      </c>
    </row>
    <row r="55" spans="1:10" x14ac:dyDescent="0.2">
      <c r="A55" s="7" t="s">
        <v>57</v>
      </c>
      <c r="B55" s="65">
        <v>1</v>
      </c>
      <c r="C55" s="66">
        <v>3</v>
      </c>
      <c r="D55" s="65">
        <v>21</v>
      </c>
      <c r="E55" s="66">
        <v>51</v>
      </c>
      <c r="F55" s="67"/>
      <c r="G55" s="65">
        <f t="shared" si="4"/>
        <v>-2</v>
      </c>
      <c r="H55" s="66">
        <f t="shared" si="5"/>
        <v>-30</v>
      </c>
      <c r="I55" s="20">
        <f t="shared" si="6"/>
        <v>-0.66666666666666663</v>
      </c>
      <c r="J55" s="21">
        <f t="shared" si="7"/>
        <v>-0.58823529411764708</v>
      </c>
    </row>
    <row r="56" spans="1:10" x14ac:dyDescent="0.2">
      <c r="A56" s="7" t="s">
        <v>62</v>
      </c>
      <c r="B56" s="65">
        <v>1</v>
      </c>
      <c r="C56" s="66">
        <v>0</v>
      </c>
      <c r="D56" s="65">
        <v>11</v>
      </c>
      <c r="E56" s="66">
        <v>14</v>
      </c>
      <c r="F56" s="67"/>
      <c r="G56" s="65">
        <f t="shared" si="4"/>
        <v>1</v>
      </c>
      <c r="H56" s="66">
        <f t="shared" si="5"/>
        <v>-3</v>
      </c>
      <c r="I56" s="20" t="str">
        <f t="shared" si="6"/>
        <v>-</v>
      </c>
      <c r="J56" s="21">
        <f t="shared" si="7"/>
        <v>-0.21428571428571427</v>
      </c>
    </row>
    <row r="57" spans="1:10" x14ac:dyDescent="0.2">
      <c r="A57" s="7" t="s">
        <v>63</v>
      </c>
      <c r="B57" s="65">
        <v>0</v>
      </c>
      <c r="C57" s="66">
        <v>0</v>
      </c>
      <c r="D57" s="65">
        <v>1</v>
      </c>
      <c r="E57" s="66">
        <v>2</v>
      </c>
      <c r="F57" s="67"/>
      <c r="G57" s="65">
        <f t="shared" si="4"/>
        <v>0</v>
      </c>
      <c r="H57" s="66">
        <f t="shared" si="5"/>
        <v>-1</v>
      </c>
      <c r="I57" s="20" t="str">
        <f t="shared" si="6"/>
        <v>-</v>
      </c>
      <c r="J57" s="21">
        <f t="shared" si="7"/>
        <v>-0.5</v>
      </c>
    </row>
    <row r="58" spans="1:10" x14ac:dyDescent="0.2">
      <c r="A58" s="7" t="s">
        <v>67</v>
      </c>
      <c r="B58" s="65">
        <v>0</v>
      </c>
      <c r="C58" s="66">
        <v>1</v>
      </c>
      <c r="D58" s="65">
        <v>10</v>
      </c>
      <c r="E58" s="66">
        <v>2</v>
      </c>
      <c r="F58" s="67"/>
      <c r="G58" s="65">
        <f t="shared" si="4"/>
        <v>-1</v>
      </c>
      <c r="H58" s="66">
        <f t="shared" si="5"/>
        <v>8</v>
      </c>
      <c r="I58" s="20">
        <f t="shared" si="6"/>
        <v>-1</v>
      </c>
      <c r="J58" s="21">
        <f t="shared" si="7"/>
        <v>4</v>
      </c>
    </row>
    <row r="59" spans="1:10" x14ac:dyDescent="0.2">
      <c r="A59" s="7" t="s">
        <v>77</v>
      </c>
      <c r="B59" s="65">
        <v>0</v>
      </c>
      <c r="C59" s="66">
        <v>2</v>
      </c>
      <c r="D59" s="65">
        <v>3</v>
      </c>
      <c r="E59" s="66">
        <v>21</v>
      </c>
      <c r="F59" s="67"/>
      <c r="G59" s="65">
        <f t="shared" si="4"/>
        <v>-2</v>
      </c>
      <c r="H59" s="66">
        <f t="shared" si="5"/>
        <v>-18</v>
      </c>
      <c r="I59" s="20">
        <f t="shared" si="6"/>
        <v>-1</v>
      </c>
      <c r="J59" s="21">
        <f t="shared" si="7"/>
        <v>-0.8571428571428571</v>
      </c>
    </row>
    <row r="60" spans="1:10" x14ac:dyDescent="0.2">
      <c r="A60" s="7" t="s">
        <v>83</v>
      </c>
      <c r="B60" s="65">
        <v>0</v>
      </c>
      <c r="C60" s="66">
        <v>0</v>
      </c>
      <c r="D60" s="65">
        <v>12</v>
      </c>
      <c r="E60" s="66">
        <v>11</v>
      </c>
      <c r="F60" s="67"/>
      <c r="G60" s="65">
        <f t="shared" si="4"/>
        <v>0</v>
      </c>
      <c r="H60" s="66">
        <f t="shared" si="5"/>
        <v>1</v>
      </c>
      <c r="I60" s="20" t="str">
        <f t="shared" si="6"/>
        <v>-</v>
      </c>
      <c r="J60" s="21">
        <f t="shared" si="7"/>
        <v>9.0909090909090912E-2</v>
      </c>
    </row>
    <row r="61" spans="1:10" x14ac:dyDescent="0.2">
      <c r="A61" s="7" t="s">
        <v>86</v>
      </c>
      <c r="B61" s="65">
        <v>1</v>
      </c>
      <c r="C61" s="66">
        <v>2</v>
      </c>
      <c r="D61" s="65">
        <v>26</v>
      </c>
      <c r="E61" s="66">
        <v>39</v>
      </c>
      <c r="F61" s="67"/>
      <c r="G61" s="65">
        <f t="shared" si="4"/>
        <v>-1</v>
      </c>
      <c r="H61" s="66">
        <f t="shared" si="5"/>
        <v>-13</v>
      </c>
      <c r="I61" s="20">
        <f t="shared" si="6"/>
        <v>-0.5</v>
      </c>
      <c r="J61" s="21">
        <f t="shared" si="7"/>
        <v>-0.33333333333333331</v>
      </c>
    </row>
    <row r="62" spans="1:10" x14ac:dyDescent="0.2">
      <c r="A62" s="7" t="s">
        <v>87</v>
      </c>
      <c r="B62" s="65">
        <v>0</v>
      </c>
      <c r="C62" s="66">
        <v>0</v>
      </c>
      <c r="D62" s="65">
        <v>3</v>
      </c>
      <c r="E62" s="66">
        <v>5</v>
      </c>
      <c r="F62" s="67"/>
      <c r="G62" s="65">
        <f t="shared" si="4"/>
        <v>0</v>
      </c>
      <c r="H62" s="66">
        <f t="shared" si="5"/>
        <v>-2</v>
      </c>
      <c r="I62" s="20" t="str">
        <f t="shared" si="6"/>
        <v>-</v>
      </c>
      <c r="J62" s="21">
        <f t="shared" si="7"/>
        <v>-0.4</v>
      </c>
    </row>
    <row r="63" spans="1:10" x14ac:dyDescent="0.2">
      <c r="A63" s="1"/>
      <c r="B63" s="68"/>
      <c r="C63" s="69"/>
      <c r="D63" s="68"/>
      <c r="E63" s="69"/>
      <c r="F63" s="70"/>
      <c r="G63" s="68"/>
      <c r="H63" s="69"/>
      <c r="I63" s="5"/>
      <c r="J63" s="6"/>
    </row>
    <row r="64" spans="1:10" s="43" customFormat="1" x14ac:dyDescent="0.2">
      <c r="A64" s="27" t="s">
        <v>5</v>
      </c>
      <c r="B64" s="71">
        <f>SUM(B6:B63)</f>
        <v>1268</v>
      </c>
      <c r="C64" s="72">
        <f>SUM(C6:C63)</f>
        <v>1927</v>
      </c>
      <c r="D64" s="71">
        <f>SUM(D6:D63)</f>
        <v>10689</v>
      </c>
      <c r="E64" s="72">
        <f>SUM(E6:E63)</f>
        <v>14791</v>
      </c>
      <c r="F64" s="73"/>
      <c r="G64" s="71">
        <f>SUM(G6:G63)</f>
        <v>-659</v>
      </c>
      <c r="H64" s="72">
        <f>SUM(H6:H63)</f>
        <v>-4102</v>
      </c>
      <c r="I64" s="37">
        <f>IF(C64=0, 0, G64/C64)</f>
        <v>-0.34198235599377269</v>
      </c>
      <c r="J64" s="38">
        <f>IF(E64=0, 0, H64/E64)</f>
        <v>-0.27733080927591103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5"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4"/>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99</v>
      </c>
      <c r="B2" s="202" t="s">
        <v>89</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0.157728706624606</v>
      </c>
      <c r="C6" s="17">
        <v>0</v>
      </c>
      <c r="D6" s="16">
        <v>7.4843296847226098E-2</v>
      </c>
      <c r="E6" s="17">
        <v>6.7608680954634607E-3</v>
      </c>
      <c r="F6" s="12"/>
      <c r="G6" s="10">
        <f t="shared" ref="G6:G37" si="0">B6-C6</f>
        <v>0.157728706624606</v>
      </c>
      <c r="H6" s="11">
        <f t="shared" ref="H6:H37" si="1">D6-E6</f>
        <v>6.8082428751762639E-2</v>
      </c>
    </row>
    <row r="7" spans="1:8" x14ac:dyDescent="0.2">
      <c r="A7" s="7" t="s">
        <v>32</v>
      </c>
      <c r="B7" s="16">
        <v>7.8864353312302807E-2</v>
      </c>
      <c r="C7" s="17">
        <v>0</v>
      </c>
      <c r="D7" s="16">
        <v>9.355412105903271E-3</v>
      </c>
      <c r="E7" s="17">
        <v>0</v>
      </c>
      <c r="F7" s="12"/>
      <c r="G7" s="10">
        <f t="shared" si="0"/>
        <v>7.8864353312302807E-2</v>
      </c>
      <c r="H7" s="11">
        <f t="shared" si="1"/>
        <v>9.355412105903271E-3</v>
      </c>
    </row>
    <row r="8" spans="1:8" x14ac:dyDescent="0.2">
      <c r="A8" s="7" t="s">
        <v>33</v>
      </c>
      <c r="B8" s="16">
        <v>1.10410094637224</v>
      </c>
      <c r="C8" s="17">
        <v>0.103788271925272</v>
      </c>
      <c r="D8" s="16">
        <v>1.11329404060249</v>
      </c>
      <c r="E8" s="17">
        <v>0.66256507335541903</v>
      </c>
      <c r="F8" s="12"/>
      <c r="G8" s="10">
        <f t="shared" si="0"/>
        <v>1.0003126744469679</v>
      </c>
      <c r="H8" s="11">
        <f t="shared" si="1"/>
        <v>0.45072896724707101</v>
      </c>
    </row>
    <row r="9" spans="1:8" x14ac:dyDescent="0.2">
      <c r="A9" s="7" t="s">
        <v>34</v>
      </c>
      <c r="B9" s="16">
        <v>0.47318611987381703</v>
      </c>
      <c r="C9" s="17">
        <v>0.674623767514271</v>
      </c>
      <c r="D9" s="16">
        <v>0.66423425951913195</v>
      </c>
      <c r="E9" s="17">
        <v>0.58143465620985701</v>
      </c>
      <c r="F9" s="12"/>
      <c r="G9" s="10">
        <f t="shared" si="0"/>
        <v>-0.20143764764045397</v>
      </c>
      <c r="H9" s="11">
        <f t="shared" si="1"/>
        <v>8.2799603309274938E-2</v>
      </c>
    </row>
    <row r="10" spans="1:8" x14ac:dyDescent="0.2">
      <c r="A10" s="7" t="s">
        <v>35</v>
      </c>
      <c r="B10" s="16">
        <v>0</v>
      </c>
      <c r="C10" s="17">
        <v>0</v>
      </c>
      <c r="D10" s="16">
        <v>3.7421648423613098E-2</v>
      </c>
      <c r="E10" s="17">
        <v>0</v>
      </c>
      <c r="F10" s="12"/>
      <c r="G10" s="10">
        <f t="shared" si="0"/>
        <v>0</v>
      </c>
      <c r="H10" s="11">
        <f t="shared" si="1"/>
        <v>3.7421648423613098E-2</v>
      </c>
    </row>
    <row r="11" spans="1:8" x14ac:dyDescent="0.2">
      <c r="A11" s="7" t="s">
        <v>36</v>
      </c>
      <c r="B11" s="16">
        <v>0</v>
      </c>
      <c r="C11" s="17">
        <v>0.103788271925272</v>
      </c>
      <c r="D11" s="16">
        <v>0</v>
      </c>
      <c r="E11" s="17">
        <v>3.3804340477317299E-2</v>
      </c>
      <c r="F11" s="12"/>
      <c r="G11" s="10">
        <f t="shared" si="0"/>
        <v>-0.103788271925272</v>
      </c>
      <c r="H11" s="11">
        <f t="shared" si="1"/>
        <v>-3.3804340477317299E-2</v>
      </c>
    </row>
    <row r="12" spans="1:8" x14ac:dyDescent="0.2">
      <c r="A12" s="7" t="s">
        <v>38</v>
      </c>
      <c r="B12" s="16">
        <v>0</v>
      </c>
      <c r="C12" s="17">
        <v>0</v>
      </c>
      <c r="D12" s="16">
        <v>9.355412105903271E-3</v>
      </c>
      <c r="E12" s="17">
        <v>2.7043472381853798E-2</v>
      </c>
      <c r="F12" s="12"/>
      <c r="G12" s="10">
        <f t="shared" si="0"/>
        <v>0</v>
      </c>
      <c r="H12" s="11">
        <f t="shared" si="1"/>
        <v>-1.7688060275950525E-2</v>
      </c>
    </row>
    <row r="13" spans="1:8" x14ac:dyDescent="0.2">
      <c r="A13" s="7" t="s">
        <v>39</v>
      </c>
      <c r="B13" s="16">
        <v>0.55205047318611999</v>
      </c>
      <c r="C13" s="17">
        <v>0.72651790347690692</v>
      </c>
      <c r="D13" s="16">
        <v>0.27130695107119501</v>
      </c>
      <c r="E13" s="17">
        <v>0.64904333716449203</v>
      </c>
      <c r="F13" s="12"/>
      <c r="G13" s="10">
        <f t="shared" si="0"/>
        <v>-0.17446743029078693</v>
      </c>
      <c r="H13" s="11">
        <f t="shared" si="1"/>
        <v>-0.37773638609329702</v>
      </c>
    </row>
    <row r="14" spans="1:8" x14ac:dyDescent="0.2">
      <c r="A14" s="7" t="s">
        <v>40</v>
      </c>
      <c r="B14" s="16">
        <v>9.3059936908517393</v>
      </c>
      <c r="C14" s="17">
        <v>4.7223663725999003</v>
      </c>
      <c r="D14" s="16">
        <v>8.0643652352886104</v>
      </c>
      <c r="E14" s="17">
        <v>6.5174768440267705</v>
      </c>
      <c r="F14" s="12"/>
      <c r="G14" s="10">
        <f t="shared" si="0"/>
        <v>4.583627318251839</v>
      </c>
      <c r="H14" s="11">
        <f t="shared" si="1"/>
        <v>1.5468883912618399</v>
      </c>
    </row>
    <row r="15" spans="1:8" x14ac:dyDescent="0.2">
      <c r="A15" s="7" t="s">
        <v>43</v>
      </c>
      <c r="B15" s="16">
        <v>0.47318611987381703</v>
      </c>
      <c r="C15" s="17">
        <v>0.31136481577581698</v>
      </c>
      <c r="D15" s="16">
        <v>0.33679483581251801</v>
      </c>
      <c r="E15" s="17">
        <v>0.29071732810492901</v>
      </c>
      <c r="F15" s="12"/>
      <c r="G15" s="10">
        <f t="shared" si="0"/>
        <v>0.16182130409800005</v>
      </c>
      <c r="H15" s="11">
        <f t="shared" si="1"/>
        <v>4.6077507707589005E-2</v>
      </c>
    </row>
    <row r="16" spans="1:8" x14ac:dyDescent="0.2">
      <c r="A16" s="7" t="s">
        <v>44</v>
      </c>
      <c r="B16" s="16">
        <v>0</v>
      </c>
      <c r="C16" s="17">
        <v>0</v>
      </c>
      <c r="D16" s="16">
        <v>0</v>
      </c>
      <c r="E16" s="17">
        <v>1.3521736190926899E-2</v>
      </c>
      <c r="F16" s="12"/>
      <c r="G16" s="10">
        <f t="shared" si="0"/>
        <v>0</v>
      </c>
      <c r="H16" s="11">
        <f t="shared" si="1"/>
        <v>-1.3521736190926899E-2</v>
      </c>
    </row>
    <row r="17" spans="1:8" x14ac:dyDescent="0.2">
      <c r="A17" s="7" t="s">
        <v>46</v>
      </c>
      <c r="B17" s="16">
        <v>7.8864353312302807E-2</v>
      </c>
      <c r="C17" s="17">
        <v>4.61857810067462</v>
      </c>
      <c r="D17" s="16">
        <v>3.4802133033960096</v>
      </c>
      <c r="E17" s="17">
        <v>5.6791292001893003</v>
      </c>
      <c r="F17" s="12"/>
      <c r="G17" s="10">
        <f t="shared" si="0"/>
        <v>-4.5397137473623168</v>
      </c>
      <c r="H17" s="11">
        <f t="shared" si="1"/>
        <v>-2.1989158967932907</v>
      </c>
    </row>
    <row r="18" spans="1:8" x14ac:dyDescent="0.2">
      <c r="A18" s="7" t="s">
        <v>47</v>
      </c>
      <c r="B18" s="16">
        <v>1.49842271293375</v>
      </c>
      <c r="C18" s="17">
        <v>3.1136481577581696</v>
      </c>
      <c r="D18" s="16">
        <v>3.12470764337169</v>
      </c>
      <c r="E18" s="17">
        <v>3.79960786965046</v>
      </c>
      <c r="F18" s="12"/>
      <c r="G18" s="10">
        <f t="shared" si="0"/>
        <v>-1.6152254448244197</v>
      </c>
      <c r="H18" s="11">
        <f t="shared" si="1"/>
        <v>-0.67490022627877</v>
      </c>
    </row>
    <row r="19" spans="1:8" x14ac:dyDescent="0.2">
      <c r="A19" s="7" t="s">
        <v>48</v>
      </c>
      <c r="B19" s="16">
        <v>7.8864353312302811</v>
      </c>
      <c r="C19" s="17">
        <v>8.8738972496107902</v>
      </c>
      <c r="D19" s="16">
        <v>6.2400598746374794</v>
      </c>
      <c r="E19" s="17">
        <v>8.2820634169427407</v>
      </c>
      <c r="F19" s="12"/>
      <c r="G19" s="10">
        <f t="shared" si="0"/>
        <v>-0.98746191838050912</v>
      </c>
      <c r="H19" s="11">
        <f t="shared" si="1"/>
        <v>-2.0420035423052614</v>
      </c>
    </row>
    <row r="20" spans="1:8" x14ac:dyDescent="0.2">
      <c r="A20" s="7" t="s">
        <v>50</v>
      </c>
      <c r="B20" s="16">
        <v>0</v>
      </c>
      <c r="C20" s="17">
        <v>0</v>
      </c>
      <c r="D20" s="16">
        <v>0</v>
      </c>
      <c r="E20" s="17">
        <v>6.7608680954634607E-3</v>
      </c>
      <c r="F20" s="12"/>
      <c r="G20" s="10">
        <f t="shared" si="0"/>
        <v>0</v>
      </c>
      <c r="H20" s="11">
        <f t="shared" si="1"/>
        <v>-6.7608680954634607E-3</v>
      </c>
    </row>
    <row r="21" spans="1:8" x14ac:dyDescent="0.2">
      <c r="A21" s="7" t="s">
        <v>53</v>
      </c>
      <c r="B21" s="16">
        <v>1.65615141955836</v>
      </c>
      <c r="C21" s="17">
        <v>2.12765957446809</v>
      </c>
      <c r="D21" s="16">
        <v>2.4885396201702701</v>
      </c>
      <c r="E21" s="17">
        <v>2.8530863362855801</v>
      </c>
      <c r="F21" s="12"/>
      <c r="G21" s="10">
        <f t="shared" si="0"/>
        <v>-0.47150815490972997</v>
      </c>
      <c r="H21" s="11">
        <f t="shared" si="1"/>
        <v>-0.36454671611530998</v>
      </c>
    </row>
    <row r="22" spans="1:8" x14ac:dyDescent="0.2">
      <c r="A22" s="7" t="s">
        <v>55</v>
      </c>
      <c r="B22" s="16">
        <v>0</v>
      </c>
      <c r="C22" s="17">
        <v>5.1894135962636201E-2</v>
      </c>
      <c r="D22" s="16">
        <v>0.18710824211806501</v>
      </c>
      <c r="E22" s="17">
        <v>0.28395646000946501</v>
      </c>
      <c r="F22" s="12"/>
      <c r="G22" s="10">
        <f t="shared" si="0"/>
        <v>-5.1894135962636201E-2</v>
      </c>
      <c r="H22" s="11">
        <f t="shared" si="1"/>
        <v>-9.6848217891399996E-2</v>
      </c>
    </row>
    <row r="23" spans="1:8" x14ac:dyDescent="0.2">
      <c r="A23" s="7" t="s">
        <v>56</v>
      </c>
      <c r="B23" s="16">
        <v>0.63091482649842301</v>
      </c>
      <c r="C23" s="17">
        <v>0.31136481577581698</v>
      </c>
      <c r="D23" s="16">
        <v>0.54261390214238903</v>
      </c>
      <c r="E23" s="17">
        <v>0.256912987627611</v>
      </c>
      <c r="F23" s="12"/>
      <c r="G23" s="10">
        <f t="shared" si="0"/>
        <v>0.31955001072260603</v>
      </c>
      <c r="H23" s="11">
        <f t="shared" si="1"/>
        <v>0.28570091451477803</v>
      </c>
    </row>
    <row r="24" spans="1:8" x14ac:dyDescent="0.2">
      <c r="A24" s="7" t="s">
        <v>58</v>
      </c>
      <c r="B24" s="16">
        <v>4.3375394321766594</v>
      </c>
      <c r="C24" s="17">
        <v>4.20342501297353</v>
      </c>
      <c r="D24" s="16">
        <v>3.1901955281130103</v>
      </c>
      <c r="E24" s="17">
        <v>3.7590426610776801</v>
      </c>
      <c r="F24" s="12"/>
      <c r="G24" s="10">
        <f t="shared" si="0"/>
        <v>0.13411441920312939</v>
      </c>
      <c r="H24" s="11">
        <f t="shared" si="1"/>
        <v>-0.56884713296466982</v>
      </c>
    </row>
    <row r="25" spans="1:8" x14ac:dyDescent="0.2">
      <c r="A25" s="7" t="s">
        <v>59</v>
      </c>
      <c r="B25" s="16">
        <v>0.63091482649842301</v>
      </c>
      <c r="C25" s="17">
        <v>0.41515308770109</v>
      </c>
      <c r="D25" s="16">
        <v>0.52390307793058299</v>
      </c>
      <c r="E25" s="17">
        <v>0.57467378811439396</v>
      </c>
      <c r="F25" s="12"/>
      <c r="G25" s="10">
        <f t="shared" si="0"/>
        <v>0.21576173879733301</v>
      </c>
      <c r="H25" s="11">
        <f t="shared" si="1"/>
        <v>-5.0770710183810963E-2</v>
      </c>
    </row>
    <row r="26" spans="1:8" x14ac:dyDescent="0.2">
      <c r="A26" s="7" t="s">
        <v>60</v>
      </c>
      <c r="B26" s="16">
        <v>1.81388012618297</v>
      </c>
      <c r="C26" s="17">
        <v>0.83030617540217999</v>
      </c>
      <c r="D26" s="16">
        <v>1.19749274955562</v>
      </c>
      <c r="E26" s="17">
        <v>0.67608680954634592</v>
      </c>
      <c r="F26" s="12"/>
      <c r="G26" s="10">
        <f t="shared" si="0"/>
        <v>0.98357395078079002</v>
      </c>
      <c r="H26" s="11">
        <f t="shared" si="1"/>
        <v>0.52140594000927409</v>
      </c>
    </row>
    <row r="27" spans="1:8" x14ac:dyDescent="0.2">
      <c r="A27" s="7" t="s">
        <v>61</v>
      </c>
      <c r="B27" s="16">
        <v>0</v>
      </c>
      <c r="C27" s="17">
        <v>5.1894135962636201E-2</v>
      </c>
      <c r="D27" s="16">
        <v>2.8066236317709797E-2</v>
      </c>
      <c r="E27" s="17">
        <v>0.270434723818538</v>
      </c>
      <c r="F27" s="12"/>
      <c r="G27" s="10">
        <f t="shared" si="0"/>
        <v>-5.1894135962636201E-2</v>
      </c>
      <c r="H27" s="11">
        <f t="shared" si="1"/>
        <v>-0.24236848750082821</v>
      </c>
    </row>
    <row r="28" spans="1:8" x14ac:dyDescent="0.2">
      <c r="A28" s="7" t="s">
        <v>64</v>
      </c>
      <c r="B28" s="16">
        <v>0</v>
      </c>
      <c r="C28" s="17">
        <v>0</v>
      </c>
      <c r="D28" s="16">
        <v>9.355412105903271E-3</v>
      </c>
      <c r="E28" s="17">
        <v>0</v>
      </c>
      <c r="F28" s="12"/>
      <c r="G28" s="10">
        <f t="shared" si="0"/>
        <v>0</v>
      </c>
      <c r="H28" s="11">
        <f t="shared" si="1"/>
        <v>9.355412105903271E-3</v>
      </c>
    </row>
    <row r="29" spans="1:8" x14ac:dyDescent="0.2">
      <c r="A29" s="7" t="s">
        <v>65</v>
      </c>
      <c r="B29" s="16">
        <v>8.5173501577287105</v>
      </c>
      <c r="C29" s="17">
        <v>5.7602490918526197</v>
      </c>
      <c r="D29" s="16">
        <v>7.22237814575732</v>
      </c>
      <c r="E29" s="17">
        <v>6.5986072611723303</v>
      </c>
      <c r="F29" s="12"/>
      <c r="G29" s="10">
        <f t="shared" si="0"/>
        <v>2.7571010658760908</v>
      </c>
      <c r="H29" s="11">
        <f t="shared" si="1"/>
        <v>0.62377088458498964</v>
      </c>
    </row>
    <row r="30" spans="1:8" x14ac:dyDescent="0.2">
      <c r="A30" s="7" t="s">
        <v>66</v>
      </c>
      <c r="B30" s="16">
        <v>2.1293375394321803</v>
      </c>
      <c r="C30" s="17">
        <v>0.674623767514271</v>
      </c>
      <c r="D30" s="16">
        <v>1.2162035737674199</v>
      </c>
      <c r="E30" s="17">
        <v>0.81130417145561495</v>
      </c>
      <c r="F30" s="12"/>
      <c r="G30" s="10">
        <f t="shared" si="0"/>
        <v>1.4547137719179093</v>
      </c>
      <c r="H30" s="11">
        <f t="shared" si="1"/>
        <v>0.40489940231180499</v>
      </c>
    </row>
    <row r="31" spans="1:8" x14ac:dyDescent="0.2">
      <c r="A31" s="7" t="s">
        <v>68</v>
      </c>
      <c r="B31" s="16">
        <v>2.6813880126182998</v>
      </c>
      <c r="C31" s="17">
        <v>0.36325895173845402</v>
      </c>
      <c r="D31" s="16">
        <v>1.4687997006268101</v>
      </c>
      <c r="E31" s="17">
        <v>0.35156514096409996</v>
      </c>
      <c r="F31" s="12"/>
      <c r="G31" s="10">
        <f t="shared" si="0"/>
        <v>2.3181290608798459</v>
      </c>
      <c r="H31" s="11">
        <f t="shared" si="1"/>
        <v>1.1172345596627102</v>
      </c>
    </row>
    <row r="32" spans="1:8" x14ac:dyDescent="0.2">
      <c r="A32" s="7" t="s">
        <v>69</v>
      </c>
      <c r="B32" s="16">
        <v>3.2334384858044198</v>
      </c>
      <c r="C32" s="17">
        <v>1.97197716658018</v>
      </c>
      <c r="D32" s="16">
        <v>2.16110019646365</v>
      </c>
      <c r="E32" s="17">
        <v>1.0682171590832301</v>
      </c>
      <c r="F32" s="12"/>
      <c r="G32" s="10">
        <f t="shared" si="0"/>
        <v>1.2614613192242399</v>
      </c>
      <c r="H32" s="11">
        <f t="shared" si="1"/>
        <v>1.0928830373804199</v>
      </c>
    </row>
    <row r="33" spans="1:8" x14ac:dyDescent="0.2">
      <c r="A33" s="7" t="s">
        <v>70</v>
      </c>
      <c r="B33" s="16">
        <v>0.31545741324921101</v>
      </c>
      <c r="C33" s="17">
        <v>0.15568240788790899</v>
      </c>
      <c r="D33" s="16">
        <v>0.18710824211806501</v>
      </c>
      <c r="E33" s="17">
        <v>0.10141302143195201</v>
      </c>
      <c r="F33" s="12"/>
      <c r="G33" s="10">
        <f t="shared" si="0"/>
        <v>0.15977500536130201</v>
      </c>
      <c r="H33" s="11">
        <f t="shared" si="1"/>
        <v>8.5695220686113002E-2</v>
      </c>
    </row>
    <row r="34" spans="1:8" x14ac:dyDescent="0.2">
      <c r="A34" s="7" t="s">
        <v>71</v>
      </c>
      <c r="B34" s="16">
        <v>5.7570977917981105</v>
      </c>
      <c r="C34" s="17">
        <v>17.955371043072098</v>
      </c>
      <c r="D34" s="16">
        <v>8.5976237253251</v>
      </c>
      <c r="E34" s="17">
        <v>12.406192955175401</v>
      </c>
      <c r="F34" s="12"/>
      <c r="G34" s="10">
        <f t="shared" si="0"/>
        <v>-12.198273251273989</v>
      </c>
      <c r="H34" s="11">
        <f t="shared" si="1"/>
        <v>-3.8085692298503009</v>
      </c>
    </row>
    <row r="35" spans="1:8" x14ac:dyDescent="0.2">
      <c r="A35" s="7" t="s">
        <v>72</v>
      </c>
      <c r="B35" s="16">
        <v>4.8895899053627803</v>
      </c>
      <c r="C35" s="17">
        <v>7.4208614426569799</v>
      </c>
      <c r="D35" s="16">
        <v>4.5186640471512804</v>
      </c>
      <c r="E35" s="17">
        <v>5.82110743019404</v>
      </c>
      <c r="F35" s="12"/>
      <c r="G35" s="10">
        <f t="shared" si="0"/>
        <v>-2.5312715372941996</v>
      </c>
      <c r="H35" s="11">
        <f t="shared" si="1"/>
        <v>-1.3024433830427595</v>
      </c>
    </row>
    <row r="36" spans="1:8" x14ac:dyDescent="0.2">
      <c r="A36" s="7" t="s">
        <v>73</v>
      </c>
      <c r="B36" s="16">
        <v>0.157728706624606</v>
      </c>
      <c r="C36" s="17">
        <v>5.1894135962636201E-2</v>
      </c>
      <c r="D36" s="16">
        <v>0.11226494527083899</v>
      </c>
      <c r="E36" s="17">
        <v>0.16226083429112301</v>
      </c>
      <c r="F36" s="12"/>
      <c r="G36" s="10">
        <f t="shared" si="0"/>
        <v>0.1058345706619698</v>
      </c>
      <c r="H36" s="11">
        <f t="shared" si="1"/>
        <v>-4.9995889020284012E-2</v>
      </c>
    </row>
    <row r="37" spans="1:8" x14ac:dyDescent="0.2">
      <c r="A37" s="7" t="s">
        <v>74</v>
      </c>
      <c r="B37" s="16">
        <v>0.39432176656151402</v>
      </c>
      <c r="C37" s="17">
        <v>5.1894135962636201E-2</v>
      </c>
      <c r="D37" s="16">
        <v>0.33679483581251801</v>
      </c>
      <c r="E37" s="17">
        <v>0.18254343857751301</v>
      </c>
      <c r="F37" s="12"/>
      <c r="G37" s="10">
        <f t="shared" si="0"/>
        <v>0.34242763059887782</v>
      </c>
      <c r="H37" s="11">
        <f t="shared" si="1"/>
        <v>0.154251397235005</v>
      </c>
    </row>
    <row r="38" spans="1:8" x14ac:dyDescent="0.2">
      <c r="A38" s="7" t="s">
        <v>75</v>
      </c>
      <c r="B38" s="16">
        <v>0.94637223974763407</v>
      </c>
      <c r="C38" s="17">
        <v>0.41515308770109</v>
      </c>
      <c r="D38" s="16">
        <v>0.57068013846009902</v>
      </c>
      <c r="E38" s="17">
        <v>0.33804340477317296</v>
      </c>
      <c r="F38" s="12"/>
      <c r="G38" s="10">
        <f t="shared" ref="G38:G62" si="2">B38-C38</f>
        <v>0.53121915204654413</v>
      </c>
      <c r="H38" s="11">
        <f t="shared" ref="H38:H62" si="3">D38-E38</f>
        <v>0.23263673368692606</v>
      </c>
    </row>
    <row r="39" spans="1:8" x14ac:dyDescent="0.2">
      <c r="A39" s="7" t="s">
        <v>76</v>
      </c>
      <c r="B39" s="16">
        <v>2.20820189274448</v>
      </c>
      <c r="C39" s="17">
        <v>0.62272963155163508</v>
      </c>
      <c r="D39" s="16">
        <v>0.85134250163719694</v>
      </c>
      <c r="E39" s="17">
        <v>0.73017375431005294</v>
      </c>
      <c r="F39" s="12"/>
      <c r="G39" s="10">
        <f t="shared" si="2"/>
        <v>1.5854722611928449</v>
      </c>
      <c r="H39" s="11">
        <f t="shared" si="3"/>
        <v>0.121168747327144</v>
      </c>
    </row>
    <row r="40" spans="1:8" x14ac:dyDescent="0.2">
      <c r="A40" s="7" t="s">
        <v>78</v>
      </c>
      <c r="B40" s="16">
        <v>1.41955835962145</v>
      </c>
      <c r="C40" s="17">
        <v>0.62272963155163508</v>
      </c>
      <c r="D40" s="16">
        <v>1.28169145850875</v>
      </c>
      <c r="E40" s="17">
        <v>0.89243458860117608</v>
      </c>
      <c r="F40" s="12"/>
      <c r="G40" s="10">
        <f t="shared" si="2"/>
        <v>0.79682872806981497</v>
      </c>
      <c r="H40" s="11">
        <f t="shared" si="3"/>
        <v>0.38925686990757391</v>
      </c>
    </row>
    <row r="41" spans="1:8" x14ac:dyDescent="0.2">
      <c r="A41" s="7" t="s">
        <v>79</v>
      </c>
      <c r="B41" s="16">
        <v>7.8864353312302807E-2</v>
      </c>
      <c r="C41" s="17">
        <v>0.207576543850545</v>
      </c>
      <c r="D41" s="16">
        <v>0.364861072130227</v>
      </c>
      <c r="E41" s="17">
        <v>6.7608680954634598E-2</v>
      </c>
      <c r="F41" s="12"/>
      <c r="G41" s="10">
        <f t="shared" si="2"/>
        <v>-0.12871219053824218</v>
      </c>
      <c r="H41" s="11">
        <f t="shared" si="3"/>
        <v>0.29725239117559243</v>
      </c>
    </row>
    <row r="42" spans="1:8" x14ac:dyDescent="0.2">
      <c r="A42" s="7" t="s">
        <v>80</v>
      </c>
      <c r="B42" s="16">
        <v>6.4668769716088299</v>
      </c>
      <c r="C42" s="17">
        <v>4.4110015568240799</v>
      </c>
      <c r="D42" s="16">
        <v>6.1652165777902503</v>
      </c>
      <c r="E42" s="17">
        <v>7.2138462578595099</v>
      </c>
      <c r="F42" s="12"/>
      <c r="G42" s="10">
        <f t="shared" si="2"/>
        <v>2.05587541478475</v>
      </c>
      <c r="H42" s="11">
        <f t="shared" si="3"/>
        <v>-1.0486296800692596</v>
      </c>
    </row>
    <row r="43" spans="1:8" x14ac:dyDescent="0.2">
      <c r="A43" s="7" t="s">
        <v>81</v>
      </c>
      <c r="B43" s="16">
        <v>2.9968454258675101</v>
      </c>
      <c r="C43" s="17">
        <v>6.7981318111053497</v>
      </c>
      <c r="D43" s="16">
        <v>2.9095331649359202</v>
      </c>
      <c r="E43" s="17">
        <v>3.6035426948820199</v>
      </c>
      <c r="F43" s="12"/>
      <c r="G43" s="10">
        <f t="shared" si="2"/>
        <v>-3.8012863852378396</v>
      </c>
      <c r="H43" s="11">
        <f t="shared" si="3"/>
        <v>-0.69400952994609977</v>
      </c>
    </row>
    <row r="44" spans="1:8" x14ac:dyDescent="0.2">
      <c r="A44" s="7" t="s">
        <v>82</v>
      </c>
      <c r="B44" s="16">
        <v>17.113564668769701</v>
      </c>
      <c r="C44" s="17">
        <v>14.063310845874399</v>
      </c>
      <c r="D44" s="16">
        <v>21.068388062494201</v>
      </c>
      <c r="E44" s="17">
        <v>16.050300858630202</v>
      </c>
      <c r="F44" s="12"/>
      <c r="G44" s="10">
        <f t="shared" si="2"/>
        <v>3.0502538228953018</v>
      </c>
      <c r="H44" s="11">
        <f t="shared" si="3"/>
        <v>5.018087203863999</v>
      </c>
    </row>
    <row r="45" spans="1:8" x14ac:dyDescent="0.2">
      <c r="A45" s="7" t="s">
        <v>84</v>
      </c>
      <c r="B45" s="16">
        <v>6.0725552050473199</v>
      </c>
      <c r="C45" s="17">
        <v>4.3072132848988103</v>
      </c>
      <c r="D45" s="16">
        <v>5.1641874824586003</v>
      </c>
      <c r="E45" s="17">
        <v>4.92867284159286</v>
      </c>
      <c r="F45" s="12"/>
      <c r="G45" s="10">
        <f t="shared" si="2"/>
        <v>1.7653419201485097</v>
      </c>
      <c r="H45" s="11">
        <f t="shared" si="3"/>
        <v>0.23551464086574025</v>
      </c>
    </row>
    <row r="46" spans="1:8" x14ac:dyDescent="0.2">
      <c r="A46" s="7" t="s">
        <v>85</v>
      </c>
      <c r="B46" s="16">
        <v>1.3406940063091499</v>
      </c>
      <c r="C46" s="17">
        <v>0.674623767514271</v>
      </c>
      <c r="D46" s="16">
        <v>0.97296285901393997</v>
      </c>
      <c r="E46" s="17">
        <v>0.58143465620985701</v>
      </c>
      <c r="F46" s="12"/>
      <c r="G46" s="10">
        <f t="shared" si="2"/>
        <v>0.66607023879487892</v>
      </c>
      <c r="H46" s="11">
        <f t="shared" si="3"/>
        <v>0.39152820280408296</v>
      </c>
    </row>
    <row r="47" spans="1:8" x14ac:dyDescent="0.2">
      <c r="A47" s="142" t="s">
        <v>37</v>
      </c>
      <c r="B47" s="153">
        <v>7.8864353312302807E-2</v>
      </c>
      <c r="C47" s="154">
        <v>5.1894135962636201E-2</v>
      </c>
      <c r="D47" s="153">
        <v>7.4843296847226098E-2</v>
      </c>
      <c r="E47" s="154">
        <v>4.0565208572780703E-2</v>
      </c>
      <c r="F47" s="155"/>
      <c r="G47" s="156">
        <f t="shared" si="2"/>
        <v>2.6970217349666606E-2</v>
      </c>
      <c r="H47" s="157">
        <f t="shared" si="3"/>
        <v>3.4278088274445395E-2</v>
      </c>
    </row>
    <row r="48" spans="1:8" x14ac:dyDescent="0.2">
      <c r="A48" s="7" t="s">
        <v>41</v>
      </c>
      <c r="B48" s="16">
        <v>0</v>
      </c>
      <c r="C48" s="17">
        <v>0</v>
      </c>
      <c r="D48" s="16">
        <v>9.355412105903271E-3</v>
      </c>
      <c r="E48" s="17">
        <v>2.02826042863904E-2</v>
      </c>
      <c r="F48" s="12"/>
      <c r="G48" s="10">
        <f t="shared" si="2"/>
        <v>0</v>
      </c>
      <c r="H48" s="11">
        <f t="shared" si="3"/>
        <v>-1.0927192180487129E-2</v>
      </c>
    </row>
    <row r="49" spans="1:8" x14ac:dyDescent="0.2">
      <c r="A49" s="7" t="s">
        <v>42</v>
      </c>
      <c r="B49" s="16">
        <v>0.63091482649842301</v>
      </c>
      <c r="C49" s="17">
        <v>0.41515308770109</v>
      </c>
      <c r="D49" s="16">
        <v>0.42099354476564699</v>
      </c>
      <c r="E49" s="17">
        <v>0.35832600905956302</v>
      </c>
      <c r="F49" s="12"/>
      <c r="G49" s="10">
        <f t="shared" si="2"/>
        <v>0.21576173879733301</v>
      </c>
      <c r="H49" s="11">
        <f t="shared" si="3"/>
        <v>6.2667535706083966E-2</v>
      </c>
    </row>
    <row r="50" spans="1:8" x14ac:dyDescent="0.2">
      <c r="A50" s="7" t="s">
        <v>45</v>
      </c>
      <c r="B50" s="16">
        <v>0.39432176656151402</v>
      </c>
      <c r="C50" s="17">
        <v>0.41515308770109</v>
      </c>
      <c r="D50" s="16">
        <v>0.54261390214238903</v>
      </c>
      <c r="E50" s="17">
        <v>0.37860861334595403</v>
      </c>
      <c r="F50" s="12"/>
      <c r="G50" s="10">
        <f t="shared" si="2"/>
        <v>-2.0831321139575976E-2</v>
      </c>
      <c r="H50" s="11">
        <f t="shared" si="3"/>
        <v>0.164005288796435</v>
      </c>
    </row>
    <row r="51" spans="1:8" x14ac:dyDescent="0.2">
      <c r="A51" s="7" t="s">
        <v>49</v>
      </c>
      <c r="B51" s="16">
        <v>0</v>
      </c>
      <c r="C51" s="17">
        <v>0</v>
      </c>
      <c r="D51" s="16">
        <v>9.355412105903271E-3</v>
      </c>
      <c r="E51" s="17">
        <v>6.7608680954634607E-3</v>
      </c>
      <c r="F51" s="12"/>
      <c r="G51" s="10">
        <f t="shared" si="2"/>
        <v>0</v>
      </c>
      <c r="H51" s="11">
        <f t="shared" si="3"/>
        <v>2.5945440104398103E-3</v>
      </c>
    </row>
    <row r="52" spans="1:8" x14ac:dyDescent="0.2">
      <c r="A52" s="7" t="s">
        <v>51</v>
      </c>
      <c r="B52" s="16">
        <v>0</v>
      </c>
      <c r="C52" s="17">
        <v>0</v>
      </c>
      <c r="D52" s="16">
        <v>0</v>
      </c>
      <c r="E52" s="17">
        <v>2.02826042863904E-2</v>
      </c>
      <c r="F52" s="12"/>
      <c r="G52" s="10">
        <f t="shared" si="2"/>
        <v>0</v>
      </c>
      <c r="H52" s="11">
        <f t="shared" si="3"/>
        <v>-2.02826042863904E-2</v>
      </c>
    </row>
    <row r="53" spans="1:8" x14ac:dyDescent="0.2">
      <c r="A53" s="7" t="s">
        <v>52</v>
      </c>
      <c r="B53" s="16">
        <v>1.26182965299685</v>
      </c>
      <c r="C53" s="17">
        <v>0.88220031136481603</v>
      </c>
      <c r="D53" s="16">
        <v>1.36589016746188</v>
      </c>
      <c r="E53" s="17">
        <v>0.91947806098303009</v>
      </c>
      <c r="F53" s="12"/>
      <c r="G53" s="10">
        <f t="shared" si="2"/>
        <v>0.37962934163203399</v>
      </c>
      <c r="H53" s="11">
        <f t="shared" si="3"/>
        <v>0.44641210647884988</v>
      </c>
    </row>
    <row r="54" spans="1:8" x14ac:dyDescent="0.2">
      <c r="A54" s="7" t="s">
        <v>54</v>
      </c>
      <c r="B54" s="16">
        <v>0</v>
      </c>
      <c r="C54" s="17">
        <v>5.1894135962636201E-2</v>
      </c>
      <c r="D54" s="16">
        <v>0</v>
      </c>
      <c r="E54" s="17">
        <v>0.141978230004733</v>
      </c>
      <c r="F54" s="12"/>
      <c r="G54" s="10">
        <f t="shared" si="2"/>
        <v>-5.1894135962636201E-2</v>
      </c>
      <c r="H54" s="11">
        <f t="shared" si="3"/>
        <v>-0.141978230004733</v>
      </c>
    </row>
    <row r="55" spans="1:8" x14ac:dyDescent="0.2">
      <c r="A55" s="7" t="s">
        <v>57</v>
      </c>
      <c r="B55" s="16">
        <v>7.8864353312302807E-2</v>
      </c>
      <c r="C55" s="17">
        <v>0.15568240788790899</v>
      </c>
      <c r="D55" s="16">
        <v>0.196463654223969</v>
      </c>
      <c r="E55" s="17">
        <v>0.34480427286863602</v>
      </c>
      <c r="F55" s="12"/>
      <c r="G55" s="10">
        <f t="shared" si="2"/>
        <v>-7.6818054575606184E-2</v>
      </c>
      <c r="H55" s="11">
        <f t="shared" si="3"/>
        <v>-0.14834061864466702</v>
      </c>
    </row>
    <row r="56" spans="1:8" x14ac:dyDescent="0.2">
      <c r="A56" s="7" t="s">
        <v>62</v>
      </c>
      <c r="B56" s="16">
        <v>7.8864353312302807E-2</v>
      </c>
      <c r="C56" s="17">
        <v>0</v>
      </c>
      <c r="D56" s="16">
        <v>0.10290953316493599</v>
      </c>
      <c r="E56" s="17">
        <v>9.4652153336488409E-2</v>
      </c>
      <c r="F56" s="12"/>
      <c r="G56" s="10">
        <f t="shared" si="2"/>
        <v>7.8864353312302807E-2</v>
      </c>
      <c r="H56" s="11">
        <f t="shared" si="3"/>
        <v>8.2573798284475836E-3</v>
      </c>
    </row>
    <row r="57" spans="1:8" x14ac:dyDescent="0.2">
      <c r="A57" s="7" t="s">
        <v>63</v>
      </c>
      <c r="B57" s="16">
        <v>0</v>
      </c>
      <c r="C57" s="17">
        <v>0</v>
      </c>
      <c r="D57" s="16">
        <v>9.355412105903271E-3</v>
      </c>
      <c r="E57" s="17">
        <v>1.3521736190926899E-2</v>
      </c>
      <c r="F57" s="12"/>
      <c r="G57" s="10">
        <f t="shared" si="2"/>
        <v>0</v>
      </c>
      <c r="H57" s="11">
        <f t="shared" si="3"/>
        <v>-4.1663240850236278E-3</v>
      </c>
    </row>
    <row r="58" spans="1:8" x14ac:dyDescent="0.2">
      <c r="A58" s="7" t="s">
        <v>67</v>
      </c>
      <c r="B58" s="16">
        <v>0</v>
      </c>
      <c r="C58" s="17">
        <v>5.1894135962636201E-2</v>
      </c>
      <c r="D58" s="16">
        <v>9.3554121059032699E-2</v>
      </c>
      <c r="E58" s="17">
        <v>1.3521736190926899E-2</v>
      </c>
      <c r="F58" s="12"/>
      <c r="G58" s="10">
        <f t="shared" si="2"/>
        <v>-5.1894135962636201E-2</v>
      </c>
      <c r="H58" s="11">
        <f t="shared" si="3"/>
        <v>8.0032384868105794E-2</v>
      </c>
    </row>
    <row r="59" spans="1:8" x14ac:dyDescent="0.2">
      <c r="A59" s="7" t="s">
        <v>77</v>
      </c>
      <c r="B59" s="16">
        <v>0</v>
      </c>
      <c r="C59" s="17">
        <v>0.103788271925272</v>
      </c>
      <c r="D59" s="16">
        <v>2.8066236317709797E-2</v>
      </c>
      <c r="E59" s="17">
        <v>0.141978230004733</v>
      </c>
      <c r="F59" s="12"/>
      <c r="G59" s="10">
        <f t="shared" si="2"/>
        <v>-0.103788271925272</v>
      </c>
      <c r="H59" s="11">
        <f t="shared" si="3"/>
        <v>-0.11391199368702321</v>
      </c>
    </row>
    <row r="60" spans="1:8" x14ac:dyDescent="0.2">
      <c r="A60" s="7" t="s">
        <v>83</v>
      </c>
      <c r="B60" s="16">
        <v>0</v>
      </c>
      <c r="C60" s="17">
        <v>0</v>
      </c>
      <c r="D60" s="16">
        <v>0.11226494527083899</v>
      </c>
      <c r="E60" s="17">
        <v>7.4369549050097988E-2</v>
      </c>
      <c r="F60" s="12"/>
      <c r="G60" s="10">
        <f t="shared" si="2"/>
        <v>0</v>
      </c>
      <c r="H60" s="11">
        <f t="shared" si="3"/>
        <v>3.7895396220741007E-2</v>
      </c>
    </row>
    <row r="61" spans="1:8" x14ac:dyDescent="0.2">
      <c r="A61" s="7" t="s">
        <v>86</v>
      </c>
      <c r="B61" s="16">
        <v>7.8864353312302807E-2</v>
      </c>
      <c r="C61" s="17">
        <v>0.103788271925272</v>
      </c>
      <c r="D61" s="16">
        <v>0.24324071475348499</v>
      </c>
      <c r="E61" s="17">
        <v>0.263673855723075</v>
      </c>
      <c r="F61" s="12"/>
      <c r="G61" s="10">
        <f t="shared" si="2"/>
        <v>-2.4923918612969193E-2</v>
      </c>
      <c r="H61" s="11">
        <f t="shared" si="3"/>
        <v>-2.0433140969590008E-2</v>
      </c>
    </row>
    <row r="62" spans="1:8" x14ac:dyDescent="0.2">
      <c r="A62" s="7" t="s">
        <v>87</v>
      </c>
      <c r="B62" s="16">
        <v>0</v>
      </c>
      <c r="C62" s="17">
        <v>0</v>
      </c>
      <c r="D62" s="16">
        <v>2.8066236317709797E-2</v>
      </c>
      <c r="E62" s="17">
        <v>3.3804340477317299E-2</v>
      </c>
      <c r="F62" s="12"/>
      <c r="G62" s="10">
        <f t="shared" si="2"/>
        <v>0</v>
      </c>
      <c r="H62" s="11">
        <f t="shared" si="3"/>
        <v>-5.7381041596075016E-3</v>
      </c>
    </row>
    <row r="63" spans="1:8" x14ac:dyDescent="0.2">
      <c r="A63" s="1"/>
      <c r="B63" s="18"/>
      <c r="C63" s="19"/>
      <c r="D63" s="18"/>
      <c r="E63" s="19"/>
      <c r="F63" s="15"/>
      <c r="G63" s="13"/>
      <c r="H63" s="14"/>
    </row>
    <row r="64" spans="1:8" s="43" customFormat="1" x14ac:dyDescent="0.2">
      <c r="A64" s="27" t="s">
        <v>5</v>
      </c>
      <c r="B64" s="44">
        <f>SUM(B6:B63)</f>
        <v>100</v>
      </c>
      <c r="C64" s="45">
        <f>SUM(C6:C63)</f>
        <v>99.999999999999957</v>
      </c>
      <c r="D64" s="44">
        <f>SUM(D6:D63)</f>
        <v>100.00000000000007</v>
      </c>
      <c r="E64" s="45">
        <f>SUM(E6:E63)</f>
        <v>99.999999999999915</v>
      </c>
      <c r="F64" s="49"/>
      <c r="G64" s="50">
        <f>SUM(G6:G63)</f>
        <v>6.3574145947598026E-14</v>
      </c>
      <c r="H64" s="51">
        <f>SUM(H6:H63)</f>
        <v>1.3744561044859438E-13</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95"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99</v>
      </c>
      <c r="B2" s="202" t="s">
        <v>89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100</v>
      </c>
      <c r="B7" s="78">
        <f>SUM($B8:$B11)</f>
        <v>220</v>
      </c>
      <c r="C7" s="79">
        <f>SUM($C8:$C11)</f>
        <v>490</v>
      </c>
      <c r="D7" s="78">
        <f>SUM($D8:$D11)</f>
        <v>1820</v>
      </c>
      <c r="E7" s="79">
        <f>SUM($E8:$E11)</f>
        <v>3593</v>
      </c>
      <c r="F7" s="80"/>
      <c r="G7" s="78">
        <f>B7-C7</f>
        <v>-270</v>
      </c>
      <c r="H7" s="79">
        <f>D7-E7</f>
        <v>-1773</v>
      </c>
      <c r="I7" s="54">
        <f>IF(C7=0, "-", IF(G7/C7&lt;10, G7/C7, "&gt;999%"))</f>
        <v>-0.55102040816326525</v>
      </c>
      <c r="J7" s="55">
        <f>IF(E7=0, "-", IF(H7/E7&lt;10, H7/E7, "&gt;999%"))</f>
        <v>-0.49345950459226273</v>
      </c>
    </row>
    <row r="8" spans="1:10" x14ac:dyDescent="0.2">
      <c r="A8" s="158" t="s">
        <v>149</v>
      </c>
      <c r="B8" s="65">
        <v>116</v>
      </c>
      <c r="C8" s="66">
        <v>134</v>
      </c>
      <c r="D8" s="65">
        <v>996</v>
      </c>
      <c r="E8" s="66">
        <v>1612</v>
      </c>
      <c r="F8" s="67"/>
      <c r="G8" s="65">
        <f>B8-C8</f>
        <v>-18</v>
      </c>
      <c r="H8" s="66">
        <f>D8-E8</f>
        <v>-616</v>
      </c>
      <c r="I8" s="8">
        <f>IF(C8=0, "-", IF(G8/C8&lt;10, G8/C8, "&gt;999%"))</f>
        <v>-0.13432835820895522</v>
      </c>
      <c r="J8" s="9">
        <f>IF(E8=0, "-", IF(H8/E8&lt;10, H8/E8, "&gt;999%"))</f>
        <v>-0.38213399503722084</v>
      </c>
    </row>
    <row r="9" spans="1:10" x14ac:dyDescent="0.2">
      <c r="A9" s="158" t="s">
        <v>150</v>
      </c>
      <c r="B9" s="65">
        <v>89</v>
      </c>
      <c r="C9" s="66">
        <v>153</v>
      </c>
      <c r="D9" s="65">
        <v>615</v>
      </c>
      <c r="E9" s="66">
        <v>1174</v>
      </c>
      <c r="F9" s="67"/>
      <c r="G9" s="65">
        <f>B9-C9</f>
        <v>-64</v>
      </c>
      <c r="H9" s="66">
        <f>D9-E9</f>
        <v>-559</v>
      </c>
      <c r="I9" s="8">
        <f>IF(C9=0, "-", IF(G9/C9&lt;10, G9/C9, "&gt;999%"))</f>
        <v>-0.41830065359477125</v>
      </c>
      <c r="J9" s="9">
        <f>IF(E9=0, "-", IF(H9/E9&lt;10, H9/E9, "&gt;999%"))</f>
        <v>-0.47614991482112434</v>
      </c>
    </row>
    <row r="10" spans="1:10" x14ac:dyDescent="0.2">
      <c r="A10" s="158" t="s">
        <v>151</v>
      </c>
      <c r="B10" s="65">
        <v>15</v>
      </c>
      <c r="C10" s="66">
        <v>4</v>
      </c>
      <c r="D10" s="65">
        <v>105</v>
      </c>
      <c r="E10" s="66">
        <v>195</v>
      </c>
      <c r="F10" s="67"/>
      <c r="G10" s="65">
        <f>B10-C10</f>
        <v>11</v>
      </c>
      <c r="H10" s="66">
        <f>D10-E10</f>
        <v>-90</v>
      </c>
      <c r="I10" s="8">
        <f>IF(C10=0, "-", IF(G10/C10&lt;10, G10/C10, "&gt;999%"))</f>
        <v>2.75</v>
      </c>
      <c r="J10" s="9">
        <f>IF(E10=0, "-", IF(H10/E10&lt;10, H10/E10, "&gt;999%"))</f>
        <v>-0.46153846153846156</v>
      </c>
    </row>
    <row r="11" spans="1:10" x14ac:dyDescent="0.2">
      <c r="A11" s="158" t="s">
        <v>152</v>
      </c>
      <c r="B11" s="65">
        <v>0</v>
      </c>
      <c r="C11" s="66">
        <v>199</v>
      </c>
      <c r="D11" s="65">
        <v>104</v>
      </c>
      <c r="E11" s="66">
        <v>612</v>
      </c>
      <c r="F11" s="67"/>
      <c r="G11" s="65">
        <f>B11-C11</f>
        <v>-199</v>
      </c>
      <c r="H11" s="66">
        <f>D11-E11</f>
        <v>-508</v>
      </c>
      <c r="I11" s="8">
        <f>IF(C11=0, "-", IF(G11/C11&lt;10, G11/C11, "&gt;999%"))</f>
        <v>-1</v>
      </c>
      <c r="J11" s="9">
        <f>IF(E11=0, "-", IF(H11/E11&lt;10, H11/E11, "&gt;999%"))</f>
        <v>-0.83006535947712423</v>
      </c>
    </row>
    <row r="12" spans="1:10" x14ac:dyDescent="0.2">
      <c r="A12" s="7"/>
      <c r="B12" s="65"/>
      <c r="C12" s="66"/>
      <c r="D12" s="65"/>
      <c r="E12" s="66"/>
      <c r="F12" s="67"/>
      <c r="G12" s="65"/>
      <c r="H12" s="66"/>
      <c r="I12" s="8"/>
      <c r="J12" s="9"/>
    </row>
    <row r="13" spans="1:10" s="160" customFormat="1" x14ac:dyDescent="0.2">
      <c r="A13" s="159" t="s">
        <v>109</v>
      </c>
      <c r="B13" s="78">
        <f>SUM($B14:$B17)</f>
        <v>625</v>
      </c>
      <c r="C13" s="79">
        <f>SUM($C14:$C17)</f>
        <v>928</v>
      </c>
      <c r="D13" s="78">
        <f>SUM($D14:$D17)</f>
        <v>5070</v>
      </c>
      <c r="E13" s="79">
        <f>SUM($E14:$E17)</f>
        <v>6595</v>
      </c>
      <c r="F13" s="80"/>
      <c r="G13" s="78">
        <f>B13-C13</f>
        <v>-303</v>
      </c>
      <c r="H13" s="79">
        <f>D13-E13</f>
        <v>-1525</v>
      </c>
      <c r="I13" s="54">
        <f>IF(C13=0, "-", IF(G13/C13&lt;10, G13/C13, "&gt;999%"))</f>
        <v>-0.32650862068965519</v>
      </c>
      <c r="J13" s="55">
        <f>IF(E13=0, "-", IF(H13/E13&lt;10, H13/E13, "&gt;999%"))</f>
        <v>-0.23123578468536771</v>
      </c>
    </row>
    <row r="14" spans="1:10" x14ac:dyDescent="0.2">
      <c r="A14" s="158" t="s">
        <v>149</v>
      </c>
      <c r="B14" s="65">
        <v>360</v>
      </c>
      <c r="C14" s="66">
        <v>313</v>
      </c>
      <c r="D14" s="65">
        <v>2725</v>
      </c>
      <c r="E14" s="66">
        <v>3198</v>
      </c>
      <c r="F14" s="67"/>
      <c r="G14" s="65">
        <f>B14-C14</f>
        <v>47</v>
      </c>
      <c r="H14" s="66">
        <f>D14-E14</f>
        <v>-473</v>
      </c>
      <c r="I14" s="8">
        <f>IF(C14=0, "-", IF(G14/C14&lt;10, G14/C14, "&gt;999%"))</f>
        <v>0.15015974440894569</v>
      </c>
      <c r="J14" s="9">
        <f>IF(E14=0, "-", IF(H14/E14&lt;10, H14/E14, "&gt;999%"))</f>
        <v>-0.14790494058786741</v>
      </c>
    </row>
    <row r="15" spans="1:10" x14ac:dyDescent="0.2">
      <c r="A15" s="158" t="s">
        <v>150</v>
      </c>
      <c r="B15" s="65">
        <v>218</v>
      </c>
      <c r="C15" s="66">
        <v>198</v>
      </c>
      <c r="D15" s="65">
        <v>1796</v>
      </c>
      <c r="E15" s="66">
        <v>1743</v>
      </c>
      <c r="F15" s="67"/>
      <c r="G15" s="65">
        <f>B15-C15</f>
        <v>20</v>
      </c>
      <c r="H15" s="66">
        <f>D15-E15</f>
        <v>53</v>
      </c>
      <c r="I15" s="8">
        <f>IF(C15=0, "-", IF(G15/C15&lt;10, G15/C15, "&gt;999%"))</f>
        <v>0.10101010101010101</v>
      </c>
      <c r="J15" s="9">
        <f>IF(E15=0, "-", IF(H15/E15&lt;10, H15/E15, "&gt;999%"))</f>
        <v>3.0407343660355707E-2</v>
      </c>
    </row>
    <row r="16" spans="1:10" x14ac:dyDescent="0.2">
      <c r="A16" s="158" t="s">
        <v>151</v>
      </c>
      <c r="B16" s="65">
        <v>37</v>
      </c>
      <c r="C16" s="66">
        <v>39</v>
      </c>
      <c r="D16" s="65">
        <v>374</v>
      </c>
      <c r="E16" s="66">
        <v>398</v>
      </c>
      <c r="F16" s="67"/>
      <c r="G16" s="65">
        <f>B16-C16</f>
        <v>-2</v>
      </c>
      <c r="H16" s="66">
        <f>D16-E16</f>
        <v>-24</v>
      </c>
      <c r="I16" s="8">
        <f>IF(C16=0, "-", IF(G16/C16&lt;10, G16/C16, "&gt;999%"))</f>
        <v>-5.128205128205128E-2</v>
      </c>
      <c r="J16" s="9">
        <f>IF(E16=0, "-", IF(H16/E16&lt;10, H16/E16, "&gt;999%"))</f>
        <v>-6.030150753768844E-2</v>
      </c>
    </row>
    <row r="17" spans="1:10" x14ac:dyDescent="0.2">
      <c r="A17" s="158" t="s">
        <v>152</v>
      </c>
      <c r="B17" s="65">
        <v>10</v>
      </c>
      <c r="C17" s="66">
        <v>378</v>
      </c>
      <c r="D17" s="65">
        <v>175</v>
      </c>
      <c r="E17" s="66">
        <v>1256</v>
      </c>
      <c r="F17" s="67"/>
      <c r="G17" s="65">
        <f>B17-C17</f>
        <v>-368</v>
      </c>
      <c r="H17" s="66">
        <f>D17-E17</f>
        <v>-1081</v>
      </c>
      <c r="I17" s="8">
        <f>IF(C17=0, "-", IF(G17/C17&lt;10, G17/C17, "&gt;999%"))</f>
        <v>-0.97354497354497349</v>
      </c>
      <c r="J17" s="9">
        <f>IF(E17=0, "-", IF(H17/E17&lt;10, H17/E17, "&gt;999%"))</f>
        <v>-0.86066878980891715</v>
      </c>
    </row>
    <row r="18" spans="1:10" x14ac:dyDescent="0.2">
      <c r="A18" s="22"/>
      <c r="B18" s="74"/>
      <c r="C18" s="75"/>
      <c r="D18" s="74"/>
      <c r="E18" s="75"/>
      <c r="F18" s="76"/>
      <c r="G18" s="74"/>
      <c r="H18" s="75"/>
      <c r="I18" s="23"/>
      <c r="J18" s="24"/>
    </row>
    <row r="19" spans="1:10" s="160" customFormat="1" x14ac:dyDescent="0.2">
      <c r="A19" s="159" t="s">
        <v>115</v>
      </c>
      <c r="B19" s="78">
        <f>SUM($B20:$B23)</f>
        <v>366</v>
      </c>
      <c r="C19" s="79">
        <f>SUM($C20:$C23)</f>
        <v>448</v>
      </c>
      <c r="D19" s="78">
        <f>SUM($D20:$D23)</f>
        <v>3321</v>
      </c>
      <c r="E19" s="79">
        <f>SUM($E20:$E23)</f>
        <v>4011</v>
      </c>
      <c r="F19" s="80"/>
      <c r="G19" s="78">
        <f>B19-C19</f>
        <v>-82</v>
      </c>
      <c r="H19" s="79">
        <f>D19-E19</f>
        <v>-690</v>
      </c>
      <c r="I19" s="54">
        <f>IF(C19=0, "-", IF(G19/C19&lt;10, G19/C19, "&gt;999%"))</f>
        <v>-0.18303571428571427</v>
      </c>
      <c r="J19" s="55">
        <f>IF(E19=0, "-", IF(H19/E19&lt;10, H19/E19, "&gt;999%"))</f>
        <v>-0.17202692595362754</v>
      </c>
    </row>
    <row r="20" spans="1:10" x14ac:dyDescent="0.2">
      <c r="A20" s="158" t="s">
        <v>149</v>
      </c>
      <c r="B20" s="65">
        <v>94</v>
      </c>
      <c r="C20" s="66">
        <v>129</v>
      </c>
      <c r="D20" s="65">
        <v>943</v>
      </c>
      <c r="E20" s="66">
        <v>1175</v>
      </c>
      <c r="F20" s="67"/>
      <c r="G20" s="65">
        <f>B20-C20</f>
        <v>-35</v>
      </c>
      <c r="H20" s="66">
        <f>D20-E20</f>
        <v>-232</v>
      </c>
      <c r="I20" s="8">
        <f>IF(C20=0, "-", IF(G20/C20&lt;10, G20/C20, "&gt;999%"))</f>
        <v>-0.27131782945736432</v>
      </c>
      <c r="J20" s="9">
        <f>IF(E20=0, "-", IF(H20/E20&lt;10, H20/E20, "&gt;999%"))</f>
        <v>-0.19744680851063831</v>
      </c>
    </row>
    <row r="21" spans="1:10" x14ac:dyDescent="0.2">
      <c r="A21" s="158" t="s">
        <v>150</v>
      </c>
      <c r="B21" s="65">
        <v>257</v>
      </c>
      <c r="C21" s="66">
        <v>264</v>
      </c>
      <c r="D21" s="65">
        <v>2088</v>
      </c>
      <c r="E21" s="66">
        <v>2349</v>
      </c>
      <c r="F21" s="67"/>
      <c r="G21" s="65">
        <f>B21-C21</f>
        <v>-7</v>
      </c>
      <c r="H21" s="66">
        <f>D21-E21</f>
        <v>-261</v>
      </c>
      <c r="I21" s="8">
        <f>IF(C21=0, "-", IF(G21/C21&lt;10, G21/C21, "&gt;999%"))</f>
        <v>-2.6515151515151516E-2</v>
      </c>
      <c r="J21" s="9">
        <f>IF(E21=0, "-", IF(H21/E21&lt;10, H21/E21, "&gt;999%"))</f>
        <v>-0.1111111111111111</v>
      </c>
    </row>
    <row r="22" spans="1:10" x14ac:dyDescent="0.2">
      <c r="A22" s="158" t="s">
        <v>151</v>
      </c>
      <c r="B22" s="65">
        <v>15</v>
      </c>
      <c r="C22" s="66">
        <v>51</v>
      </c>
      <c r="D22" s="65">
        <v>258</v>
      </c>
      <c r="E22" s="66">
        <v>381</v>
      </c>
      <c r="F22" s="67"/>
      <c r="G22" s="65">
        <f>B22-C22</f>
        <v>-36</v>
      </c>
      <c r="H22" s="66">
        <f>D22-E22</f>
        <v>-123</v>
      </c>
      <c r="I22" s="8">
        <f>IF(C22=0, "-", IF(G22/C22&lt;10, G22/C22, "&gt;999%"))</f>
        <v>-0.70588235294117652</v>
      </c>
      <c r="J22" s="9">
        <f>IF(E22=0, "-", IF(H22/E22&lt;10, H22/E22, "&gt;999%"))</f>
        <v>-0.32283464566929132</v>
      </c>
    </row>
    <row r="23" spans="1:10" x14ac:dyDescent="0.2">
      <c r="A23" s="158" t="s">
        <v>152</v>
      </c>
      <c r="B23" s="65">
        <v>0</v>
      </c>
      <c r="C23" s="66">
        <v>4</v>
      </c>
      <c r="D23" s="65">
        <v>32</v>
      </c>
      <c r="E23" s="66">
        <v>106</v>
      </c>
      <c r="F23" s="67"/>
      <c r="G23" s="65">
        <f>B23-C23</f>
        <v>-4</v>
      </c>
      <c r="H23" s="66">
        <f>D23-E23</f>
        <v>-74</v>
      </c>
      <c r="I23" s="8">
        <f>IF(C23=0, "-", IF(G23/C23&lt;10, G23/C23, "&gt;999%"))</f>
        <v>-1</v>
      </c>
      <c r="J23" s="9">
        <f>IF(E23=0, "-", IF(H23/E23&lt;10, H23/E23, "&gt;999%"))</f>
        <v>-0.69811320754716977</v>
      </c>
    </row>
    <row r="24" spans="1:10" x14ac:dyDescent="0.2">
      <c r="A24" s="7"/>
      <c r="B24" s="65"/>
      <c r="C24" s="66"/>
      <c r="D24" s="65"/>
      <c r="E24" s="66"/>
      <c r="F24" s="67"/>
      <c r="G24" s="65"/>
      <c r="H24" s="66"/>
      <c r="I24" s="8"/>
      <c r="J24" s="9"/>
    </row>
    <row r="25" spans="1:10" s="43" customFormat="1" x14ac:dyDescent="0.2">
      <c r="A25" s="53" t="s">
        <v>29</v>
      </c>
      <c r="B25" s="78">
        <f>SUM($B26:$B29)</f>
        <v>1211</v>
      </c>
      <c r="C25" s="79">
        <f>SUM($C26:$C29)</f>
        <v>1866</v>
      </c>
      <c r="D25" s="78">
        <f>SUM($D26:$D29)</f>
        <v>10211</v>
      </c>
      <c r="E25" s="79">
        <f>SUM($E26:$E29)</f>
        <v>14199</v>
      </c>
      <c r="F25" s="80"/>
      <c r="G25" s="78">
        <f>B25-C25</f>
        <v>-655</v>
      </c>
      <c r="H25" s="79">
        <f>D25-E25</f>
        <v>-3988</v>
      </c>
      <c r="I25" s="54">
        <f>IF(C25=0, "-", IF(G25/C25&lt;10, G25/C25, "&gt;999%"))</f>
        <v>-0.35101822079314043</v>
      </c>
      <c r="J25" s="55">
        <f>IF(E25=0, "-", IF(H25/E25&lt;10, H25/E25, "&gt;999%"))</f>
        <v>-0.28086484963729841</v>
      </c>
    </row>
    <row r="26" spans="1:10" x14ac:dyDescent="0.2">
      <c r="A26" s="158" t="s">
        <v>149</v>
      </c>
      <c r="B26" s="65">
        <v>570</v>
      </c>
      <c r="C26" s="66">
        <v>576</v>
      </c>
      <c r="D26" s="65">
        <v>4664</v>
      </c>
      <c r="E26" s="66">
        <v>5985</v>
      </c>
      <c r="F26" s="67"/>
      <c r="G26" s="65">
        <f>B26-C26</f>
        <v>-6</v>
      </c>
      <c r="H26" s="66">
        <f>D26-E26</f>
        <v>-1321</v>
      </c>
      <c r="I26" s="8">
        <f>IF(C26=0, "-", IF(G26/C26&lt;10, G26/C26, "&gt;999%"))</f>
        <v>-1.0416666666666666E-2</v>
      </c>
      <c r="J26" s="9">
        <f>IF(E26=0, "-", IF(H26/E26&lt;10, H26/E26, "&gt;999%"))</f>
        <v>-0.22071846282372598</v>
      </c>
    </row>
    <row r="27" spans="1:10" x14ac:dyDescent="0.2">
      <c r="A27" s="158" t="s">
        <v>150</v>
      </c>
      <c r="B27" s="65">
        <v>564</v>
      </c>
      <c r="C27" s="66">
        <v>615</v>
      </c>
      <c r="D27" s="65">
        <v>4499</v>
      </c>
      <c r="E27" s="66">
        <v>5266</v>
      </c>
      <c r="F27" s="67"/>
      <c r="G27" s="65">
        <f>B27-C27</f>
        <v>-51</v>
      </c>
      <c r="H27" s="66">
        <f>D27-E27</f>
        <v>-767</v>
      </c>
      <c r="I27" s="8">
        <f>IF(C27=0, "-", IF(G27/C27&lt;10, G27/C27, "&gt;999%"))</f>
        <v>-8.2926829268292687E-2</v>
      </c>
      <c r="J27" s="9">
        <f>IF(E27=0, "-", IF(H27/E27&lt;10, H27/E27, "&gt;999%"))</f>
        <v>-0.14565134827193316</v>
      </c>
    </row>
    <row r="28" spans="1:10" x14ac:dyDescent="0.2">
      <c r="A28" s="158" t="s">
        <v>151</v>
      </c>
      <c r="B28" s="65">
        <v>67</v>
      </c>
      <c r="C28" s="66">
        <v>94</v>
      </c>
      <c r="D28" s="65">
        <v>737</v>
      </c>
      <c r="E28" s="66">
        <v>974</v>
      </c>
      <c r="F28" s="67"/>
      <c r="G28" s="65">
        <f>B28-C28</f>
        <v>-27</v>
      </c>
      <c r="H28" s="66">
        <f>D28-E28</f>
        <v>-237</v>
      </c>
      <c r="I28" s="8">
        <f>IF(C28=0, "-", IF(G28/C28&lt;10, G28/C28, "&gt;999%"))</f>
        <v>-0.28723404255319152</v>
      </c>
      <c r="J28" s="9">
        <f>IF(E28=0, "-", IF(H28/E28&lt;10, H28/E28, "&gt;999%"))</f>
        <v>-0.2433264887063655</v>
      </c>
    </row>
    <row r="29" spans="1:10" x14ac:dyDescent="0.2">
      <c r="A29" s="158" t="s">
        <v>152</v>
      </c>
      <c r="B29" s="65">
        <v>10</v>
      </c>
      <c r="C29" s="66">
        <v>581</v>
      </c>
      <c r="D29" s="65">
        <v>311</v>
      </c>
      <c r="E29" s="66">
        <v>1974</v>
      </c>
      <c r="F29" s="67"/>
      <c r="G29" s="65">
        <f>B29-C29</f>
        <v>-571</v>
      </c>
      <c r="H29" s="66">
        <f>D29-E29</f>
        <v>-1663</v>
      </c>
      <c r="I29" s="8">
        <f>IF(C29=0, "-", IF(G29/C29&lt;10, G29/C29, "&gt;999%"))</f>
        <v>-0.98278829604130813</v>
      </c>
      <c r="J29" s="9">
        <f>IF(E29=0, "-", IF(H29/E29&lt;10, H29/E29, "&gt;999%"))</f>
        <v>-0.84245187436676794</v>
      </c>
    </row>
    <row r="30" spans="1:10" x14ac:dyDescent="0.2">
      <c r="A30" s="7"/>
      <c r="B30" s="65"/>
      <c r="C30" s="66"/>
      <c r="D30" s="65"/>
      <c r="E30" s="66"/>
      <c r="F30" s="67"/>
      <c r="G30" s="65"/>
      <c r="H30" s="66"/>
      <c r="I30" s="8"/>
      <c r="J30" s="9"/>
    </row>
    <row r="31" spans="1:10" s="43" customFormat="1" x14ac:dyDescent="0.2">
      <c r="A31" s="22" t="s">
        <v>116</v>
      </c>
      <c r="B31" s="78">
        <v>57</v>
      </c>
      <c r="C31" s="79">
        <v>61</v>
      </c>
      <c r="D31" s="78">
        <v>478</v>
      </c>
      <c r="E31" s="79">
        <v>592</v>
      </c>
      <c r="F31" s="80"/>
      <c r="G31" s="78">
        <f>B31-C31</f>
        <v>-4</v>
      </c>
      <c r="H31" s="79">
        <f>D31-E31</f>
        <v>-114</v>
      </c>
      <c r="I31" s="54">
        <f>IF(C31=0, "-", IF(G31/C31&lt;10, G31/C31, "&gt;999%"))</f>
        <v>-6.5573770491803282E-2</v>
      </c>
      <c r="J31" s="55">
        <f>IF(E31=0, "-", IF(H31/E31&lt;10, H31/E31, "&gt;999%"))</f>
        <v>-0.19256756756756757</v>
      </c>
    </row>
    <row r="32" spans="1:10" x14ac:dyDescent="0.2">
      <c r="A32" s="1"/>
      <c r="B32" s="68"/>
      <c r="C32" s="69"/>
      <c r="D32" s="68"/>
      <c r="E32" s="69"/>
      <c r="F32" s="70"/>
      <c r="G32" s="68"/>
      <c r="H32" s="69"/>
      <c r="I32" s="5"/>
      <c r="J32" s="6"/>
    </row>
    <row r="33" spans="1:10" s="43" customFormat="1" x14ac:dyDescent="0.2">
      <c r="A33" s="27" t="s">
        <v>5</v>
      </c>
      <c r="B33" s="71">
        <f>SUM(B26:B32)</f>
        <v>1268</v>
      </c>
      <c r="C33" s="77">
        <f>SUM(C26:C32)</f>
        <v>1927</v>
      </c>
      <c r="D33" s="71">
        <f>SUM(D26:D32)</f>
        <v>10689</v>
      </c>
      <c r="E33" s="77">
        <f>SUM(E26:E32)</f>
        <v>14791</v>
      </c>
      <c r="F33" s="73"/>
      <c r="G33" s="71">
        <f>B33-C33</f>
        <v>-659</v>
      </c>
      <c r="H33" s="72">
        <f>D33-E33</f>
        <v>-4102</v>
      </c>
      <c r="I33" s="37">
        <f>IF(C33=0, 0, G33/C33)</f>
        <v>-0.34198235599377269</v>
      </c>
      <c r="J33" s="38">
        <f>IF(E33=0, 0, H33/E33)</f>
        <v>-0.27733080927591103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zoomScaleNormal="100"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99</v>
      </c>
      <c r="B2" s="202" t="s">
        <v>89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100</v>
      </c>
      <c r="B7" s="65"/>
      <c r="C7" s="66"/>
      <c r="D7" s="65"/>
      <c r="E7" s="66"/>
      <c r="F7" s="67"/>
      <c r="G7" s="65"/>
      <c r="H7" s="66"/>
      <c r="I7" s="20"/>
      <c r="J7" s="21"/>
    </row>
    <row r="8" spans="1:10" x14ac:dyDescent="0.2">
      <c r="A8" s="158" t="s">
        <v>153</v>
      </c>
      <c r="B8" s="65">
        <v>9</v>
      </c>
      <c r="C8" s="66">
        <v>9</v>
      </c>
      <c r="D8" s="65">
        <v>42</v>
      </c>
      <c r="E8" s="66">
        <v>78</v>
      </c>
      <c r="F8" s="67"/>
      <c r="G8" s="65">
        <f>B8-C8</f>
        <v>0</v>
      </c>
      <c r="H8" s="66">
        <f>D8-E8</f>
        <v>-36</v>
      </c>
      <c r="I8" s="20">
        <f>IF(C8=0, "-", IF(G8/C8&lt;10, G8/C8, "&gt;999%"))</f>
        <v>0</v>
      </c>
      <c r="J8" s="21">
        <f>IF(E8=0, "-", IF(H8/E8&lt;10, H8/E8, "&gt;999%"))</f>
        <v>-0.46153846153846156</v>
      </c>
    </row>
    <row r="9" spans="1:10" x14ac:dyDescent="0.2">
      <c r="A9" s="158" t="s">
        <v>154</v>
      </c>
      <c r="B9" s="65">
        <v>6</v>
      </c>
      <c r="C9" s="66">
        <v>1</v>
      </c>
      <c r="D9" s="65">
        <v>23</v>
      </c>
      <c r="E9" s="66">
        <v>14</v>
      </c>
      <c r="F9" s="67"/>
      <c r="G9" s="65">
        <f>B9-C9</f>
        <v>5</v>
      </c>
      <c r="H9" s="66">
        <f>D9-E9</f>
        <v>9</v>
      </c>
      <c r="I9" s="20">
        <f>IF(C9=0, "-", IF(G9/C9&lt;10, G9/C9, "&gt;999%"))</f>
        <v>5</v>
      </c>
      <c r="J9" s="21">
        <f>IF(E9=0, "-", IF(H9/E9&lt;10, H9/E9, "&gt;999%"))</f>
        <v>0.6428571428571429</v>
      </c>
    </row>
    <row r="10" spans="1:10" x14ac:dyDescent="0.2">
      <c r="A10" s="158" t="s">
        <v>155</v>
      </c>
      <c r="B10" s="65">
        <v>23</v>
      </c>
      <c r="C10" s="66">
        <v>19</v>
      </c>
      <c r="D10" s="65">
        <v>205</v>
      </c>
      <c r="E10" s="66">
        <v>219</v>
      </c>
      <c r="F10" s="67"/>
      <c r="G10" s="65">
        <f>B10-C10</f>
        <v>4</v>
      </c>
      <c r="H10" s="66">
        <f>D10-E10</f>
        <v>-14</v>
      </c>
      <c r="I10" s="20">
        <f>IF(C10=0, "-", IF(G10/C10&lt;10, G10/C10, "&gt;999%"))</f>
        <v>0.21052631578947367</v>
      </c>
      <c r="J10" s="21">
        <f>IF(E10=0, "-", IF(H10/E10&lt;10, H10/E10, "&gt;999%"))</f>
        <v>-6.3926940639269403E-2</v>
      </c>
    </row>
    <row r="11" spans="1:10" x14ac:dyDescent="0.2">
      <c r="A11" s="158" t="s">
        <v>156</v>
      </c>
      <c r="B11" s="65">
        <v>182</v>
      </c>
      <c r="C11" s="66">
        <v>461</v>
      </c>
      <c r="D11" s="65">
        <v>1549</v>
      </c>
      <c r="E11" s="66">
        <v>3276</v>
      </c>
      <c r="F11" s="67"/>
      <c r="G11" s="65">
        <f>B11-C11</f>
        <v>-279</v>
      </c>
      <c r="H11" s="66">
        <f>D11-E11</f>
        <v>-1727</v>
      </c>
      <c r="I11" s="20">
        <f>IF(C11=0, "-", IF(G11/C11&lt;10, G11/C11, "&gt;999%"))</f>
        <v>-0.60520607375271152</v>
      </c>
      <c r="J11" s="21">
        <f>IF(E11=0, "-", IF(H11/E11&lt;10, H11/E11, "&gt;999%"))</f>
        <v>-0.52716727716727718</v>
      </c>
    </row>
    <row r="12" spans="1:10" x14ac:dyDescent="0.2">
      <c r="A12" s="158" t="s">
        <v>157</v>
      </c>
      <c r="B12" s="65">
        <v>0</v>
      </c>
      <c r="C12" s="66">
        <v>0</v>
      </c>
      <c r="D12" s="65">
        <v>1</v>
      </c>
      <c r="E12" s="66">
        <v>6</v>
      </c>
      <c r="F12" s="67"/>
      <c r="G12" s="65">
        <f>B12-C12</f>
        <v>0</v>
      </c>
      <c r="H12" s="66">
        <f>D12-E12</f>
        <v>-5</v>
      </c>
      <c r="I12" s="20" t="str">
        <f>IF(C12=0, "-", IF(G12/C12&lt;10, G12/C12, "&gt;999%"))</f>
        <v>-</v>
      </c>
      <c r="J12" s="21">
        <f>IF(E12=0, "-", IF(H12/E12&lt;10, H12/E12, "&gt;999%"))</f>
        <v>-0.83333333333333337</v>
      </c>
    </row>
    <row r="13" spans="1:10" x14ac:dyDescent="0.2">
      <c r="A13" s="7"/>
      <c r="B13" s="65"/>
      <c r="C13" s="66"/>
      <c r="D13" s="65"/>
      <c r="E13" s="66"/>
      <c r="F13" s="67"/>
      <c r="G13" s="65"/>
      <c r="H13" s="66"/>
      <c r="I13" s="20"/>
      <c r="J13" s="21"/>
    </row>
    <row r="14" spans="1:10" s="139" customFormat="1" x14ac:dyDescent="0.2">
      <c r="A14" s="159" t="s">
        <v>109</v>
      </c>
      <c r="B14" s="65"/>
      <c r="C14" s="66"/>
      <c r="D14" s="65"/>
      <c r="E14" s="66"/>
      <c r="F14" s="67"/>
      <c r="G14" s="65"/>
      <c r="H14" s="66"/>
      <c r="I14" s="20"/>
      <c r="J14" s="21"/>
    </row>
    <row r="15" spans="1:10" x14ac:dyDescent="0.2">
      <c r="A15" s="158" t="s">
        <v>153</v>
      </c>
      <c r="B15" s="65">
        <v>96</v>
      </c>
      <c r="C15" s="66">
        <v>127</v>
      </c>
      <c r="D15" s="65">
        <v>957</v>
      </c>
      <c r="E15" s="66">
        <v>1122</v>
      </c>
      <c r="F15" s="67"/>
      <c r="G15" s="65">
        <f>B15-C15</f>
        <v>-31</v>
      </c>
      <c r="H15" s="66">
        <f>D15-E15</f>
        <v>-165</v>
      </c>
      <c r="I15" s="20">
        <f>IF(C15=0, "-", IF(G15/C15&lt;10, G15/C15, "&gt;999%"))</f>
        <v>-0.24409448818897639</v>
      </c>
      <c r="J15" s="21">
        <f>IF(E15=0, "-", IF(H15/E15&lt;10, H15/E15, "&gt;999%"))</f>
        <v>-0.14705882352941177</v>
      </c>
    </row>
    <row r="16" spans="1:10" x14ac:dyDescent="0.2">
      <c r="A16" s="158" t="s">
        <v>154</v>
      </c>
      <c r="B16" s="65">
        <v>6</v>
      </c>
      <c r="C16" s="66">
        <v>2</v>
      </c>
      <c r="D16" s="65">
        <v>14</v>
      </c>
      <c r="E16" s="66">
        <v>13</v>
      </c>
      <c r="F16" s="67"/>
      <c r="G16" s="65">
        <f>B16-C16</f>
        <v>4</v>
      </c>
      <c r="H16" s="66">
        <f>D16-E16</f>
        <v>1</v>
      </c>
      <c r="I16" s="20">
        <f>IF(C16=0, "-", IF(G16/C16&lt;10, G16/C16, "&gt;999%"))</f>
        <v>2</v>
      </c>
      <c r="J16" s="21">
        <f>IF(E16=0, "-", IF(H16/E16&lt;10, H16/E16, "&gt;999%"))</f>
        <v>7.6923076923076927E-2</v>
      </c>
    </row>
    <row r="17" spans="1:10" x14ac:dyDescent="0.2">
      <c r="A17" s="158" t="s">
        <v>155</v>
      </c>
      <c r="B17" s="65">
        <v>58</v>
      </c>
      <c r="C17" s="66">
        <v>16</v>
      </c>
      <c r="D17" s="65">
        <v>490</v>
      </c>
      <c r="E17" s="66">
        <v>113</v>
      </c>
      <c r="F17" s="67"/>
      <c r="G17" s="65">
        <f>B17-C17</f>
        <v>42</v>
      </c>
      <c r="H17" s="66">
        <f>D17-E17</f>
        <v>377</v>
      </c>
      <c r="I17" s="20">
        <f>IF(C17=0, "-", IF(G17/C17&lt;10, G17/C17, "&gt;999%"))</f>
        <v>2.625</v>
      </c>
      <c r="J17" s="21">
        <f>IF(E17=0, "-", IF(H17/E17&lt;10, H17/E17, "&gt;999%"))</f>
        <v>3.336283185840708</v>
      </c>
    </row>
    <row r="18" spans="1:10" x14ac:dyDescent="0.2">
      <c r="A18" s="158" t="s">
        <v>156</v>
      </c>
      <c r="B18" s="65">
        <v>464</v>
      </c>
      <c r="C18" s="66">
        <v>783</v>
      </c>
      <c r="D18" s="65">
        <v>3586</v>
      </c>
      <c r="E18" s="66">
        <v>5343</v>
      </c>
      <c r="F18" s="67"/>
      <c r="G18" s="65">
        <f>B18-C18</f>
        <v>-319</v>
      </c>
      <c r="H18" s="66">
        <f>D18-E18</f>
        <v>-1757</v>
      </c>
      <c r="I18" s="20">
        <f>IF(C18=0, "-", IF(G18/C18&lt;10, G18/C18, "&gt;999%"))</f>
        <v>-0.40740740740740738</v>
      </c>
      <c r="J18" s="21">
        <f>IF(E18=0, "-", IF(H18/E18&lt;10, H18/E18, "&gt;999%"))</f>
        <v>-0.32884147482687631</v>
      </c>
    </row>
    <row r="19" spans="1:10" x14ac:dyDescent="0.2">
      <c r="A19" s="158" t="s">
        <v>157</v>
      </c>
      <c r="B19" s="65">
        <v>1</v>
      </c>
      <c r="C19" s="66">
        <v>0</v>
      </c>
      <c r="D19" s="65">
        <v>23</v>
      </c>
      <c r="E19" s="66">
        <v>4</v>
      </c>
      <c r="F19" s="67"/>
      <c r="G19" s="65">
        <f>B19-C19</f>
        <v>1</v>
      </c>
      <c r="H19" s="66">
        <f>D19-E19</f>
        <v>19</v>
      </c>
      <c r="I19" s="20" t="str">
        <f>IF(C19=0, "-", IF(G19/C19&lt;10, G19/C19, "&gt;999%"))</f>
        <v>-</v>
      </c>
      <c r="J19" s="21">
        <f>IF(E19=0, "-", IF(H19/E19&lt;10, H19/E19, "&gt;999%"))</f>
        <v>4.75</v>
      </c>
    </row>
    <row r="20" spans="1:10" x14ac:dyDescent="0.2">
      <c r="A20" s="7"/>
      <c r="B20" s="65"/>
      <c r="C20" s="66"/>
      <c r="D20" s="65"/>
      <c r="E20" s="66"/>
      <c r="F20" s="67"/>
      <c r="G20" s="65"/>
      <c r="H20" s="66"/>
      <c r="I20" s="20"/>
      <c r="J20" s="21"/>
    </row>
    <row r="21" spans="1:10" s="139" customFormat="1" x14ac:dyDescent="0.2">
      <c r="A21" s="159" t="s">
        <v>115</v>
      </c>
      <c r="B21" s="65"/>
      <c r="C21" s="66"/>
      <c r="D21" s="65"/>
      <c r="E21" s="66"/>
      <c r="F21" s="67"/>
      <c r="G21" s="65"/>
      <c r="H21" s="66"/>
      <c r="I21" s="20"/>
      <c r="J21" s="21"/>
    </row>
    <row r="22" spans="1:10" x14ac:dyDescent="0.2">
      <c r="A22" s="158" t="s">
        <v>153</v>
      </c>
      <c r="B22" s="65">
        <v>335</v>
      </c>
      <c r="C22" s="66">
        <v>428</v>
      </c>
      <c r="D22" s="65">
        <v>3078</v>
      </c>
      <c r="E22" s="66">
        <v>3747</v>
      </c>
      <c r="F22" s="67"/>
      <c r="G22" s="65">
        <f>B22-C22</f>
        <v>-93</v>
      </c>
      <c r="H22" s="66">
        <f>D22-E22</f>
        <v>-669</v>
      </c>
      <c r="I22" s="20">
        <f>IF(C22=0, "-", IF(G22/C22&lt;10, G22/C22, "&gt;999%"))</f>
        <v>-0.21728971962616822</v>
      </c>
      <c r="J22" s="21">
        <f>IF(E22=0, "-", IF(H22/E22&lt;10, H22/E22, "&gt;999%"))</f>
        <v>-0.17854283426741394</v>
      </c>
    </row>
    <row r="23" spans="1:10" x14ac:dyDescent="0.2">
      <c r="A23" s="158" t="s">
        <v>156</v>
      </c>
      <c r="B23" s="65">
        <v>31</v>
      </c>
      <c r="C23" s="66">
        <v>20</v>
      </c>
      <c r="D23" s="65">
        <v>243</v>
      </c>
      <c r="E23" s="66">
        <v>264</v>
      </c>
      <c r="F23" s="67"/>
      <c r="G23" s="65">
        <f>B23-C23</f>
        <v>11</v>
      </c>
      <c r="H23" s="66">
        <f>D23-E23</f>
        <v>-21</v>
      </c>
      <c r="I23" s="20">
        <f>IF(C23=0, "-", IF(G23/C23&lt;10, G23/C23, "&gt;999%"))</f>
        <v>0.55000000000000004</v>
      </c>
      <c r="J23" s="21">
        <f>IF(E23=0, "-", IF(H23/E23&lt;10, H23/E23, "&gt;999%"))</f>
        <v>-7.9545454545454544E-2</v>
      </c>
    </row>
    <row r="24" spans="1:10" x14ac:dyDescent="0.2">
      <c r="A24" s="7"/>
      <c r="B24" s="65"/>
      <c r="C24" s="66"/>
      <c r="D24" s="65"/>
      <c r="E24" s="66"/>
      <c r="F24" s="67"/>
      <c r="G24" s="65"/>
      <c r="H24" s="66"/>
      <c r="I24" s="20"/>
      <c r="J24" s="21"/>
    </row>
    <row r="25" spans="1:10" x14ac:dyDescent="0.2">
      <c r="A25" s="7" t="s">
        <v>116</v>
      </c>
      <c r="B25" s="65">
        <v>57</v>
      </c>
      <c r="C25" s="66">
        <v>61</v>
      </c>
      <c r="D25" s="65">
        <v>478</v>
      </c>
      <c r="E25" s="66">
        <v>592</v>
      </c>
      <c r="F25" s="67"/>
      <c r="G25" s="65">
        <f>B25-C25</f>
        <v>-4</v>
      </c>
      <c r="H25" s="66">
        <f>D25-E25</f>
        <v>-114</v>
      </c>
      <c r="I25" s="20">
        <f>IF(C25=0, "-", IF(G25/C25&lt;10, G25/C25, "&gt;999%"))</f>
        <v>-6.5573770491803282E-2</v>
      </c>
      <c r="J25" s="21">
        <f>IF(E25=0, "-", IF(H25/E25&lt;10, H25/E25, "&gt;999%"))</f>
        <v>-0.19256756756756757</v>
      </c>
    </row>
    <row r="26" spans="1:10" x14ac:dyDescent="0.2">
      <c r="A26" s="1"/>
      <c r="B26" s="68"/>
      <c r="C26" s="69"/>
      <c r="D26" s="68"/>
      <c r="E26" s="69"/>
      <c r="F26" s="70"/>
      <c r="G26" s="68"/>
      <c r="H26" s="69"/>
      <c r="I26" s="5"/>
      <c r="J26" s="6"/>
    </row>
    <row r="27" spans="1:10" s="43" customFormat="1" x14ac:dyDescent="0.2">
      <c r="A27" s="27" t="s">
        <v>5</v>
      </c>
      <c r="B27" s="71">
        <f>SUM(B6:B26)</f>
        <v>1268</v>
      </c>
      <c r="C27" s="77">
        <f>SUM(C6:C26)</f>
        <v>1927</v>
      </c>
      <c r="D27" s="71">
        <f>SUM(D6:D26)</f>
        <v>10689</v>
      </c>
      <c r="E27" s="77">
        <f>SUM(E6:E26)</f>
        <v>14791</v>
      </c>
      <c r="F27" s="73"/>
      <c r="G27" s="71">
        <f>B27-C27</f>
        <v>-659</v>
      </c>
      <c r="H27" s="72">
        <f>D27-E27</f>
        <v>-4102</v>
      </c>
      <c r="I27" s="37">
        <f>IF(C27=0, 0, G27/C27)</f>
        <v>-0.34198235599377269</v>
      </c>
      <c r="J27" s="38">
        <f>IF(E27=0, 0, H27/E27)</f>
        <v>-0.27733080927591103</v>
      </c>
    </row>
    <row r="28" spans="1:10" s="43" customFormat="1" x14ac:dyDescent="0.2">
      <c r="A28" s="22"/>
      <c r="B28" s="78"/>
      <c r="C28" s="98"/>
      <c r="D28" s="78"/>
      <c r="E28" s="98"/>
      <c r="F28" s="80"/>
      <c r="G28" s="78"/>
      <c r="H28" s="79"/>
      <c r="I28" s="54"/>
      <c r="J28" s="55"/>
    </row>
    <row r="29" spans="1:10" s="139" customFormat="1" x14ac:dyDescent="0.2">
      <c r="A29" s="161" t="s">
        <v>158</v>
      </c>
      <c r="B29" s="74"/>
      <c r="C29" s="75"/>
      <c r="D29" s="74"/>
      <c r="E29" s="75"/>
      <c r="F29" s="76"/>
      <c r="G29" s="74"/>
      <c r="H29" s="75"/>
      <c r="I29" s="23"/>
      <c r="J29" s="24"/>
    </row>
    <row r="30" spans="1:10" x14ac:dyDescent="0.2">
      <c r="A30" s="7" t="s">
        <v>153</v>
      </c>
      <c r="B30" s="65">
        <v>440</v>
      </c>
      <c r="C30" s="66">
        <v>564</v>
      </c>
      <c r="D30" s="65">
        <v>4077</v>
      </c>
      <c r="E30" s="66">
        <v>4947</v>
      </c>
      <c r="F30" s="67"/>
      <c r="G30" s="65">
        <f>B30-C30</f>
        <v>-124</v>
      </c>
      <c r="H30" s="66">
        <f>D30-E30</f>
        <v>-870</v>
      </c>
      <c r="I30" s="20">
        <f>IF(C30=0, "-", IF(G30/C30&lt;10, G30/C30, "&gt;999%"))</f>
        <v>-0.21985815602836881</v>
      </c>
      <c r="J30" s="21">
        <f>IF(E30=0, "-", IF(H30/E30&lt;10, H30/E30, "&gt;999%"))</f>
        <v>-0.17586416009702852</v>
      </c>
    </row>
    <row r="31" spans="1:10" x14ac:dyDescent="0.2">
      <c r="A31" s="7" t="s">
        <v>154</v>
      </c>
      <c r="B31" s="65">
        <v>12</v>
      </c>
      <c r="C31" s="66">
        <v>3</v>
      </c>
      <c r="D31" s="65">
        <v>37</v>
      </c>
      <c r="E31" s="66">
        <v>27</v>
      </c>
      <c r="F31" s="67"/>
      <c r="G31" s="65">
        <f>B31-C31</f>
        <v>9</v>
      </c>
      <c r="H31" s="66">
        <f>D31-E31</f>
        <v>10</v>
      </c>
      <c r="I31" s="20">
        <f>IF(C31=0, "-", IF(G31/C31&lt;10, G31/C31, "&gt;999%"))</f>
        <v>3</v>
      </c>
      <c r="J31" s="21">
        <f>IF(E31=0, "-", IF(H31/E31&lt;10, H31/E31, "&gt;999%"))</f>
        <v>0.37037037037037035</v>
      </c>
    </row>
    <row r="32" spans="1:10" x14ac:dyDescent="0.2">
      <c r="A32" s="7" t="s">
        <v>155</v>
      </c>
      <c r="B32" s="65">
        <v>81</v>
      </c>
      <c r="C32" s="66">
        <v>35</v>
      </c>
      <c r="D32" s="65">
        <v>695</v>
      </c>
      <c r="E32" s="66">
        <v>332</v>
      </c>
      <c r="F32" s="67"/>
      <c r="G32" s="65">
        <f>B32-C32</f>
        <v>46</v>
      </c>
      <c r="H32" s="66">
        <f>D32-E32</f>
        <v>363</v>
      </c>
      <c r="I32" s="20">
        <f>IF(C32=0, "-", IF(G32/C32&lt;10, G32/C32, "&gt;999%"))</f>
        <v>1.3142857142857143</v>
      </c>
      <c r="J32" s="21">
        <f>IF(E32=0, "-", IF(H32/E32&lt;10, H32/E32, "&gt;999%"))</f>
        <v>1.0933734939759037</v>
      </c>
    </row>
    <row r="33" spans="1:10" x14ac:dyDescent="0.2">
      <c r="A33" s="7" t="s">
        <v>156</v>
      </c>
      <c r="B33" s="65">
        <v>677</v>
      </c>
      <c r="C33" s="66">
        <v>1264</v>
      </c>
      <c r="D33" s="65">
        <v>5378</v>
      </c>
      <c r="E33" s="66">
        <v>8883</v>
      </c>
      <c r="F33" s="67"/>
      <c r="G33" s="65">
        <f>B33-C33</f>
        <v>-587</v>
      </c>
      <c r="H33" s="66">
        <f>D33-E33</f>
        <v>-3505</v>
      </c>
      <c r="I33" s="20">
        <f>IF(C33=0, "-", IF(G33/C33&lt;10, G33/C33, "&gt;999%"))</f>
        <v>-0.46439873417721517</v>
      </c>
      <c r="J33" s="21">
        <f>IF(E33=0, "-", IF(H33/E33&lt;10, H33/E33, "&gt;999%"))</f>
        <v>-0.39457390521220309</v>
      </c>
    </row>
    <row r="34" spans="1:10" x14ac:dyDescent="0.2">
      <c r="A34" s="7" t="s">
        <v>157</v>
      </c>
      <c r="B34" s="65">
        <v>1</v>
      </c>
      <c r="C34" s="66">
        <v>0</v>
      </c>
      <c r="D34" s="65">
        <v>24</v>
      </c>
      <c r="E34" s="66">
        <v>10</v>
      </c>
      <c r="F34" s="67"/>
      <c r="G34" s="65">
        <f>B34-C34</f>
        <v>1</v>
      </c>
      <c r="H34" s="66">
        <f>D34-E34</f>
        <v>14</v>
      </c>
      <c r="I34" s="20" t="str">
        <f>IF(C34=0, "-", IF(G34/C34&lt;10, G34/C34, "&gt;999%"))</f>
        <v>-</v>
      </c>
      <c r="J34" s="21">
        <f>IF(E34=0, "-", IF(H34/E34&lt;10, H34/E34, "&gt;999%"))</f>
        <v>1.4</v>
      </c>
    </row>
    <row r="35" spans="1:10" x14ac:dyDescent="0.2">
      <c r="A35" s="7"/>
      <c r="B35" s="65"/>
      <c r="C35" s="66"/>
      <c r="D35" s="65"/>
      <c r="E35" s="66"/>
      <c r="F35" s="67"/>
      <c r="G35" s="65"/>
      <c r="H35" s="66"/>
      <c r="I35" s="20"/>
      <c r="J35" s="21"/>
    </row>
    <row r="36" spans="1:10" x14ac:dyDescent="0.2">
      <c r="A36" s="7" t="s">
        <v>116</v>
      </c>
      <c r="B36" s="65">
        <v>57</v>
      </c>
      <c r="C36" s="66">
        <v>61</v>
      </c>
      <c r="D36" s="65">
        <v>478</v>
      </c>
      <c r="E36" s="66">
        <v>592</v>
      </c>
      <c r="F36" s="67"/>
      <c r="G36" s="65">
        <f>B36-C36</f>
        <v>-4</v>
      </c>
      <c r="H36" s="66">
        <f>D36-E36</f>
        <v>-114</v>
      </c>
      <c r="I36" s="20">
        <f>IF(C36=0, "-", IF(G36/C36&lt;10, G36/C36, "&gt;999%"))</f>
        <v>-6.5573770491803282E-2</v>
      </c>
      <c r="J36" s="21">
        <f>IF(E36=0, "-", IF(H36/E36&lt;10, H36/E36, "&gt;999%"))</f>
        <v>-0.19256756756756757</v>
      </c>
    </row>
    <row r="37" spans="1:10" x14ac:dyDescent="0.2">
      <c r="A37" s="7"/>
      <c r="B37" s="65"/>
      <c r="C37" s="66"/>
      <c r="D37" s="65"/>
      <c r="E37" s="66"/>
      <c r="F37" s="67"/>
      <c r="G37" s="65"/>
      <c r="H37" s="66"/>
      <c r="I37" s="20"/>
      <c r="J37" s="21"/>
    </row>
    <row r="38" spans="1:10" s="43" customFormat="1" x14ac:dyDescent="0.2">
      <c r="A38" s="27" t="s">
        <v>5</v>
      </c>
      <c r="B38" s="71">
        <f>SUM(B28:B37)</f>
        <v>1268</v>
      </c>
      <c r="C38" s="77">
        <f>SUM(C28:C37)</f>
        <v>1927</v>
      </c>
      <c r="D38" s="71">
        <f>SUM(D28:D37)</f>
        <v>10689</v>
      </c>
      <c r="E38" s="77">
        <f>SUM(E28:E37)</f>
        <v>14791</v>
      </c>
      <c r="F38" s="73"/>
      <c r="G38" s="71">
        <f>B38-C38</f>
        <v>-659</v>
      </c>
      <c r="H38" s="72">
        <f>D38-E38</f>
        <v>-4102</v>
      </c>
      <c r="I38" s="37">
        <f>IF(C38=0, 0, G38/C38)</f>
        <v>-0.34198235599377269</v>
      </c>
      <c r="J38" s="38">
        <f>IF(E38=0, 0, H38/E38)</f>
        <v>-0.27733080927591103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99</v>
      </c>
      <c r="B2" s="202" t="s">
        <v>89</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185</v>
      </c>
      <c r="B15" s="65">
        <v>14</v>
      </c>
      <c r="C15" s="66">
        <v>15</v>
      </c>
      <c r="D15" s="65">
        <v>108</v>
      </c>
      <c r="E15" s="66">
        <v>132</v>
      </c>
      <c r="F15" s="67"/>
      <c r="G15" s="65">
        <f t="shared" ref="G15:G41" si="0">B15-C15</f>
        <v>-1</v>
      </c>
      <c r="H15" s="66">
        <f t="shared" ref="H15:H41" si="1">D15-E15</f>
        <v>-24</v>
      </c>
      <c r="I15" s="20">
        <f t="shared" ref="I15:I41" si="2">IF(C15=0, "-", IF(G15/C15&lt;10, G15/C15, "&gt;999%"))</f>
        <v>-6.6666666666666666E-2</v>
      </c>
      <c r="J15" s="21">
        <f t="shared" ref="J15:J41" si="3">IF(E15=0, "-", IF(H15/E15&lt;10, H15/E15, "&gt;999%"))</f>
        <v>-0.18181818181818182</v>
      </c>
    </row>
    <row r="16" spans="1:10" x14ac:dyDescent="0.2">
      <c r="A16" s="7" t="s">
        <v>184</v>
      </c>
      <c r="B16" s="65">
        <v>1</v>
      </c>
      <c r="C16" s="66">
        <v>2</v>
      </c>
      <c r="D16" s="65">
        <v>5</v>
      </c>
      <c r="E16" s="66">
        <v>5</v>
      </c>
      <c r="F16" s="67"/>
      <c r="G16" s="65">
        <f t="shared" si="0"/>
        <v>-1</v>
      </c>
      <c r="H16" s="66">
        <f t="shared" si="1"/>
        <v>0</v>
      </c>
      <c r="I16" s="20">
        <f t="shared" si="2"/>
        <v>-0.5</v>
      </c>
      <c r="J16" s="21">
        <f t="shared" si="3"/>
        <v>0</v>
      </c>
    </row>
    <row r="17" spans="1:10" x14ac:dyDescent="0.2">
      <c r="A17" s="7" t="s">
        <v>183</v>
      </c>
      <c r="B17" s="65">
        <v>2</v>
      </c>
      <c r="C17" s="66">
        <v>5</v>
      </c>
      <c r="D17" s="65">
        <v>38</v>
      </c>
      <c r="E17" s="66">
        <v>46</v>
      </c>
      <c r="F17" s="67"/>
      <c r="G17" s="65">
        <f t="shared" si="0"/>
        <v>-3</v>
      </c>
      <c r="H17" s="66">
        <f t="shared" si="1"/>
        <v>-8</v>
      </c>
      <c r="I17" s="20">
        <f t="shared" si="2"/>
        <v>-0.6</v>
      </c>
      <c r="J17" s="21">
        <f t="shared" si="3"/>
        <v>-0.17391304347826086</v>
      </c>
    </row>
    <row r="18" spans="1:10" x14ac:dyDescent="0.2">
      <c r="A18" s="7" t="s">
        <v>182</v>
      </c>
      <c r="B18" s="65">
        <v>1</v>
      </c>
      <c r="C18" s="66">
        <v>1</v>
      </c>
      <c r="D18" s="65">
        <v>19</v>
      </c>
      <c r="E18" s="66">
        <v>14</v>
      </c>
      <c r="F18" s="67"/>
      <c r="G18" s="65">
        <f t="shared" si="0"/>
        <v>0</v>
      </c>
      <c r="H18" s="66">
        <f t="shared" si="1"/>
        <v>5</v>
      </c>
      <c r="I18" s="20">
        <f t="shared" si="2"/>
        <v>0</v>
      </c>
      <c r="J18" s="21">
        <f t="shared" si="3"/>
        <v>0.35714285714285715</v>
      </c>
    </row>
    <row r="19" spans="1:10" x14ac:dyDescent="0.2">
      <c r="A19" s="7" t="s">
        <v>181</v>
      </c>
      <c r="B19" s="65">
        <v>75</v>
      </c>
      <c r="C19" s="66">
        <v>60</v>
      </c>
      <c r="D19" s="65">
        <v>401</v>
      </c>
      <c r="E19" s="66">
        <v>303</v>
      </c>
      <c r="F19" s="67"/>
      <c r="G19" s="65">
        <f t="shared" si="0"/>
        <v>15</v>
      </c>
      <c r="H19" s="66">
        <f t="shared" si="1"/>
        <v>98</v>
      </c>
      <c r="I19" s="20">
        <f t="shared" si="2"/>
        <v>0.25</v>
      </c>
      <c r="J19" s="21">
        <f t="shared" si="3"/>
        <v>0.32343234323432341</v>
      </c>
    </row>
    <row r="20" spans="1:10" x14ac:dyDescent="0.2">
      <c r="A20" s="7" t="s">
        <v>180</v>
      </c>
      <c r="B20" s="65">
        <v>26</v>
      </c>
      <c r="C20" s="66">
        <v>20</v>
      </c>
      <c r="D20" s="65">
        <v>188</v>
      </c>
      <c r="E20" s="66">
        <v>214</v>
      </c>
      <c r="F20" s="67"/>
      <c r="G20" s="65">
        <f t="shared" si="0"/>
        <v>6</v>
      </c>
      <c r="H20" s="66">
        <f t="shared" si="1"/>
        <v>-26</v>
      </c>
      <c r="I20" s="20">
        <f t="shared" si="2"/>
        <v>0.3</v>
      </c>
      <c r="J20" s="21">
        <f t="shared" si="3"/>
        <v>-0.12149532710280374</v>
      </c>
    </row>
    <row r="21" spans="1:10" x14ac:dyDescent="0.2">
      <c r="A21" s="7" t="s">
        <v>179</v>
      </c>
      <c r="B21" s="65">
        <v>19</v>
      </c>
      <c r="C21" s="66">
        <v>76</v>
      </c>
      <c r="D21" s="65">
        <v>187</v>
      </c>
      <c r="E21" s="66">
        <v>327</v>
      </c>
      <c r="F21" s="67"/>
      <c r="G21" s="65">
        <f t="shared" si="0"/>
        <v>-57</v>
      </c>
      <c r="H21" s="66">
        <f t="shared" si="1"/>
        <v>-140</v>
      </c>
      <c r="I21" s="20">
        <f t="shared" si="2"/>
        <v>-0.75</v>
      </c>
      <c r="J21" s="21">
        <f t="shared" si="3"/>
        <v>-0.42813455657492355</v>
      </c>
    </row>
    <row r="22" spans="1:10" x14ac:dyDescent="0.2">
      <c r="A22" s="7" t="s">
        <v>178</v>
      </c>
      <c r="B22" s="65">
        <v>4</v>
      </c>
      <c r="C22" s="66">
        <v>1</v>
      </c>
      <c r="D22" s="65">
        <v>16</v>
      </c>
      <c r="E22" s="66">
        <v>15</v>
      </c>
      <c r="F22" s="67"/>
      <c r="G22" s="65">
        <f t="shared" si="0"/>
        <v>3</v>
      </c>
      <c r="H22" s="66">
        <f t="shared" si="1"/>
        <v>1</v>
      </c>
      <c r="I22" s="20">
        <f t="shared" si="2"/>
        <v>3</v>
      </c>
      <c r="J22" s="21">
        <f t="shared" si="3"/>
        <v>6.6666666666666666E-2</v>
      </c>
    </row>
    <row r="23" spans="1:10" x14ac:dyDescent="0.2">
      <c r="A23" s="7" t="s">
        <v>177</v>
      </c>
      <c r="B23" s="65">
        <v>19</v>
      </c>
      <c r="C23" s="66">
        <v>7</v>
      </c>
      <c r="D23" s="65">
        <v>74</v>
      </c>
      <c r="E23" s="66">
        <v>93</v>
      </c>
      <c r="F23" s="67"/>
      <c r="G23" s="65">
        <f t="shared" si="0"/>
        <v>12</v>
      </c>
      <c r="H23" s="66">
        <f t="shared" si="1"/>
        <v>-19</v>
      </c>
      <c r="I23" s="20">
        <f t="shared" si="2"/>
        <v>1.7142857142857142</v>
      </c>
      <c r="J23" s="21">
        <f t="shared" si="3"/>
        <v>-0.20430107526881722</v>
      </c>
    </row>
    <row r="24" spans="1:10" x14ac:dyDescent="0.2">
      <c r="A24" s="7" t="s">
        <v>176</v>
      </c>
      <c r="B24" s="65">
        <v>62</v>
      </c>
      <c r="C24" s="66">
        <v>75</v>
      </c>
      <c r="D24" s="65">
        <v>492</v>
      </c>
      <c r="E24" s="66">
        <v>769</v>
      </c>
      <c r="F24" s="67"/>
      <c r="G24" s="65">
        <f t="shared" si="0"/>
        <v>-13</v>
      </c>
      <c r="H24" s="66">
        <f t="shared" si="1"/>
        <v>-277</v>
      </c>
      <c r="I24" s="20">
        <f t="shared" si="2"/>
        <v>-0.17333333333333334</v>
      </c>
      <c r="J24" s="21">
        <f t="shared" si="3"/>
        <v>-0.36020806241872561</v>
      </c>
    </row>
    <row r="25" spans="1:10" x14ac:dyDescent="0.2">
      <c r="A25" s="7" t="s">
        <v>175</v>
      </c>
      <c r="B25" s="65">
        <v>25</v>
      </c>
      <c r="C25" s="66">
        <v>9</v>
      </c>
      <c r="D25" s="65">
        <v>170</v>
      </c>
      <c r="E25" s="66">
        <v>131</v>
      </c>
      <c r="F25" s="67"/>
      <c r="G25" s="65">
        <f t="shared" si="0"/>
        <v>16</v>
      </c>
      <c r="H25" s="66">
        <f t="shared" si="1"/>
        <v>39</v>
      </c>
      <c r="I25" s="20">
        <f t="shared" si="2"/>
        <v>1.7777777777777777</v>
      </c>
      <c r="J25" s="21">
        <f t="shared" si="3"/>
        <v>0.29770992366412213</v>
      </c>
    </row>
    <row r="26" spans="1:10" x14ac:dyDescent="0.2">
      <c r="A26" s="7" t="s">
        <v>174</v>
      </c>
      <c r="B26" s="65">
        <v>4</v>
      </c>
      <c r="C26" s="66">
        <v>92</v>
      </c>
      <c r="D26" s="65">
        <v>68</v>
      </c>
      <c r="E26" s="66">
        <v>186</v>
      </c>
      <c r="F26" s="67"/>
      <c r="G26" s="65">
        <f t="shared" si="0"/>
        <v>-88</v>
      </c>
      <c r="H26" s="66">
        <f t="shared" si="1"/>
        <v>-118</v>
      </c>
      <c r="I26" s="20">
        <f t="shared" si="2"/>
        <v>-0.95652173913043481</v>
      </c>
      <c r="J26" s="21">
        <f t="shared" si="3"/>
        <v>-0.63440860215053763</v>
      </c>
    </row>
    <row r="27" spans="1:10" x14ac:dyDescent="0.2">
      <c r="A27" s="7" t="s">
        <v>173</v>
      </c>
      <c r="B27" s="65">
        <v>9</v>
      </c>
      <c r="C27" s="66">
        <v>14</v>
      </c>
      <c r="D27" s="65">
        <v>38</v>
      </c>
      <c r="E27" s="66">
        <v>97</v>
      </c>
      <c r="F27" s="67"/>
      <c r="G27" s="65">
        <f t="shared" si="0"/>
        <v>-5</v>
      </c>
      <c r="H27" s="66">
        <f t="shared" si="1"/>
        <v>-59</v>
      </c>
      <c r="I27" s="20">
        <f t="shared" si="2"/>
        <v>-0.35714285714285715</v>
      </c>
      <c r="J27" s="21">
        <f t="shared" si="3"/>
        <v>-0.60824742268041232</v>
      </c>
    </row>
    <row r="28" spans="1:10" x14ac:dyDescent="0.2">
      <c r="A28" s="7" t="s">
        <v>172</v>
      </c>
      <c r="B28" s="65">
        <v>395</v>
      </c>
      <c r="C28" s="66">
        <v>626</v>
      </c>
      <c r="D28" s="65">
        <v>3359</v>
      </c>
      <c r="E28" s="66">
        <v>4901</v>
      </c>
      <c r="F28" s="67"/>
      <c r="G28" s="65">
        <f t="shared" si="0"/>
        <v>-231</v>
      </c>
      <c r="H28" s="66">
        <f t="shared" si="1"/>
        <v>-1542</v>
      </c>
      <c r="I28" s="20">
        <f t="shared" si="2"/>
        <v>-0.36900958466453676</v>
      </c>
      <c r="J28" s="21">
        <f t="shared" si="3"/>
        <v>-0.3146296674148133</v>
      </c>
    </row>
    <row r="29" spans="1:10" x14ac:dyDescent="0.2">
      <c r="A29" s="7" t="s">
        <v>171</v>
      </c>
      <c r="B29" s="65">
        <v>159</v>
      </c>
      <c r="C29" s="66">
        <v>264</v>
      </c>
      <c r="D29" s="65">
        <v>1072</v>
      </c>
      <c r="E29" s="66">
        <v>1836</v>
      </c>
      <c r="F29" s="67"/>
      <c r="G29" s="65">
        <f t="shared" si="0"/>
        <v>-105</v>
      </c>
      <c r="H29" s="66">
        <f t="shared" si="1"/>
        <v>-764</v>
      </c>
      <c r="I29" s="20">
        <f t="shared" si="2"/>
        <v>-0.39772727272727271</v>
      </c>
      <c r="J29" s="21">
        <f t="shared" si="3"/>
        <v>-0.41612200435729846</v>
      </c>
    </row>
    <row r="30" spans="1:10" x14ac:dyDescent="0.2">
      <c r="A30" s="7" t="s">
        <v>170</v>
      </c>
      <c r="B30" s="65">
        <v>4</v>
      </c>
      <c r="C30" s="66">
        <v>12</v>
      </c>
      <c r="D30" s="65">
        <v>106</v>
      </c>
      <c r="E30" s="66">
        <v>243</v>
      </c>
      <c r="F30" s="67"/>
      <c r="G30" s="65">
        <f t="shared" si="0"/>
        <v>-8</v>
      </c>
      <c r="H30" s="66">
        <f t="shared" si="1"/>
        <v>-137</v>
      </c>
      <c r="I30" s="20">
        <f t="shared" si="2"/>
        <v>-0.66666666666666663</v>
      </c>
      <c r="J30" s="21">
        <f t="shared" si="3"/>
        <v>-0.56378600823045266</v>
      </c>
    </row>
    <row r="31" spans="1:10" x14ac:dyDescent="0.2">
      <c r="A31" s="7" t="s">
        <v>168</v>
      </c>
      <c r="B31" s="65">
        <v>4</v>
      </c>
      <c r="C31" s="66">
        <v>7</v>
      </c>
      <c r="D31" s="65">
        <v>57</v>
      </c>
      <c r="E31" s="66">
        <v>92</v>
      </c>
      <c r="F31" s="67"/>
      <c r="G31" s="65">
        <f t="shared" si="0"/>
        <v>-3</v>
      </c>
      <c r="H31" s="66">
        <f t="shared" si="1"/>
        <v>-35</v>
      </c>
      <c r="I31" s="20">
        <f t="shared" si="2"/>
        <v>-0.42857142857142855</v>
      </c>
      <c r="J31" s="21">
        <f t="shared" si="3"/>
        <v>-0.38043478260869568</v>
      </c>
    </row>
    <row r="32" spans="1:10" x14ac:dyDescent="0.2">
      <c r="A32" s="7" t="s">
        <v>167</v>
      </c>
      <c r="B32" s="65">
        <v>12</v>
      </c>
      <c r="C32" s="66">
        <v>0</v>
      </c>
      <c r="D32" s="65">
        <v>13</v>
      </c>
      <c r="E32" s="66">
        <v>0</v>
      </c>
      <c r="F32" s="67"/>
      <c r="G32" s="65">
        <f t="shared" si="0"/>
        <v>12</v>
      </c>
      <c r="H32" s="66">
        <f t="shared" si="1"/>
        <v>13</v>
      </c>
      <c r="I32" s="20" t="str">
        <f t="shared" si="2"/>
        <v>-</v>
      </c>
      <c r="J32" s="21" t="str">
        <f t="shared" si="3"/>
        <v>-</v>
      </c>
    </row>
    <row r="33" spans="1:10" x14ac:dyDescent="0.2">
      <c r="A33" s="7" t="s">
        <v>166</v>
      </c>
      <c r="B33" s="65">
        <v>2</v>
      </c>
      <c r="C33" s="66">
        <v>0</v>
      </c>
      <c r="D33" s="65">
        <v>2</v>
      </c>
      <c r="E33" s="66">
        <v>0</v>
      </c>
      <c r="F33" s="67"/>
      <c r="G33" s="65">
        <f t="shared" si="0"/>
        <v>2</v>
      </c>
      <c r="H33" s="66">
        <f t="shared" si="1"/>
        <v>2</v>
      </c>
      <c r="I33" s="20" t="str">
        <f t="shared" si="2"/>
        <v>-</v>
      </c>
      <c r="J33" s="21" t="str">
        <f t="shared" si="3"/>
        <v>-</v>
      </c>
    </row>
    <row r="34" spans="1:10" x14ac:dyDescent="0.2">
      <c r="A34" s="7" t="s">
        <v>165</v>
      </c>
      <c r="B34" s="65">
        <v>5</v>
      </c>
      <c r="C34" s="66">
        <v>4</v>
      </c>
      <c r="D34" s="65">
        <v>49</v>
      </c>
      <c r="E34" s="66">
        <v>28</v>
      </c>
      <c r="F34" s="67"/>
      <c r="G34" s="65">
        <f t="shared" si="0"/>
        <v>1</v>
      </c>
      <c r="H34" s="66">
        <f t="shared" si="1"/>
        <v>21</v>
      </c>
      <c r="I34" s="20">
        <f t="shared" si="2"/>
        <v>0.25</v>
      </c>
      <c r="J34" s="21">
        <f t="shared" si="3"/>
        <v>0.75</v>
      </c>
    </row>
    <row r="35" spans="1:10" x14ac:dyDescent="0.2">
      <c r="A35" s="7" t="s">
        <v>164</v>
      </c>
      <c r="B35" s="65">
        <v>9</v>
      </c>
      <c r="C35" s="66">
        <v>15</v>
      </c>
      <c r="D35" s="65">
        <v>53</v>
      </c>
      <c r="E35" s="66">
        <v>105</v>
      </c>
      <c r="F35" s="67"/>
      <c r="G35" s="65">
        <f t="shared" si="0"/>
        <v>-6</v>
      </c>
      <c r="H35" s="66">
        <f t="shared" si="1"/>
        <v>-52</v>
      </c>
      <c r="I35" s="20">
        <f t="shared" si="2"/>
        <v>-0.4</v>
      </c>
      <c r="J35" s="21">
        <f t="shared" si="3"/>
        <v>-0.49523809523809526</v>
      </c>
    </row>
    <row r="36" spans="1:10" x14ac:dyDescent="0.2">
      <c r="A36" s="7" t="s">
        <v>163</v>
      </c>
      <c r="B36" s="65">
        <v>38</v>
      </c>
      <c r="C36" s="66">
        <v>16</v>
      </c>
      <c r="D36" s="65">
        <v>177</v>
      </c>
      <c r="E36" s="66">
        <v>91</v>
      </c>
      <c r="F36" s="67"/>
      <c r="G36" s="65">
        <f t="shared" si="0"/>
        <v>22</v>
      </c>
      <c r="H36" s="66">
        <f t="shared" si="1"/>
        <v>86</v>
      </c>
      <c r="I36" s="20">
        <f t="shared" si="2"/>
        <v>1.375</v>
      </c>
      <c r="J36" s="21">
        <f t="shared" si="3"/>
        <v>0.94505494505494503</v>
      </c>
    </row>
    <row r="37" spans="1:10" x14ac:dyDescent="0.2">
      <c r="A37" s="7" t="s">
        <v>162</v>
      </c>
      <c r="B37" s="65">
        <v>10</v>
      </c>
      <c r="C37" s="66">
        <v>7</v>
      </c>
      <c r="D37" s="65">
        <v>56</v>
      </c>
      <c r="E37" s="66">
        <v>41</v>
      </c>
      <c r="F37" s="67"/>
      <c r="G37" s="65">
        <f t="shared" si="0"/>
        <v>3</v>
      </c>
      <c r="H37" s="66">
        <f t="shared" si="1"/>
        <v>15</v>
      </c>
      <c r="I37" s="20">
        <f t="shared" si="2"/>
        <v>0.42857142857142855</v>
      </c>
      <c r="J37" s="21">
        <f t="shared" si="3"/>
        <v>0.36585365853658536</v>
      </c>
    </row>
    <row r="38" spans="1:10" x14ac:dyDescent="0.2">
      <c r="A38" s="7" t="s">
        <v>161</v>
      </c>
      <c r="B38" s="65">
        <v>300</v>
      </c>
      <c r="C38" s="66">
        <v>508</v>
      </c>
      <c r="D38" s="65">
        <v>3261</v>
      </c>
      <c r="E38" s="66">
        <v>4345</v>
      </c>
      <c r="F38" s="67"/>
      <c r="G38" s="65">
        <f t="shared" si="0"/>
        <v>-208</v>
      </c>
      <c r="H38" s="66">
        <f t="shared" si="1"/>
        <v>-1084</v>
      </c>
      <c r="I38" s="20">
        <f t="shared" si="2"/>
        <v>-0.40944881889763779</v>
      </c>
      <c r="J38" s="21">
        <f t="shared" si="3"/>
        <v>-0.24948216340621404</v>
      </c>
    </row>
    <row r="39" spans="1:10" x14ac:dyDescent="0.2">
      <c r="A39" s="7" t="s">
        <v>160</v>
      </c>
      <c r="B39" s="65">
        <v>3</v>
      </c>
      <c r="C39" s="66">
        <v>4</v>
      </c>
      <c r="D39" s="65">
        <v>56</v>
      </c>
      <c r="E39" s="66">
        <v>68</v>
      </c>
      <c r="F39" s="67"/>
      <c r="G39" s="65">
        <f t="shared" si="0"/>
        <v>-1</v>
      </c>
      <c r="H39" s="66">
        <f t="shared" si="1"/>
        <v>-12</v>
      </c>
      <c r="I39" s="20">
        <f t="shared" si="2"/>
        <v>-0.25</v>
      </c>
      <c r="J39" s="21">
        <f t="shared" si="3"/>
        <v>-0.17647058823529413</v>
      </c>
    </row>
    <row r="40" spans="1:10" x14ac:dyDescent="0.2">
      <c r="A40" s="7" t="s">
        <v>159</v>
      </c>
      <c r="B40" s="65">
        <v>33</v>
      </c>
      <c r="C40" s="66">
        <v>44</v>
      </c>
      <c r="D40" s="65">
        <v>279</v>
      </c>
      <c r="E40" s="66">
        <v>286</v>
      </c>
      <c r="F40" s="67"/>
      <c r="G40" s="65">
        <f t="shared" si="0"/>
        <v>-11</v>
      </c>
      <c r="H40" s="66">
        <f t="shared" si="1"/>
        <v>-7</v>
      </c>
      <c r="I40" s="20">
        <f t="shared" si="2"/>
        <v>-0.25</v>
      </c>
      <c r="J40" s="21">
        <f t="shared" si="3"/>
        <v>-2.4475524475524476E-2</v>
      </c>
    </row>
    <row r="41" spans="1:10" x14ac:dyDescent="0.2">
      <c r="A41" s="7" t="s">
        <v>169</v>
      </c>
      <c r="B41" s="65">
        <v>33</v>
      </c>
      <c r="C41" s="66">
        <v>43</v>
      </c>
      <c r="D41" s="65">
        <v>345</v>
      </c>
      <c r="E41" s="66">
        <v>423</v>
      </c>
      <c r="F41" s="67"/>
      <c r="G41" s="65">
        <f t="shared" si="0"/>
        <v>-10</v>
      </c>
      <c r="H41" s="66">
        <f t="shared" si="1"/>
        <v>-78</v>
      </c>
      <c r="I41" s="20">
        <f t="shared" si="2"/>
        <v>-0.23255813953488372</v>
      </c>
      <c r="J41" s="21">
        <f t="shared" si="3"/>
        <v>-0.18439716312056736</v>
      </c>
    </row>
    <row r="42" spans="1:10" x14ac:dyDescent="0.2">
      <c r="A42" s="7"/>
      <c r="B42" s="65"/>
      <c r="C42" s="66"/>
      <c r="D42" s="65"/>
      <c r="E42" s="66"/>
      <c r="F42" s="67"/>
      <c r="G42" s="65"/>
      <c r="H42" s="66"/>
      <c r="I42" s="20"/>
      <c r="J42" s="21"/>
    </row>
    <row r="43" spans="1:10" s="43" customFormat="1" x14ac:dyDescent="0.2">
      <c r="A43" s="27" t="s">
        <v>28</v>
      </c>
      <c r="B43" s="71">
        <f>SUM(B15:B42)</f>
        <v>1268</v>
      </c>
      <c r="C43" s="72">
        <f>SUM(C15:C42)</f>
        <v>1927</v>
      </c>
      <c r="D43" s="71">
        <f>SUM(D15:D42)</f>
        <v>10689</v>
      </c>
      <c r="E43" s="72">
        <f>SUM(E15:E42)</f>
        <v>14791</v>
      </c>
      <c r="F43" s="73"/>
      <c r="G43" s="71">
        <f>B43-C43</f>
        <v>-659</v>
      </c>
      <c r="H43" s="72">
        <f>D43-E43</f>
        <v>-4102</v>
      </c>
      <c r="I43" s="37">
        <f>IF(C43=0, "-", G43/C43)</f>
        <v>-0.34198235599377269</v>
      </c>
      <c r="J43" s="38">
        <f>IF(E43=0, "-", H43/E43)</f>
        <v>-0.27733080927591103</v>
      </c>
    </row>
    <row r="44" spans="1:10" s="43" customFormat="1" x14ac:dyDescent="0.2">
      <c r="A44" s="27" t="s">
        <v>0</v>
      </c>
      <c r="B44" s="71">
        <f>B11+B43</f>
        <v>1268</v>
      </c>
      <c r="C44" s="77">
        <f>C11+C43</f>
        <v>1927</v>
      </c>
      <c r="D44" s="71">
        <f>D11+D43</f>
        <v>10689</v>
      </c>
      <c r="E44" s="77">
        <f>E11+E43</f>
        <v>14791</v>
      </c>
      <c r="F44" s="73"/>
      <c r="G44" s="71">
        <f>B44-C44</f>
        <v>-659</v>
      </c>
      <c r="H44" s="72">
        <f>D44-E44</f>
        <v>-4102</v>
      </c>
      <c r="I44" s="37">
        <f>IF(C44=0, "-", G44/C44)</f>
        <v>-0.34198235599377269</v>
      </c>
      <c r="J44" s="38">
        <f>IF(E44=0, "-", H44/E44)</f>
        <v>-0.27733080927591103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15"/>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99</v>
      </c>
      <c r="B2" s="202" t="s">
        <v>89</v>
      </c>
      <c r="C2" s="198"/>
      <c r="D2" s="198"/>
      <c r="E2" s="203"/>
      <c r="F2" s="203"/>
      <c r="G2" s="203"/>
      <c r="H2" s="203"/>
      <c r="I2" s="203"/>
      <c r="J2" s="203"/>
      <c r="K2" s="203"/>
    </row>
    <row r="4" spans="1:11" ht="15.75" x14ac:dyDescent="0.25">
      <c r="A4" s="164" t="s">
        <v>101</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101</v>
      </c>
      <c r="B6" s="61" t="s">
        <v>12</v>
      </c>
      <c r="C6" s="62" t="s">
        <v>13</v>
      </c>
      <c r="D6" s="61" t="s">
        <v>12</v>
      </c>
      <c r="E6" s="63" t="s">
        <v>13</v>
      </c>
      <c r="F6" s="62" t="s">
        <v>12</v>
      </c>
      <c r="G6" s="62" t="s">
        <v>13</v>
      </c>
      <c r="H6" s="61" t="s">
        <v>12</v>
      </c>
      <c r="I6" s="63" t="s">
        <v>13</v>
      </c>
      <c r="J6" s="61"/>
      <c r="K6" s="63"/>
    </row>
    <row r="7" spans="1:11" x14ac:dyDescent="0.2">
      <c r="A7" s="7" t="s">
        <v>186</v>
      </c>
      <c r="B7" s="65">
        <v>0</v>
      </c>
      <c r="C7" s="34">
        <f>IF(B11=0, "-", B7/B11)</f>
        <v>0</v>
      </c>
      <c r="D7" s="65">
        <v>0</v>
      </c>
      <c r="E7" s="9">
        <f>IF(D11=0, "-", D7/D11)</f>
        <v>0</v>
      </c>
      <c r="F7" s="81">
        <v>1</v>
      </c>
      <c r="G7" s="34">
        <f>IF(F11=0, "-", F7/F11)</f>
        <v>3.3333333333333333E-2</v>
      </c>
      <c r="H7" s="65">
        <v>4</v>
      </c>
      <c r="I7" s="9">
        <f>IF(H11=0, "-", H7/H11)</f>
        <v>7.8431372549019607E-2</v>
      </c>
      <c r="J7" s="8" t="str">
        <f>IF(D7=0, "-", IF((B7-D7)/D7&lt;10, (B7-D7)/D7, "&gt;999%"))</f>
        <v>-</v>
      </c>
      <c r="K7" s="9">
        <f>IF(H7=0, "-", IF((F7-H7)/H7&lt;10, (F7-H7)/H7, "&gt;999%"))</f>
        <v>-0.75</v>
      </c>
    </row>
    <row r="8" spans="1:11" x14ac:dyDescent="0.2">
      <c r="A8" s="7" t="s">
        <v>187</v>
      </c>
      <c r="B8" s="65">
        <v>4</v>
      </c>
      <c r="C8" s="34">
        <f>IF(B11=0, "-", B8/B11)</f>
        <v>1</v>
      </c>
      <c r="D8" s="65">
        <v>5</v>
      </c>
      <c r="E8" s="9">
        <f>IF(D11=0, "-", D8/D11)</f>
        <v>0.83333333333333337</v>
      </c>
      <c r="F8" s="81">
        <v>24</v>
      </c>
      <c r="G8" s="34">
        <f>IF(F11=0, "-", F8/F11)</f>
        <v>0.8</v>
      </c>
      <c r="H8" s="65">
        <v>44</v>
      </c>
      <c r="I8" s="9">
        <f>IF(H11=0, "-", H8/H11)</f>
        <v>0.86274509803921573</v>
      </c>
      <c r="J8" s="8">
        <f>IF(D8=0, "-", IF((B8-D8)/D8&lt;10, (B8-D8)/D8, "&gt;999%"))</f>
        <v>-0.2</v>
      </c>
      <c r="K8" s="9">
        <f>IF(H8=0, "-", IF((F8-H8)/H8&lt;10, (F8-H8)/H8, "&gt;999%"))</f>
        <v>-0.45454545454545453</v>
      </c>
    </row>
    <row r="9" spans="1:11" x14ac:dyDescent="0.2">
      <c r="A9" s="7" t="s">
        <v>188</v>
      </c>
      <c r="B9" s="65">
        <v>0</v>
      </c>
      <c r="C9" s="34">
        <f>IF(B11=0, "-", B9/B11)</f>
        <v>0</v>
      </c>
      <c r="D9" s="65">
        <v>1</v>
      </c>
      <c r="E9" s="9">
        <f>IF(D11=0, "-", D9/D11)</f>
        <v>0.16666666666666666</v>
      </c>
      <c r="F9" s="81">
        <v>5</v>
      </c>
      <c r="G9" s="34">
        <f>IF(F11=0, "-", F9/F11)</f>
        <v>0.16666666666666666</v>
      </c>
      <c r="H9" s="65">
        <v>3</v>
      </c>
      <c r="I9" s="9">
        <f>IF(H11=0, "-", H9/H11)</f>
        <v>5.8823529411764705E-2</v>
      </c>
      <c r="J9" s="8">
        <f>IF(D9=0, "-", IF((B9-D9)/D9&lt;10, (B9-D9)/D9, "&gt;999%"))</f>
        <v>-1</v>
      </c>
      <c r="K9" s="9">
        <f>IF(H9=0, "-", IF((F9-H9)/H9&lt;10, (F9-H9)/H9, "&gt;999%"))</f>
        <v>0.66666666666666663</v>
      </c>
    </row>
    <row r="10" spans="1:11" x14ac:dyDescent="0.2">
      <c r="A10" s="2"/>
      <c r="B10" s="68"/>
      <c r="C10" s="33"/>
      <c r="D10" s="68"/>
      <c r="E10" s="6"/>
      <c r="F10" s="82"/>
      <c r="G10" s="33"/>
      <c r="H10" s="68"/>
      <c r="I10" s="6"/>
      <c r="J10" s="5"/>
      <c r="K10" s="6"/>
    </row>
    <row r="11" spans="1:11" s="43" customFormat="1" x14ac:dyDescent="0.2">
      <c r="A11" s="162" t="s">
        <v>518</v>
      </c>
      <c r="B11" s="71">
        <f>SUM(B7:B10)</f>
        <v>4</v>
      </c>
      <c r="C11" s="40">
        <f>B11/1268</f>
        <v>3.1545741324921135E-3</v>
      </c>
      <c r="D11" s="71">
        <f>SUM(D7:D10)</f>
        <v>6</v>
      </c>
      <c r="E11" s="41">
        <f>D11/1927</f>
        <v>3.1136481577581734E-3</v>
      </c>
      <c r="F11" s="77">
        <f>SUM(F7:F10)</f>
        <v>30</v>
      </c>
      <c r="G11" s="42">
        <f>F11/10689</f>
        <v>2.8066236317709796E-3</v>
      </c>
      <c r="H11" s="71">
        <f>SUM(H7:H10)</f>
        <v>51</v>
      </c>
      <c r="I11" s="41">
        <f>H11/14791</f>
        <v>3.4480427286863635E-3</v>
      </c>
      <c r="J11" s="37">
        <f>IF(D11=0, "-", IF((B11-D11)/D11&lt;10, (B11-D11)/D11, "&gt;999%"))</f>
        <v>-0.33333333333333331</v>
      </c>
      <c r="K11" s="38">
        <f>IF(H11=0, "-", IF((F11-H11)/H11&lt;10, (F11-H11)/H11, "&gt;999%"))</f>
        <v>-0.41176470588235292</v>
      </c>
    </row>
    <row r="12" spans="1:11" x14ac:dyDescent="0.2">
      <c r="B12" s="83"/>
      <c r="D12" s="83"/>
      <c r="F12" s="83"/>
      <c r="H12" s="83"/>
    </row>
    <row r="13" spans="1:11" s="43" customFormat="1" x14ac:dyDescent="0.2">
      <c r="A13" s="162" t="s">
        <v>518</v>
      </c>
      <c r="B13" s="71">
        <v>4</v>
      </c>
      <c r="C13" s="40">
        <f>B13/1268</f>
        <v>3.1545741324921135E-3</v>
      </c>
      <c r="D13" s="71">
        <v>6</v>
      </c>
      <c r="E13" s="41">
        <f>D13/1927</f>
        <v>3.1136481577581734E-3</v>
      </c>
      <c r="F13" s="77">
        <v>30</v>
      </c>
      <c r="G13" s="42">
        <f>F13/10689</f>
        <v>2.8066236317709796E-3</v>
      </c>
      <c r="H13" s="71">
        <v>51</v>
      </c>
      <c r="I13" s="41">
        <f>H13/14791</f>
        <v>3.4480427286863635E-3</v>
      </c>
      <c r="J13" s="37">
        <f>IF(D13=0, "-", IF((B13-D13)/D13&lt;10, (B13-D13)/D13, "&gt;999%"))</f>
        <v>-0.33333333333333331</v>
      </c>
      <c r="K13" s="38">
        <f>IF(H13=0, "-", IF((F13-H13)/H13&lt;10, (F13-H13)/H13, "&gt;999%"))</f>
        <v>-0.41176470588235292</v>
      </c>
    </row>
    <row r="14" spans="1:11" x14ac:dyDescent="0.2">
      <c r="B14" s="83"/>
      <c r="D14" s="83"/>
      <c r="F14" s="83"/>
      <c r="H14" s="83"/>
    </row>
    <row r="15" spans="1:11" ht="15.75" x14ac:dyDescent="0.25">
      <c r="A15" s="164" t="s">
        <v>102</v>
      </c>
      <c r="B15" s="196" t="s">
        <v>1</v>
      </c>
      <c r="C15" s="200"/>
      <c r="D15" s="200"/>
      <c r="E15" s="197"/>
      <c r="F15" s="196" t="s">
        <v>14</v>
      </c>
      <c r="G15" s="200"/>
      <c r="H15" s="200"/>
      <c r="I15" s="197"/>
      <c r="J15" s="196" t="s">
        <v>15</v>
      </c>
      <c r="K15" s="197"/>
    </row>
    <row r="16" spans="1:11" x14ac:dyDescent="0.2">
      <c r="A16" s="22"/>
      <c r="B16" s="196">
        <f>VALUE(RIGHT($B$2, 4))</f>
        <v>2020</v>
      </c>
      <c r="C16" s="197"/>
      <c r="D16" s="196">
        <f>B16-1</f>
        <v>2019</v>
      </c>
      <c r="E16" s="204"/>
      <c r="F16" s="196">
        <f>B16</f>
        <v>2020</v>
      </c>
      <c r="G16" s="204"/>
      <c r="H16" s="196">
        <f>D16</f>
        <v>2019</v>
      </c>
      <c r="I16" s="204"/>
      <c r="J16" s="140" t="s">
        <v>4</v>
      </c>
      <c r="K16" s="141" t="s">
        <v>2</v>
      </c>
    </row>
    <row r="17" spans="1:11" x14ac:dyDescent="0.2">
      <c r="A17" s="163" t="s">
        <v>126</v>
      </c>
      <c r="B17" s="61" t="s">
        <v>12</v>
      </c>
      <c r="C17" s="62" t="s">
        <v>13</v>
      </c>
      <c r="D17" s="61" t="s">
        <v>12</v>
      </c>
      <c r="E17" s="63" t="s">
        <v>13</v>
      </c>
      <c r="F17" s="62" t="s">
        <v>12</v>
      </c>
      <c r="G17" s="62" t="s">
        <v>13</v>
      </c>
      <c r="H17" s="61" t="s">
        <v>12</v>
      </c>
      <c r="I17" s="63" t="s">
        <v>13</v>
      </c>
      <c r="J17" s="61"/>
      <c r="K17" s="63"/>
    </row>
    <row r="18" spans="1:11" x14ac:dyDescent="0.2">
      <c r="A18" s="7" t="s">
        <v>189</v>
      </c>
      <c r="B18" s="65">
        <v>0</v>
      </c>
      <c r="C18" s="34">
        <f>IF(B33=0, "-", B18/B33)</f>
        <v>0</v>
      </c>
      <c r="D18" s="65">
        <v>0</v>
      </c>
      <c r="E18" s="9">
        <f>IF(D33=0, "-", D18/D33)</f>
        <v>0</v>
      </c>
      <c r="F18" s="81">
        <v>4</v>
      </c>
      <c r="G18" s="34">
        <f>IF(F33=0, "-", F18/F33)</f>
        <v>8.4033613445378148E-3</v>
      </c>
      <c r="H18" s="65">
        <v>0</v>
      </c>
      <c r="I18" s="9">
        <f>IF(H33=0, "-", H18/H33)</f>
        <v>0</v>
      </c>
      <c r="J18" s="8" t="str">
        <f t="shared" ref="J18:J31" si="0">IF(D18=0, "-", IF((B18-D18)/D18&lt;10, (B18-D18)/D18, "&gt;999%"))</f>
        <v>-</v>
      </c>
      <c r="K18" s="9" t="str">
        <f t="shared" ref="K18:K31" si="1">IF(H18=0, "-", IF((F18-H18)/H18&lt;10, (F18-H18)/H18, "&gt;999%"))</f>
        <v>-</v>
      </c>
    </row>
    <row r="19" spans="1:11" x14ac:dyDescent="0.2">
      <c r="A19" s="7" t="s">
        <v>190</v>
      </c>
      <c r="B19" s="65">
        <v>0</v>
      </c>
      <c r="C19" s="34">
        <f>IF(B33=0, "-", B19/B33)</f>
        <v>0</v>
      </c>
      <c r="D19" s="65">
        <v>1</v>
      </c>
      <c r="E19" s="9">
        <f>IF(D33=0, "-", D19/D33)</f>
        <v>4.5045045045045045E-3</v>
      </c>
      <c r="F19" s="81">
        <v>1</v>
      </c>
      <c r="G19" s="34">
        <f>IF(F33=0, "-", F19/F33)</f>
        <v>2.1008403361344537E-3</v>
      </c>
      <c r="H19" s="65">
        <v>7</v>
      </c>
      <c r="I19" s="9">
        <f>IF(H33=0, "-", H19/H33)</f>
        <v>5.4602184087363496E-3</v>
      </c>
      <c r="J19" s="8">
        <f t="shared" si="0"/>
        <v>-1</v>
      </c>
      <c r="K19" s="9">
        <f t="shared" si="1"/>
        <v>-0.8571428571428571</v>
      </c>
    </row>
    <row r="20" spans="1:11" x14ac:dyDescent="0.2">
      <c r="A20" s="7" t="s">
        <v>191</v>
      </c>
      <c r="B20" s="65">
        <v>5</v>
      </c>
      <c r="C20" s="34">
        <f>IF(B33=0, "-", B20/B33)</f>
        <v>0.10416666666666667</v>
      </c>
      <c r="D20" s="65">
        <v>8</v>
      </c>
      <c r="E20" s="9">
        <f>IF(D33=0, "-", D20/D33)</f>
        <v>3.6036036036036036E-2</v>
      </c>
      <c r="F20" s="81">
        <v>42</v>
      </c>
      <c r="G20" s="34">
        <f>IF(F33=0, "-", F20/F33)</f>
        <v>8.8235294117647065E-2</v>
      </c>
      <c r="H20" s="65">
        <v>109</v>
      </c>
      <c r="I20" s="9">
        <f>IF(H33=0, "-", H20/H33)</f>
        <v>8.5023400936037441E-2</v>
      </c>
      <c r="J20" s="8">
        <f t="shared" si="0"/>
        <v>-0.375</v>
      </c>
      <c r="K20" s="9">
        <f t="shared" si="1"/>
        <v>-0.61467889908256879</v>
      </c>
    </row>
    <row r="21" spans="1:11" x14ac:dyDescent="0.2">
      <c r="A21" s="7" t="s">
        <v>192</v>
      </c>
      <c r="B21" s="65">
        <v>0</v>
      </c>
      <c r="C21" s="34">
        <f>IF(B33=0, "-", B21/B33)</f>
        <v>0</v>
      </c>
      <c r="D21" s="65">
        <v>2</v>
      </c>
      <c r="E21" s="9">
        <f>IF(D33=0, "-", D21/D33)</f>
        <v>9.0090090090090089E-3</v>
      </c>
      <c r="F21" s="81">
        <v>0</v>
      </c>
      <c r="G21" s="34">
        <f>IF(F33=0, "-", F21/F33)</f>
        <v>0</v>
      </c>
      <c r="H21" s="65">
        <v>296</v>
      </c>
      <c r="I21" s="9">
        <f>IF(H33=0, "-", H21/H33)</f>
        <v>0.23088923556942278</v>
      </c>
      <c r="J21" s="8">
        <f t="shared" si="0"/>
        <v>-1</v>
      </c>
      <c r="K21" s="9">
        <f t="shared" si="1"/>
        <v>-1</v>
      </c>
    </row>
    <row r="22" spans="1:11" x14ac:dyDescent="0.2">
      <c r="A22" s="7" t="s">
        <v>193</v>
      </c>
      <c r="B22" s="65">
        <v>5</v>
      </c>
      <c r="C22" s="34">
        <f>IF(B33=0, "-", B22/B33)</f>
        <v>0.10416666666666667</v>
      </c>
      <c r="D22" s="65">
        <v>37</v>
      </c>
      <c r="E22" s="9">
        <f>IF(D33=0, "-", D22/D33)</f>
        <v>0.16666666666666666</v>
      </c>
      <c r="F22" s="81">
        <v>51</v>
      </c>
      <c r="G22" s="34">
        <f>IF(F33=0, "-", F22/F33)</f>
        <v>0.10714285714285714</v>
      </c>
      <c r="H22" s="65">
        <v>117</v>
      </c>
      <c r="I22" s="9">
        <f>IF(H33=0, "-", H22/H33)</f>
        <v>9.1263650546021841E-2</v>
      </c>
      <c r="J22" s="8">
        <f t="shared" si="0"/>
        <v>-0.86486486486486491</v>
      </c>
      <c r="K22" s="9">
        <f t="shared" si="1"/>
        <v>-0.5641025641025641</v>
      </c>
    </row>
    <row r="23" spans="1:11" x14ac:dyDescent="0.2">
      <c r="A23" s="7" t="s">
        <v>194</v>
      </c>
      <c r="B23" s="65">
        <v>10</v>
      </c>
      <c r="C23" s="34">
        <f>IF(B33=0, "-", B23/B33)</f>
        <v>0.20833333333333334</v>
      </c>
      <c r="D23" s="65">
        <v>14</v>
      </c>
      <c r="E23" s="9">
        <f>IF(D33=0, "-", D23/D33)</f>
        <v>6.3063063063063057E-2</v>
      </c>
      <c r="F23" s="81">
        <v>37</v>
      </c>
      <c r="G23" s="34">
        <f>IF(F33=0, "-", F23/F33)</f>
        <v>7.7731092436974791E-2</v>
      </c>
      <c r="H23" s="65">
        <v>111</v>
      </c>
      <c r="I23" s="9">
        <f>IF(H33=0, "-", H23/H33)</f>
        <v>8.6583463338533548E-2</v>
      </c>
      <c r="J23" s="8">
        <f t="shared" si="0"/>
        <v>-0.2857142857142857</v>
      </c>
      <c r="K23" s="9">
        <f t="shared" si="1"/>
        <v>-0.66666666666666663</v>
      </c>
    </row>
    <row r="24" spans="1:11" x14ac:dyDescent="0.2">
      <c r="A24" s="7" t="s">
        <v>195</v>
      </c>
      <c r="B24" s="65">
        <v>12</v>
      </c>
      <c r="C24" s="34">
        <f>IF(B33=0, "-", B24/B33)</f>
        <v>0.25</v>
      </c>
      <c r="D24" s="65">
        <v>22</v>
      </c>
      <c r="E24" s="9">
        <f>IF(D33=0, "-", D24/D33)</f>
        <v>9.90990990990991E-2</v>
      </c>
      <c r="F24" s="81">
        <v>104</v>
      </c>
      <c r="G24" s="34">
        <f>IF(F33=0, "-", F24/F33)</f>
        <v>0.21848739495798319</v>
      </c>
      <c r="H24" s="65">
        <v>91</v>
      </c>
      <c r="I24" s="9">
        <f>IF(H33=0, "-", H24/H33)</f>
        <v>7.0982839313572549E-2</v>
      </c>
      <c r="J24" s="8">
        <f t="shared" si="0"/>
        <v>-0.45454545454545453</v>
      </c>
      <c r="K24" s="9">
        <f t="shared" si="1"/>
        <v>0.14285714285714285</v>
      </c>
    </row>
    <row r="25" spans="1:11" x14ac:dyDescent="0.2">
      <c r="A25" s="7" t="s">
        <v>196</v>
      </c>
      <c r="B25" s="65">
        <v>0</v>
      </c>
      <c r="C25" s="34">
        <f>IF(B33=0, "-", B25/B33)</f>
        <v>0</v>
      </c>
      <c r="D25" s="65">
        <v>2</v>
      </c>
      <c r="E25" s="9">
        <f>IF(D33=0, "-", D25/D33)</f>
        <v>9.0090090090090089E-3</v>
      </c>
      <c r="F25" s="81">
        <v>0</v>
      </c>
      <c r="G25" s="34">
        <f>IF(F33=0, "-", F25/F33)</f>
        <v>0</v>
      </c>
      <c r="H25" s="65">
        <v>13</v>
      </c>
      <c r="I25" s="9">
        <f>IF(H33=0, "-", H25/H33)</f>
        <v>1.0140405616224649E-2</v>
      </c>
      <c r="J25" s="8">
        <f t="shared" si="0"/>
        <v>-1</v>
      </c>
      <c r="K25" s="9">
        <f t="shared" si="1"/>
        <v>-1</v>
      </c>
    </row>
    <row r="26" spans="1:11" x14ac:dyDescent="0.2">
      <c r="A26" s="7" t="s">
        <v>197</v>
      </c>
      <c r="B26" s="65">
        <v>2</v>
      </c>
      <c r="C26" s="34">
        <f>IF(B33=0, "-", B26/B33)</f>
        <v>4.1666666666666664E-2</v>
      </c>
      <c r="D26" s="65">
        <v>0</v>
      </c>
      <c r="E26" s="9">
        <f>IF(D33=0, "-", D26/D33)</f>
        <v>0</v>
      </c>
      <c r="F26" s="81">
        <v>19</v>
      </c>
      <c r="G26" s="34">
        <f>IF(F33=0, "-", F26/F33)</f>
        <v>3.9915966386554619E-2</v>
      </c>
      <c r="H26" s="65">
        <v>14</v>
      </c>
      <c r="I26" s="9">
        <f>IF(H33=0, "-", H26/H33)</f>
        <v>1.0920436817472699E-2</v>
      </c>
      <c r="J26" s="8" t="str">
        <f t="shared" si="0"/>
        <v>-</v>
      </c>
      <c r="K26" s="9">
        <f t="shared" si="1"/>
        <v>0.35714285714285715</v>
      </c>
    </row>
    <row r="27" spans="1:11" x14ac:dyDescent="0.2">
      <c r="A27" s="7" t="s">
        <v>198</v>
      </c>
      <c r="B27" s="65">
        <v>3</v>
      </c>
      <c r="C27" s="34">
        <f>IF(B33=0, "-", B27/B33)</f>
        <v>6.25E-2</v>
      </c>
      <c r="D27" s="65">
        <v>91</v>
      </c>
      <c r="E27" s="9">
        <f>IF(D33=0, "-", D27/D33)</f>
        <v>0.40990990990990989</v>
      </c>
      <c r="F27" s="81">
        <v>61</v>
      </c>
      <c r="G27" s="34">
        <f>IF(F33=0, "-", F27/F33)</f>
        <v>0.12815126050420167</v>
      </c>
      <c r="H27" s="65">
        <v>178</v>
      </c>
      <c r="I27" s="9">
        <f>IF(H33=0, "-", H27/H33)</f>
        <v>0.13884555382215288</v>
      </c>
      <c r="J27" s="8">
        <f t="shared" si="0"/>
        <v>-0.96703296703296704</v>
      </c>
      <c r="K27" s="9">
        <f t="shared" si="1"/>
        <v>-0.65730337078651691</v>
      </c>
    </row>
    <row r="28" spans="1:11" x14ac:dyDescent="0.2">
      <c r="A28" s="7" t="s">
        <v>199</v>
      </c>
      <c r="B28" s="65">
        <v>4</v>
      </c>
      <c r="C28" s="34">
        <f>IF(B33=0, "-", B28/B33)</f>
        <v>8.3333333333333329E-2</v>
      </c>
      <c r="D28" s="65">
        <v>25</v>
      </c>
      <c r="E28" s="9">
        <f>IF(D33=0, "-", D28/D33)</f>
        <v>0.11261261261261261</v>
      </c>
      <c r="F28" s="81">
        <v>67</v>
      </c>
      <c r="G28" s="34">
        <f>IF(F33=0, "-", F28/F33)</f>
        <v>0.1407563025210084</v>
      </c>
      <c r="H28" s="65">
        <v>164</v>
      </c>
      <c r="I28" s="9">
        <f>IF(H33=0, "-", H28/H33)</f>
        <v>0.12792511700468018</v>
      </c>
      <c r="J28" s="8">
        <f t="shared" si="0"/>
        <v>-0.84</v>
      </c>
      <c r="K28" s="9">
        <f t="shared" si="1"/>
        <v>-0.59146341463414631</v>
      </c>
    </row>
    <row r="29" spans="1:11" x14ac:dyDescent="0.2">
      <c r="A29" s="7" t="s">
        <v>200</v>
      </c>
      <c r="B29" s="65">
        <v>0</v>
      </c>
      <c r="C29" s="34">
        <f>IF(B33=0, "-", B29/B33)</f>
        <v>0</v>
      </c>
      <c r="D29" s="65">
        <v>0</v>
      </c>
      <c r="E29" s="9">
        <f>IF(D33=0, "-", D29/D33)</f>
        <v>0</v>
      </c>
      <c r="F29" s="81">
        <v>1</v>
      </c>
      <c r="G29" s="34">
        <f>IF(F33=0, "-", F29/F33)</f>
        <v>2.1008403361344537E-3</v>
      </c>
      <c r="H29" s="65">
        <v>2</v>
      </c>
      <c r="I29" s="9">
        <f>IF(H33=0, "-", H29/H33)</f>
        <v>1.5600624024960999E-3</v>
      </c>
      <c r="J29" s="8" t="str">
        <f t="shared" si="0"/>
        <v>-</v>
      </c>
      <c r="K29" s="9">
        <f t="shared" si="1"/>
        <v>-0.5</v>
      </c>
    </row>
    <row r="30" spans="1:11" x14ac:dyDescent="0.2">
      <c r="A30" s="7" t="s">
        <v>201</v>
      </c>
      <c r="B30" s="65">
        <v>2</v>
      </c>
      <c r="C30" s="34">
        <f>IF(B33=0, "-", B30/B33)</f>
        <v>4.1666666666666664E-2</v>
      </c>
      <c r="D30" s="65">
        <v>10</v>
      </c>
      <c r="E30" s="9">
        <f>IF(D33=0, "-", D30/D33)</f>
        <v>4.5045045045045043E-2</v>
      </c>
      <c r="F30" s="81">
        <v>54</v>
      </c>
      <c r="G30" s="34">
        <f>IF(F33=0, "-", F30/F33)</f>
        <v>0.1134453781512605</v>
      </c>
      <c r="H30" s="65">
        <v>97</v>
      </c>
      <c r="I30" s="9">
        <f>IF(H33=0, "-", H30/H33)</f>
        <v>7.5663026521060842E-2</v>
      </c>
      <c r="J30" s="8">
        <f t="shared" si="0"/>
        <v>-0.8</v>
      </c>
      <c r="K30" s="9">
        <f t="shared" si="1"/>
        <v>-0.44329896907216493</v>
      </c>
    </row>
    <row r="31" spans="1:11" x14ac:dyDescent="0.2">
      <c r="A31" s="7" t="s">
        <v>202</v>
      </c>
      <c r="B31" s="65">
        <v>5</v>
      </c>
      <c r="C31" s="34">
        <f>IF(B33=0, "-", B31/B33)</f>
        <v>0.10416666666666667</v>
      </c>
      <c r="D31" s="65">
        <v>10</v>
      </c>
      <c r="E31" s="9">
        <f>IF(D33=0, "-", D31/D33)</f>
        <v>4.5045045045045043E-2</v>
      </c>
      <c r="F31" s="81">
        <v>35</v>
      </c>
      <c r="G31" s="34">
        <f>IF(F33=0, "-", F31/F33)</f>
        <v>7.3529411764705885E-2</v>
      </c>
      <c r="H31" s="65">
        <v>83</v>
      </c>
      <c r="I31" s="9">
        <f>IF(H33=0, "-", H31/H33)</f>
        <v>6.4742589703588149E-2</v>
      </c>
      <c r="J31" s="8">
        <f t="shared" si="0"/>
        <v>-0.5</v>
      </c>
      <c r="K31" s="9">
        <f t="shared" si="1"/>
        <v>-0.57831325301204817</v>
      </c>
    </row>
    <row r="32" spans="1:11" x14ac:dyDescent="0.2">
      <c r="A32" s="2"/>
      <c r="B32" s="68"/>
      <c r="C32" s="33"/>
      <c r="D32" s="68"/>
      <c r="E32" s="6"/>
      <c r="F32" s="82"/>
      <c r="G32" s="33"/>
      <c r="H32" s="68"/>
      <c r="I32" s="6"/>
      <c r="J32" s="5"/>
      <c r="K32" s="6"/>
    </row>
    <row r="33" spans="1:11" s="43" customFormat="1" x14ac:dyDescent="0.2">
      <c r="A33" s="162" t="s">
        <v>517</v>
      </c>
      <c r="B33" s="71">
        <f>SUM(B18:B32)</f>
        <v>48</v>
      </c>
      <c r="C33" s="40">
        <f>B33/1268</f>
        <v>3.7854889589905363E-2</v>
      </c>
      <c r="D33" s="71">
        <f>SUM(D18:D32)</f>
        <v>222</v>
      </c>
      <c r="E33" s="41">
        <f>D33/1927</f>
        <v>0.11520498183705241</v>
      </c>
      <c r="F33" s="77">
        <f>SUM(F18:F32)</f>
        <v>476</v>
      </c>
      <c r="G33" s="42">
        <f>F33/10689</f>
        <v>4.4531761624099539E-2</v>
      </c>
      <c r="H33" s="71">
        <f>SUM(H18:H32)</f>
        <v>1282</v>
      </c>
      <c r="I33" s="41">
        <f>H33/14791</f>
        <v>8.6674328983841531E-2</v>
      </c>
      <c r="J33" s="37">
        <f>IF(D33=0, "-", IF((B33-D33)/D33&lt;10, (B33-D33)/D33, "&gt;999%"))</f>
        <v>-0.78378378378378377</v>
      </c>
      <c r="K33" s="38">
        <f>IF(H33=0, "-", IF((F33-H33)/H33&lt;10, (F33-H33)/H33, "&gt;999%"))</f>
        <v>-0.62870514820592827</v>
      </c>
    </row>
    <row r="34" spans="1:11" x14ac:dyDescent="0.2">
      <c r="B34" s="83"/>
      <c r="D34" s="83"/>
      <c r="F34" s="83"/>
      <c r="H34" s="83"/>
    </row>
    <row r="35" spans="1:11" x14ac:dyDescent="0.2">
      <c r="A35" s="163" t="s">
        <v>127</v>
      </c>
      <c r="B35" s="61" t="s">
        <v>12</v>
      </c>
      <c r="C35" s="62" t="s">
        <v>13</v>
      </c>
      <c r="D35" s="61" t="s">
        <v>12</v>
      </c>
      <c r="E35" s="63" t="s">
        <v>13</v>
      </c>
      <c r="F35" s="62" t="s">
        <v>12</v>
      </c>
      <c r="G35" s="62" t="s">
        <v>13</v>
      </c>
      <c r="H35" s="61" t="s">
        <v>12</v>
      </c>
      <c r="I35" s="63" t="s">
        <v>13</v>
      </c>
      <c r="J35" s="61"/>
      <c r="K35" s="63"/>
    </row>
    <row r="36" spans="1:11" x14ac:dyDescent="0.2">
      <c r="A36" s="7" t="s">
        <v>203</v>
      </c>
      <c r="B36" s="65">
        <v>0</v>
      </c>
      <c r="C36" s="34">
        <f>IF(B39=0, "-", B36/B39)</f>
        <v>0</v>
      </c>
      <c r="D36" s="65">
        <v>0</v>
      </c>
      <c r="E36" s="9">
        <f>IF(D39=0, "-", D36/D39)</f>
        <v>0</v>
      </c>
      <c r="F36" s="81">
        <v>4</v>
      </c>
      <c r="G36" s="34">
        <f>IF(F39=0, "-", F36/F39)</f>
        <v>0.23529411764705882</v>
      </c>
      <c r="H36" s="65">
        <v>2</v>
      </c>
      <c r="I36" s="9">
        <f>IF(H39=0, "-", H36/H39)</f>
        <v>0.15384615384615385</v>
      </c>
      <c r="J36" s="8" t="str">
        <f>IF(D36=0, "-", IF((B36-D36)/D36&lt;10, (B36-D36)/D36, "&gt;999%"))</f>
        <v>-</v>
      </c>
      <c r="K36" s="9">
        <f>IF(H36=0, "-", IF((F36-H36)/H36&lt;10, (F36-H36)/H36, "&gt;999%"))</f>
        <v>1</v>
      </c>
    </row>
    <row r="37" spans="1:11" x14ac:dyDescent="0.2">
      <c r="A37" s="7" t="s">
        <v>204</v>
      </c>
      <c r="B37" s="65">
        <v>4</v>
      </c>
      <c r="C37" s="34">
        <f>IF(B39=0, "-", B37/B39)</f>
        <v>1</v>
      </c>
      <c r="D37" s="65">
        <v>2</v>
      </c>
      <c r="E37" s="9">
        <f>IF(D39=0, "-", D37/D39)</f>
        <v>1</v>
      </c>
      <c r="F37" s="81">
        <v>13</v>
      </c>
      <c r="G37" s="34">
        <f>IF(F39=0, "-", F37/F39)</f>
        <v>0.76470588235294112</v>
      </c>
      <c r="H37" s="65">
        <v>11</v>
      </c>
      <c r="I37" s="9">
        <f>IF(H39=0, "-", H37/H39)</f>
        <v>0.84615384615384615</v>
      </c>
      <c r="J37" s="8">
        <f>IF(D37=0, "-", IF((B37-D37)/D37&lt;10, (B37-D37)/D37, "&gt;999%"))</f>
        <v>1</v>
      </c>
      <c r="K37" s="9">
        <f>IF(H37=0, "-", IF((F37-H37)/H37&lt;10, (F37-H37)/H37, "&gt;999%"))</f>
        <v>0.18181818181818182</v>
      </c>
    </row>
    <row r="38" spans="1:11" x14ac:dyDescent="0.2">
      <c r="A38" s="2"/>
      <c r="B38" s="68"/>
      <c r="C38" s="33"/>
      <c r="D38" s="68"/>
      <c r="E38" s="6"/>
      <c r="F38" s="82"/>
      <c r="G38" s="33"/>
      <c r="H38" s="68"/>
      <c r="I38" s="6"/>
      <c r="J38" s="5"/>
      <c r="K38" s="6"/>
    </row>
    <row r="39" spans="1:11" s="43" customFormat="1" x14ac:dyDescent="0.2">
      <c r="A39" s="162" t="s">
        <v>516</v>
      </c>
      <c r="B39" s="71">
        <f>SUM(B36:B38)</f>
        <v>4</v>
      </c>
      <c r="C39" s="40">
        <f>B39/1268</f>
        <v>3.1545741324921135E-3</v>
      </c>
      <c r="D39" s="71">
        <f>SUM(D36:D38)</f>
        <v>2</v>
      </c>
      <c r="E39" s="41">
        <f>D39/1927</f>
        <v>1.0378827192527244E-3</v>
      </c>
      <c r="F39" s="77">
        <f>SUM(F36:F38)</f>
        <v>17</v>
      </c>
      <c r="G39" s="42">
        <f>F39/10689</f>
        <v>1.590420058003555E-3</v>
      </c>
      <c r="H39" s="71">
        <f>SUM(H36:H38)</f>
        <v>13</v>
      </c>
      <c r="I39" s="41">
        <f>H39/14791</f>
        <v>8.7891285241024951E-4</v>
      </c>
      <c r="J39" s="37">
        <f>IF(D39=0, "-", IF((B39-D39)/D39&lt;10, (B39-D39)/D39, "&gt;999%"))</f>
        <v>1</v>
      </c>
      <c r="K39" s="38">
        <f>IF(H39=0, "-", IF((F39-H39)/H39&lt;10, (F39-H39)/H39, "&gt;999%"))</f>
        <v>0.30769230769230771</v>
      </c>
    </row>
    <row r="40" spans="1:11" x14ac:dyDescent="0.2">
      <c r="B40" s="83"/>
      <c r="D40" s="83"/>
      <c r="F40" s="83"/>
      <c r="H40" s="83"/>
    </row>
    <row r="41" spans="1:11" s="43" customFormat="1" x14ac:dyDescent="0.2">
      <c r="A41" s="162" t="s">
        <v>515</v>
      </c>
      <c r="B41" s="71">
        <v>52</v>
      </c>
      <c r="C41" s="40">
        <f>B41/1268</f>
        <v>4.1009463722397478E-2</v>
      </c>
      <c r="D41" s="71">
        <v>224</v>
      </c>
      <c r="E41" s="41">
        <f>D41/1927</f>
        <v>0.11624286455630514</v>
      </c>
      <c r="F41" s="77">
        <v>493</v>
      </c>
      <c r="G41" s="42">
        <f>F41/10689</f>
        <v>4.6122181682103094E-2</v>
      </c>
      <c r="H41" s="71">
        <v>1295</v>
      </c>
      <c r="I41" s="41">
        <f>H41/14791</f>
        <v>8.755324183625178E-2</v>
      </c>
      <c r="J41" s="37">
        <f>IF(D41=0, "-", IF((B41-D41)/D41&lt;10, (B41-D41)/D41, "&gt;999%"))</f>
        <v>-0.7678571428571429</v>
      </c>
      <c r="K41" s="38">
        <f>IF(H41=0, "-", IF((F41-H41)/H41&lt;10, (F41-H41)/H41, "&gt;999%"))</f>
        <v>-0.61930501930501936</v>
      </c>
    </row>
    <row r="42" spans="1:11" x14ac:dyDescent="0.2">
      <c r="B42" s="83"/>
      <c r="D42" s="83"/>
      <c r="F42" s="83"/>
      <c r="H42" s="83"/>
    </row>
    <row r="43" spans="1:11" ht="15.75" x14ac:dyDescent="0.25">
      <c r="A43" s="164" t="s">
        <v>103</v>
      </c>
      <c r="B43" s="196" t="s">
        <v>1</v>
      </c>
      <c r="C43" s="200"/>
      <c r="D43" s="200"/>
      <c r="E43" s="197"/>
      <c r="F43" s="196" t="s">
        <v>14</v>
      </c>
      <c r="G43" s="200"/>
      <c r="H43" s="200"/>
      <c r="I43" s="197"/>
      <c r="J43" s="196" t="s">
        <v>15</v>
      </c>
      <c r="K43" s="197"/>
    </row>
    <row r="44" spans="1:11" x14ac:dyDescent="0.2">
      <c r="A44" s="22"/>
      <c r="B44" s="196">
        <f>VALUE(RIGHT($B$2, 4))</f>
        <v>2020</v>
      </c>
      <c r="C44" s="197"/>
      <c r="D44" s="196">
        <f>B44-1</f>
        <v>2019</v>
      </c>
      <c r="E44" s="204"/>
      <c r="F44" s="196">
        <f>B44</f>
        <v>2020</v>
      </c>
      <c r="G44" s="204"/>
      <c r="H44" s="196">
        <f>D44</f>
        <v>2019</v>
      </c>
      <c r="I44" s="204"/>
      <c r="J44" s="140" t="s">
        <v>4</v>
      </c>
      <c r="K44" s="141" t="s">
        <v>2</v>
      </c>
    </row>
    <row r="45" spans="1:11" x14ac:dyDescent="0.2">
      <c r="A45" s="163" t="s">
        <v>128</v>
      </c>
      <c r="B45" s="61" t="s">
        <v>12</v>
      </c>
      <c r="C45" s="62" t="s">
        <v>13</v>
      </c>
      <c r="D45" s="61" t="s">
        <v>12</v>
      </c>
      <c r="E45" s="63" t="s">
        <v>13</v>
      </c>
      <c r="F45" s="62" t="s">
        <v>12</v>
      </c>
      <c r="G45" s="62" t="s">
        <v>13</v>
      </c>
      <c r="H45" s="61" t="s">
        <v>12</v>
      </c>
      <c r="I45" s="63" t="s">
        <v>13</v>
      </c>
      <c r="J45" s="61"/>
      <c r="K45" s="63"/>
    </row>
    <row r="46" spans="1:11" x14ac:dyDescent="0.2">
      <c r="A46" s="7" t="s">
        <v>205</v>
      </c>
      <c r="B46" s="65">
        <v>1</v>
      </c>
      <c r="C46" s="34">
        <f>IF(B66=0, "-", B46/B66)</f>
        <v>9.3457943925233638E-3</v>
      </c>
      <c r="D46" s="65">
        <v>0</v>
      </c>
      <c r="E46" s="9">
        <f>IF(D66=0, "-", D46/D66)</f>
        <v>0</v>
      </c>
      <c r="F46" s="81">
        <v>2</v>
      </c>
      <c r="G46" s="34">
        <f>IF(F66=0, "-", F46/F66)</f>
        <v>2.3501762632197414E-3</v>
      </c>
      <c r="H46" s="65">
        <v>0</v>
      </c>
      <c r="I46" s="9">
        <f>IF(H66=0, "-", H46/H66)</f>
        <v>0</v>
      </c>
      <c r="J46" s="8" t="str">
        <f t="shared" ref="J46:J64" si="2">IF(D46=0, "-", IF((B46-D46)/D46&lt;10, (B46-D46)/D46, "&gt;999%"))</f>
        <v>-</v>
      </c>
      <c r="K46" s="9" t="str">
        <f t="shared" ref="K46:K64" si="3">IF(H46=0, "-", IF((F46-H46)/H46&lt;10, (F46-H46)/H46, "&gt;999%"))</f>
        <v>-</v>
      </c>
    </row>
    <row r="47" spans="1:11" x14ac:dyDescent="0.2">
      <c r="A47" s="7" t="s">
        <v>206</v>
      </c>
      <c r="B47" s="65">
        <v>4</v>
      </c>
      <c r="C47" s="34">
        <f>IF(B66=0, "-", B47/B66)</f>
        <v>3.7383177570093455E-2</v>
      </c>
      <c r="D47" s="65">
        <v>5</v>
      </c>
      <c r="E47" s="9">
        <f>IF(D66=0, "-", D47/D66)</f>
        <v>3.2894736842105261E-2</v>
      </c>
      <c r="F47" s="81">
        <v>20</v>
      </c>
      <c r="G47" s="34">
        <f>IF(F66=0, "-", F47/F66)</f>
        <v>2.3501762632197415E-2</v>
      </c>
      <c r="H47" s="65">
        <v>54</v>
      </c>
      <c r="I47" s="9">
        <f>IF(H66=0, "-", H47/H66)</f>
        <v>3.638814016172507E-2</v>
      </c>
      <c r="J47" s="8">
        <f t="shared" si="2"/>
        <v>-0.2</v>
      </c>
      <c r="K47" s="9">
        <f t="shared" si="3"/>
        <v>-0.62962962962962965</v>
      </c>
    </row>
    <row r="48" spans="1:11" x14ac:dyDescent="0.2">
      <c r="A48" s="7" t="s">
        <v>207</v>
      </c>
      <c r="B48" s="65">
        <v>0</v>
      </c>
      <c r="C48" s="34">
        <f>IF(B66=0, "-", B48/B66)</f>
        <v>0</v>
      </c>
      <c r="D48" s="65">
        <v>3</v>
      </c>
      <c r="E48" s="9">
        <f>IF(D66=0, "-", D48/D66)</f>
        <v>1.9736842105263157E-2</v>
      </c>
      <c r="F48" s="81">
        <v>21</v>
      </c>
      <c r="G48" s="34">
        <f>IF(F66=0, "-", F48/F66)</f>
        <v>2.4676850763807285E-2</v>
      </c>
      <c r="H48" s="65">
        <v>92</v>
      </c>
      <c r="I48" s="9">
        <f>IF(H66=0, "-", H48/H66)</f>
        <v>6.1994609164420483E-2</v>
      </c>
      <c r="J48" s="8">
        <f t="shared" si="2"/>
        <v>-1</v>
      </c>
      <c r="K48" s="9">
        <f t="shared" si="3"/>
        <v>-0.77173913043478259</v>
      </c>
    </row>
    <row r="49" spans="1:11" x14ac:dyDescent="0.2">
      <c r="A49" s="7" t="s">
        <v>208</v>
      </c>
      <c r="B49" s="65">
        <v>3</v>
      </c>
      <c r="C49" s="34">
        <f>IF(B66=0, "-", B49/B66)</f>
        <v>2.8037383177570093E-2</v>
      </c>
      <c r="D49" s="65">
        <v>10</v>
      </c>
      <c r="E49" s="9">
        <f>IF(D66=0, "-", D49/D66)</f>
        <v>6.5789473684210523E-2</v>
      </c>
      <c r="F49" s="81">
        <v>53</v>
      </c>
      <c r="G49" s="34">
        <f>IF(F66=0, "-", F49/F66)</f>
        <v>6.2279670975323151E-2</v>
      </c>
      <c r="H49" s="65">
        <v>88</v>
      </c>
      <c r="I49" s="9">
        <f>IF(H66=0, "-", H49/H66)</f>
        <v>5.9299191374663072E-2</v>
      </c>
      <c r="J49" s="8">
        <f t="shared" si="2"/>
        <v>-0.7</v>
      </c>
      <c r="K49" s="9">
        <f t="shared" si="3"/>
        <v>-0.39772727272727271</v>
      </c>
    </row>
    <row r="50" spans="1:11" x14ac:dyDescent="0.2">
      <c r="A50" s="7" t="s">
        <v>209</v>
      </c>
      <c r="B50" s="65">
        <v>5</v>
      </c>
      <c r="C50" s="34">
        <f>IF(B66=0, "-", B50/B66)</f>
        <v>4.6728971962616821E-2</v>
      </c>
      <c r="D50" s="65">
        <v>3</v>
      </c>
      <c r="E50" s="9">
        <f>IF(D66=0, "-", D50/D66)</f>
        <v>1.9736842105263157E-2</v>
      </c>
      <c r="F50" s="81">
        <v>23</v>
      </c>
      <c r="G50" s="34">
        <f>IF(F66=0, "-", F50/F66)</f>
        <v>2.7027027027027029E-2</v>
      </c>
      <c r="H50" s="65">
        <v>38</v>
      </c>
      <c r="I50" s="9">
        <f>IF(H66=0, "-", H50/H66)</f>
        <v>2.5606469002695417E-2</v>
      </c>
      <c r="J50" s="8">
        <f t="shared" si="2"/>
        <v>0.66666666666666663</v>
      </c>
      <c r="K50" s="9">
        <f t="shared" si="3"/>
        <v>-0.39473684210526316</v>
      </c>
    </row>
    <row r="51" spans="1:11" x14ac:dyDescent="0.2">
      <c r="A51" s="7" t="s">
        <v>210</v>
      </c>
      <c r="B51" s="65">
        <v>20</v>
      </c>
      <c r="C51" s="34">
        <f>IF(B66=0, "-", B51/B66)</f>
        <v>0.18691588785046728</v>
      </c>
      <c r="D51" s="65">
        <v>42</v>
      </c>
      <c r="E51" s="9">
        <f>IF(D66=0, "-", D51/D66)</f>
        <v>0.27631578947368424</v>
      </c>
      <c r="F51" s="81">
        <v>149</v>
      </c>
      <c r="G51" s="34">
        <f>IF(F66=0, "-", F51/F66)</f>
        <v>0.17508813160987075</v>
      </c>
      <c r="H51" s="65">
        <v>326</v>
      </c>
      <c r="I51" s="9">
        <f>IF(H66=0, "-", H51/H66)</f>
        <v>0.21967654986522911</v>
      </c>
      <c r="J51" s="8">
        <f t="shared" si="2"/>
        <v>-0.52380952380952384</v>
      </c>
      <c r="K51" s="9">
        <f t="shared" si="3"/>
        <v>-0.54294478527607359</v>
      </c>
    </row>
    <row r="52" spans="1:11" x14ac:dyDescent="0.2">
      <c r="A52" s="7" t="s">
        <v>211</v>
      </c>
      <c r="B52" s="65">
        <v>2</v>
      </c>
      <c r="C52" s="34">
        <f>IF(B66=0, "-", B52/B66)</f>
        <v>1.8691588785046728E-2</v>
      </c>
      <c r="D52" s="65">
        <v>0</v>
      </c>
      <c r="E52" s="9">
        <f>IF(D66=0, "-", D52/D66)</f>
        <v>0</v>
      </c>
      <c r="F52" s="81">
        <v>15</v>
      </c>
      <c r="G52" s="34">
        <f>IF(F66=0, "-", F52/F66)</f>
        <v>1.7626321974148061E-2</v>
      </c>
      <c r="H52" s="65">
        <v>15</v>
      </c>
      <c r="I52" s="9">
        <f>IF(H66=0, "-", H52/H66)</f>
        <v>1.0107816711590296E-2</v>
      </c>
      <c r="J52" s="8" t="str">
        <f t="shared" si="2"/>
        <v>-</v>
      </c>
      <c r="K52" s="9">
        <f t="shared" si="3"/>
        <v>0</v>
      </c>
    </row>
    <row r="53" spans="1:11" x14ac:dyDescent="0.2">
      <c r="A53" s="7" t="s">
        <v>212</v>
      </c>
      <c r="B53" s="65">
        <v>11</v>
      </c>
      <c r="C53" s="34">
        <f>IF(B66=0, "-", B53/B66)</f>
        <v>0.10280373831775701</v>
      </c>
      <c r="D53" s="65">
        <v>15</v>
      </c>
      <c r="E53" s="9">
        <f>IF(D66=0, "-", D53/D66)</f>
        <v>9.8684210526315791E-2</v>
      </c>
      <c r="F53" s="81">
        <v>58</v>
      </c>
      <c r="G53" s="34">
        <f>IF(F66=0, "-", F53/F66)</f>
        <v>6.8155111633372498E-2</v>
      </c>
      <c r="H53" s="65">
        <v>142</v>
      </c>
      <c r="I53" s="9">
        <f>IF(H66=0, "-", H53/H66)</f>
        <v>9.5687331536388143E-2</v>
      </c>
      <c r="J53" s="8">
        <f t="shared" si="2"/>
        <v>-0.26666666666666666</v>
      </c>
      <c r="K53" s="9">
        <f t="shared" si="3"/>
        <v>-0.59154929577464788</v>
      </c>
    </row>
    <row r="54" spans="1:11" x14ac:dyDescent="0.2">
      <c r="A54" s="7" t="s">
        <v>213</v>
      </c>
      <c r="B54" s="65">
        <v>11</v>
      </c>
      <c r="C54" s="34">
        <f>IF(B66=0, "-", B54/B66)</f>
        <v>0.10280373831775701</v>
      </c>
      <c r="D54" s="65">
        <v>9</v>
      </c>
      <c r="E54" s="9">
        <f>IF(D66=0, "-", D54/D66)</f>
        <v>5.921052631578947E-2</v>
      </c>
      <c r="F54" s="81">
        <v>77</v>
      </c>
      <c r="G54" s="34">
        <f>IF(F66=0, "-", F54/F66)</f>
        <v>9.0481786133960046E-2</v>
      </c>
      <c r="H54" s="65">
        <v>150</v>
      </c>
      <c r="I54" s="9">
        <f>IF(H66=0, "-", H54/H66)</f>
        <v>0.10107816711590296</v>
      </c>
      <c r="J54" s="8">
        <f t="shared" si="2"/>
        <v>0.22222222222222221</v>
      </c>
      <c r="K54" s="9">
        <f t="shared" si="3"/>
        <v>-0.48666666666666669</v>
      </c>
    </row>
    <row r="55" spans="1:11" x14ac:dyDescent="0.2">
      <c r="A55" s="7" t="s">
        <v>214</v>
      </c>
      <c r="B55" s="65">
        <v>0</v>
      </c>
      <c r="C55" s="34">
        <f>IF(B66=0, "-", B55/B66)</f>
        <v>0</v>
      </c>
      <c r="D55" s="65">
        <v>0</v>
      </c>
      <c r="E55" s="9">
        <f>IF(D66=0, "-", D55/D66)</f>
        <v>0</v>
      </c>
      <c r="F55" s="81">
        <v>0</v>
      </c>
      <c r="G55" s="34">
        <f>IF(F66=0, "-", F55/F66)</f>
        <v>0</v>
      </c>
      <c r="H55" s="65">
        <v>2</v>
      </c>
      <c r="I55" s="9">
        <f>IF(H66=0, "-", H55/H66)</f>
        <v>1.3477088948787063E-3</v>
      </c>
      <c r="J55" s="8" t="str">
        <f t="shared" si="2"/>
        <v>-</v>
      </c>
      <c r="K55" s="9">
        <f t="shared" si="3"/>
        <v>-1</v>
      </c>
    </row>
    <row r="56" spans="1:11" x14ac:dyDescent="0.2">
      <c r="A56" s="7" t="s">
        <v>215</v>
      </c>
      <c r="B56" s="65">
        <v>0</v>
      </c>
      <c r="C56" s="34">
        <f>IF(B66=0, "-", B56/B66)</f>
        <v>0</v>
      </c>
      <c r="D56" s="65">
        <v>1</v>
      </c>
      <c r="E56" s="9">
        <f>IF(D66=0, "-", D56/D66)</f>
        <v>6.5789473684210523E-3</v>
      </c>
      <c r="F56" s="81">
        <v>1</v>
      </c>
      <c r="G56" s="34">
        <f>IF(F66=0, "-", F56/F66)</f>
        <v>1.1750881316098707E-3</v>
      </c>
      <c r="H56" s="65">
        <v>1</v>
      </c>
      <c r="I56" s="9">
        <f>IF(H66=0, "-", H56/H66)</f>
        <v>6.7385444743935314E-4</v>
      </c>
      <c r="J56" s="8">
        <f t="shared" si="2"/>
        <v>-1</v>
      </c>
      <c r="K56" s="9">
        <f t="shared" si="3"/>
        <v>0</v>
      </c>
    </row>
    <row r="57" spans="1:11" x14ac:dyDescent="0.2">
      <c r="A57" s="7" t="s">
        <v>216</v>
      </c>
      <c r="B57" s="65">
        <v>0</v>
      </c>
      <c r="C57" s="34">
        <f>IF(B66=0, "-", B57/B66)</f>
        <v>0</v>
      </c>
      <c r="D57" s="65">
        <v>2</v>
      </c>
      <c r="E57" s="9">
        <f>IF(D66=0, "-", D57/D66)</f>
        <v>1.3157894736842105E-2</v>
      </c>
      <c r="F57" s="81">
        <v>0</v>
      </c>
      <c r="G57" s="34">
        <f>IF(F66=0, "-", F57/F66)</f>
        <v>0</v>
      </c>
      <c r="H57" s="65">
        <v>3</v>
      </c>
      <c r="I57" s="9">
        <f>IF(H66=0, "-", H57/H66)</f>
        <v>2.0215633423180594E-3</v>
      </c>
      <c r="J57" s="8">
        <f t="shared" si="2"/>
        <v>-1</v>
      </c>
      <c r="K57" s="9">
        <f t="shared" si="3"/>
        <v>-1</v>
      </c>
    </row>
    <row r="58" spans="1:11" x14ac:dyDescent="0.2">
      <c r="A58" s="7" t="s">
        <v>217</v>
      </c>
      <c r="B58" s="65">
        <v>0</v>
      </c>
      <c r="C58" s="34">
        <f>IF(B66=0, "-", B58/B66)</f>
        <v>0</v>
      </c>
      <c r="D58" s="65">
        <v>0</v>
      </c>
      <c r="E58" s="9">
        <f>IF(D66=0, "-", D58/D66)</f>
        <v>0</v>
      </c>
      <c r="F58" s="81">
        <v>2</v>
      </c>
      <c r="G58" s="34">
        <f>IF(F66=0, "-", F58/F66)</f>
        <v>2.3501762632197414E-3</v>
      </c>
      <c r="H58" s="65">
        <v>3</v>
      </c>
      <c r="I58" s="9">
        <f>IF(H66=0, "-", H58/H66)</f>
        <v>2.0215633423180594E-3</v>
      </c>
      <c r="J58" s="8" t="str">
        <f t="shared" si="2"/>
        <v>-</v>
      </c>
      <c r="K58" s="9">
        <f t="shared" si="3"/>
        <v>-0.33333333333333331</v>
      </c>
    </row>
    <row r="59" spans="1:11" x14ac:dyDescent="0.2">
      <c r="A59" s="7" t="s">
        <v>218</v>
      </c>
      <c r="B59" s="65">
        <v>0</v>
      </c>
      <c r="C59" s="34">
        <f>IF(B66=0, "-", B59/B66)</f>
        <v>0</v>
      </c>
      <c r="D59" s="65">
        <v>0</v>
      </c>
      <c r="E59" s="9">
        <f>IF(D66=0, "-", D59/D66)</f>
        <v>0</v>
      </c>
      <c r="F59" s="81">
        <v>1</v>
      </c>
      <c r="G59" s="34">
        <f>IF(F66=0, "-", F59/F66)</f>
        <v>1.1750881316098707E-3</v>
      </c>
      <c r="H59" s="65">
        <v>0</v>
      </c>
      <c r="I59" s="9">
        <f>IF(H66=0, "-", H59/H66)</f>
        <v>0</v>
      </c>
      <c r="J59" s="8" t="str">
        <f t="shared" si="2"/>
        <v>-</v>
      </c>
      <c r="K59" s="9" t="str">
        <f t="shared" si="3"/>
        <v>-</v>
      </c>
    </row>
    <row r="60" spans="1:11" x14ac:dyDescent="0.2">
      <c r="A60" s="7" t="s">
        <v>219</v>
      </c>
      <c r="B60" s="65">
        <v>6</v>
      </c>
      <c r="C60" s="34">
        <f>IF(B66=0, "-", B60/B66)</f>
        <v>5.6074766355140186E-2</v>
      </c>
      <c r="D60" s="65">
        <v>1</v>
      </c>
      <c r="E60" s="9">
        <f>IF(D66=0, "-", D60/D66)</f>
        <v>6.5789473684210523E-3</v>
      </c>
      <c r="F60" s="81">
        <v>50</v>
      </c>
      <c r="G60" s="34">
        <f>IF(F66=0, "-", F60/F66)</f>
        <v>5.8754406580493537E-2</v>
      </c>
      <c r="H60" s="65">
        <v>80</v>
      </c>
      <c r="I60" s="9">
        <f>IF(H66=0, "-", H60/H66)</f>
        <v>5.3908355795148251E-2</v>
      </c>
      <c r="J60" s="8">
        <f t="shared" si="2"/>
        <v>5</v>
      </c>
      <c r="K60" s="9">
        <f t="shared" si="3"/>
        <v>-0.375</v>
      </c>
    </row>
    <row r="61" spans="1:11" x14ac:dyDescent="0.2">
      <c r="A61" s="7" t="s">
        <v>220</v>
      </c>
      <c r="B61" s="65">
        <v>1</v>
      </c>
      <c r="C61" s="34">
        <f>IF(B66=0, "-", B61/B66)</f>
        <v>9.3457943925233638E-3</v>
      </c>
      <c r="D61" s="65">
        <v>0</v>
      </c>
      <c r="E61" s="9">
        <f>IF(D66=0, "-", D61/D66)</f>
        <v>0</v>
      </c>
      <c r="F61" s="81">
        <v>7</v>
      </c>
      <c r="G61" s="34">
        <f>IF(F66=0, "-", F61/F66)</f>
        <v>8.2256169212690956E-3</v>
      </c>
      <c r="H61" s="65">
        <v>6</v>
      </c>
      <c r="I61" s="9">
        <f>IF(H66=0, "-", H61/H66)</f>
        <v>4.0431266846361188E-3</v>
      </c>
      <c r="J61" s="8" t="str">
        <f t="shared" si="2"/>
        <v>-</v>
      </c>
      <c r="K61" s="9">
        <f t="shared" si="3"/>
        <v>0.16666666666666666</v>
      </c>
    </row>
    <row r="62" spans="1:11" x14ac:dyDescent="0.2">
      <c r="A62" s="7" t="s">
        <v>221</v>
      </c>
      <c r="B62" s="65">
        <v>31</v>
      </c>
      <c r="C62" s="34">
        <f>IF(B66=0, "-", B62/B66)</f>
        <v>0.28971962616822428</v>
      </c>
      <c r="D62" s="65">
        <v>46</v>
      </c>
      <c r="E62" s="9">
        <f>IF(D66=0, "-", D62/D66)</f>
        <v>0.30263157894736842</v>
      </c>
      <c r="F62" s="81">
        <v>273</v>
      </c>
      <c r="G62" s="34">
        <f>IF(F66=0, "-", F62/F66)</f>
        <v>0.3207990599294947</v>
      </c>
      <c r="H62" s="65">
        <v>350</v>
      </c>
      <c r="I62" s="9">
        <f>IF(H66=0, "-", H62/H66)</f>
        <v>0.23584905660377359</v>
      </c>
      <c r="J62" s="8">
        <f t="shared" si="2"/>
        <v>-0.32608695652173914</v>
      </c>
      <c r="K62" s="9">
        <f t="shared" si="3"/>
        <v>-0.22</v>
      </c>
    </row>
    <row r="63" spans="1:11" x14ac:dyDescent="0.2">
      <c r="A63" s="7" t="s">
        <v>222</v>
      </c>
      <c r="B63" s="65">
        <v>0</v>
      </c>
      <c r="C63" s="34">
        <f>IF(B66=0, "-", B63/B66)</f>
        <v>0</v>
      </c>
      <c r="D63" s="65">
        <v>1</v>
      </c>
      <c r="E63" s="9">
        <f>IF(D66=0, "-", D63/D66)</f>
        <v>6.5789473684210523E-3</v>
      </c>
      <c r="F63" s="81">
        <v>0</v>
      </c>
      <c r="G63" s="34">
        <f>IF(F66=0, "-", F63/F66)</f>
        <v>0</v>
      </c>
      <c r="H63" s="65">
        <v>4</v>
      </c>
      <c r="I63" s="9">
        <f>IF(H66=0, "-", H63/H66)</f>
        <v>2.6954177897574125E-3</v>
      </c>
      <c r="J63" s="8">
        <f t="shared" si="2"/>
        <v>-1</v>
      </c>
      <c r="K63" s="9">
        <f t="shared" si="3"/>
        <v>-1</v>
      </c>
    </row>
    <row r="64" spans="1:11" x14ac:dyDescent="0.2">
      <c r="A64" s="7" t="s">
        <v>223</v>
      </c>
      <c r="B64" s="65">
        <v>12</v>
      </c>
      <c r="C64" s="34">
        <f>IF(B66=0, "-", B64/B66)</f>
        <v>0.11214953271028037</v>
      </c>
      <c r="D64" s="65">
        <v>14</v>
      </c>
      <c r="E64" s="9">
        <f>IF(D66=0, "-", D64/D66)</f>
        <v>9.2105263157894732E-2</v>
      </c>
      <c r="F64" s="81">
        <v>99</v>
      </c>
      <c r="G64" s="34">
        <f>IF(F66=0, "-", F64/F66)</f>
        <v>0.11633372502937721</v>
      </c>
      <c r="H64" s="65">
        <v>130</v>
      </c>
      <c r="I64" s="9">
        <f>IF(H66=0, "-", H64/H66)</f>
        <v>8.7601078167115903E-2</v>
      </c>
      <c r="J64" s="8">
        <f t="shared" si="2"/>
        <v>-0.14285714285714285</v>
      </c>
      <c r="K64" s="9">
        <f t="shared" si="3"/>
        <v>-0.23846153846153847</v>
      </c>
    </row>
    <row r="65" spans="1:11" x14ac:dyDescent="0.2">
      <c r="A65" s="2"/>
      <c r="B65" s="68"/>
      <c r="C65" s="33"/>
      <c r="D65" s="68"/>
      <c r="E65" s="6"/>
      <c r="F65" s="82"/>
      <c r="G65" s="33"/>
      <c r="H65" s="68"/>
      <c r="I65" s="6"/>
      <c r="J65" s="5"/>
      <c r="K65" s="6"/>
    </row>
    <row r="66" spans="1:11" s="43" customFormat="1" x14ac:dyDescent="0.2">
      <c r="A66" s="162" t="s">
        <v>514</v>
      </c>
      <c r="B66" s="71">
        <f>SUM(B46:B65)</f>
        <v>107</v>
      </c>
      <c r="C66" s="40">
        <f>B66/1268</f>
        <v>8.4384858044164041E-2</v>
      </c>
      <c r="D66" s="71">
        <f>SUM(D46:D65)</f>
        <v>152</v>
      </c>
      <c r="E66" s="41">
        <f>D66/1927</f>
        <v>7.887908666320706E-2</v>
      </c>
      <c r="F66" s="77">
        <f>SUM(F46:F65)</f>
        <v>851</v>
      </c>
      <c r="G66" s="42">
        <f>F66/10689</f>
        <v>7.9614557021236779E-2</v>
      </c>
      <c r="H66" s="71">
        <f>SUM(H46:H65)</f>
        <v>1484</v>
      </c>
      <c r="I66" s="41">
        <f>H66/14791</f>
        <v>0.10033128253667771</v>
      </c>
      <c r="J66" s="37">
        <f>IF(D66=0, "-", IF((B66-D66)/D66&lt;10, (B66-D66)/D66, "&gt;999%"))</f>
        <v>-0.29605263157894735</v>
      </c>
      <c r="K66" s="38">
        <f>IF(H66=0, "-", IF((F66-H66)/H66&lt;10, (F66-H66)/H66, "&gt;999%"))</f>
        <v>-0.42654986522911054</v>
      </c>
    </row>
    <row r="67" spans="1:11" x14ac:dyDescent="0.2">
      <c r="B67" s="83"/>
      <c r="D67" s="83"/>
      <c r="F67" s="83"/>
      <c r="H67" s="83"/>
    </row>
    <row r="68" spans="1:11" x14ac:dyDescent="0.2">
      <c r="A68" s="163" t="s">
        <v>129</v>
      </c>
      <c r="B68" s="61" t="s">
        <v>12</v>
      </c>
      <c r="C68" s="62" t="s">
        <v>13</v>
      </c>
      <c r="D68" s="61" t="s">
        <v>12</v>
      </c>
      <c r="E68" s="63" t="s">
        <v>13</v>
      </c>
      <c r="F68" s="62" t="s">
        <v>12</v>
      </c>
      <c r="G68" s="62" t="s">
        <v>13</v>
      </c>
      <c r="H68" s="61" t="s">
        <v>12</v>
      </c>
      <c r="I68" s="63" t="s">
        <v>13</v>
      </c>
      <c r="J68" s="61"/>
      <c r="K68" s="63"/>
    </row>
    <row r="69" spans="1:11" x14ac:dyDescent="0.2">
      <c r="A69" s="7" t="s">
        <v>224</v>
      </c>
      <c r="B69" s="65">
        <v>1</v>
      </c>
      <c r="C69" s="34">
        <f>IF(B78=0, "-", B69/B78)</f>
        <v>7.1428571428571425E-2</v>
      </c>
      <c r="D69" s="65">
        <v>0</v>
      </c>
      <c r="E69" s="9">
        <f>IF(D78=0, "-", D69/D78)</f>
        <v>0</v>
      </c>
      <c r="F69" s="81">
        <v>10</v>
      </c>
      <c r="G69" s="34">
        <f>IF(F78=0, "-", F69/F78)</f>
        <v>0.1388888888888889</v>
      </c>
      <c r="H69" s="65">
        <v>22</v>
      </c>
      <c r="I69" s="9">
        <f>IF(H78=0, "-", H69/H78)</f>
        <v>0.36666666666666664</v>
      </c>
      <c r="J69" s="8" t="str">
        <f t="shared" ref="J69:J76" si="4">IF(D69=0, "-", IF((B69-D69)/D69&lt;10, (B69-D69)/D69, "&gt;999%"))</f>
        <v>-</v>
      </c>
      <c r="K69" s="9">
        <f t="shared" ref="K69:K76" si="5">IF(H69=0, "-", IF((F69-H69)/H69&lt;10, (F69-H69)/H69, "&gt;999%"))</f>
        <v>-0.54545454545454541</v>
      </c>
    </row>
    <row r="70" spans="1:11" x14ac:dyDescent="0.2">
      <c r="A70" s="7" t="s">
        <v>225</v>
      </c>
      <c r="B70" s="65">
        <v>0</v>
      </c>
      <c r="C70" s="34">
        <f>IF(B78=0, "-", B70/B78)</f>
        <v>0</v>
      </c>
      <c r="D70" s="65">
        <v>0</v>
      </c>
      <c r="E70" s="9">
        <f>IF(D78=0, "-", D70/D78)</f>
        <v>0</v>
      </c>
      <c r="F70" s="81">
        <v>11</v>
      </c>
      <c r="G70" s="34">
        <f>IF(F78=0, "-", F70/F78)</f>
        <v>0.15277777777777779</v>
      </c>
      <c r="H70" s="65">
        <v>7</v>
      </c>
      <c r="I70" s="9">
        <f>IF(H78=0, "-", H70/H78)</f>
        <v>0.11666666666666667</v>
      </c>
      <c r="J70" s="8" t="str">
        <f t="shared" si="4"/>
        <v>-</v>
      </c>
      <c r="K70" s="9">
        <f t="shared" si="5"/>
        <v>0.5714285714285714</v>
      </c>
    </row>
    <row r="71" spans="1:11" x14ac:dyDescent="0.2">
      <c r="A71" s="7" t="s">
        <v>226</v>
      </c>
      <c r="B71" s="65">
        <v>0</v>
      </c>
      <c r="C71" s="34">
        <f>IF(B78=0, "-", B71/B78)</f>
        <v>0</v>
      </c>
      <c r="D71" s="65">
        <v>0</v>
      </c>
      <c r="E71" s="9">
        <f>IF(D78=0, "-", D71/D78)</f>
        <v>0</v>
      </c>
      <c r="F71" s="81">
        <v>4</v>
      </c>
      <c r="G71" s="34">
        <f>IF(F78=0, "-", F71/F78)</f>
        <v>5.5555555555555552E-2</v>
      </c>
      <c r="H71" s="65">
        <v>0</v>
      </c>
      <c r="I71" s="9">
        <f>IF(H78=0, "-", H71/H78)</f>
        <v>0</v>
      </c>
      <c r="J71" s="8" t="str">
        <f t="shared" si="4"/>
        <v>-</v>
      </c>
      <c r="K71" s="9" t="str">
        <f t="shared" si="5"/>
        <v>-</v>
      </c>
    </row>
    <row r="72" spans="1:11" x14ac:dyDescent="0.2">
      <c r="A72" s="7" t="s">
        <v>227</v>
      </c>
      <c r="B72" s="65">
        <v>0</v>
      </c>
      <c r="C72" s="34">
        <f>IF(B78=0, "-", B72/B78)</f>
        <v>0</v>
      </c>
      <c r="D72" s="65">
        <v>0</v>
      </c>
      <c r="E72" s="9">
        <f>IF(D78=0, "-", D72/D78)</f>
        <v>0</v>
      </c>
      <c r="F72" s="81">
        <v>0</v>
      </c>
      <c r="G72" s="34">
        <f>IF(F78=0, "-", F72/F78)</f>
        <v>0</v>
      </c>
      <c r="H72" s="65">
        <v>2</v>
      </c>
      <c r="I72" s="9">
        <f>IF(H78=0, "-", H72/H78)</f>
        <v>3.3333333333333333E-2</v>
      </c>
      <c r="J72" s="8" t="str">
        <f t="shared" si="4"/>
        <v>-</v>
      </c>
      <c r="K72" s="9">
        <f t="shared" si="5"/>
        <v>-1</v>
      </c>
    </row>
    <row r="73" spans="1:11" x14ac:dyDescent="0.2">
      <c r="A73" s="7" t="s">
        <v>228</v>
      </c>
      <c r="B73" s="65">
        <v>0</v>
      </c>
      <c r="C73" s="34">
        <f>IF(B78=0, "-", B73/B78)</f>
        <v>0</v>
      </c>
      <c r="D73" s="65">
        <v>0</v>
      </c>
      <c r="E73" s="9">
        <f>IF(D78=0, "-", D73/D78)</f>
        <v>0</v>
      </c>
      <c r="F73" s="81">
        <v>0</v>
      </c>
      <c r="G73" s="34">
        <f>IF(F78=0, "-", F73/F78)</f>
        <v>0</v>
      </c>
      <c r="H73" s="65">
        <v>2</v>
      </c>
      <c r="I73" s="9">
        <f>IF(H78=0, "-", H73/H78)</f>
        <v>3.3333333333333333E-2</v>
      </c>
      <c r="J73" s="8" t="str">
        <f t="shared" si="4"/>
        <v>-</v>
      </c>
      <c r="K73" s="9">
        <f t="shared" si="5"/>
        <v>-1</v>
      </c>
    </row>
    <row r="74" spans="1:11" x14ac:dyDescent="0.2">
      <c r="A74" s="7" t="s">
        <v>229</v>
      </c>
      <c r="B74" s="65">
        <v>9</v>
      </c>
      <c r="C74" s="34">
        <f>IF(B78=0, "-", B74/B78)</f>
        <v>0.6428571428571429</v>
      </c>
      <c r="D74" s="65">
        <v>1</v>
      </c>
      <c r="E74" s="9">
        <f>IF(D78=0, "-", D74/D78)</f>
        <v>0.5</v>
      </c>
      <c r="F74" s="81">
        <v>31</v>
      </c>
      <c r="G74" s="34">
        <f>IF(F78=0, "-", F74/F78)</f>
        <v>0.43055555555555558</v>
      </c>
      <c r="H74" s="65">
        <v>18</v>
      </c>
      <c r="I74" s="9">
        <f>IF(H78=0, "-", H74/H78)</f>
        <v>0.3</v>
      </c>
      <c r="J74" s="8">
        <f t="shared" si="4"/>
        <v>8</v>
      </c>
      <c r="K74" s="9">
        <f t="shared" si="5"/>
        <v>0.72222222222222221</v>
      </c>
    </row>
    <row r="75" spans="1:11" x14ac:dyDescent="0.2">
      <c r="A75" s="7" t="s">
        <v>230</v>
      </c>
      <c r="B75" s="65">
        <v>1</v>
      </c>
      <c r="C75" s="34">
        <f>IF(B78=0, "-", B75/B78)</f>
        <v>7.1428571428571425E-2</v>
      </c>
      <c r="D75" s="65">
        <v>0</v>
      </c>
      <c r="E75" s="9">
        <f>IF(D78=0, "-", D75/D78)</f>
        <v>0</v>
      </c>
      <c r="F75" s="81">
        <v>6</v>
      </c>
      <c r="G75" s="34">
        <f>IF(F78=0, "-", F75/F78)</f>
        <v>8.3333333333333329E-2</v>
      </c>
      <c r="H75" s="65">
        <v>3</v>
      </c>
      <c r="I75" s="9">
        <f>IF(H78=0, "-", H75/H78)</f>
        <v>0.05</v>
      </c>
      <c r="J75" s="8" t="str">
        <f t="shared" si="4"/>
        <v>-</v>
      </c>
      <c r="K75" s="9">
        <f t="shared" si="5"/>
        <v>1</v>
      </c>
    </row>
    <row r="76" spans="1:11" x14ac:dyDescent="0.2">
      <c r="A76" s="7" t="s">
        <v>231</v>
      </c>
      <c r="B76" s="65">
        <v>3</v>
      </c>
      <c r="C76" s="34">
        <f>IF(B78=0, "-", B76/B78)</f>
        <v>0.21428571428571427</v>
      </c>
      <c r="D76" s="65">
        <v>1</v>
      </c>
      <c r="E76" s="9">
        <f>IF(D78=0, "-", D76/D78)</f>
        <v>0.5</v>
      </c>
      <c r="F76" s="81">
        <v>10</v>
      </c>
      <c r="G76" s="34">
        <f>IF(F78=0, "-", F76/F78)</f>
        <v>0.1388888888888889</v>
      </c>
      <c r="H76" s="65">
        <v>6</v>
      </c>
      <c r="I76" s="9">
        <f>IF(H78=0, "-", H76/H78)</f>
        <v>0.1</v>
      </c>
      <c r="J76" s="8">
        <f t="shared" si="4"/>
        <v>2</v>
      </c>
      <c r="K76" s="9">
        <f t="shared" si="5"/>
        <v>0.66666666666666663</v>
      </c>
    </row>
    <row r="77" spans="1:11" x14ac:dyDescent="0.2">
      <c r="A77" s="2"/>
      <c r="B77" s="68"/>
      <c r="C77" s="33"/>
      <c r="D77" s="68"/>
      <c r="E77" s="6"/>
      <c r="F77" s="82"/>
      <c r="G77" s="33"/>
      <c r="H77" s="68"/>
      <c r="I77" s="6"/>
      <c r="J77" s="5"/>
      <c r="K77" s="6"/>
    </row>
    <row r="78" spans="1:11" s="43" customFormat="1" x14ac:dyDescent="0.2">
      <c r="A78" s="162" t="s">
        <v>513</v>
      </c>
      <c r="B78" s="71">
        <f>SUM(B69:B77)</f>
        <v>14</v>
      </c>
      <c r="C78" s="40">
        <f>B78/1268</f>
        <v>1.1041009463722398E-2</v>
      </c>
      <c r="D78" s="71">
        <f>SUM(D69:D77)</f>
        <v>2</v>
      </c>
      <c r="E78" s="41">
        <f>D78/1927</f>
        <v>1.0378827192527244E-3</v>
      </c>
      <c r="F78" s="77">
        <f>SUM(F69:F77)</f>
        <v>72</v>
      </c>
      <c r="G78" s="42">
        <f>F78/10689</f>
        <v>6.7358967162503506E-3</v>
      </c>
      <c r="H78" s="71">
        <f>SUM(H69:H77)</f>
        <v>60</v>
      </c>
      <c r="I78" s="41">
        <f>H78/14791</f>
        <v>4.0565208572780741E-3</v>
      </c>
      <c r="J78" s="37">
        <f>IF(D78=0, "-", IF((B78-D78)/D78&lt;10, (B78-D78)/D78, "&gt;999%"))</f>
        <v>6</v>
      </c>
      <c r="K78" s="38">
        <f>IF(H78=0, "-", IF((F78-H78)/H78&lt;10, (F78-H78)/H78, "&gt;999%"))</f>
        <v>0.2</v>
      </c>
    </row>
    <row r="79" spans="1:11" x14ac:dyDescent="0.2">
      <c r="B79" s="83"/>
      <c r="D79" s="83"/>
      <c r="F79" s="83"/>
      <c r="H79" s="83"/>
    </row>
    <row r="80" spans="1:11" s="43" customFormat="1" x14ac:dyDescent="0.2">
      <c r="A80" s="162" t="s">
        <v>512</v>
      </c>
      <c r="B80" s="71">
        <v>121</v>
      </c>
      <c r="C80" s="40">
        <f>B80/1268</f>
        <v>9.5425867507886439E-2</v>
      </c>
      <c r="D80" s="71">
        <v>154</v>
      </c>
      <c r="E80" s="41">
        <f>D80/1927</f>
        <v>7.9916969382459777E-2</v>
      </c>
      <c r="F80" s="77">
        <v>923</v>
      </c>
      <c r="G80" s="42">
        <f>F80/10689</f>
        <v>8.6350453737487134E-2</v>
      </c>
      <c r="H80" s="71">
        <v>1544</v>
      </c>
      <c r="I80" s="41">
        <f>H80/14791</f>
        <v>0.10438780339395579</v>
      </c>
      <c r="J80" s="37">
        <f>IF(D80=0, "-", IF((B80-D80)/D80&lt;10, (B80-D80)/D80, "&gt;999%"))</f>
        <v>-0.21428571428571427</v>
      </c>
      <c r="K80" s="38">
        <f>IF(H80=0, "-", IF((F80-H80)/H80&lt;10, (F80-H80)/H80, "&gt;999%"))</f>
        <v>-0.40220207253886009</v>
      </c>
    </row>
    <row r="81" spans="1:11" x14ac:dyDescent="0.2">
      <c r="B81" s="83"/>
      <c r="D81" s="83"/>
      <c r="F81" s="83"/>
      <c r="H81" s="83"/>
    </row>
    <row r="82" spans="1:11" ht="15.75" x14ac:dyDescent="0.25">
      <c r="A82" s="164" t="s">
        <v>104</v>
      </c>
      <c r="B82" s="196" t="s">
        <v>1</v>
      </c>
      <c r="C82" s="200"/>
      <c r="D82" s="200"/>
      <c r="E82" s="197"/>
      <c r="F82" s="196" t="s">
        <v>14</v>
      </c>
      <c r="G82" s="200"/>
      <c r="H82" s="200"/>
      <c r="I82" s="197"/>
      <c r="J82" s="196" t="s">
        <v>15</v>
      </c>
      <c r="K82" s="197"/>
    </row>
    <row r="83" spans="1:11" x14ac:dyDescent="0.2">
      <c r="A83" s="22"/>
      <c r="B83" s="196">
        <f>VALUE(RIGHT($B$2, 4))</f>
        <v>2020</v>
      </c>
      <c r="C83" s="197"/>
      <c r="D83" s="196">
        <f>B83-1</f>
        <v>2019</v>
      </c>
      <c r="E83" s="204"/>
      <c r="F83" s="196">
        <f>B83</f>
        <v>2020</v>
      </c>
      <c r="G83" s="204"/>
      <c r="H83" s="196">
        <f>D83</f>
        <v>2019</v>
      </c>
      <c r="I83" s="204"/>
      <c r="J83" s="140" t="s">
        <v>4</v>
      </c>
      <c r="K83" s="141" t="s">
        <v>2</v>
      </c>
    </row>
    <row r="84" spans="1:11" x14ac:dyDescent="0.2">
      <c r="A84" s="163" t="s">
        <v>130</v>
      </c>
      <c r="B84" s="61" t="s">
        <v>12</v>
      </c>
      <c r="C84" s="62" t="s">
        <v>13</v>
      </c>
      <c r="D84" s="61" t="s">
        <v>12</v>
      </c>
      <c r="E84" s="63" t="s">
        <v>13</v>
      </c>
      <c r="F84" s="62" t="s">
        <v>12</v>
      </c>
      <c r="G84" s="62" t="s">
        <v>13</v>
      </c>
      <c r="H84" s="61" t="s">
        <v>12</v>
      </c>
      <c r="I84" s="63" t="s">
        <v>13</v>
      </c>
      <c r="J84" s="61"/>
      <c r="K84" s="63"/>
    </row>
    <row r="85" spans="1:11" x14ac:dyDescent="0.2">
      <c r="A85" s="7" t="s">
        <v>232</v>
      </c>
      <c r="B85" s="65">
        <v>0</v>
      </c>
      <c r="C85" s="34">
        <f>IF(B96=0, "-", B85/B96)</f>
        <v>0</v>
      </c>
      <c r="D85" s="65">
        <v>0</v>
      </c>
      <c r="E85" s="9">
        <f>IF(D96=0, "-", D85/D96)</f>
        <v>0</v>
      </c>
      <c r="F85" s="81">
        <v>0</v>
      </c>
      <c r="G85" s="34">
        <f>IF(F96=0, "-", F85/F96)</f>
        <v>0</v>
      </c>
      <c r="H85" s="65">
        <v>3</v>
      </c>
      <c r="I85" s="9">
        <f>IF(H96=0, "-", H85/H96)</f>
        <v>1.020408163265306E-2</v>
      </c>
      <c r="J85" s="8" t="str">
        <f t="shared" ref="J85:J94" si="6">IF(D85=0, "-", IF((B85-D85)/D85&lt;10, (B85-D85)/D85, "&gt;999%"))</f>
        <v>-</v>
      </c>
      <c r="K85" s="9">
        <f t="shared" ref="K85:K94" si="7">IF(H85=0, "-", IF((F85-H85)/H85&lt;10, (F85-H85)/H85, "&gt;999%"))</f>
        <v>-1</v>
      </c>
    </row>
    <row r="86" spans="1:11" x14ac:dyDescent="0.2">
      <c r="A86" s="7" t="s">
        <v>233</v>
      </c>
      <c r="B86" s="65">
        <v>0</v>
      </c>
      <c r="C86" s="34">
        <f>IF(B96=0, "-", B86/B96)</f>
        <v>0</v>
      </c>
      <c r="D86" s="65">
        <v>0</v>
      </c>
      <c r="E86" s="9">
        <f>IF(D96=0, "-", D86/D96)</f>
        <v>0</v>
      </c>
      <c r="F86" s="81">
        <v>0</v>
      </c>
      <c r="G86" s="34">
        <f>IF(F96=0, "-", F86/F96)</f>
        <v>0</v>
      </c>
      <c r="H86" s="65">
        <v>4</v>
      </c>
      <c r="I86" s="9">
        <f>IF(H96=0, "-", H86/H96)</f>
        <v>1.3605442176870748E-2</v>
      </c>
      <c r="J86" s="8" t="str">
        <f t="shared" si="6"/>
        <v>-</v>
      </c>
      <c r="K86" s="9">
        <f t="shared" si="7"/>
        <v>-1</v>
      </c>
    </row>
    <row r="87" spans="1:11" x14ac:dyDescent="0.2">
      <c r="A87" s="7" t="s">
        <v>234</v>
      </c>
      <c r="B87" s="65">
        <v>0</v>
      </c>
      <c r="C87" s="34">
        <f>IF(B96=0, "-", B87/B96)</f>
        <v>0</v>
      </c>
      <c r="D87" s="65">
        <v>1</v>
      </c>
      <c r="E87" s="9">
        <f>IF(D96=0, "-", D87/D96)</f>
        <v>1.9230769230769232E-2</v>
      </c>
      <c r="F87" s="81">
        <v>0</v>
      </c>
      <c r="G87" s="34">
        <f>IF(F96=0, "-", F87/F96)</f>
        <v>0</v>
      </c>
      <c r="H87" s="65">
        <v>1</v>
      </c>
      <c r="I87" s="9">
        <f>IF(H96=0, "-", H87/H96)</f>
        <v>3.4013605442176869E-3</v>
      </c>
      <c r="J87" s="8">
        <f t="shared" si="6"/>
        <v>-1</v>
      </c>
      <c r="K87" s="9">
        <f t="shared" si="7"/>
        <v>-1</v>
      </c>
    </row>
    <row r="88" spans="1:11" x14ac:dyDescent="0.2">
      <c r="A88" s="7" t="s">
        <v>235</v>
      </c>
      <c r="B88" s="65">
        <v>2</v>
      </c>
      <c r="C88" s="34">
        <f>IF(B96=0, "-", B88/B96)</f>
        <v>9.5238095238095233E-2</v>
      </c>
      <c r="D88" s="65">
        <v>1</v>
      </c>
      <c r="E88" s="9">
        <f>IF(D96=0, "-", D88/D96)</f>
        <v>1.9230769230769232E-2</v>
      </c>
      <c r="F88" s="81">
        <v>14</v>
      </c>
      <c r="G88" s="34">
        <f>IF(F96=0, "-", F88/F96)</f>
        <v>7.2916666666666671E-2</v>
      </c>
      <c r="H88" s="65">
        <v>20</v>
      </c>
      <c r="I88" s="9">
        <f>IF(H96=0, "-", H88/H96)</f>
        <v>6.8027210884353748E-2</v>
      </c>
      <c r="J88" s="8">
        <f t="shared" si="6"/>
        <v>1</v>
      </c>
      <c r="K88" s="9">
        <f t="shared" si="7"/>
        <v>-0.3</v>
      </c>
    </row>
    <row r="89" spans="1:11" x14ac:dyDescent="0.2">
      <c r="A89" s="7" t="s">
        <v>236</v>
      </c>
      <c r="B89" s="65">
        <v>1</v>
      </c>
      <c r="C89" s="34">
        <f>IF(B96=0, "-", B89/B96)</f>
        <v>4.7619047619047616E-2</v>
      </c>
      <c r="D89" s="65">
        <v>0</v>
      </c>
      <c r="E89" s="9">
        <f>IF(D96=0, "-", D89/D96)</f>
        <v>0</v>
      </c>
      <c r="F89" s="81">
        <v>3</v>
      </c>
      <c r="G89" s="34">
        <f>IF(F96=0, "-", F89/F96)</f>
        <v>1.5625E-2</v>
      </c>
      <c r="H89" s="65">
        <v>0</v>
      </c>
      <c r="I89" s="9">
        <f>IF(H96=0, "-", H89/H96)</f>
        <v>0</v>
      </c>
      <c r="J89" s="8" t="str">
        <f t="shared" si="6"/>
        <v>-</v>
      </c>
      <c r="K89" s="9" t="str">
        <f t="shared" si="7"/>
        <v>-</v>
      </c>
    </row>
    <row r="90" spans="1:11" x14ac:dyDescent="0.2">
      <c r="A90" s="7" t="s">
        <v>237</v>
      </c>
      <c r="B90" s="65">
        <v>5</v>
      </c>
      <c r="C90" s="34">
        <f>IF(B96=0, "-", B90/B96)</f>
        <v>0.23809523809523808</v>
      </c>
      <c r="D90" s="65">
        <v>6</v>
      </c>
      <c r="E90" s="9">
        <f>IF(D96=0, "-", D90/D96)</f>
        <v>0.11538461538461539</v>
      </c>
      <c r="F90" s="81">
        <v>34</v>
      </c>
      <c r="G90" s="34">
        <f>IF(F96=0, "-", F90/F96)</f>
        <v>0.17708333333333334</v>
      </c>
      <c r="H90" s="65">
        <v>29</v>
      </c>
      <c r="I90" s="9">
        <f>IF(H96=0, "-", H90/H96)</f>
        <v>9.8639455782312924E-2</v>
      </c>
      <c r="J90" s="8">
        <f t="shared" si="6"/>
        <v>-0.16666666666666666</v>
      </c>
      <c r="K90" s="9">
        <f t="shared" si="7"/>
        <v>0.17241379310344829</v>
      </c>
    </row>
    <row r="91" spans="1:11" x14ac:dyDescent="0.2">
      <c r="A91" s="7" t="s">
        <v>238</v>
      </c>
      <c r="B91" s="65">
        <v>0</v>
      </c>
      <c r="C91" s="34">
        <f>IF(B96=0, "-", B91/B96)</f>
        <v>0</v>
      </c>
      <c r="D91" s="65">
        <v>1</v>
      </c>
      <c r="E91" s="9">
        <f>IF(D96=0, "-", D91/D96)</f>
        <v>1.9230769230769232E-2</v>
      </c>
      <c r="F91" s="81">
        <v>4</v>
      </c>
      <c r="G91" s="34">
        <f>IF(F96=0, "-", F91/F96)</f>
        <v>2.0833333333333332E-2</v>
      </c>
      <c r="H91" s="65">
        <v>3</v>
      </c>
      <c r="I91" s="9">
        <f>IF(H96=0, "-", H91/H96)</f>
        <v>1.020408163265306E-2</v>
      </c>
      <c r="J91" s="8">
        <f t="shared" si="6"/>
        <v>-1</v>
      </c>
      <c r="K91" s="9">
        <f t="shared" si="7"/>
        <v>0.33333333333333331</v>
      </c>
    </row>
    <row r="92" spans="1:11" x14ac:dyDescent="0.2">
      <c r="A92" s="7" t="s">
        <v>239</v>
      </c>
      <c r="B92" s="65">
        <v>3</v>
      </c>
      <c r="C92" s="34">
        <f>IF(B96=0, "-", B92/B96)</f>
        <v>0.14285714285714285</v>
      </c>
      <c r="D92" s="65">
        <v>2</v>
      </c>
      <c r="E92" s="9">
        <f>IF(D96=0, "-", D92/D96)</f>
        <v>3.8461538461538464E-2</v>
      </c>
      <c r="F92" s="81">
        <v>17</v>
      </c>
      <c r="G92" s="34">
        <f>IF(F96=0, "-", F92/F96)</f>
        <v>8.8541666666666671E-2</v>
      </c>
      <c r="H92" s="65">
        <v>49</v>
      </c>
      <c r="I92" s="9">
        <f>IF(H96=0, "-", H92/H96)</f>
        <v>0.16666666666666666</v>
      </c>
      <c r="J92" s="8">
        <f t="shared" si="6"/>
        <v>0.5</v>
      </c>
      <c r="K92" s="9">
        <f t="shared" si="7"/>
        <v>-0.65306122448979587</v>
      </c>
    </row>
    <row r="93" spans="1:11" x14ac:dyDescent="0.2">
      <c r="A93" s="7" t="s">
        <v>240</v>
      </c>
      <c r="B93" s="65">
        <v>10</v>
      </c>
      <c r="C93" s="34">
        <f>IF(B96=0, "-", B93/B96)</f>
        <v>0.47619047619047616</v>
      </c>
      <c r="D93" s="65">
        <v>40</v>
      </c>
      <c r="E93" s="9">
        <f>IF(D96=0, "-", D93/D96)</f>
        <v>0.76923076923076927</v>
      </c>
      <c r="F93" s="81">
        <v>115</v>
      </c>
      <c r="G93" s="34">
        <f>IF(F96=0, "-", F93/F96)</f>
        <v>0.59895833333333337</v>
      </c>
      <c r="H93" s="65">
        <v>174</v>
      </c>
      <c r="I93" s="9">
        <f>IF(H96=0, "-", H93/H96)</f>
        <v>0.59183673469387754</v>
      </c>
      <c r="J93" s="8">
        <f t="shared" si="6"/>
        <v>-0.75</v>
      </c>
      <c r="K93" s="9">
        <f t="shared" si="7"/>
        <v>-0.33908045977011492</v>
      </c>
    </row>
    <row r="94" spans="1:11" x14ac:dyDescent="0.2">
      <c r="A94" s="7" t="s">
        <v>241</v>
      </c>
      <c r="B94" s="65">
        <v>0</v>
      </c>
      <c r="C94" s="34">
        <f>IF(B96=0, "-", B94/B96)</f>
        <v>0</v>
      </c>
      <c r="D94" s="65">
        <v>1</v>
      </c>
      <c r="E94" s="9">
        <f>IF(D96=0, "-", D94/D96)</f>
        <v>1.9230769230769232E-2</v>
      </c>
      <c r="F94" s="81">
        <v>5</v>
      </c>
      <c r="G94" s="34">
        <f>IF(F96=0, "-", F94/F96)</f>
        <v>2.6041666666666668E-2</v>
      </c>
      <c r="H94" s="65">
        <v>11</v>
      </c>
      <c r="I94" s="9">
        <f>IF(H96=0, "-", H94/H96)</f>
        <v>3.7414965986394558E-2</v>
      </c>
      <c r="J94" s="8">
        <f t="shared" si="6"/>
        <v>-1</v>
      </c>
      <c r="K94" s="9">
        <f t="shared" si="7"/>
        <v>-0.54545454545454541</v>
      </c>
    </row>
    <row r="95" spans="1:11" x14ac:dyDescent="0.2">
      <c r="A95" s="2"/>
      <c r="B95" s="68"/>
      <c r="C95" s="33"/>
      <c r="D95" s="68"/>
      <c r="E95" s="6"/>
      <c r="F95" s="82"/>
      <c r="G95" s="33"/>
      <c r="H95" s="68"/>
      <c r="I95" s="6"/>
      <c r="J95" s="5"/>
      <c r="K95" s="6"/>
    </row>
    <row r="96" spans="1:11" s="43" customFormat="1" x14ac:dyDescent="0.2">
      <c r="A96" s="162" t="s">
        <v>511</v>
      </c>
      <c r="B96" s="71">
        <f>SUM(B85:B95)</f>
        <v>21</v>
      </c>
      <c r="C96" s="40">
        <f>B96/1268</f>
        <v>1.6561514195583597E-2</v>
      </c>
      <c r="D96" s="71">
        <f>SUM(D85:D95)</f>
        <v>52</v>
      </c>
      <c r="E96" s="41">
        <f>D96/1927</f>
        <v>2.6984950700570835E-2</v>
      </c>
      <c r="F96" s="77">
        <f>SUM(F85:F95)</f>
        <v>192</v>
      </c>
      <c r="G96" s="42">
        <f>F96/10689</f>
        <v>1.7962391243334271E-2</v>
      </c>
      <c r="H96" s="71">
        <f>SUM(H85:H95)</f>
        <v>294</v>
      </c>
      <c r="I96" s="41">
        <f>H96/14791</f>
        <v>1.9876952200662566E-2</v>
      </c>
      <c r="J96" s="37">
        <f>IF(D96=0, "-", IF((B96-D96)/D96&lt;10, (B96-D96)/D96, "&gt;999%"))</f>
        <v>-0.59615384615384615</v>
      </c>
      <c r="K96" s="38">
        <f>IF(H96=0, "-", IF((F96-H96)/H96&lt;10, (F96-H96)/H96, "&gt;999%"))</f>
        <v>-0.34693877551020408</v>
      </c>
    </row>
    <row r="97" spans="1:11" x14ac:dyDescent="0.2">
      <c r="B97" s="83"/>
      <c r="D97" s="83"/>
      <c r="F97" s="83"/>
      <c r="H97" s="83"/>
    </row>
    <row r="98" spans="1:11" x14ac:dyDescent="0.2">
      <c r="A98" s="163" t="s">
        <v>131</v>
      </c>
      <c r="B98" s="61" t="s">
        <v>12</v>
      </c>
      <c r="C98" s="62" t="s">
        <v>13</v>
      </c>
      <c r="D98" s="61" t="s">
        <v>12</v>
      </c>
      <c r="E98" s="63" t="s">
        <v>13</v>
      </c>
      <c r="F98" s="62" t="s">
        <v>12</v>
      </c>
      <c r="G98" s="62" t="s">
        <v>13</v>
      </c>
      <c r="H98" s="61" t="s">
        <v>12</v>
      </c>
      <c r="I98" s="63" t="s">
        <v>13</v>
      </c>
      <c r="J98" s="61"/>
      <c r="K98" s="63"/>
    </row>
    <row r="99" spans="1:11" x14ac:dyDescent="0.2">
      <c r="A99" s="7" t="s">
        <v>242</v>
      </c>
      <c r="B99" s="65">
        <v>0</v>
      </c>
      <c r="C99" s="34">
        <f>IF(B111=0, "-", B99/B111)</f>
        <v>0</v>
      </c>
      <c r="D99" s="65">
        <v>0</v>
      </c>
      <c r="E99" s="9">
        <f>IF(D111=0, "-", D99/D111)</f>
        <v>0</v>
      </c>
      <c r="F99" s="81">
        <v>4</v>
      </c>
      <c r="G99" s="34">
        <f>IF(F111=0, "-", F99/F111)</f>
        <v>0.08</v>
      </c>
      <c r="H99" s="65">
        <v>10</v>
      </c>
      <c r="I99" s="9">
        <f>IF(H111=0, "-", H99/H111)</f>
        <v>0.13333333333333333</v>
      </c>
      <c r="J99" s="8" t="str">
        <f t="shared" ref="J99:J109" si="8">IF(D99=0, "-", IF((B99-D99)/D99&lt;10, (B99-D99)/D99, "&gt;999%"))</f>
        <v>-</v>
      </c>
      <c r="K99" s="9">
        <f t="shared" ref="K99:K109" si="9">IF(H99=0, "-", IF((F99-H99)/H99&lt;10, (F99-H99)/H99, "&gt;999%"))</f>
        <v>-0.6</v>
      </c>
    </row>
    <row r="100" spans="1:11" x14ac:dyDescent="0.2">
      <c r="A100" s="7" t="s">
        <v>243</v>
      </c>
      <c r="B100" s="65">
        <v>0</v>
      </c>
      <c r="C100" s="34">
        <f>IF(B111=0, "-", B100/B111)</f>
        <v>0</v>
      </c>
      <c r="D100" s="65">
        <v>1</v>
      </c>
      <c r="E100" s="9">
        <f>IF(D111=0, "-", D100/D111)</f>
        <v>0.1111111111111111</v>
      </c>
      <c r="F100" s="81">
        <v>2</v>
      </c>
      <c r="G100" s="34">
        <f>IF(F111=0, "-", F100/F111)</f>
        <v>0.04</v>
      </c>
      <c r="H100" s="65">
        <v>3</v>
      </c>
      <c r="I100" s="9">
        <f>IF(H111=0, "-", H100/H111)</f>
        <v>0.04</v>
      </c>
      <c r="J100" s="8">
        <f t="shared" si="8"/>
        <v>-1</v>
      </c>
      <c r="K100" s="9">
        <f t="shared" si="9"/>
        <v>-0.33333333333333331</v>
      </c>
    </row>
    <row r="101" spans="1:11" x14ac:dyDescent="0.2">
      <c r="A101" s="7" t="s">
        <v>244</v>
      </c>
      <c r="B101" s="65">
        <v>1</v>
      </c>
      <c r="C101" s="34">
        <f>IF(B111=0, "-", B101/B111)</f>
        <v>0.16666666666666666</v>
      </c>
      <c r="D101" s="65">
        <v>0</v>
      </c>
      <c r="E101" s="9">
        <f>IF(D111=0, "-", D101/D111)</f>
        <v>0</v>
      </c>
      <c r="F101" s="81">
        <v>12</v>
      </c>
      <c r="G101" s="34">
        <f>IF(F111=0, "-", F101/F111)</f>
        <v>0.24</v>
      </c>
      <c r="H101" s="65">
        <v>12</v>
      </c>
      <c r="I101" s="9">
        <f>IF(H111=0, "-", H101/H111)</f>
        <v>0.16</v>
      </c>
      <c r="J101" s="8" t="str">
        <f t="shared" si="8"/>
        <v>-</v>
      </c>
      <c r="K101" s="9">
        <f t="shared" si="9"/>
        <v>0</v>
      </c>
    </row>
    <row r="102" spans="1:11" x14ac:dyDescent="0.2">
      <c r="A102" s="7" t="s">
        <v>245</v>
      </c>
      <c r="B102" s="65">
        <v>0</v>
      </c>
      <c r="C102" s="34">
        <f>IF(B111=0, "-", B102/B111)</f>
        <v>0</v>
      </c>
      <c r="D102" s="65">
        <v>0</v>
      </c>
      <c r="E102" s="9">
        <f>IF(D111=0, "-", D102/D111)</f>
        <v>0</v>
      </c>
      <c r="F102" s="81">
        <v>0</v>
      </c>
      <c r="G102" s="34">
        <f>IF(F111=0, "-", F102/F111)</f>
        <v>0</v>
      </c>
      <c r="H102" s="65">
        <v>1</v>
      </c>
      <c r="I102" s="9">
        <f>IF(H111=0, "-", H102/H111)</f>
        <v>1.3333333333333334E-2</v>
      </c>
      <c r="J102" s="8" t="str">
        <f t="shared" si="8"/>
        <v>-</v>
      </c>
      <c r="K102" s="9">
        <f t="shared" si="9"/>
        <v>-1</v>
      </c>
    </row>
    <row r="103" spans="1:11" x14ac:dyDescent="0.2">
      <c r="A103" s="7" t="s">
        <v>246</v>
      </c>
      <c r="B103" s="65">
        <v>0</v>
      </c>
      <c r="C103" s="34">
        <f>IF(B111=0, "-", B103/B111)</f>
        <v>0</v>
      </c>
      <c r="D103" s="65">
        <v>1</v>
      </c>
      <c r="E103" s="9">
        <f>IF(D111=0, "-", D103/D111)</f>
        <v>0.1111111111111111</v>
      </c>
      <c r="F103" s="81">
        <v>2</v>
      </c>
      <c r="G103" s="34">
        <f>IF(F111=0, "-", F103/F111)</f>
        <v>0.04</v>
      </c>
      <c r="H103" s="65">
        <v>10</v>
      </c>
      <c r="I103" s="9">
        <f>IF(H111=0, "-", H103/H111)</f>
        <v>0.13333333333333333</v>
      </c>
      <c r="J103" s="8">
        <f t="shared" si="8"/>
        <v>-1</v>
      </c>
      <c r="K103" s="9">
        <f t="shared" si="9"/>
        <v>-0.8</v>
      </c>
    </row>
    <row r="104" spans="1:11" x14ac:dyDescent="0.2">
      <c r="A104" s="7" t="s">
        <v>247</v>
      </c>
      <c r="B104" s="65">
        <v>0</v>
      </c>
      <c r="C104" s="34">
        <f>IF(B111=0, "-", B104/B111)</f>
        <v>0</v>
      </c>
      <c r="D104" s="65">
        <v>0</v>
      </c>
      <c r="E104" s="9">
        <f>IF(D111=0, "-", D104/D111)</f>
        <v>0</v>
      </c>
      <c r="F104" s="81">
        <v>0</v>
      </c>
      <c r="G104" s="34">
        <f>IF(F111=0, "-", F104/F111)</f>
        <v>0</v>
      </c>
      <c r="H104" s="65">
        <v>4</v>
      </c>
      <c r="I104" s="9">
        <f>IF(H111=0, "-", H104/H111)</f>
        <v>5.3333333333333337E-2</v>
      </c>
      <c r="J104" s="8" t="str">
        <f t="shared" si="8"/>
        <v>-</v>
      </c>
      <c r="K104" s="9">
        <f t="shared" si="9"/>
        <v>-1</v>
      </c>
    </row>
    <row r="105" spans="1:11" x14ac:dyDescent="0.2">
      <c r="A105" s="7" t="s">
        <v>248</v>
      </c>
      <c r="B105" s="65">
        <v>4</v>
      </c>
      <c r="C105" s="34">
        <f>IF(B111=0, "-", B105/B111)</f>
        <v>0.66666666666666663</v>
      </c>
      <c r="D105" s="65">
        <v>5</v>
      </c>
      <c r="E105" s="9">
        <f>IF(D111=0, "-", D105/D111)</f>
        <v>0.55555555555555558</v>
      </c>
      <c r="F105" s="81">
        <v>15</v>
      </c>
      <c r="G105" s="34">
        <f>IF(F111=0, "-", F105/F111)</f>
        <v>0.3</v>
      </c>
      <c r="H105" s="65">
        <v>24</v>
      </c>
      <c r="I105" s="9">
        <f>IF(H111=0, "-", H105/H111)</f>
        <v>0.32</v>
      </c>
      <c r="J105" s="8">
        <f t="shared" si="8"/>
        <v>-0.2</v>
      </c>
      <c r="K105" s="9">
        <f t="shared" si="9"/>
        <v>-0.375</v>
      </c>
    </row>
    <row r="106" spans="1:11" x14ac:dyDescent="0.2">
      <c r="A106" s="7" t="s">
        <v>249</v>
      </c>
      <c r="B106" s="65">
        <v>1</v>
      </c>
      <c r="C106" s="34">
        <f>IF(B111=0, "-", B106/B111)</f>
        <v>0.16666666666666666</v>
      </c>
      <c r="D106" s="65">
        <v>0</v>
      </c>
      <c r="E106" s="9">
        <f>IF(D111=0, "-", D106/D111)</f>
        <v>0</v>
      </c>
      <c r="F106" s="81">
        <v>7</v>
      </c>
      <c r="G106" s="34">
        <f>IF(F111=0, "-", F106/F111)</f>
        <v>0.14000000000000001</v>
      </c>
      <c r="H106" s="65">
        <v>7</v>
      </c>
      <c r="I106" s="9">
        <f>IF(H111=0, "-", H106/H111)</f>
        <v>9.3333333333333338E-2</v>
      </c>
      <c r="J106" s="8" t="str">
        <f t="shared" si="8"/>
        <v>-</v>
      </c>
      <c r="K106" s="9">
        <f t="shared" si="9"/>
        <v>0</v>
      </c>
    </row>
    <row r="107" spans="1:11" x14ac:dyDescent="0.2">
      <c r="A107" s="7" t="s">
        <v>250</v>
      </c>
      <c r="B107" s="65">
        <v>0</v>
      </c>
      <c r="C107" s="34">
        <f>IF(B111=0, "-", B107/B111)</f>
        <v>0</v>
      </c>
      <c r="D107" s="65">
        <v>0</v>
      </c>
      <c r="E107" s="9">
        <f>IF(D111=0, "-", D107/D111)</f>
        <v>0</v>
      </c>
      <c r="F107" s="81">
        <v>0</v>
      </c>
      <c r="G107" s="34">
        <f>IF(F111=0, "-", F107/F111)</f>
        <v>0</v>
      </c>
      <c r="H107" s="65">
        <v>2</v>
      </c>
      <c r="I107" s="9">
        <f>IF(H111=0, "-", H107/H111)</f>
        <v>2.6666666666666668E-2</v>
      </c>
      <c r="J107" s="8" t="str">
        <f t="shared" si="8"/>
        <v>-</v>
      </c>
      <c r="K107" s="9">
        <f t="shared" si="9"/>
        <v>-1</v>
      </c>
    </row>
    <row r="108" spans="1:11" x14ac:dyDescent="0.2">
      <c r="A108" s="7" t="s">
        <v>251</v>
      </c>
      <c r="B108" s="65">
        <v>0</v>
      </c>
      <c r="C108" s="34">
        <f>IF(B111=0, "-", B108/B111)</f>
        <v>0</v>
      </c>
      <c r="D108" s="65">
        <v>1</v>
      </c>
      <c r="E108" s="9">
        <f>IF(D111=0, "-", D108/D111)</f>
        <v>0.1111111111111111</v>
      </c>
      <c r="F108" s="81">
        <v>4</v>
      </c>
      <c r="G108" s="34">
        <f>IF(F111=0, "-", F108/F111)</f>
        <v>0.08</v>
      </c>
      <c r="H108" s="65">
        <v>1</v>
      </c>
      <c r="I108" s="9">
        <f>IF(H111=0, "-", H108/H111)</f>
        <v>1.3333333333333334E-2</v>
      </c>
      <c r="J108" s="8">
        <f t="shared" si="8"/>
        <v>-1</v>
      </c>
      <c r="K108" s="9">
        <f t="shared" si="9"/>
        <v>3</v>
      </c>
    </row>
    <row r="109" spans="1:11" x14ac:dyDescent="0.2">
      <c r="A109" s="7" t="s">
        <v>252</v>
      </c>
      <c r="B109" s="65">
        <v>0</v>
      </c>
      <c r="C109" s="34">
        <f>IF(B111=0, "-", B109/B111)</f>
        <v>0</v>
      </c>
      <c r="D109" s="65">
        <v>1</v>
      </c>
      <c r="E109" s="9">
        <f>IF(D111=0, "-", D109/D111)</f>
        <v>0.1111111111111111</v>
      </c>
      <c r="F109" s="81">
        <v>4</v>
      </c>
      <c r="G109" s="34">
        <f>IF(F111=0, "-", F109/F111)</f>
        <v>0.08</v>
      </c>
      <c r="H109" s="65">
        <v>1</v>
      </c>
      <c r="I109" s="9">
        <f>IF(H111=0, "-", H109/H111)</f>
        <v>1.3333333333333334E-2</v>
      </c>
      <c r="J109" s="8">
        <f t="shared" si="8"/>
        <v>-1</v>
      </c>
      <c r="K109" s="9">
        <f t="shared" si="9"/>
        <v>3</v>
      </c>
    </row>
    <row r="110" spans="1:11" x14ac:dyDescent="0.2">
      <c r="A110" s="2"/>
      <c r="B110" s="68"/>
      <c r="C110" s="33"/>
      <c r="D110" s="68"/>
      <c r="E110" s="6"/>
      <c r="F110" s="82"/>
      <c r="G110" s="33"/>
      <c r="H110" s="68"/>
      <c r="I110" s="6"/>
      <c r="J110" s="5"/>
      <c r="K110" s="6"/>
    </row>
    <row r="111" spans="1:11" s="43" customFormat="1" x14ac:dyDescent="0.2">
      <c r="A111" s="162" t="s">
        <v>510</v>
      </c>
      <c r="B111" s="71">
        <f>SUM(B99:B110)</f>
        <v>6</v>
      </c>
      <c r="C111" s="40">
        <f>B111/1268</f>
        <v>4.7318611987381704E-3</v>
      </c>
      <c r="D111" s="71">
        <f>SUM(D99:D110)</f>
        <v>9</v>
      </c>
      <c r="E111" s="41">
        <f>D111/1927</f>
        <v>4.6704722366372603E-3</v>
      </c>
      <c r="F111" s="77">
        <f>SUM(F99:F110)</f>
        <v>50</v>
      </c>
      <c r="G111" s="42">
        <f>F111/10689</f>
        <v>4.6777060529516329E-3</v>
      </c>
      <c r="H111" s="71">
        <f>SUM(H99:H110)</f>
        <v>75</v>
      </c>
      <c r="I111" s="41">
        <f>H111/14791</f>
        <v>5.0706510715975931E-3</v>
      </c>
      <c r="J111" s="37">
        <f>IF(D111=0, "-", IF((B111-D111)/D111&lt;10, (B111-D111)/D111, "&gt;999%"))</f>
        <v>-0.33333333333333331</v>
      </c>
      <c r="K111" s="38">
        <f>IF(H111=0, "-", IF((F111-H111)/H111&lt;10, (F111-H111)/H111, "&gt;999%"))</f>
        <v>-0.33333333333333331</v>
      </c>
    </row>
    <row r="112" spans="1:11" x14ac:dyDescent="0.2">
      <c r="B112" s="83"/>
      <c r="D112" s="83"/>
      <c r="F112" s="83"/>
      <c r="H112" s="83"/>
    </row>
    <row r="113" spans="1:11" s="43" customFormat="1" x14ac:dyDescent="0.2">
      <c r="A113" s="162" t="s">
        <v>509</v>
      </c>
      <c r="B113" s="71">
        <v>27</v>
      </c>
      <c r="C113" s="40">
        <f>B113/1268</f>
        <v>2.1293375394321766E-2</v>
      </c>
      <c r="D113" s="71">
        <v>61</v>
      </c>
      <c r="E113" s="41">
        <f>D113/1927</f>
        <v>3.1655422937208098E-2</v>
      </c>
      <c r="F113" s="77">
        <v>242</v>
      </c>
      <c r="G113" s="42">
        <f>F113/10689</f>
        <v>2.26400972962859E-2</v>
      </c>
      <c r="H113" s="71">
        <v>369</v>
      </c>
      <c r="I113" s="41">
        <f>H113/14791</f>
        <v>2.4947603272260158E-2</v>
      </c>
      <c r="J113" s="37">
        <f>IF(D113=0, "-", IF((B113-D113)/D113&lt;10, (B113-D113)/D113, "&gt;999%"))</f>
        <v>-0.55737704918032782</v>
      </c>
      <c r="K113" s="38">
        <f>IF(H113=0, "-", IF((F113-H113)/H113&lt;10, (F113-H113)/H113, "&gt;999%"))</f>
        <v>-0.34417344173441733</v>
      </c>
    </row>
    <row r="114" spans="1:11" x14ac:dyDescent="0.2">
      <c r="B114" s="83"/>
      <c r="D114" s="83"/>
      <c r="F114" s="83"/>
      <c r="H114" s="83"/>
    </row>
    <row r="115" spans="1:11" ht="15.75" x14ac:dyDescent="0.25">
      <c r="A115" s="164" t="s">
        <v>105</v>
      </c>
      <c r="B115" s="196" t="s">
        <v>1</v>
      </c>
      <c r="C115" s="200"/>
      <c r="D115" s="200"/>
      <c r="E115" s="197"/>
      <c r="F115" s="196" t="s">
        <v>14</v>
      </c>
      <c r="G115" s="200"/>
      <c r="H115" s="200"/>
      <c r="I115" s="197"/>
      <c r="J115" s="196" t="s">
        <v>15</v>
      </c>
      <c r="K115" s="197"/>
    </row>
    <row r="116" spans="1:11" x14ac:dyDescent="0.2">
      <c r="A116" s="22"/>
      <c r="B116" s="196">
        <f>VALUE(RIGHT($B$2, 4))</f>
        <v>2020</v>
      </c>
      <c r="C116" s="197"/>
      <c r="D116" s="196">
        <f>B116-1</f>
        <v>2019</v>
      </c>
      <c r="E116" s="204"/>
      <c r="F116" s="196">
        <f>B116</f>
        <v>2020</v>
      </c>
      <c r="G116" s="204"/>
      <c r="H116" s="196">
        <f>D116</f>
        <v>2019</v>
      </c>
      <c r="I116" s="204"/>
      <c r="J116" s="140" t="s">
        <v>4</v>
      </c>
      <c r="K116" s="141" t="s">
        <v>2</v>
      </c>
    </row>
    <row r="117" spans="1:11" x14ac:dyDescent="0.2">
      <c r="A117" s="163" t="s">
        <v>132</v>
      </c>
      <c r="B117" s="61" t="s">
        <v>12</v>
      </c>
      <c r="C117" s="62" t="s">
        <v>13</v>
      </c>
      <c r="D117" s="61" t="s">
        <v>12</v>
      </c>
      <c r="E117" s="63" t="s">
        <v>13</v>
      </c>
      <c r="F117" s="62" t="s">
        <v>12</v>
      </c>
      <c r="G117" s="62" t="s">
        <v>13</v>
      </c>
      <c r="H117" s="61" t="s">
        <v>12</v>
      </c>
      <c r="I117" s="63" t="s">
        <v>13</v>
      </c>
      <c r="J117" s="61"/>
      <c r="K117" s="63"/>
    </row>
    <row r="118" spans="1:11" x14ac:dyDescent="0.2">
      <c r="A118" s="7" t="s">
        <v>253</v>
      </c>
      <c r="B118" s="65">
        <v>0</v>
      </c>
      <c r="C118" s="34">
        <f>IF(B122=0, "-", B118/B122)</f>
        <v>0</v>
      </c>
      <c r="D118" s="65">
        <v>11</v>
      </c>
      <c r="E118" s="9">
        <f>IF(D122=0, "-", D118/D122)</f>
        <v>0.84615384615384615</v>
      </c>
      <c r="F118" s="81">
        <v>5</v>
      </c>
      <c r="G118" s="34">
        <f>IF(F122=0, "-", F118/F122)</f>
        <v>0.38461538461538464</v>
      </c>
      <c r="H118" s="65">
        <v>106</v>
      </c>
      <c r="I118" s="9">
        <f>IF(H122=0, "-", H118/H122)</f>
        <v>0.81538461538461537</v>
      </c>
      <c r="J118" s="8">
        <f>IF(D118=0, "-", IF((B118-D118)/D118&lt;10, (B118-D118)/D118, "&gt;999%"))</f>
        <v>-1</v>
      </c>
      <c r="K118" s="9">
        <f>IF(H118=0, "-", IF((F118-H118)/H118&lt;10, (F118-H118)/H118, "&gt;999%"))</f>
        <v>-0.95283018867924529</v>
      </c>
    </row>
    <row r="119" spans="1:11" x14ac:dyDescent="0.2">
      <c r="A119" s="7" t="s">
        <v>254</v>
      </c>
      <c r="B119" s="65">
        <v>1</v>
      </c>
      <c r="C119" s="34">
        <f>IF(B122=0, "-", B119/B122)</f>
        <v>1</v>
      </c>
      <c r="D119" s="65">
        <v>2</v>
      </c>
      <c r="E119" s="9">
        <f>IF(D122=0, "-", D119/D122)</f>
        <v>0.15384615384615385</v>
      </c>
      <c r="F119" s="81">
        <v>6</v>
      </c>
      <c r="G119" s="34">
        <f>IF(F122=0, "-", F119/F122)</f>
        <v>0.46153846153846156</v>
      </c>
      <c r="H119" s="65">
        <v>12</v>
      </c>
      <c r="I119" s="9">
        <f>IF(H122=0, "-", H119/H122)</f>
        <v>9.2307692307692313E-2</v>
      </c>
      <c r="J119" s="8">
        <f>IF(D119=0, "-", IF((B119-D119)/D119&lt;10, (B119-D119)/D119, "&gt;999%"))</f>
        <v>-0.5</v>
      </c>
      <c r="K119" s="9">
        <f>IF(H119=0, "-", IF((F119-H119)/H119&lt;10, (F119-H119)/H119, "&gt;999%"))</f>
        <v>-0.5</v>
      </c>
    </row>
    <row r="120" spans="1:11" x14ac:dyDescent="0.2">
      <c r="A120" s="7" t="s">
        <v>255</v>
      </c>
      <c r="B120" s="65">
        <v>0</v>
      </c>
      <c r="C120" s="34">
        <f>IF(B122=0, "-", B120/B122)</f>
        <v>0</v>
      </c>
      <c r="D120" s="65">
        <v>0</v>
      </c>
      <c r="E120" s="9">
        <f>IF(D122=0, "-", D120/D122)</f>
        <v>0</v>
      </c>
      <c r="F120" s="81">
        <v>2</v>
      </c>
      <c r="G120" s="34">
        <f>IF(F122=0, "-", F120/F122)</f>
        <v>0.15384615384615385</v>
      </c>
      <c r="H120" s="65">
        <v>12</v>
      </c>
      <c r="I120" s="9">
        <f>IF(H122=0, "-", H120/H122)</f>
        <v>9.2307692307692313E-2</v>
      </c>
      <c r="J120" s="8" t="str">
        <f>IF(D120=0, "-", IF((B120-D120)/D120&lt;10, (B120-D120)/D120, "&gt;999%"))</f>
        <v>-</v>
      </c>
      <c r="K120" s="9">
        <f>IF(H120=0, "-", IF((F120-H120)/H120&lt;10, (F120-H120)/H120, "&gt;999%"))</f>
        <v>-0.83333333333333337</v>
      </c>
    </row>
    <row r="121" spans="1:11" x14ac:dyDescent="0.2">
      <c r="A121" s="2"/>
      <c r="B121" s="68"/>
      <c r="C121" s="33"/>
      <c r="D121" s="68"/>
      <c r="E121" s="6"/>
      <c r="F121" s="82"/>
      <c r="G121" s="33"/>
      <c r="H121" s="68"/>
      <c r="I121" s="6"/>
      <c r="J121" s="5"/>
      <c r="K121" s="6"/>
    </row>
    <row r="122" spans="1:11" s="43" customFormat="1" x14ac:dyDescent="0.2">
      <c r="A122" s="162" t="s">
        <v>508</v>
      </c>
      <c r="B122" s="71">
        <f>SUM(B118:B121)</f>
        <v>1</v>
      </c>
      <c r="C122" s="40">
        <f>B122/1268</f>
        <v>7.8864353312302837E-4</v>
      </c>
      <c r="D122" s="71">
        <f>SUM(D118:D121)</f>
        <v>13</v>
      </c>
      <c r="E122" s="41">
        <f>D122/1927</f>
        <v>6.7462376751427086E-3</v>
      </c>
      <c r="F122" s="77">
        <f>SUM(F118:F121)</f>
        <v>13</v>
      </c>
      <c r="G122" s="42">
        <f>F122/10689</f>
        <v>1.2162035737674245E-3</v>
      </c>
      <c r="H122" s="71">
        <f>SUM(H118:H121)</f>
        <v>130</v>
      </c>
      <c r="I122" s="41">
        <f>H122/14791</f>
        <v>8.7891285241024943E-3</v>
      </c>
      <c r="J122" s="37">
        <f>IF(D122=0, "-", IF((B122-D122)/D122&lt;10, (B122-D122)/D122, "&gt;999%"))</f>
        <v>-0.92307692307692313</v>
      </c>
      <c r="K122" s="38">
        <f>IF(H122=0, "-", IF((F122-H122)/H122&lt;10, (F122-H122)/H122, "&gt;999%"))</f>
        <v>-0.9</v>
      </c>
    </row>
    <row r="123" spans="1:11" x14ac:dyDescent="0.2">
      <c r="B123" s="83"/>
      <c r="D123" s="83"/>
      <c r="F123" s="83"/>
      <c r="H123" s="83"/>
    </row>
    <row r="124" spans="1:11" x14ac:dyDescent="0.2">
      <c r="A124" s="163" t="s">
        <v>133</v>
      </c>
      <c r="B124" s="61" t="s">
        <v>12</v>
      </c>
      <c r="C124" s="62" t="s">
        <v>13</v>
      </c>
      <c r="D124" s="61" t="s">
        <v>12</v>
      </c>
      <c r="E124" s="63" t="s">
        <v>13</v>
      </c>
      <c r="F124" s="62" t="s">
        <v>12</v>
      </c>
      <c r="G124" s="62" t="s">
        <v>13</v>
      </c>
      <c r="H124" s="61" t="s">
        <v>12</v>
      </c>
      <c r="I124" s="63" t="s">
        <v>13</v>
      </c>
      <c r="J124" s="61"/>
      <c r="K124" s="63"/>
    </row>
    <row r="125" spans="1:11" x14ac:dyDescent="0.2">
      <c r="A125" s="7" t="s">
        <v>256</v>
      </c>
      <c r="B125" s="65">
        <v>0</v>
      </c>
      <c r="C125" s="34">
        <f>IF(B134=0, "-", B125/B134)</f>
        <v>0</v>
      </c>
      <c r="D125" s="65">
        <v>0</v>
      </c>
      <c r="E125" s="9" t="str">
        <f>IF(D134=0, "-", D125/D134)</f>
        <v>-</v>
      </c>
      <c r="F125" s="81">
        <v>2</v>
      </c>
      <c r="G125" s="34">
        <f>IF(F134=0, "-", F125/F134)</f>
        <v>0.25</v>
      </c>
      <c r="H125" s="65">
        <v>0</v>
      </c>
      <c r="I125" s="9">
        <f>IF(H134=0, "-", H125/H134)</f>
        <v>0</v>
      </c>
      <c r="J125" s="8" t="str">
        <f t="shared" ref="J125:J132" si="10">IF(D125=0, "-", IF((B125-D125)/D125&lt;10, (B125-D125)/D125, "&gt;999%"))</f>
        <v>-</v>
      </c>
      <c r="K125" s="9" t="str">
        <f t="shared" ref="K125:K132" si="11">IF(H125=0, "-", IF((F125-H125)/H125&lt;10, (F125-H125)/H125, "&gt;999%"))</f>
        <v>-</v>
      </c>
    </row>
    <row r="126" spans="1:11" x14ac:dyDescent="0.2">
      <c r="A126" s="7" t="s">
        <v>257</v>
      </c>
      <c r="B126" s="65">
        <v>0</v>
      </c>
      <c r="C126" s="34">
        <f>IF(B134=0, "-", B126/B134)</f>
        <v>0</v>
      </c>
      <c r="D126" s="65">
        <v>0</v>
      </c>
      <c r="E126" s="9" t="str">
        <f>IF(D134=0, "-", D126/D134)</f>
        <v>-</v>
      </c>
      <c r="F126" s="81">
        <v>0</v>
      </c>
      <c r="G126" s="34">
        <f>IF(F134=0, "-", F126/F134)</f>
        <v>0</v>
      </c>
      <c r="H126" s="65">
        <v>1</v>
      </c>
      <c r="I126" s="9">
        <f>IF(H134=0, "-", H126/H134)</f>
        <v>0.14285714285714285</v>
      </c>
      <c r="J126" s="8" t="str">
        <f t="shared" si="10"/>
        <v>-</v>
      </c>
      <c r="K126" s="9">
        <f t="shared" si="11"/>
        <v>-1</v>
      </c>
    </row>
    <row r="127" spans="1:11" x14ac:dyDescent="0.2">
      <c r="A127" s="7" t="s">
        <v>258</v>
      </c>
      <c r="B127" s="65">
        <v>0</v>
      </c>
      <c r="C127" s="34">
        <f>IF(B134=0, "-", B127/B134)</f>
        <v>0</v>
      </c>
      <c r="D127" s="65">
        <v>0</v>
      </c>
      <c r="E127" s="9" t="str">
        <f>IF(D134=0, "-", D127/D134)</f>
        <v>-</v>
      </c>
      <c r="F127" s="81">
        <v>0</v>
      </c>
      <c r="G127" s="34">
        <f>IF(F134=0, "-", F127/F134)</f>
        <v>0</v>
      </c>
      <c r="H127" s="65">
        <v>1</v>
      </c>
      <c r="I127" s="9">
        <f>IF(H134=0, "-", H127/H134)</f>
        <v>0.14285714285714285</v>
      </c>
      <c r="J127" s="8" t="str">
        <f t="shared" si="10"/>
        <v>-</v>
      </c>
      <c r="K127" s="9">
        <f t="shared" si="11"/>
        <v>-1</v>
      </c>
    </row>
    <row r="128" spans="1:11" x14ac:dyDescent="0.2">
      <c r="A128" s="7" t="s">
        <v>259</v>
      </c>
      <c r="B128" s="65">
        <v>0</v>
      </c>
      <c r="C128" s="34">
        <f>IF(B134=0, "-", B128/B134)</f>
        <v>0</v>
      </c>
      <c r="D128" s="65">
        <v>0</v>
      </c>
      <c r="E128" s="9" t="str">
        <f>IF(D134=0, "-", D128/D134)</f>
        <v>-</v>
      </c>
      <c r="F128" s="81">
        <v>1</v>
      </c>
      <c r="G128" s="34">
        <f>IF(F134=0, "-", F128/F134)</f>
        <v>0.125</v>
      </c>
      <c r="H128" s="65">
        <v>1</v>
      </c>
      <c r="I128" s="9">
        <f>IF(H134=0, "-", H128/H134)</f>
        <v>0.14285714285714285</v>
      </c>
      <c r="J128" s="8" t="str">
        <f t="shared" si="10"/>
        <v>-</v>
      </c>
      <c r="K128" s="9">
        <f t="shared" si="11"/>
        <v>0</v>
      </c>
    </row>
    <row r="129" spans="1:11" x14ac:dyDescent="0.2">
      <c r="A129" s="7" t="s">
        <v>260</v>
      </c>
      <c r="B129" s="65">
        <v>0</v>
      </c>
      <c r="C129" s="34">
        <f>IF(B134=0, "-", B129/B134)</f>
        <v>0</v>
      </c>
      <c r="D129" s="65">
        <v>0</v>
      </c>
      <c r="E129" s="9" t="str">
        <f>IF(D134=0, "-", D129/D134)</f>
        <v>-</v>
      </c>
      <c r="F129" s="81">
        <v>1</v>
      </c>
      <c r="G129" s="34">
        <f>IF(F134=0, "-", F129/F134)</f>
        <v>0.125</v>
      </c>
      <c r="H129" s="65">
        <v>0</v>
      </c>
      <c r="I129" s="9">
        <f>IF(H134=0, "-", H129/H134)</f>
        <v>0</v>
      </c>
      <c r="J129" s="8" t="str">
        <f t="shared" si="10"/>
        <v>-</v>
      </c>
      <c r="K129" s="9" t="str">
        <f t="shared" si="11"/>
        <v>-</v>
      </c>
    </row>
    <row r="130" spans="1:11" x14ac:dyDescent="0.2">
      <c r="A130" s="7" t="s">
        <v>261</v>
      </c>
      <c r="B130" s="65">
        <v>0</v>
      </c>
      <c r="C130" s="34">
        <f>IF(B134=0, "-", B130/B134)</f>
        <v>0</v>
      </c>
      <c r="D130" s="65">
        <v>0</v>
      </c>
      <c r="E130" s="9" t="str">
        <f>IF(D134=0, "-", D130/D134)</f>
        <v>-</v>
      </c>
      <c r="F130" s="81">
        <v>0</v>
      </c>
      <c r="G130" s="34">
        <f>IF(F134=0, "-", F130/F134)</f>
        <v>0</v>
      </c>
      <c r="H130" s="65">
        <v>1</v>
      </c>
      <c r="I130" s="9">
        <f>IF(H134=0, "-", H130/H134)</f>
        <v>0.14285714285714285</v>
      </c>
      <c r="J130" s="8" t="str">
        <f t="shared" si="10"/>
        <v>-</v>
      </c>
      <c r="K130" s="9">
        <f t="shared" si="11"/>
        <v>-1</v>
      </c>
    </row>
    <row r="131" spans="1:11" x14ac:dyDescent="0.2">
      <c r="A131" s="7" t="s">
        <v>262</v>
      </c>
      <c r="B131" s="65">
        <v>1</v>
      </c>
      <c r="C131" s="34">
        <f>IF(B134=0, "-", B131/B134)</f>
        <v>1</v>
      </c>
      <c r="D131" s="65">
        <v>0</v>
      </c>
      <c r="E131" s="9" t="str">
        <f>IF(D134=0, "-", D131/D134)</f>
        <v>-</v>
      </c>
      <c r="F131" s="81">
        <v>3</v>
      </c>
      <c r="G131" s="34">
        <f>IF(F134=0, "-", F131/F134)</f>
        <v>0.375</v>
      </c>
      <c r="H131" s="65">
        <v>2</v>
      </c>
      <c r="I131" s="9">
        <f>IF(H134=0, "-", H131/H134)</f>
        <v>0.2857142857142857</v>
      </c>
      <c r="J131" s="8" t="str">
        <f t="shared" si="10"/>
        <v>-</v>
      </c>
      <c r="K131" s="9">
        <f t="shared" si="11"/>
        <v>0.5</v>
      </c>
    </row>
    <row r="132" spans="1:11" x14ac:dyDescent="0.2">
      <c r="A132" s="7" t="s">
        <v>263</v>
      </c>
      <c r="B132" s="65">
        <v>0</v>
      </c>
      <c r="C132" s="34">
        <f>IF(B134=0, "-", B132/B134)</f>
        <v>0</v>
      </c>
      <c r="D132" s="65">
        <v>0</v>
      </c>
      <c r="E132" s="9" t="str">
        <f>IF(D134=0, "-", D132/D134)</f>
        <v>-</v>
      </c>
      <c r="F132" s="81">
        <v>1</v>
      </c>
      <c r="G132" s="34">
        <f>IF(F134=0, "-", F132/F134)</f>
        <v>0.125</v>
      </c>
      <c r="H132" s="65">
        <v>1</v>
      </c>
      <c r="I132" s="9">
        <f>IF(H134=0, "-", H132/H134)</f>
        <v>0.14285714285714285</v>
      </c>
      <c r="J132" s="8" t="str">
        <f t="shared" si="10"/>
        <v>-</v>
      </c>
      <c r="K132" s="9">
        <f t="shared" si="11"/>
        <v>0</v>
      </c>
    </row>
    <row r="133" spans="1:11" x14ac:dyDescent="0.2">
      <c r="A133" s="2"/>
      <c r="B133" s="68"/>
      <c r="C133" s="33"/>
      <c r="D133" s="68"/>
      <c r="E133" s="6"/>
      <c r="F133" s="82"/>
      <c r="G133" s="33"/>
      <c r="H133" s="68"/>
      <c r="I133" s="6"/>
      <c r="J133" s="5"/>
      <c r="K133" s="6"/>
    </row>
    <row r="134" spans="1:11" s="43" customFormat="1" x14ac:dyDescent="0.2">
      <c r="A134" s="162" t="s">
        <v>507</v>
      </c>
      <c r="B134" s="71">
        <f>SUM(B125:B133)</f>
        <v>1</v>
      </c>
      <c r="C134" s="40">
        <f>B134/1268</f>
        <v>7.8864353312302837E-4</v>
      </c>
      <c r="D134" s="71">
        <f>SUM(D125:D133)</f>
        <v>0</v>
      </c>
      <c r="E134" s="41">
        <f>D134/1927</f>
        <v>0</v>
      </c>
      <c r="F134" s="77">
        <f>SUM(F125:F133)</f>
        <v>8</v>
      </c>
      <c r="G134" s="42">
        <f>F134/10689</f>
        <v>7.484329684722612E-4</v>
      </c>
      <c r="H134" s="71">
        <f>SUM(H125:H133)</f>
        <v>7</v>
      </c>
      <c r="I134" s="41">
        <f>H134/14791</f>
        <v>4.7326076668244201E-4</v>
      </c>
      <c r="J134" s="37" t="str">
        <f>IF(D134=0, "-", IF((B134-D134)/D134&lt;10, (B134-D134)/D134, "&gt;999%"))</f>
        <v>-</v>
      </c>
      <c r="K134" s="38">
        <f>IF(H134=0, "-", IF((F134-H134)/H134&lt;10, (F134-H134)/H134, "&gt;999%"))</f>
        <v>0.14285714285714285</v>
      </c>
    </row>
    <row r="135" spans="1:11" x14ac:dyDescent="0.2">
      <c r="B135" s="83"/>
      <c r="D135" s="83"/>
      <c r="F135" s="83"/>
      <c r="H135" s="83"/>
    </row>
    <row r="136" spans="1:11" s="43" customFormat="1" x14ac:dyDescent="0.2">
      <c r="A136" s="162" t="s">
        <v>506</v>
      </c>
      <c r="B136" s="71">
        <v>2</v>
      </c>
      <c r="C136" s="40">
        <f>B136/1268</f>
        <v>1.5772870662460567E-3</v>
      </c>
      <c r="D136" s="71">
        <v>13</v>
      </c>
      <c r="E136" s="41">
        <f>D136/1927</f>
        <v>6.7462376751427086E-3</v>
      </c>
      <c r="F136" s="77">
        <v>21</v>
      </c>
      <c r="G136" s="42">
        <f>F136/10689</f>
        <v>1.9646365422396855E-3</v>
      </c>
      <c r="H136" s="71">
        <v>137</v>
      </c>
      <c r="I136" s="41">
        <f>H136/14791</f>
        <v>9.2623892907849371E-3</v>
      </c>
      <c r="J136" s="37">
        <f>IF(D136=0, "-", IF((B136-D136)/D136&lt;10, (B136-D136)/D136, "&gt;999%"))</f>
        <v>-0.84615384615384615</v>
      </c>
      <c r="K136" s="38">
        <f>IF(H136=0, "-", IF((F136-H136)/H136&lt;10, (F136-H136)/H136, "&gt;999%"))</f>
        <v>-0.84671532846715325</v>
      </c>
    </row>
    <row r="137" spans="1:11" x14ac:dyDescent="0.2">
      <c r="B137" s="83"/>
      <c r="D137" s="83"/>
      <c r="F137" s="83"/>
      <c r="H137" s="83"/>
    </row>
    <row r="138" spans="1:11" ht="15.75" x14ac:dyDescent="0.25">
      <c r="A138" s="164" t="s">
        <v>106</v>
      </c>
      <c r="B138" s="196" t="s">
        <v>1</v>
      </c>
      <c r="C138" s="200"/>
      <c r="D138" s="200"/>
      <c r="E138" s="197"/>
      <c r="F138" s="196" t="s">
        <v>14</v>
      </c>
      <c r="G138" s="200"/>
      <c r="H138" s="200"/>
      <c r="I138" s="197"/>
      <c r="J138" s="196" t="s">
        <v>15</v>
      </c>
      <c r="K138" s="197"/>
    </row>
    <row r="139" spans="1:11" x14ac:dyDescent="0.2">
      <c r="A139" s="22"/>
      <c r="B139" s="196">
        <f>VALUE(RIGHT($B$2, 4))</f>
        <v>2020</v>
      </c>
      <c r="C139" s="197"/>
      <c r="D139" s="196">
        <f>B139-1</f>
        <v>2019</v>
      </c>
      <c r="E139" s="204"/>
      <c r="F139" s="196">
        <f>B139</f>
        <v>2020</v>
      </c>
      <c r="G139" s="204"/>
      <c r="H139" s="196">
        <f>D139</f>
        <v>2019</v>
      </c>
      <c r="I139" s="204"/>
      <c r="J139" s="140" t="s">
        <v>4</v>
      </c>
      <c r="K139" s="141" t="s">
        <v>2</v>
      </c>
    </row>
    <row r="140" spans="1:11" x14ac:dyDescent="0.2">
      <c r="A140" s="163" t="s">
        <v>134</v>
      </c>
      <c r="B140" s="61" t="s">
        <v>12</v>
      </c>
      <c r="C140" s="62" t="s">
        <v>13</v>
      </c>
      <c r="D140" s="61" t="s">
        <v>12</v>
      </c>
      <c r="E140" s="63" t="s">
        <v>13</v>
      </c>
      <c r="F140" s="62" t="s">
        <v>12</v>
      </c>
      <c r="G140" s="62" t="s">
        <v>13</v>
      </c>
      <c r="H140" s="61" t="s">
        <v>12</v>
      </c>
      <c r="I140" s="63" t="s">
        <v>13</v>
      </c>
      <c r="J140" s="61"/>
      <c r="K140" s="63"/>
    </row>
    <row r="141" spans="1:11" x14ac:dyDescent="0.2">
      <c r="A141" s="7" t="s">
        <v>264</v>
      </c>
      <c r="B141" s="65">
        <v>0</v>
      </c>
      <c r="C141" s="34" t="str">
        <f>IF(B143=0, "-", B141/B143)</f>
        <v>-</v>
      </c>
      <c r="D141" s="65">
        <v>0</v>
      </c>
      <c r="E141" s="9" t="str">
        <f>IF(D143=0, "-", D141/D143)</f>
        <v>-</v>
      </c>
      <c r="F141" s="81">
        <v>4</v>
      </c>
      <c r="G141" s="34">
        <f>IF(F143=0, "-", F141/F143)</f>
        <v>1</v>
      </c>
      <c r="H141" s="65">
        <v>0</v>
      </c>
      <c r="I141" s="9" t="str">
        <f>IF(H143=0, "-", H141/H143)</f>
        <v>-</v>
      </c>
      <c r="J141" s="8" t="str">
        <f>IF(D141=0, "-", IF((B141-D141)/D141&lt;10, (B141-D141)/D141, "&gt;999%"))</f>
        <v>-</v>
      </c>
      <c r="K141" s="9" t="str">
        <f>IF(H141=0, "-", IF((F141-H141)/H141&lt;10, (F141-H141)/H141, "&gt;999%"))</f>
        <v>-</v>
      </c>
    </row>
    <row r="142" spans="1:11" x14ac:dyDescent="0.2">
      <c r="A142" s="2"/>
      <c r="B142" s="68"/>
      <c r="C142" s="33"/>
      <c r="D142" s="68"/>
      <c r="E142" s="6"/>
      <c r="F142" s="82"/>
      <c r="G142" s="33"/>
      <c r="H142" s="68"/>
      <c r="I142" s="6"/>
      <c r="J142" s="5"/>
      <c r="K142" s="6"/>
    </row>
    <row r="143" spans="1:11" s="43" customFormat="1" x14ac:dyDescent="0.2">
      <c r="A143" s="162" t="s">
        <v>505</v>
      </c>
      <c r="B143" s="71">
        <f>SUM(B141:B142)</f>
        <v>0</v>
      </c>
      <c r="C143" s="40">
        <f>B143/1268</f>
        <v>0</v>
      </c>
      <c r="D143" s="71">
        <f>SUM(D141:D142)</f>
        <v>0</v>
      </c>
      <c r="E143" s="41">
        <f>D143/1927</f>
        <v>0</v>
      </c>
      <c r="F143" s="77">
        <f>SUM(F141:F142)</f>
        <v>4</v>
      </c>
      <c r="G143" s="42">
        <f>F143/10689</f>
        <v>3.742164842361306E-4</v>
      </c>
      <c r="H143" s="71">
        <f>SUM(H141:H142)</f>
        <v>0</v>
      </c>
      <c r="I143" s="41">
        <f>H143/14791</f>
        <v>0</v>
      </c>
      <c r="J143" s="37" t="str">
        <f>IF(D143=0, "-", IF((B143-D143)/D143&lt;10, (B143-D143)/D143, "&gt;999%"))</f>
        <v>-</v>
      </c>
      <c r="K143" s="38" t="str">
        <f>IF(H143=0, "-", IF((F143-H143)/H143&lt;10, (F143-H143)/H143, "&gt;999%"))</f>
        <v>-</v>
      </c>
    </row>
    <row r="144" spans="1:11" x14ac:dyDescent="0.2">
      <c r="B144" s="83"/>
      <c r="D144" s="83"/>
      <c r="F144" s="83"/>
      <c r="H144" s="83"/>
    </row>
    <row r="145" spans="1:11" x14ac:dyDescent="0.2">
      <c r="A145" s="163" t="s">
        <v>135</v>
      </c>
      <c r="B145" s="61" t="s">
        <v>12</v>
      </c>
      <c r="C145" s="62" t="s">
        <v>13</v>
      </c>
      <c r="D145" s="61" t="s">
        <v>12</v>
      </c>
      <c r="E145" s="63" t="s">
        <v>13</v>
      </c>
      <c r="F145" s="62" t="s">
        <v>12</v>
      </c>
      <c r="G145" s="62" t="s">
        <v>13</v>
      </c>
      <c r="H145" s="61" t="s">
        <v>12</v>
      </c>
      <c r="I145" s="63" t="s">
        <v>13</v>
      </c>
      <c r="J145" s="61"/>
      <c r="K145" s="63"/>
    </row>
    <row r="146" spans="1:11" x14ac:dyDescent="0.2">
      <c r="A146" s="7" t="s">
        <v>265</v>
      </c>
      <c r="B146" s="65">
        <v>0</v>
      </c>
      <c r="C146" s="34" t="str">
        <f>IF(B149=0, "-", B146/B149)</f>
        <v>-</v>
      </c>
      <c r="D146" s="65">
        <v>0</v>
      </c>
      <c r="E146" s="9" t="str">
        <f>IF(D149=0, "-", D146/D149)</f>
        <v>-</v>
      </c>
      <c r="F146" s="81">
        <v>1</v>
      </c>
      <c r="G146" s="34">
        <f>IF(F149=0, "-", F146/F149)</f>
        <v>1</v>
      </c>
      <c r="H146" s="65">
        <v>0</v>
      </c>
      <c r="I146" s="9">
        <f>IF(H149=0, "-", H146/H149)</f>
        <v>0</v>
      </c>
      <c r="J146" s="8" t="str">
        <f>IF(D146=0, "-", IF((B146-D146)/D146&lt;10, (B146-D146)/D146, "&gt;999%"))</f>
        <v>-</v>
      </c>
      <c r="K146" s="9" t="str">
        <f>IF(H146=0, "-", IF((F146-H146)/H146&lt;10, (F146-H146)/H146, "&gt;999%"))</f>
        <v>-</v>
      </c>
    </row>
    <row r="147" spans="1:11" x14ac:dyDescent="0.2">
      <c r="A147" s="7" t="s">
        <v>266</v>
      </c>
      <c r="B147" s="65">
        <v>0</v>
      </c>
      <c r="C147" s="34" t="str">
        <f>IF(B149=0, "-", B147/B149)</f>
        <v>-</v>
      </c>
      <c r="D147" s="65">
        <v>0</v>
      </c>
      <c r="E147" s="9" t="str">
        <f>IF(D149=0, "-", D147/D149)</f>
        <v>-</v>
      </c>
      <c r="F147" s="81">
        <v>0</v>
      </c>
      <c r="G147" s="34">
        <f>IF(F149=0, "-", F147/F149)</f>
        <v>0</v>
      </c>
      <c r="H147" s="65">
        <v>1</v>
      </c>
      <c r="I147" s="9">
        <f>IF(H149=0, "-", H147/H149)</f>
        <v>1</v>
      </c>
      <c r="J147" s="8" t="str">
        <f>IF(D147=0, "-", IF((B147-D147)/D147&lt;10, (B147-D147)/D147, "&gt;999%"))</f>
        <v>-</v>
      </c>
      <c r="K147" s="9">
        <f>IF(H147=0, "-", IF((F147-H147)/H147&lt;10, (F147-H147)/H147, "&gt;999%"))</f>
        <v>-1</v>
      </c>
    </row>
    <row r="148" spans="1:11" x14ac:dyDescent="0.2">
      <c r="A148" s="2"/>
      <c r="B148" s="68"/>
      <c r="C148" s="33"/>
      <c r="D148" s="68"/>
      <c r="E148" s="6"/>
      <c r="F148" s="82"/>
      <c r="G148" s="33"/>
      <c r="H148" s="68"/>
      <c r="I148" s="6"/>
      <c r="J148" s="5"/>
      <c r="K148" s="6"/>
    </row>
    <row r="149" spans="1:11" s="43" customFormat="1" x14ac:dyDescent="0.2">
      <c r="A149" s="162" t="s">
        <v>504</v>
      </c>
      <c r="B149" s="71">
        <f>SUM(B146:B148)</f>
        <v>0</v>
      </c>
      <c r="C149" s="40">
        <f>B149/1268</f>
        <v>0</v>
      </c>
      <c r="D149" s="71">
        <f>SUM(D146:D148)</f>
        <v>0</v>
      </c>
      <c r="E149" s="41">
        <f>D149/1927</f>
        <v>0</v>
      </c>
      <c r="F149" s="77">
        <f>SUM(F146:F148)</f>
        <v>1</v>
      </c>
      <c r="G149" s="42">
        <f>F149/10689</f>
        <v>9.355412105903265E-5</v>
      </c>
      <c r="H149" s="71">
        <f>SUM(H146:H148)</f>
        <v>1</v>
      </c>
      <c r="I149" s="41">
        <f>H149/14791</f>
        <v>6.7608680954634579E-5</v>
      </c>
      <c r="J149" s="37" t="str">
        <f>IF(D149=0, "-", IF((B149-D149)/D149&lt;10, (B149-D149)/D149, "&gt;999%"))</f>
        <v>-</v>
      </c>
      <c r="K149" s="38">
        <f>IF(H149=0, "-", IF((F149-H149)/H149&lt;10, (F149-H149)/H149, "&gt;999%"))</f>
        <v>0</v>
      </c>
    </row>
    <row r="150" spans="1:11" x14ac:dyDescent="0.2">
      <c r="B150" s="83"/>
      <c r="D150" s="83"/>
      <c r="F150" s="83"/>
      <c r="H150" s="83"/>
    </row>
    <row r="151" spans="1:11" s="43" customFormat="1" x14ac:dyDescent="0.2">
      <c r="A151" s="162" t="s">
        <v>503</v>
      </c>
      <c r="B151" s="71">
        <v>0</v>
      </c>
      <c r="C151" s="40">
        <f>B151/1268</f>
        <v>0</v>
      </c>
      <c r="D151" s="71">
        <v>0</v>
      </c>
      <c r="E151" s="41">
        <f>D151/1927</f>
        <v>0</v>
      </c>
      <c r="F151" s="77">
        <v>5</v>
      </c>
      <c r="G151" s="42">
        <f>F151/10689</f>
        <v>4.6777060529516328E-4</v>
      </c>
      <c r="H151" s="71">
        <v>1</v>
      </c>
      <c r="I151" s="41">
        <f>H151/14791</f>
        <v>6.7608680954634579E-5</v>
      </c>
      <c r="J151" s="37" t="str">
        <f>IF(D151=0, "-", IF((B151-D151)/D151&lt;10, (B151-D151)/D151, "&gt;999%"))</f>
        <v>-</v>
      </c>
      <c r="K151" s="38">
        <f>IF(H151=0, "-", IF((F151-H151)/H151&lt;10, (F151-H151)/H151, "&gt;999%"))</f>
        <v>4</v>
      </c>
    </row>
    <row r="152" spans="1:11" x14ac:dyDescent="0.2">
      <c r="B152" s="83"/>
      <c r="D152" s="83"/>
      <c r="F152" s="83"/>
      <c r="H152" s="83"/>
    </row>
    <row r="153" spans="1:11" ht="15.75" x14ac:dyDescent="0.25">
      <c r="A153" s="164" t="s">
        <v>107</v>
      </c>
      <c r="B153" s="196" t="s">
        <v>1</v>
      </c>
      <c r="C153" s="200"/>
      <c r="D153" s="200"/>
      <c r="E153" s="197"/>
      <c r="F153" s="196" t="s">
        <v>14</v>
      </c>
      <c r="G153" s="200"/>
      <c r="H153" s="200"/>
      <c r="I153" s="197"/>
      <c r="J153" s="196" t="s">
        <v>15</v>
      </c>
      <c r="K153" s="197"/>
    </row>
    <row r="154" spans="1:11" x14ac:dyDescent="0.2">
      <c r="A154" s="22"/>
      <c r="B154" s="196">
        <f>VALUE(RIGHT($B$2, 4))</f>
        <v>2020</v>
      </c>
      <c r="C154" s="197"/>
      <c r="D154" s="196">
        <f>B154-1</f>
        <v>2019</v>
      </c>
      <c r="E154" s="204"/>
      <c r="F154" s="196">
        <f>B154</f>
        <v>2020</v>
      </c>
      <c r="G154" s="204"/>
      <c r="H154" s="196">
        <f>D154</f>
        <v>2019</v>
      </c>
      <c r="I154" s="204"/>
      <c r="J154" s="140" t="s">
        <v>4</v>
      </c>
      <c r="K154" s="141" t="s">
        <v>2</v>
      </c>
    </row>
    <row r="155" spans="1:11" x14ac:dyDescent="0.2">
      <c r="A155" s="163" t="s">
        <v>136</v>
      </c>
      <c r="B155" s="61" t="s">
        <v>12</v>
      </c>
      <c r="C155" s="62" t="s">
        <v>13</v>
      </c>
      <c r="D155" s="61" t="s">
        <v>12</v>
      </c>
      <c r="E155" s="63" t="s">
        <v>13</v>
      </c>
      <c r="F155" s="62" t="s">
        <v>12</v>
      </c>
      <c r="G155" s="62" t="s">
        <v>13</v>
      </c>
      <c r="H155" s="61" t="s">
        <v>12</v>
      </c>
      <c r="I155" s="63" t="s">
        <v>13</v>
      </c>
      <c r="J155" s="61"/>
      <c r="K155" s="63"/>
    </row>
    <row r="156" spans="1:11" x14ac:dyDescent="0.2">
      <c r="A156" s="7" t="s">
        <v>267</v>
      </c>
      <c r="B156" s="65">
        <v>0</v>
      </c>
      <c r="C156" s="34">
        <f>IF(B165=0, "-", B156/B165)</f>
        <v>0</v>
      </c>
      <c r="D156" s="65">
        <v>1</v>
      </c>
      <c r="E156" s="9">
        <f>IF(D165=0, "-", D156/D165)</f>
        <v>0.05</v>
      </c>
      <c r="F156" s="81">
        <v>7</v>
      </c>
      <c r="G156" s="34">
        <f>IF(F165=0, "-", F156/F165)</f>
        <v>0.13207547169811321</v>
      </c>
      <c r="H156" s="65">
        <v>5</v>
      </c>
      <c r="I156" s="9">
        <f>IF(H165=0, "-", H156/H165)</f>
        <v>0.04</v>
      </c>
      <c r="J156" s="8">
        <f t="shared" ref="J156:J163" si="12">IF(D156=0, "-", IF((B156-D156)/D156&lt;10, (B156-D156)/D156, "&gt;999%"))</f>
        <v>-1</v>
      </c>
      <c r="K156" s="9">
        <f t="shared" ref="K156:K163" si="13">IF(H156=0, "-", IF((F156-H156)/H156&lt;10, (F156-H156)/H156, "&gt;999%"))</f>
        <v>0.4</v>
      </c>
    </row>
    <row r="157" spans="1:11" x14ac:dyDescent="0.2">
      <c r="A157" s="7" t="s">
        <v>268</v>
      </c>
      <c r="B157" s="65">
        <v>2</v>
      </c>
      <c r="C157" s="34">
        <f>IF(B165=0, "-", B157/B165)</f>
        <v>0.2857142857142857</v>
      </c>
      <c r="D157" s="65">
        <v>4</v>
      </c>
      <c r="E157" s="9">
        <f>IF(D165=0, "-", D157/D165)</f>
        <v>0.2</v>
      </c>
      <c r="F157" s="81">
        <v>9</v>
      </c>
      <c r="G157" s="34">
        <f>IF(F165=0, "-", F157/F165)</f>
        <v>0.16981132075471697</v>
      </c>
      <c r="H157" s="65">
        <v>15</v>
      </c>
      <c r="I157" s="9">
        <f>IF(H165=0, "-", H157/H165)</f>
        <v>0.12</v>
      </c>
      <c r="J157" s="8">
        <f t="shared" si="12"/>
        <v>-0.5</v>
      </c>
      <c r="K157" s="9">
        <f t="shared" si="13"/>
        <v>-0.4</v>
      </c>
    </row>
    <row r="158" spans="1:11" x14ac:dyDescent="0.2">
      <c r="A158" s="7" t="s">
        <v>269</v>
      </c>
      <c r="B158" s="65">
        <v>4</v>
      </c>
      <c r="C158" s="34">
        <f>IF(B165=0, "-", B158/B165)</f>
        <v>0.5714285714285714</v>
      </c>
      <c r="D158" s="65">
        <v>14</v>
      </c>
      <c r="E158" s="9">
        <f>IF(D165=0, "-", D158/D165)</f>
        <v>0.7</v>
      </c>
      <c r="F158" s="81">
        <v>25</v>
      </c>
      <c r="G158" s="34">
        <f>IF(F165=0, "-", F158/F165)</f>
        <v>0.47169811320754718</v>
      </c>
      <c r="H158" s="65">
        <v>80</v>
      </c>
      <c r="I158" s="9">
        <f>IF(H165=0, "-", H158/H165)</f>
        <v>0.64</v>
      </c>
      <c r="J158" s="8">
        <f t="shared" si="12"/>
        <v>-0.7142857142857143</v>
      </c>
      <c r="K158" s="9">
        <f t="shared" si="13"/>
        <v>-0.6875</v>
      </c>
    </row>
    <row r="159" spans="1:11" x14ac:dyDescent="0.2">
      <c r="A159" s="7" t="s">
        <v>270</v>
      </c>
      <c r="B159" s="65">
        <v>1</v>
      </c>
      <c r="C159" s="34">
        <f>IF(B165=0, "-", B159/B165)</f>
        <v>0.14285714285714285</v>
      </c>
      <c r="D159" s="65">
        <v>0</v>
      </c>
      <c r="E159" s="9">
        <f>IF(D165=0, "-", D159/D165)</f>
        <v>0</v>
      </c>
      <c r="F159" s="81">
        <v>5</v>
      </c>
      <c r="G159" s="34">
        <f>IF(F165=0, "-", F159/F165)</f>
        <v>9.4339622641509441E-2</v>
      </c>
      <c r="H159" s="65">
        <v>5</v>
      </c>
      <c r="I159" s="9">
        <f>IF(H165=0, "-", H159/H165)</f>
        <v>0.04</v>
      </c>
      <c r="J159" s="8" t="str">
        <f t="shared" si="12"/>
        <v>-</v>
      </c>
      <c r="K159" s="9">
        <f t="shared" si="13"/>
        <v>0</v>
      </c>
    </row>
    <row r="160" spans="1:11" x14ac:dyDescent="0.2">
      <c r="A160" s="7" t="s">
        <v>271</v>
      </c>
      <c r="B160" s="65">
        <v>0</v>
      </c>
      <c r="C160" s="34">
        <f>IF(B165=0, "-", B160/B165)</f>
        <v>0</v>
      </c>
      <c r="D160" s="65">
        <v>0</v>
      </c>
      <c r="E160" s="9">
        <f>IF(D165=0, "-", D160/D165)</f>
        <v>0</v>
      </c>
      <c r="F160" s="81">
        <v>5</v>
      </c>
      <c r="G160" s="34">
        <f>IF(F165=0, "-", F160/F165)</f>
        <v>9.4339622641509441E-2</v>
      </c>
      <c r="H160" s="65">
        <v>4</v>
      </c>
      <c r="I160" s="9">
        <f>IF(H165=0, "-", H160/H165)</f>
        <v>3.2000000000000001E-2</v>
      </c>
      <c r="J160" s="8" t="str">
        <f t="shared" si="12"/>
        <v>-</v>
      </c>
      <c r="K160" s="9">
        <f t="shared" si="13"/>
        <v>0.25</v>
      </c>
    </row>
    <row r="161" spans="1:11" x14ac:dyDescent="0.2">
      <c r="A161" s="7" t="s">
        <v>272</v>
      </c>
      <c r="B161" s="65">
        <v>0</v>
      </c>
      <c r="C161" s="34">
        <f>IF(B165=0, "-", B161/B165)</f>
        <v>0</v>
      </c>
      <c r="D161" s="65">
        <v>0</v>
      </c>
      <c r="E161" s="9">
        <f>IF(D165=0, "-", D161/D165)</f>
        <v>0</v>
      </c>
      <c r="F161" s="81">
        <v>1</v>
      </c>
      <c r="G161" s="34">
        <f>IF(F165=0, "-", F161/F165)</f>
        <v>1.8867924528301886E-2</v>
      </c>
      <c r="H161" s="65">
        <v>4</v>
      </c>
      <c r="I161" s="9">
        <f>IF(H165=0, "-", H161/H165)</f>
        <v>3.2000000000000001E-2</v>
      </c>
      <c r="J161" s="8" t="str">
        <f t="shared" si="12"/>
        <v>-</v>
      </c>
      <c r="K161" s="9">
        <f t="shared" si="13"/>
        <v>-0.75</v>
      </c>
    </row>
    <row r="162" spans="1:11" x14ac:dyDescent="0.2">
      <c r="A162" s="7" t="s">
        <v>273</v>
      </c>
      <c r="B162" s="65">
        <v>0</v>
      </c>
      <c r="C162" s="34">
        <f>IF(B165=0, "-", B162/B165)</f>
        <v>0</v>
      </c>
      <c r="D162" s="65">
        <v>1</v>
      </c>
      <c r="E162" s="9">
        <f>IF(D165=0, "-", D162/D165)</f>
        <v>0.05</v>
      </c>
      <c r="F162" s="81">
        <v>0</v>
      </c>
      <c r="G162" s="34">
        <f>IF(F165=0, "-", F162/F165)</f>
        <v>0</v>
      </c>
      <c r="H162" s="65">
        <v>1</v>
      </c>
      <c r="I162" s="9">
        <f>IF(H165=0, "-", H162/H165)</f>
        <v>8.0000000000000002E-3</v>
      </c>
      <c r="J162" s="8">
        <f t="shared" si="12"/>
        <v>-1</v>
      </c>
      <c r="K162" s="9">
        <f t="shared" si="13"/>
        <v>-1</v>
      </c>
    </row>
    <row r="163" spans="1:11" x14ac:dyDescent="0.2">
      <c r="A163" s="7" t="s">
        <v>274</v>
      </c>
      <c r="B163" s="65">
        <v>0</v>
      </c>
      <c r="C163" s="34">
        <f>IF(B165=0, "-", B163/B165)</f>
        <v>0</v>
      </c>
      <c r="D163" s="65">
        <v>0</v>
      </c>
      <c r="E163" s="9">
        <f>IF(D165=0, "-", D163/D165)</f>
        <v>0</v>
      </c>
      <c r="F163" s="81">
        <v>1</v>
      </c>
      <c r="G163" s="34">
        <f>IF(F165=0, "-", F163/F165)</f>
        <v>1.8867924528301886E-2</v>
      </c>
      <c r="H163" s="65">
        <v>11</v>
      </c>
      <c r="I163" s="9">
        <f>IF(H165=0, "-", H163/H165)</f>
        <v>8.7999999999999995E-2</v>
      </c>
      <c r="J163" s="8" t="str">
        <f t="shared" si="12"/>
        <v>-</v>
      </c>
      <c r="K163" s="9">
        <f t="shared" si="13"/>
        <v>-0.90909090909090906</v>
      </c>
    </row>
    <row r="164" spans="1:11" x14ac:dyDescent="0.2">
      <c r="A164" s="2"/>
      <c r="B164" s="68"/>
      <c r="C164" s="33"/>
      <c r="D164" s="68"/>
      <c r="E164" s="6"/>
      <c r="F164" s="82"/>
      <c r="G164" s="33"/>
      <c r="H164" s="68"/>
      <c r="I164" s="6"/>
      <c r="J164" s="5"/>
      <c r="K164" s="6"/>
    </row>
    <row r="165" spans="1:11" s="43" customFormat="1" x14ac:dyDescent="0.2">
      <c r="A165" s="162" t="s">
        <v>502</v>
      </c>
      <c r="B165" s="71">
        <f>SUM(B156:B164)</f>
        <v>7</v>
      </c>
      <c r="C165" s="40">
        <f>B165/1268</f>
        <v>5.5205047318611991E-3</v>
      </c>
      <c r="D165" s="71">
        <f>SUM(D156:D164)</f>
        <v>20</v>
      </c>
      <c r="E165" s="41">
        <f>D165/1927</f>
        <v>1.0378827192527244E-2</v>
      </c>
      <c r="F165" s="77">
        <f>SUM(F156:F164)</f>
        <v>53</v>
      </c>
      <c r="G165" s="42">
        <f>F165/10689</f>
        <v>4.9583684161287308E-3</v>
      </c>
      <c r="H165" s="71">
        <f>SUM(H156:H164)</f>
        <v>125</v>
      </c>
      <c r="I165" s="41">
        <f>H165/14791</f>
        <v>8.4510851193293213E-3</v>
      </c>
      <c r="J165" s="37">
        <f>IF(D165=0, "-", IF((B165-D165)/D165&lt;10, (B165-D165)/D165, "&gt;999%"))</f>
        <v>-0.65</v>
      </c>
      <c r="K165" s="38">
        <f>IF(H165=0, "-", IF((F165-H165)/H165&lt;10, (F165-H165)/H165, "&gt;999%"))</f>
        <v>-0.57599999999999996</v>
      </c>
    </row>
    <row r="166" spans="1:11" x14ac:dyDescent="0.2">
      <c r="B166" s="83"/>
      <c r="D166" s="83"/>
      <c r="F166" s="83"/>
      <c r="H166" s="83"/>
    </row>
    <row r="167" spans="1:11" x14ac:dyDescent="0.2">
      <c r="A167" s="163" t="s">
        <v>137</v>
      </c>
      <c r="B167" s="61" t="s">
        <v>12</v>
      </c>
      <c r="C167" s="62" t="s">
        <v>13</v>
      </c>
      <c r="D167" s="61" t="s">
        <v>12</v>
      </c>
      <c r="E167" s="63" t="s">
        <v>13</v>
      </c>
      <c r="F167" s="62" t="s">
        <v>12</v>
      </c>
      <c r="G167" s="62" t="s">
        <v>13</v>
      </c>
      <c r="H167" s="61" t="s">
        <v>12</v>
      </c>
      <c r="I167" s="63" t="s">
        <v>13</v>
      </c>
      <c r="J167" s="61"/>
      <c r="K167" s="63"/>
    </row>
    <row r="168" spans="1:11" x14ac:dyDescent="0.2">
      <c r="A168" s="7" t="s">
        <v>275</v>
      </c>
      <c r="B168" s="65">
        <v>1</v>
      </c>
      <c r="C168" s="34">
        <f>IF(B171=0, "-", B168/B171)</f>
        <v>0.5</v>
      </c>
      <c r="D168" s="65">
        <v>0</v>
      </c>
      <c r="E168" s="9" t="str">
        <f>IF(D171=0, "-", D168/D171)</f>
        <v>-</v>
      </c>
      <c r="F168" s="81">
        <v>4</v>
      </c>
      <c r="G168" s="34">
        <f>IF(F171=0, "-", F168/F171)</f>
        <v>0.66666666666666663</v>
      </c>
      <c r="H168" s="65">
        <v>0</v>
      </c>
      <c r="I168" s="9">
        <f>IF(H171=0, "-", H168/H171)</f>
        <v>0</v>
      </c>
      <c r="J168" s="8" t="str">
        <f>IF(D168=0, "-", IF((B168-D168)/D168&lt;10, (B168-D168)/D168, "&gt;999%"))</f>
        <v>-</v>
      </c>
      <c r="K168" s="9" t="str">
        <f>IF(H168=0, "-", IF((F168-H168)/H168&lt;10, (F168-H168)/H168, "&gt;999%"))</f>
        <v>-</v>
      </c>
    </row>
    <row r="169" spans="1:11" x14ac:dyDescent="0.2">
      <c r="A169" s="7" t="s">
        <v>276</v>
      </c>
      <c r="B169" s="65">
        <v>1</v>
      </c>
      <c r="C169" s="34">
        <f>IF(B171=0, "-", B169/B171)</f>
        <v>0.5</v>
      </c>
      <c r="D169" s="65">
        <v>0</v>
      </c>
      <c r="E169" s="9" t="str">
        <f>IF(D171=0, "-", D169/D171)</f>
        <v>-</v>
      </c>
      <c r="F169" s="81">
        <v>2</v>
      </c>
      <c r="G169" s="34">
        <f>IF(F171=0, "-", F169/F171)</f>
        <v>0.33333333333333331</v>
      </c>
      <c r="H169" s="65">
        <v>1</v>
      </c>
      <c r="I169" s="9">
        <f>IF(H171=0, "-", H169/H171)</f>
        <v>1</v>
      </c>
      <c r="J169" s="8" t="str">
        <f>IF(D169=0, "-", IF((B169-D169)/D169&lt;10, (B169-D169)/D169, "&gt;999%"))</f>
        <v>-</v>
      </c>
      <c r="K169" s="9">
        <f>IF(H169=0, "-", IF((F169-H169)/H169&lt;10, (F169-H169)/H169, "&gt;999%"))</f>
        <v>1</v>
      </c>
    </row>
    <row r="170" spans="1:11" x14ac:dyDescent="0.2">
      <c r="A170" s="2"/>
      <c r="B170" s="68"/>
      <c r="C170" s="33"/>
      <c r="D170" s="68"/>
      <c r="E170" s="6"/>
      <c r="F170" s="82"/>
      <c r="G170" s="33"/>
      <c r="H170" s="68"/>
      <c r="I170" s="6"/>
      <c r="J170" s="5"/>
      <c r="K170" s="6"/>
    </row>
    <row r="171" spans="1:11" s="43" customFormat="1" x14ac:dyDescent="0.2">
      <c r="A171" s="162" t="s">
        <v>501</v>
      </c>
      <c r="B171" s="71">
        <f>SUM(B168:B170)</f>
        <v>2</v>
      </c>
      <c r="C171" s="40">
        <f>B171/1268</f>
        <v>1.5772870662460567E-3</v>
      </c>
      <c r="D171" s="71">
        <f>SUM(D168:D170)</f>
        <v>0</v>
      </c>
      <c r="E171" s="41">
        <f>D171/1927</f>
        <v>0</v>
      </c>
      <c r="F171" s="77">
        <f>SUM(F168:F170)</f>
        <v>6</v>
      </c>
      <c r="G171" s="42">
        <f>F171/10689</f>
        <v>5.6132472635419596E-4</v>
      </c>
      <c r="H171" s="71">
        <f>SUM(H168:H170)</f>
        <v>1</v>
      </c>
      <c r="I171" s="41">
        <f>H171/14791</f>
        <v>6.7608680954634579E-5</v>
      </c>
      <c r="J171" s="37" t="str">
        <f>IF(D171=0, "-", IF((B171-D171)/D171&lt;10, (B171-D171)/D171, "&gt;999%"))</f>
        <v>-</v>
      </c>
      <c r="K171" s="38">
        <f>IF(H171=0, "-", IF((F171-H171)/H171&lt;10, (F171-H171)/H171, "&gt;999%"))</f>
        <v>5</v>
      </c>
    </row>
    <row r="172" spans="1:11" x14ac:dyDescent="0.2">
      <c r="B172" s="83"/>
      <c r="D172" s="83"/>
      <c r="F172" s="83"/>
      <c r="H172" s="83"/>
    </row>
    <row r="173" spans="1:11" s="43" customFormat="1" x14ac:dyDescent="0.2">
      <c r="A173" s="162" t="s">
        <v>500</v>
      </c>
      <c r="B173" s="71">
        <v>9</v>
      </c>
      <c r="C173" s="40">
        <f>B173/1268</f>
        <v>7.0977917981072556E-3</v>
      </c>
      <c r="D173" s="71">
        <v>20</v>
      </c>
      <c r="E173" s="41">
        <f>D173/1927</f>
        <v>1.0378827192527244E-2</v>
      </c>
      <c r="F173" s="77">
        <v>59</v>
      </c>
      <c r="G173" s="42">
        <f>F173/10689</f>
        <v>5.5196931424829265E-3</v>
      </c>
      <c r="H173" s="71">
        <v>126</v>
      </c>
      <c r="I173" s="41">
        <f>H173/14791</f>
        <v>8.5186938002839562E-3</v>
      </c>
      <c r="J173" s="37">
        <f>IF(D173=0, "-", IF((B173-D173)/D173&lt;10, (B173-D173)/D173, "&gt;999%"))</f>
        <v>-0.55000000000000004</v>
      </c>
      <c r="K173" s="38">
        <f>IF(H173=0, "-", IF((F173-H173)/H173&lt;10, (F173-H173)/H173, "&gt;999%"))</f>
        <v>-0.53174603174603174</v>
      </c>
    </row>
    <row r="174" spans="1:11" x14ac:dyDescent="0.2">
      <c r="B174" s="83"/>
      <c r="D174" s="83"/>
      <c r="F174" s="83"/>
      <c r="H174" s="83"/>
    </row>
    <row r="175" spans="1:11" ht="15.75" x14ac:dyDescent="0.25">
      <c r="A175" s="164" t="s">
        <v>108</v>
      </c>
      <c r="B175" s="196" t="s">
        <v>1</v>
      </c>
      <c r="C175" s="200"/>
      <c r="D175" s="200"/>
      <c r="E175" s="197"/>
      <c r="F175" s="196" t="s">
        <v>14</v>
      </c>
      <c r="G175" s="200"/>
      <c r="H175" s="200"/>
      <c r="I175" s="197"/>
      <c r="J175" s="196" t="s">
        <v>15</v>
      </c>
      <c r="K175" s="197"/>
    </row>
    <row r="176" spans="1:11" x14ac:dyDescent="0.2">
      <c r="A176" s="22"/>
      <c r="B176" s="196">
        <f>VALUE(RIGHT($B$2, 4))</f>
        <v>2020</v>
      </c>
      <c r="C176" s="197"/>
      <c r="D176" s="196">
        <f>B176-1</f>
        <v>2019</v>
      </c>
      <c r="E176" s="204"/>
      <c r="F176" s="196">
        <f>B176</f>
        <v>2020</v>
      </c>
      <c r="G176" s="204"/>
      <c r="H176" s="196">
        <f>D176</f>
        <v>2019</v>
      </c>
      <c r="I176" s="204"/>
      <c r="J176" s="140" t="s">
        <v>4</v>
      </c>
      <c r="K176" s="141" t="s">
        <v>2</v>
      </c>
    </row>
    <row r="177" spans="1:11" x14ac:dyDescent="0.2">
      <c r="A177" s="163" t="s">
        <v>138</v>
      </c>
      <c r="B177" s="61" t="s">
        <v>12</v>
      </c>
      <c r="C177" s="62" t="s">
        <v>13</v>
      </c>
      <c r="D177" s="61" t="s">
        <v>12</v>
      </c>
      <c r="E177" s="63" t="s">
        <v>13</v>
      </c>
      <c r="F177" s="62" t="s">
        <v>12</v>
      </c>
      <c r="G177" s="62" t="s">
        <v>13</v>
      </c>
      <c r="H177" s="61" t="s">
        <v>12</v>
      </c>
      <c r="I177" s="63" t="s">
        <v>13</v>
      </c>
      <c r="J177" s="61"/>
      <c r="K177" s="63"/>
    </row>
    <row r="178" spans="1:11" x14ac:dyDescent="0.2">
      <c r="A178" s="7" t="s">
        <v>277</v>
      </c>
      <c r="B178" s="65">
        <v>1</v>
      </c>
      <c r="C178" s="34">
        <f>IF(B187=0, "-", B178/B187)</f>
        <v>0.5</v>
      </c>
      <c r="D178" s="65">
        <v>1</v>
      </c>
      <c r="E178" s="9">
        <f>IF(D187=0, "-", D178/D187)</f>
        <v>0.1111111111111111</v>
      </c>
      <c r="F178" s="81">
        <v>2</v>
      </c>
      <c r="G178" s="34">
        <f>IF(F187=0, "-", F178/F187)</f>
        <v>6.25E-2</v>
      </c>
      <c r="H178" s="65">
        <v>3</v>
      </c>
      <c r="I178" s="9">
        <f>IF(H187=0, "-", H178/H187)</f>
        <v>5.7692307692307696E-2</v>
      </c>
      <c r="J178" s="8">
        <f t="shared" ref="J178:J185" si="14">IF(D178=0, "-", IF((B178-D178)/D178&lt;10, (B178-D178)/D178, "&gt;999%"))</f>
        <v>0</v>
      </c>
      <c r="K178" s="9">
        <f t="shared" ref="K178:K185" si="15">IF(H178=0, "-", IF((F178-H178)/H178&lt;10, (F178-H178)/H178, "&gt;999%"))</f>
        <v>-0.33333333333333331</v>
      </c>
    </row>
    <row r="179" spans="1:11" x14ac:dyDescent="0.2">
      <c r="A179" s="7" t="s">
        <v>278</v>
      </c>
      <c r="B179" s="65">
        <v>1</v>
      </c>
      <c r="C179" s="34">
        <f>IF(B187=0, "-", B179/B187)</f>
        <v>0.5</v>
      </c>
      <c r="D179" s="65">
        <v>3</v>
      </c>
      <c r="E179" s="9">
        <f>IF(D187=0, "-", D179/D187)</f>
        <v>0.33333333333333331</v>
      </c>
      <c r="F179" s="81">
        <v>19</v>
      </c>
      <c r="G179" s="34">
        <f>IF(F187=0, "-", F179/F187)</f>
        <v>0.59375</v>
      </c>
      <c r="H179" s="65">
        <v>32</v>
      </c>
      <c r="I179" s="9">
        <f>IF(H187=0, "-", H179/H187)</f>
        <v>0.61538461538461542</v>
      </c>
      <c r="J179" s="8">
        <f t="shared" si="14"/>
        <v>-0.66666666666666663</v>
      </c>
      <c r="K179" s="9">
        <f t="shared" si="15"/>
        <v>-0.40625</v>
      </c>
    </row>
    <row r="180" spans="1:11" x14ac:dyDescent="0.2">
      <c r="A180" s="7" t="s">
        <v>279</v>
      </c>
      <c r="B180" s="65">
        <v>0</v>
      </c>
      <c r="C180" s="34">
        <f>IF(B187=0, "-", B180/B187)</f>
        <v>0</v>
      </c>
      <c r="D180" s="65">
        <v>3</v>
      </c>
      <c r="E180" s="9">
        <f>IF(D187=0, "-", D180/D187)</f>
        <v>0.33333333333333331</v>
      </c>
      <c r="F180" s="81">
        <v>4</v>
      </c>
      <c r="G180" s="34">
        <f>IF(F187=0, "-", F180/F187)</f>
        <v>0.125</v>
      </c>
      <c r="H180" s="65">
        <v>3</v>
      </c>
      <c r="I180" s="9">
        <f>IF(H187=0, "-", H180/H187)</f>
        <v>5.7692307692307696E-2</v>
      </c>
      <c r="J180" s="8">
        <f t="shared" si="14"/>
        <v>-1</v>
      </c>
      <c r="K180" s="9">
        <f t="shared" si="15"/>
        <v>0.33333333333333331</v>
      </c>
    </row>
    <row r="181" spans="1:11" x14ac:dyDescent="0.2">
      <c r="A181" s="7" t="s">
        <v>280</v>
      </c>
      <c r="B181" s="65">
        <v>0</v>
      </c>
      <c r="C181" s="34">
        <f>IF(B187=0, "-", B181/B187)</f>
        <v>0</v>
      </c>
      <c r="D181" s="65">
        <v>1</v>
      </c>
      <c r="E181" s="9">
        <f>IF(D187=0, "-", D181/D187)</f>
        <v>0.1111111111111111</v>
      </c>
      <c r="F181" s="81">
        <v>3</v>
      </c>
      <c r="G181" s="34">
        <f>IF(F187=0, "-", F181/F187)</f>
        <v>9.375E-2</v>
      </c>
      <c r="H181" s="65">
        <v>9</v>
      </c>
      <c r="I181" s="9">
        <f>IF(H187=0, "-", H181/H187)</f>
        <v>0.17307692307692307</v>
      </c>
      <c r="J181" s="8">
        <f t="shared" si="14"/>
        <v>-1</v>
      </c>
      <c r="K181" s="9">
        <f t="shared" si="15"/>
        <v>-0.66666666666666663</v>
      </c>
    </row>
    <row r="182" spans="1:11" x14ac:dyDescent="0.2">
      <c r="A182" s="7" t="s">
        <v>281</v>
      </c>
      <c r="B182" s="65">
        <v>0</v>
      </c>
      <c r="C182" s="34">
        <f>IF(B187=0, "-", B182/B187)</f>
        <v>0</v>
      </c>
      <c r="D182" s="65">
        <v>0</v>
      </c>
      <c r="E182" s="9">
        <f>IF(D187=0, "-", D182/D187)</f>
        <v>0</v>
      </c>
      <c r="F182" s="81">
        <v>2</v>
      </c>
      <c r="G182" s="34">
        <f>IF(F187=0, "-", F182/F187)</f>
        <v>6.25E-2</v>
      </c>
      <c r="H182" s="65">
        <v>0</v>
      </c>
      <c r="I182" s="9">
        <f>IF(H187=0, "-", H182/H187)</f>
        <v>0</v>
      </c>
      <c r="J182" s="8" t="str">
        <f t="shared" si="14"/>
        <v>-</v>
      </c>
      <c r="K182" s="9" t="str">
        <f t="shared" si="15"/>
        <v>-</v>
      </c>
    </row>
    <row r="183" spans="1:11" x14ac:dyDescent="0.2">
      <c r="A183" s="7" t="s">
        <v>282</v>
      </c>
      <c r="B183" s="65">
        <v>0</v>
      </c>
      <c r="C183" s="34">
        <f>IF(B187=0, "-", B183/B187)</f>
        <v>0</v>
      </c>
      <c r="D183" s="65">
        <v>0</v>
      </c>
      <c r="E183" s="9">
        <f>IF(D187=0, "-", D183/D187)</f>
        <v>0</v>
      </c>
      <c r="F183" s="81">
        <v>1</v>
      </c>
      <c r="G183" s="34">
        <f>IF(F187=0, "-", F183/F187)</f>
        <v>3.125E-2</v>
      </c>
      <c r="H183" s="65">
        <v>1</v>
      </c>
      <c r="I183" s="9">
        <f>IF(H187=0, "-", H183/H187)</f>
        <v>1.9230769230769232E-2</v>
      </c>
      <c r="J183" s="8" t="str">
        <f t="shared" si="14"/>
        <v>-</v>
      </c>
      <c r="K183" s="9">
        <f t="shared" si="15"/>
        <v>0</v>
      </c>
    </row>
    <row r="184" spans="1:11" x14ac:dyDescent="0.2">
      <c r="A184" s="7" t="s">
        <v>283</v>
      </c>
      <c r="B184" s="65">
        <v>0</v>
      </c>
      <c r="C184" s="34">
        <f>IF(B187=0, "-", B184/B187)</f>
        <v>0</v>
      </c>
      <c r="D184" s="65">
        <v>0</v>
      </c>
      <c r="E184" s="9">
        <f>IF(D187=0, "-", D184/D187)</f>
        <v>0</v>
      </c>
      <c r="F184" s="81">
        <v>0</v>
      </c>
      <c r="G184" s="34">
        <f>IF(F187=0, "-", F184/F187)</f>
        <v>0</v>
      </c>
      <c r="H184" s="65">
        <v>1</v>
      </c>
      <c r="I184" s="9">
        <f>IF(H187=0, "-", H184/H187)</f>
        <v>1.9230769230769232E-2</v>
      </c>
      <c r="J184" s="8" t="str">
        <f t="shared" si="14"/>
        <v>-</v>
      </c>
      <c r="K184" s="9">
        <f t="shared" si="15"/>
        <v>-1</v>
      </c>
    </row>
    <row r="185" spans="1:11" x14ac:dyDescent="0.2">
      <c r="A185" s="7" t="s">
        <v>284</v>
      </c>
      <c r="B185" s="65">
        <v>0</v>
      </c>
      <c r="C185" s="34">
        <f>IF(B187=0, "-", B185/B187)</f>
        <v>0</v>
      </c>
      <c r="D185" s="65">
        <v>1</v>
      </c>
      <c r="E185" s="9">
        <f>IF(D187=0, "-", D185/D187)</f>
        <v>0.1111111111111111</v>
      </c>
      <c r="F185" s="81">
        <v>1</v>
      </c>
      <c r="G185" s="34">
        <f>IF(F187=0, "-", F185/F187)</f>
        <v>3.125E-2</v>
      </c>
      <c r="H185" s="65">
        <v>3</v>
      </c>
      <c r="I185" s="9">
        <f>IF(H187=0, "-", H185/H187)</f>
        <v>5.7692307692307696E-2</v>
      </c>
      <c r="J185" s="8">
        <f t="shared" si="14"/>
        <v>-1</v>
      </c>
      <c r="K185" s="9">
        <f t="shared" si="15"/>
        <v>-0.66666666666666663</v>
      </c>
    </row>
    <row r="186" spans="1:11" x14ac:dyDescent="0.2">
      <c r="A186" s="2"/>
      <c r="B186" s="68"/>
      <c r="C186" s="33"/>
      <c r="D186" s="68"/>
      <c r="E186" s="6"/>
      <c r="F186" s="82"/>
      <c r="G186" s="33"/>
      <c r="H186" s="68"/>
      <c r="I186" s="6"/>
      <c r="J186" s="5"/>
      <c r="K186" s="6"/>
    </row>
    <row r="187" spans="1:11" s="43" customFormat="1" x14ac:dyDescent="0.2">
      <c r="A187" s="162" t="s">
        <v>499</v>
      </c>
      <c r="B187" s="71">
        <f>SUM(B178:B186)</f>
        <v>2</v>
      </c>
      <c r="C187" s="40">
        <f>B187/1268</f>
        <v>1.5772870662460567E-3</v>
      </c>
      <c r="D187" s="71">
        <f>SUM(D178:D186)</f>
        <v>9</v>
      </c>
      <c r="E187" s="41">
        <f>D187/1927</f>
        <v>4.6704722366372603E-3</v>
      </c>
      <c r="F187" s="77">
        <f>SUM(F178:F186)</f>
        <v>32</v>
      </c>
      <c r="G187" s="42">
        <f>F187/10689</f>
        <v>2.9937318738890448E-3</v>
      </c>
      <c r="H187" s="71">
        <f>SUM(H178:H186)</f>
        <v>52</v>
      </c>
      <c r="I187" s="41">
        <f>H187/14791</f>
        <v>3.5156514096409981E-3</v>
      </c>
      <c r="J187" s="37">
        <f>IF(D187=0, "-", IF((B187-D187)/D187&lt;10, (B187-D187)/D187, "&gt;999%"))</f>
        <v>-0.77777777777777779</v>
      </c>
      <c r="K187" s="38">
        <f>IF(H187=0, "-", IF((F187-H187)/H187&lt;10, (F187-H187)/H187, "&gt;999%"))</f>
        <v>-0.38461538461538464</v>
      </c>
    </row>
    <row r="188" spans="1:11" x14ac:dyDescent="0.2">
      <c r="B188" s="83"/>
      <c r="D188" s="83"/>
      <c r="F188" s="83"/>
      <c r="H188" s="83"/>
    </row>
    <row r="189" spans="1:11" x14ac:dyDescent="0.2">
      <c r="A189" s="163" t="s">
        <v>139</v>
      </c>
      <c r="B189" s="61" t="s">
        <v>12</v>
      </c>
      <c r="C189" s="62" t="s">
        <v>13</v>
      </c>
      <c r="D189" s="61" t="s">
        <v>12</v>
      </c>
      <c r="E189" s="63" t="s">
        <v>13</v>
      </c>
      <c r="F189" s="62" t="s">
        <v>12</v>
      </c>
      <c r="G189" s="62" t="s">
        <v>13</v>
      </c>
      <c r="H189" s="61" t="s">
        <v>12</v>
      </c>
      <c r="I189" s="63" t="s">
        <v>13</v>
      </c>
      <c r="J189" s="61"/>
      <c r="K189" s="63"/>
    </row>
    <row r="190" spans="1:11" x14ac:dyDescent="0.2">
      <c r="A190" s="7" t="s">
        <v>285</v>
      </c>
      <c r="B190" s="65">
        <v>0</v>
      </c>
      <c r="C190" s="34">
        <f>IF(B200=0, "-", B190/B200)</f>
        <v>0</v>
      </c>
      <c r="D190" s="65">
        <v>0</v>
      </c>
      <c r="E190" s="9">
        <f>IF(D200=0, "-", D190/D200)</f>
        <v>0</v>
      </c>
      <c r="F190" s="81">
        <v>1</v>
      </c>
      <c r="G190" s="34">
        <f>IF(F200=0, "-", F190/F200)</f>
        <v>0.1111111111111111</v>
      </c>
      <c r="H190" s="65">
        <v>1</v>
      </c>
      <c r="I190" s="9">
        <f>IF(H200=0, "-", H190/H200)</f>
        <v>7.6923076923076927E-2</v>
      </c>
      <c r="J190" s="8" t="str">
        <f t="shared" ref="J190:J198" si="16">IF(D190=0, "-", IF((B190-D190)/D190&lt;10, (B190-D190)/D190, "&gt;999%"))</f>
        <v>-</v>
      </c>
      <c r="K190" s="9">
        <f t="shared" ref="K190:K198" si="17">IF(H190=0, "-", IF((F190-H190)/H190&lt;10, (F190-H190)/H190, "&gt;999%"))</f>
        <v>0</v>
      </c>
    </row>
    <row r="191" spans="1:11" x14ac:dyDescent="0.2">
      <c r="A191" s="7" t="s">
        <v>286</v>
      </c>
      <c r="B191" s="65">
        <v>0</v>
      </c>
      <c r="C191" s="34">
        <f>IF(B200=0, "-", B191/B200)</f>
        <v>0</v>
      </c>
      <c r="D191" s="65">
        <v>0</v>
      </c>
      <c r="E191" s="9">
        <f>IF(D200=0, "-", D191/D200)</f>
        <v>0</v>
      </c>
      <c r="F191" s="81">
        <v>2</v>
      </c>
      <c r="G191" s="34">
        <f>IF(F200=0, "-", F191/F200)</f>
        <v>0.22222222222222221</v>
      </c>
      <c r="H191" s="65">
        <v>0</v>
      </c>
      <c r="I191" s="9">
        <f>IF(H200=0, "-", H191/H200)</f>
        <v>0</v>
      </c>
      <c r="J191" s="8" t="str">
        <f t="shared" si="16"/>
        <v>-</v>
      </c>
      <c r="K191" s="9" t="str">
        <f t="shared" si="17"/>
        <v>-</v>
      </c>
    </row>
    <row r="192" spans="1:11" x14ac:dyDescent="0.2">
      <c r="A192" s="7" t="s">
        <v>287</v>
      </c>
      <c r="B192" s="65">
        <v>0</v>
      </c>
      <c r="C192" s="34">
        <f>IF(B200=0, "-", B192/B200)</f>
        <v>0</v>
      </c>
      <c r="D192" s="65">
        <v>0</v>
      </c>
      <c r="E192" s="9">
        <f>IF(D200=0, "-", D192/D200)</f>
        <v>0</v>
      </c>
      <c r="F192" s="81">
        <v>0</v>
      </c>
      <c r="G192" s="34">
        <f>IF(F200=0, "-", F192/F200)</f>
        <v>0</v>
      </c>
      <c r="H192" s="65">
        <v>4</v>
      </c>
      <c r="I192" s="9">
        <f>IF(H200=0, "-", H192/H200)</f>
        <v>0.30769230769230771</v>
      </c>
      <c r="J192" s="8" t="str">
        <f t="shared" si="16"/>
        <v>-</v>
      </c>
      <c r="K192" s="9">
        <f t="shared" si="17"/>
        <v>-1</v>
      </c>
    </row>
    <row r="193" spans="1:11" x14ac:dyDescent="0.2">
      <c r="A193" s="7" t="s">
        <v>288</v>
      </c>
      <c r="B193" s="65">
        <v>0</v>
      </c>
      <c r="C193" s="34">
        <f>IF(B200=0, "-", B193/B200)</f>
        <v>0</v>
      </c>
      <c r="D193" s="65">
        <v>0</v>
      </c>
      <c r="E193" s="9">
        <f>IF(D200=0, "-", D193/D200)</f>
        <v>0</v>
      </c>
      <c r="F193" s="81">
        <v>0</v>
      </c>
      <c r="G193" s="34">
        <f>IF(F200=0, "-", F193/F200)</f>
        <v>0</v>
      </c>
      <c r="H193" s="65">
        <v>1</v>
      </c>
      <c r="I193" s="9">
        <f>IF(H200=0, "-", H193/H200)</f>
        <v>7.6923076923076927E-2</v>
      </c>
      <c r="J193" s="8" t="str">
        <f t="shared" si="16"/>
        <v>-</v>
      </c>
      <c r="K193" s="9">
        <f t="shared" si="17"/>
        <v>-1</v>
      </c>
    </row>
    <row r="194" spans="1:11" x14ac:dyDescent="0.2">
      <c r="A194" s="7" t="s">
        <v>289</v>
      </c>
      <c r="B194" s="65">
        <v>1</v>
      </c>
      <c r="C194" s="34">
        <f>IF(B200=0, "-", B194/B200)</f>
        <v>1</v>
      </c>
      <c r="D194" s="65">
        <v>1</v>
      </c>
      <c r="E194" s="9">
        <f>IF(D200=0, "-", D194/D200)</f>
        <v>0.33333333333333331</v>
      </c>
      <c r="F194" s="81">
        <v>4</v>
      </c>
      <c r="G194" s="34">
        <f>IF(F200=0, "-", F194/F200)</f>
        <v>0.44444444444444442</v>
      </c>
      <c r="H194" s="65">
        <v>4</v>
      </c>
      <c r="I194" s="9">
        <f>IF(H200=0, "-", H194/H200)</f>
        <v>0.30769230769230771</v>
      </c>
      <c r="J194" s="8">
        <f t="shared" si="16"/>
        <v>0</v>
      </c>
      <c r="K194" s="9">
        <f t="shared" si="17"/>
        <v>0</v>
      </c>
    </row>
    <row r="195" spans="1:11" x14ac:dyDescent="0.2">
      <c r="A195" s="7" t="s">
        <v>290</v>
      </c>
      <c r="B195" s="65">
        <v>0</v>
      </c>
      <c r="C195" s="34">
        <f>IF(B200=0, "-", B195/B200)</f>
        <v>0</v>
      </c>
      <c r="D195" s="65">
        <v>0</v>
      </c>
      <c r="E195" s="9">
        <f>IF(D200=0, "-", D195/D200)</f>
        <v>0</v>
      </c>
      <c r="F195" s="81">
        <v>0</v>
      </c>
      <c r="G195" s="34">
        <f>IF(F200=0, "-", F195/F200)</f>
        <v>0</v>
      </c>
      <c r="H195" s="65">
        <v>1</v>
      </c>
      <c r="I195" s="9">
        <f>IF(H200=0, "-", H195/H200)</f>
        <v>7.6923076923076927E-2</v>
      </c>
      <c r="J195" s="8" t="str">
        <f t="shared" si="16"/>
        <v>-</v>
      </c>
      <c r="K195" s="9">
        <f t="shared" si="17"/>
        <v>-1</v>
      </c>
    </row>
    <row r="196" spans="1:11" x14ac:dyDescent="0.2">
      <c r="A196" s="7" t="s">
        <v>291</v>
      </c>
      <c r="B196" s="65">
        <v>0</v>
      </c>
      <c r="C196" s="34">
        <f>IF(B200=0, "-", B196/B200)</f>
        <v>0</v>
      </c>
      <c r="D196" s="65">
        <v>0</v>
      </c>
      <c r="E196" s="9">
        <f>IF(D200=0, "-", D196/D200)</f>
        <v>0</v>
      </c>
      <c r="F196" s="81">
        <v>1</v>
      </c>
      <c r="G196" s="34">
        <f>IF(F200=0, "-", F196/F200)</f>
        <v>0.1111111111111111</v>
      </c>
      <c r="H196" s="65">
        <v>0</v>
      </c>
      <c r="I196" s="9">
        <f>IF(H200=0, "-", H196/H200)</f>
        <v>0</v>
      </c>
      <c r="J196" s="8" t="str">
        <f t="shared" si="16"/>
        <v>-</v>
      </c>
      <c r="K196" s="9" t="str">
        <f t="shared" si="17"/>
        <v>-</v>
      </c>
    </row>
    <row r="197" spans="1:11" x14ac:dyDescent="0.2">
      <c r="A197" s="7" t="s">
        <v>292</v>
      </c>
      <c r="B197" s="65">
        <v>0</v>
      </c>
      <c r="C197" s="34">
        <f>IF(B200=0, "-", B197/B200)</f>
        <v>0</v>
      </c>
      <c r="D197" s="65">
        <v>0</v>
      </c>
      <c r="E197" s="9">
        <f>IF(D200=0, "-", D197/D200)</f>
        <v>0</v>
      </c>
      <c r="F197" s="81">
        <v>1</v>
      </c>
      <c r="G197" s="34">
        <f>IF(F200=0, "-", F197/F200)</f>
        <v>0.1111111111111111</v>
      </c>
      <c r="H197" s="65">
        <v>0</v>
      </c>
      <c r="I197" s="9">
        <f>IF(H200=0, "-", H197/H200)</f>
        <v>0</v>
      </c>
      <c r="J197" s="8" t="str">
        <f t="shared" si="16"/>
        <v>-</v>
      </c>
      <c r="K197" s="9" t="str">
        <f t="shared" si="17"/>
        <v>-</v>
      </c>
    </row>
    <row r="198" spans="1:11" x14ac:dyDescent="0.2">
      <c r="A198" s="7" t="s">
        <v>293</v>
      </c>
      <c r="B198" s="65">
        <v>0</v>
      </c>
      <c r="C198" s="34">
        <f>IF(B200=0, "-", B198/B200)</f>
        <v>0</v>
      </c>
      <c r="D198" s="65">
        <v>2</v>
      </c>
      <c r="E198" s="9">
        <f>IF(D200=0, "-", D198/D200)</f>
        <v>0.66666666666666663</v>
      </c>
      <c r="F198" s="81">
        <v>0</v>
      </c>
      <c r="G198" s="34">
        <f>IF(F200=0, "-", F198/F200)</f>
        <v>0</v>
      </c>
      <c r="H198" s="65">
        <v>2</v>
      </c>
      <c r="I198" s="9">
        <f>IF(H200=0, "-", H198/H200)</f>
        <v>0.15384615384615385</v>
      </c>
      <c r="J198" s="8">
        <f t="shared" si="16"/>
        <v>-1</v>
      </c>
      <c r="K198" s="9">
        <f t="shared" si="17"/>
        <v>-1</v>
      </c>
    </row>
    <row r="199" spans="1:11" x14ac:dyDescent="0.2">
      <c r="A199" s="2"/>
      <c r="B199" s="68"/>
      <c r="C199" s="33"/>
      <c r="D199" s="68"/>
      <c r="E199" s="6"/>
      <c r="F199" s="82"/>
      <c r="G199" s="33"/>
      <c r="H199" s="68"/>
      <c r="I199" s="6"/>
      <c r="J199" s="5"/>
      <c r="K199" s="6"/>
    </row>
    <row r="200" spans="1:11" s="43" customFormat="1" x14ac:dyDescent="0.2">
      <c r="A200" s="162" t="s">
        <v>498</v>
      </c>
      <c r="B200" s="71">
        <f>SUM(B190:B199)</f>
        <v>1</v>
      </c>
      <c r="C200" s="40">
        <f>B200/1268</f>
        <v>7.8864353312302837E-4</v>
      </c>
      <c r="D200" s="71">
        <f>SUM(D190:D199)</f>
        <v>3</v>
      </c>
      <c r="E200" s="41">
        <f>D200/1927</f>
        <v>1.5568240788790867E-3</v>
      </c>
      <c r="F200" s="77">
        <f>SUM(F190:F199)</f>
        <v>9</v>
      </c>
      <c r="G200" s="42">
        <f>F200/10689</f>
        <v>8.4198708953129382E-4</v>
      </c>
      <c r="H200" s="71">
        <f>SUM(H190:H199)</f>
        <v>13</v>
      </c>
      <c r="I200" s="41">
        <f>H200/14791</f>
        <v>8.7891285241024951E-4</v>
      </c>
      <c r="J200" s="37">
        <f>IF(D200=0, "-", IF((B200-D200)/D200&lt;10, (B200-D200)/D200, "&gt;999%"))</f>
        <v>-0.66666666666666663</v>
      </c>
      <c r="K200" s="38">
        <f>IF(H200=0, "-", IF((F200-H200)/H200&lt;10, (F200-H200)/H200, "&gt;999%"))</f>
        <v>-0.30769230769230771</v>
      </c>
    </row>
    <row r="201" spans="1:11" x14ac:dyDescent="0.2">
      <c r="B201" s="83"/>
      <c r="D201" s="83"/>
      <c r="F201" s="83"/>
      <c r="H201" s="83"/>
    </row>
    <row r="202" spans="1:11" x14ac:dyDescent="0.2">
      <c r="A202" s="163" t="s">
        <v>140</v>
      </c>
      <c r="B202" s="61" t="s">
        <v>12</v>
      </c>
      <c r="C202" s="62" t="s">
        <v>13</v>
      </c>
      <c r="D202" s="61" t="s">
        <v>12</v>
      </c>
      <c r="E202" s="63" t="s">
        <v>13</v>
      </c>
      <c r="F202" s="62" t="s">
        <v>12</v>
      </c>
      <c r="G202" s="62" t="s">
        <v>13</v>
      </c>
      <c r="H202" s="61" t="s">
        <v>12</v>
      </c>
      <c r="I202" s="63" t="s">
        <v>13</v>
      </c>
      <c r="J202" s="61"/>
      <c r="K202" s="63"/>
    </row>
    <row r="203" spans="1:11" x14ac:dyDescent="0.2">
      <c r="A203" s="7" t="s">
        <v>294</v>
      </c>
      <c r="B203" s="65">
        <v>1</v>
      </c>
      <c r="C203" s="34">
        <f>IF(B207=0, "-", B203/B207)</f>
        <v>0.5</v>
      </c>
      <c r="D203" s="65">
        <v>0</v>
      </c>
      <c r="E203" s="9" t="str">
        <f>IF(D207=0, "-", D203/D207)</f>
        <v>-</v>
      </c>
      <c r="F203" s="81">
        <v>1</v>
      </c>
      <c r="G203" s="34">
        <f>IF(F207=0, "-", F203/F207)</f>
        <v>0.16666666666666666</v>
      </c>
      <c r="H203" s="65">
        <v>0</v>
      </c>
      <c r="I203" s="9">
        <f>IF(H207=0, "-", H203/H207)</f>
        <v>0</v>
      </c>
      <c r="J203" s="8" t="str">
        <f>IF(D203=0, "-", IF((B203-D203)/D203&lt;10, (B203-D203)/D203, "&gt;999%"))</f>
        <v>-</v>
      </c>
      <c r="K203" s="9" t="str">
        <f>IF(H203=0, "-", IF((F203-H203)/H203&lt;10, (F203-H203)/H203, "&gt;999%"))</f>
        <v>-</v>
      </c>
    </row>
    <row r="204" spans="1:11" x14ac:dyDescent="0.2">
      <c r="A204" s="7" t="s">
        <v>295</v>
      </c>
      <c r="B204" s="65">
        <v>1</v>
      </c>
      <c r="C204" s="34">
        <f>IF(B207=0, "-", B204/B207)</f>
        <v>0.5</v>
      </c>
      <c r="D204" s="65">
        <v>0</v>
      </c>
      <c r="E204" s="9" t="str">
        <f>IF(D207=0, "-", D204/D207)</f>
        <v>-</v>
      </c>
      <c r="F204" s="81">
        <v>1</v>
      </c>
      <c r="G204" s="34">
        <f>IF(F207=0, "-", F204/F207)</f>
        <v>0.16666666666666666</v>
      </c>
      <c r="H204" s="65">
        <v>0</v>
      </c>
      <c r="I204" s="9">
        <f>IF(H207=0, "-", H204/H207)</f>
        <v>0</v>
      </c>
      <c r="J204" s="8" t="str">
        <f>IF(D204=0, "-", IF((B204-D204)/D204&lt;10, (B204-D204)/D204, "&gt;999%"))</f>
        <v>-</v>
      </c>
      <c r="K204" s="9" t="str">
        <f>IF(H204=0, "-", IF((F204-H204)/H204&lt;10, (F204-H204)/H204, "&gt;999%"))</f>
        <v>-</v>
      </c>
    </row>
    <row r="205" spans="1:11" x14ac:dyDescent="0.2">
      <c r="A205" s="7" t="s">
        <v>296</v>
      </c>
      <c r="B205" s="65">
        <v>0</v>
      </c>
      <c r="C205" s="34">
        <f>IF(B207=0, "-", B205/B207)</f>
        <v>0</v>
      </c>
      <c r="D205" s="65">
        <v>0</v>
      </c>
      <c r="E205" s="9" t="str">
        <f>IF(D207=0, "-", D205/D207)</f>
        <v>-</v>
      </c>
      <c r="F205" s="81">
        <v>4</v>
      </c>
      <c r="G205" s="34">
        <f>IF(F207=0, "-", F205/F207)</f>
        <v>0.66666666666666663</v>
      </c>
      <c r="H205" s="65">
        <v>5</v>
      </c>
      <c r="I205" s="9">
        <f>IF(H207=0, "-", H205/H207)</f>
        <v>1</v>
      </c>
      <c r="J205" s="8" t="str">
        <f>IF(D205=0, "-", IF((B205-D205)/D205&lt;10, (B205-D205)/D205, "&gt;999%"))</f>
        <v>-</v>
      </c>
      <c r="K205" s="9">
        <f>IF(H205=0, "-", IF((F205-H205)/H205&lt;10, (F205-H205)/H205, "&gt;999%"))</f>
        <v>-0.2</v>
      </c>
    </row>
    <row r="206" spans="1:11" x14ac:dyDescent="0.2">
      <c r="A206" s="2"/>
      <c r="B206" s="68"/>
      <c r="C206" s="33"/>
      <c r="D206" s="68"/>
      <c r="E206" s="6"/>
      <c r="F206" s="82"/>
      <c r="G206" s="33"/>
      <c r="H206" s="68"/>
      <c r="I206" s="6"/>
      <c r="J206" s="5"/>
      <c r="K206" s="6"/>
    </row>
    <row r="207" spans="1:11" s="43" customFormat="1" x14ac:dyDescent="0.2">
      <c r="A207" s="162" t="s">
        <v>497</v>
      </c>
      <c r="B207" s="71">
        <f>SUM(B203:B206)</f>
        <v>2</v>
      </c>
      <c r="C207" s="40">
        <f>B207/1268</f>
        <v>1.5772870662460567E-3</v>
      </c>
      <c r="D207" s="71">
        <f>SUM(D203:D206)</f>
        <v>0</v>
      </c>
      <c r="E207" s="41">
        <f>D207/1927</f>
        <v>0</v>
      </c>
      <c r="F207" s="77">
        <f>SUM(F203:F206)</f>
        <v>6</v>
      </c>
      <c r="G207" s="42">
        <f>F207/10689</f>
        <v>5.6132472635419596E-4</v>
      </c>
      <c r="H207" s="71">
        <f>SUM(H203:H206)</f>
        <v>5</v>
      </c>
      <c r="I207" s="41">
        <f>H207/14791</f>
        <v>3.3804340477317288E-4</v>
      </c>
      <c r="J207" s="37" t="str">
        <f>IF(D207=0, "-", IF((B207-D207)/D207&lt;10, (B207-D207)/D207, "&gt;999%"))</f>
        <v>-</v>
      </c>
      <c r="K207" s="38">
        <f>IF(H207=0, "-", IF((F207-H207)/H207&lt;10, (F207-H207)/H207, "&gt;999%"))</f>
        <v>0.2</v>
      </c>
    </row>
    <row r="208" spans="1:11" x14ac:dyDescent="0.2">
      <c r="B208" s="83"/>
      <c r="D208" s="83"/>
      <c r="F208" s="83"/>
      <c r="H208" s="83"/>
    </row>
    <row r="209" spans="1:11" s="43" customFormat="1" x14ac:dyDescent="0.2">
      <c r="A209" s="162" t="s">
        <v>496</v>
      </c>
      <c r="B209" s="71">
        <v>5</v>
      </c>
      <c r="C209" s="40">
        <f>B209/1268</f>
        <v>3.9432176656151417E-3</v>
      </c>
      <c r="D209" s="71">
        <v>12</v>
      </c>
      <c r="E209" s="41">
        <f>D209/1927</f>
        <v>6.2272963155163468E-3</v>
      </c>
      <c r="F209" s="77">
        <v>47</v>
      </c>
      <c r="G209" s="42">
        <f>F209/10689</f>
        <v>4.3970436897745342E-3</v>
      </c>
      <c r="H209" s="71">
        <v>70</v>
      </c>
      <c r="I209" s="41">
        <f>H209/14791</f>
        <v>4.7326076668244201E-3</v>
      </c>
      <c r="J209" s="37">
        <f>IF(D209=0, "-", IF((B209-D209)/D209&lt;10, (B209-D209)/D209, "&gt;999%"))</f>
        <v>-0.58333333333333337</v>
      </c>
      <c r="K209" s="38">
        <f>IF(H209=0, "-", IF((F209-H209)/H209&lt;10, (F209-H209)/H209, "&gt;999%"))</f>
        <v>-0.32857142857142857</v>
      </c>
    </row>
    <row r="210" spans="1:11" x14ac:dyDescent="0.2">
      <c r="B210" s="83"/>
      <c r="D210" s="83"/>
      <c r="F210" s="83"/>
      <c r="H210" s="83"/>
    </row>
    <row r="211" spans="1:11" x14ac:dyDescent="0.2">
      <c r="A211" s="27" t="s">
        <v>494</v>
      </c>
      <c r="B211" s="71">
        <f>B215-B213</f>
        <v>190</v>
      </c>
      <c r="C211" s="40">
        <f>B211/1268</f>
        <v>0.14984227129337541</v>
      </c>
      <c r="D211" s="71">
        <f>D215-D213</f>
        <v>474</v>
      </c>
      <c r="E211" s="41">
        <f>D211/1927</f>
        <v>0.2459782044628957</v>
      </c>
      <c r="F211" s="77">
        <f>F215-F213</f>
        <v>1651</v>
      </c>
      <c r="G211" s="42">
        <f>F211/10689</f>
        <v>0.15445785386846292</v>
      </c>
      <c r="H211" s="71">
        <f>H215-H213</f>
        <v>3418</v>
      </c>
      <c r="I211" s="41">
        <f>H211/14791</f>
        <v>0.23108647150294098</v>
      </c>
      <c r="J211" s="37">
        <f>IF(D211=0, "-", IF((B211-D211)/D211&lt;10, (B211-D211)/D211, "&gt;999%"))</f>
        <v>-0.59915611814345993</v>
      </c>
      <c r="K211" s="38">
        <f>IF(H211=0, "-", IF((F211-H211)/H211&lt;10, (F211-H211)/H211, "&gt;999%"))</f>
        <v>-0.5169689877121123</v>
      </c>
    </row>
    <row r="212" spans="1:11" x14ac:dyDescent="0.2">
      <c r="A212" s="27"/>
      <c r="B212" s="71"/>
      <c r="C212" s="40"/>
      <c r="D212" s="71"/>
      <c r="E212" s="41"/>
      <c r="F212" s="77"/>
      <c r="G212" s="42"/>
      <c r="H212" s="71"/>
      <c r="I212" s="41"/>
      <c r="J212" s="37"/>
      <c r="K212" s="38"/>
    </row>
    <row r="213" spans="1:11" x14ac:dyDescent="0.2">
      <c r="A213" s="27" t="s">
        <v>495</v>
      </c>
      <c r="B213" s="71">
        <v>30</v>
      </c>
      <c r="C213" s="40">
        <f>B213/1268</f>
        <v>2.365930599369085E-2</v>
      </c>
      <c r="D213" s="71">
        <v>16</v>
      </c>
      <c r="E213" s="41">
        <f>D213/1927</f>
        <v>8.3030617540217951E-3</v>
      </c>
      <c r="F213" s="77">
        <v>169</v>
      </c>
      <c r="G213" s="42">
        <f>F213/10689</f>
        <v>1.5810646458976518E-2</v>
      </c>
      <c r="H213" s="71">
        <v>175</v>
      </c>
      <c r="I213" s="41">
        <f>H213/14791</f>
        <v>1.1831519167061051E-2</v>
      </c>
      <c r="J213" s="37">
        <f>IF(D213=0, "-", IF((B213-D213)/D213&lt;10, (B213-D213)/D213, "&gt;999%"))</f>
        <v>0.875</v>
      </c>
      <c r="K213" s="38">
        <f>IF(H213=0, "-", IF((F213-H213)/H213&lt;10, (F213-H213)/H213, "&gt;999%"))</f>
        <v>-3.4285714285714287E-2</v>
      </c>
    </row>
    <row r="214" spans="1:11" x14ac:dyDescent="0.2">
      <c r="A214" s="27"/>
      <c r="B214" s="71"/>
      <c r="C214" s="40"/>
      <c r="D214" s="71"/>
      <c r="E214" s="41"/>
      <c r="F214" s="77"/>
      <c r="G214" s="42"/>
      <c r="H214" s="71"/>
      <c r="I214" s="41"/>
      <c r="J214" s="37"/>
      <c r="K214" s="38"/>
    </row>
    <row r="215" spans="1:11" x14ac:dyDescent="0.2">
      <c r="A215" s="27" t="s">
        <v>493</v>
      </c>
      <c r="B215" s="71">
        <v>220</v>
      </c>
      <c r="C215" s="40">
        <f>B215/1268</f>
        <v>0.17350157728706625</v>
      </c>
      <c r="D215" s="71">
        <v>490</v>
      </c>
      <c r="E215" s="41">
        <f>D215/1927</f>
        <v>0.25428126621691749</v>
      </c>
      <c r="F215" s="77">
        <v>1820</v>
      </c>
      <c r="G215" s="42">
        <f>F215/10689</f>
        <v>0.17026850032743943</v>
      </c>
      <c r="H215" s="71">
        <v>3593</v>
      </c>
      <c r="I215" s="41">
        <f>H215/14791</f>
        <v>0.24291799067000203</v>
      </c>
      <c r="J215" s="37">
        <f>IF(D215=0, "-", IF((B215-D215)/D215&lt;10, (B215-D215)/D215, "&gt;999%"))</f>
        <v>-0.55102040816326525</v>
      </c>
      <c r="K215" s="38">
        <f>IF(H215=0, "-", IF((F215-H215)/H215&lt;10, (F215-H215)/H215, "&gt;999%"))</f>
        <v>-0.49345950459226273</v>
      </c>
    </row>
  </sheetData>
  <mergeCells count="58">
    <mergeCell ref="B4:E4"/>
    <mergeCell ref="F4:I4"/>
    <mergeCell ref="J4:K4"/>
    <mergeCell ref="B5:C5"/>
    <mergeCell ref="D5:E5"/>
    <mergeCell ref="F5:G5"/>
    <mergeCell ref="H5:I5"/>
    <mergeCell ref="B15:E15"/>
    <mergeCell ref="F15:I15"/>
    <mergeCell ref="J15:K15"/>
    <mergeCell ref="B16:C16"/>
    <mergeCell ref="D16:E16"/>
    <mergeCell ref="F16:G16"/>
    <mergeCell ref="H16:I16"/>
    <mergeCell ref="B43:E43"/>
    <mergeCell ref="F43:I43"/>
    <mergeCell ref="J43:K43"/>
    <mergeCell ref="B44:C44"/>
    <mergeCell ref="D44:E44"/>
    <mergeCell ref="F44:G44"/>
    <mergeCell ref="H44:I44"/>
    <mergeCell ref="J82:K82"/>
    <mergeCell ref="B83:C83"/>
    <mergeCell ref="D83:E83"/>
    <mergeCell ref="F83:G83"/>
    <mergeCell ref="H83:I83"/>
    <mergeCell ref="B116:C116"/>
    <mergeCell ref="D116:E116"/>
    <mergeCell ref="F116:G116"/>
    <mergeCell ref="H116:I116"/>
    <mergeCell ref="B82:E82"/>
    <mergeCell ref="F82:I82"/>
    <mergeCell ref="B176:C176"/>
    <mergeCell ref="D176:E176"/>
    <mergeCell ref="F176:G176"/>
    <mergeCell ref="H176:I176"/>
    <mergeCell ref="B153:E153"/>
    <mergeCell ref="F153:I153"/>
    <mergeCell ref="B154:C154"/>
    <mergeCell ref="D154:E154"/>
    <mergeCell ref="F154:G154"/>
    <mergeCell ref="H154:I154"/>
    <mergeCell ref="B1:K1"/>
    <mergeCell ref="B2:K2"/>
    <mergeCell ref="B175:E175"/>
    <mergeCell ref="F175:I175"/>
    <mergeCell ref="J175:K175"/>
    <mergeCell ref="J153:K153"/>
    <mergeCell ref="B138:E138"/>
    <mergeCell ref="F138:I138"/>
    <mergeCell ref="J138:K138"/>
    <mergeCell ref="B139:C139"/>
    <mergeCell ref="D139:E139"/>
    <mergeCell ref="F139:G139"/>
    <mergeCell ref="H139:I139"/>
    <mergeCell ref="B115:E115"/>
    <mergeCell ref="F115:I115"/>
    <mergeCell ref="J115:K11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23" max="16383" man="1"/>
    <brk id="17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39"/>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546</v>
      </c>
      <c r="C1" s="198"/>
      <c r="D1" s="198"/>
      <c r="E1" s="199"/>
      <c r="F1" s="199"/>
      <c r="G1" s="199"/>
      <c r="H1" s="199"/>
      <c r="I1" s="199"/>
      <c r="J1" s="199"/>
      <c r="K1" s="199"/>
    </row>
    <row r="2" spans="1:11" s="52" customFormat="1" ht="20.25" x14ac:dyDescent="0.3">
      <c r="A2" s="4" t="s">
        <v>99</v>
      </c>
      <c r="B2" s="202" t="s">
        <v>89</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IF(B39=0, "-", B7/B39)</f>
        <v>4.5454545454545452E-3</v>
      </c>
      <c r="D7" s="65">
        <v>0</v>
      </c>
      <c r="E7" s="21">
        <f>IF(D39=0, "-", D7/D39)</f>
        <v>0</v>
      </c>
      <c r="F7" s="81">
        <v>2</v>
      </c>
      <c r="G7" s="39">
        <f>IF(F39=0, "-", F7/F39)</f>
        <v>1.0989010989010989E-3</v>
      </c>
      <c r="H7" s="65">
        <v>0</v>
      </c>
      <c r="I7" s="21">
        <f>IF(H39=0, "-", H7/H39)</f>
        <v>0</v>
      </c>
      <c r="J7" s="20" t="str">
        <f t="shared" ref="J7:J37" si="0">IF(D7=0, "-", IF((B7-D7)/D7&lt;10, (B7-D7)/D7, "&gt;999%"))</f>
        <v>-</v>
      </c>
      <c r="K7" s="21" t="str">
        <f t="shared" ref="K7:K37" si="1">IF(H7=0, "-", IF((F7-H7)/H7&lt;10, (F7-H7)/H7, "&gt;999%"))</f>
        <v>-</v>
      </c>
    </row>
    <row r="8" spans="1:11" x14ac:dyDescent="0.2">
      <c r="A8" s="7" t="s">
        <v>32</v>
      </c>
      <c r="B8" s="65">
        <v>1</v>
      </c>
      <c r="C8" s="39">
        <f>IF(B39=0, "-", B8/B39)</f>
        <v>4.5454545454545452E-3</v>
      </c>
      <c r="D8" s="65">
        <v>0</v>
      </c>
      <c r="E8" s="21">
        <f>IF(D39=0, "-", D8/D39)</f>
        <v>0</v>
      </c>
      <c r="F8" s="81">
        <v>1</v>
      </c>
      <c r="G8" s="39">
        <f>IF(F39=0, "-", F8/F39)</f>
        <v>5.4945054945054945E-4</v>
      </c>
      <c r="H8" s="65">
        <v>0</v>
      </c>
      <c r="I8" s="21">
        <f>IF(H39=0, "-", H8/H39)</f>
        <v>0</v>
      </c>
      <c r="J8" s="20" t="str">
        <f t="shared" si="0"/>
        <v>-</v>
      </c>
      <c r="K8" s="21" t="str">
        <f t="shared" si="1"/>
        <v>-</v>
      </c>
    </row>
    <row r="9" spans="1:11" x14ac:dyDescent="0.2">
      <c r="A9" s="7" t="s">
        <v>33</v>
      </c>
      <c r="B9" s="65">
        <v>1</v>
      </c>
      <c r="C9" s="39">
        <f>IF(B39=0, "-", B9/B39)</f>
        <v>4.5454545454545452E-3</v>
      </c>
      <c r="D9" s="65">
        <v>1</v>
      </c>
      <c r="E9" s="21">
        <f>IF(D39=0, "-", D9/D39)</f>
        <v>2.0408163265306124E-3</v>
      </c>
      <c r="F9" s="81">
        <v>23</v>
      </c>
      <c r="G9" s="39">
        <f>IF(F39=0, "-", F9/F39)</f>
        <v>1.2637362637362638E-2</v>
      </c>
      <c r="H9" s="65">
        <v>39</v>
      </c>
      <c r="I9" s="21">
        <f>IF(H39=0, "-", H9/H39)</f>
        <v>1.0854439187308655E-2</v>
      </c>
      <c r="J9" s="20">
        <f t="shared" si="0"/>
        <v>0</v>
      </c>
      <c r="K9" s="21">
        <f t="shared" si="1"/>
        <v>-0.41025641025641024</v>
      </c>
    </row>
    <row r="10" spans="1:11" x14ac:dyDescent="0.2">
      <c r="A10" s="7" t="s">
        <v>34</v>
      </c>
      <c r="B10" s="65">
        <v>2</v>
      </c>
      <c r="C10" s="39">
        <f>IF(B39=0, "-", B10/B39)</f>
        <v>9.0909090909090905E-3</v>
      </c>
      <c r="D10" s="65">
        <v>1</v>
      </c>
      <c r="E10" s="21">
        <f>IF(D39=0, "-", D10/D39)</f>
        <v>2.0408163265306124E-3</v>
      </c>
      <c r="F10" s="81">
        <v>32</v>
      </c>
      <c r="G10" s="39">
        <f>IF(F39=0, "-", F10/F39)</f>
        <v>1.7582417582417582E-2</v>
      </c>
      <c r="H10" s="65">
        <v>26</v>
      </c>
      <c r="I10" s="21">
        <f>IF(H39=0, "-", H10/H39)</f>
        <v>7.2362927915391034E-3</v>
      </c>
      <c r="J10" s="20">
        <f t="shared" si="0"/>
        <v>1</v>
      </c>
      <c r="K10" s="21">
        <f t="shared" si="1"/>
        <v>0.23076923076923078</v>
      </c>
    </row>
    <row r="11" spans="1:11" x14ac:dyDescent="0.2">
      <c r="A11" s="7" t="s">
        <v>35</v>
      </c>
      <c r="B11" s="65">
        <v>0</v>
      </c>
      <c r="C11" s="39">
        <f>IF(B39=0, "-", B11/B39)</f>
        <v>0</v>
      </c>
      <c r="D11" s="65">
        <v>0</v>
      </c>
      <c r="E11" s="21">
        <f>IF(D39=0, "-", D11/D39)</f>
        <v>0</v>
      </c>
      <c r="F11" s="81">
        <v>4</v>
      </c>
      <c r="G11" s="39">
        <f>IF(F39=0, "-", F11/F39)</f>
        <v>2.1978021978021978E-3</v>
      </c>
      <c r="H11" s="65">
        <v>0</v>
      </c>
      <c r="I11" s="21">
        <f>IF(H39=0, "-", H11/H39)</f>
        <v>0</v>
      </c>
      <c r="J11" s="20" t="str">
        <f t="shared" si="0"/>
        <v>-</v>
      </c>
      <c r="K11" s="21" t="str">
        <f t="shared" si="1"/>
        <v>-</v>
      </c>
    </row>
    <row r="12" spans="1:11" x14ac:dyDescent="0.2">
      <c r="A12" s="7" t="s">
        <v>38</v>
      </c>
      <c r="B12" s="65">
        <v>0</v>
      </c>
      <c r="C12" s="39">
        <f>IF(B39=0, "-", B12/B39)</f>
        <v>0</v>
      </c>
      <c r="D12" s="65">
        <v>0</v>
      </c>
      <c r="E12" s="21">
        <f>IF(D39=0, "-", D12/D39)</f>
        <v>0</v>
      </c>
      <c r="F12" s="81">
        <v>1</v>
      </c>
      <c r="G12" s="39">
        <f>IF(F39=0, "-", F12/F39)</f>
        <v>5.4945054945054945E-4</v>
      </c>
      <c r="H12" s="65">
        <v>4</v>
      </c>
      <c r="I12" s="21">
        <f>IF(H39=0, "-", H12/H39)</f>
        <v>1.113275814082939E-3</v>
      </c>
      <c r="J12" s="20" t="str">
        <f t="shared" si="0"/>
        <v>-</v>
      </c>
      <c r="K12" s="21">
        <f t="shared" si="1"/>
        <v>-0.75</v>
      </c>
    </row>
    <row r="13" spans="1:11" x14ac:dyDescent="0.2">
      <c r="A13" s="7" t="s">
        <v>40</v>
      </c>
      <c r="B13" s="65">
        <v>5</v>
      </c>
      <c r="C13" s="39">
        <f>IF(B39=0, "-", B13/B39)</f>
        <v>2.2727272727272728E-2</v>
      </c>
      <c r="D13" s="65">
        <v>8</v>
      </c>
      <c r="E13" s="21">
        <f>IF(D39=0, "-", D13/D39)</f>
        <v>1.6326530612244899E-2</v>
      </c>
      <c r="F13" s="81">
        <v>43</v>
      </c>
      <c r="G13" s="39">
        <f>IF(F39=0, "-", F13/F39)</f>
        <v>2.3626373626373626E-2</v>
      </c>
      <c r="H13" s="65">
        <v>89</v>
      </c>
      <c r="I13" s="21">
        <f>IF(H39=0, "-", H13/H39)</f>
        <v>2.4770386863345394E-2</v>
      </c>
      <c r="J13" s="20">
        <f t="shared" si="0"/>
        <v>-0.375</v>
      </c>
      <c r="K13" s="21">
        <f t="shared" si="1"/>
        <v>-0.5168539325842697</v>
      </c>
    </row>
    <row r="14" spans="1:11" x14ac:dyDescent="0.2">
      <c r="A14" s="7" t="s">
        <v>46</v>
      </c>
      <c r="B14" s="65">
        <v>0</v>
      </c>
      <c r="C14" s="39">
        <f>IF(B39=0, "-", B14/B39)</f>
        <v>0</v>
      </c>
      <c r="D14" s="65">
        <v>14</v>
      </c>
      <c r="E14" s="21">
        <f>IF(D39=0, "-", D14/D39)</f>
        <v>2.8571428571428571E-2</v>
      </c>
      <c r="F14" s="81">
        <v>26</v>
      </c>
      <c r="G14" s="39">
        <f>IF(F39=0, "-", F14/F39)</f>
        <v>1.4285714285714285E-2</v>
      </c>
      <c r="H14" s="65">
        <v>198</v>
      </c>
      <c r="I14" s="21">
        <f>IF(H39=0, "-", H14/H39)</f>
        <v>5.5107152797105485E-2</v>
      </c>
      <c r="J14" s="20">
        <f t="shared" si="0"/>
        <v>-1</v>
      </c>
      <c r="K14" s="21">
        <f t="shared" si="1"/>
        <v>-0.86868686868686873</v>
      </c>
    </row>
    <row r="15" spans="1:11" x14ac:dyDescent="0.2">
      <c r="A15" s="7" t="s">
        <v>47</v>
      </c>
      <c r="B15" s="65">
        <v>8</v>
      </c>
      <c r="C15" s="39">
        <f>IF(B39=0, "-", B15/B39)</f>
        <v>3.6363636363636362E-2</v>
      </c>
      <c r="D15" s="65">
        <v>20</v>
      </c>
      <c r="E15" s="21">
        <f>IF(D39=0, "-", D15/D39)</f>
        <v>4.0816326530612242E-2</v>
      </c>
      <c r="F15" s="81">
        <v>103</v>
      </c>
      <c r="G15" s="39">
        <f>IF(F39=0, "-", F15/F39)</f>
        <v>5.6593406593406594E-2</v>
      </c>
      <c r="H15" s="65">
        <v>209</v>
      </c>
      <c r="I15" s="21">
        <f>IF(H39=0, "-", H15/H39)</f>
        <v>5.8168661285833569E-2</v>
      </c>
      <c r="J15" s="20">
        <f t="shared" si="0"/>
        <v>-0.6</v>
      </c>
      <c r="K15" s="21">
        <f t="shared" si="1"/>
        <v>-0.50717703349282295</v>
      </c>
    </row>
    <row r="16" spans="1:11" x14ac:dyDescent="0.2">
      <c r="A16" s="7" t="s">
        <v>48</v>
      </c>
      <c r="B16" s="65">
        <v>29</v>
      </c>
      <c r="C16" s="39">
        <f>IF(B39=0, "-", B16/B39)</f>
        <v>0.13181818181818181</v>
      </c>
      <c r="D16" s="65">
        <v>54</v>
      </c>
      <c r="E16" s="21">
        <f>IF(D39=0, "-", D16/D39)</f>
        <v>0.11020408163265306</v>
      </c>
      <c r="F16" s="81">
        <v>200</v>
      </c>
      <c r="G16" s="39">
        <f>IF(F39=0, "-", F16/F39)</f>
        <v>0.10989010989010989</v>
      </c>
      <c r="H16" s="65">
        <v>697</v>
      </c>
      <c r="I16" s="21">
        <f>IF(H39=0, "-", H16/H39)</f>
        <v>0.19398831060395214</v>
      </c>
      <c r="J16" s="20">
        <f t="shared" si="0"/>
        <v>-0.46296296296296297</v>
      </c>
      <c r="K16" s="21">
        <f t="shared" si="1"/>
        <v>-0.71305595408895261</v>
      </c>
    </row>
    <row r="17" spans="1:11" x14ac:dyDescent="0.2">
      <c r="A17" s="7" t="s">
        <v>55</v>
      </c>
      <c r="B17" s="65">
        <v>0</v>
      </c>
      <c r="C17" s="39">
        <f>IF(B39=0, "-", B17/B39)</f>
        <v>0</v>
      </c>
      <c r="D17" s="65">
        <v>1</v>
      </c>
      <c r="E17" s="21">
        <f>IF(D39=0, "-", D17/D39)</f>
        <v>2.0408163265306124E-3</v>
      </c>
      <c r="F17" s="81">
        <v>3</v>
      </c>
      <c r="G17" s="39">
        <f>IF(F39=0, "-", F17/F39)</f>
        <v>1.6483516483516484E-3</v>
      </c>
      <c r="H17" s="65">
        <v>15</v>
      </c>
      <c r="I17" s="21">
        <f>IF(H39=0, "-", H17/H39)</f>
        <v>4.174784302811021E-3</v>
      </c>
      <c r="J17" s="20">
        <f t="shared" si="0"/>
        <v>-1</v>
      </c>
      <c r="K17" s="21">
        <f t="shared" si="1"/>
        <v>-0.8</v>
      </c>
    </row>
    <row r="18" spans="1:11" x14ac:dyDescent="0.2">
      <c r="A18" s="7" t="s">
        <v>58</v>
      </c>
      <c r="B18" s="65">
        <v>25</v>
      </c>
      <c r="C18" s="39">
        <f>IF(B39=0, "-", B18/B39)</f>
        <v>0.11363636363636363</v>
      </c>
      <c r="D18" s="65">
        <v>74</v>
      </c>
      <c r="E18" s="21">
        <f>IF(D39=0, "-", D18/D39)</f>
        <v>0.15102040816326531</v>
      </c>
      <c r="F18" s="81">
        <v>164</v>
      </c>
      <c r="G18" s="39">
        <f>IF(F39=0, "-", F18/F39)</f>
        <v>9.0109890109890109E-2</v>
      </c>
      <c r="H18" s="65">
        <v>396</v>
      </c>
      <c r="I18" s="21">
        <f>IF(H39=0, "-", H18/H39)</f>
        <v>0.11021430559421097</v>
      </c>
      <c r="J18" s="20">
        <f t="shared" si="0"/>
        <v>-0.66216216216216217</v>
      </c>
      <c r="K18" s="21">
        <f t="shared" si="1"/>
        <v>-0.58585858585858586</v>
      </c>
    </row>
    <row r="19" spans="1:11" x14ac:dyDescent="0.2">
      <c r="A19" s="7" t="s">
        <v>60</v>
      </c>
      <c r="B19" s="65">
        <v>1</v>
      </c>
      <c r="C19" s="39">
        <f>IF(B39=0, "-", B19/B39)</f>
        <v>4.5454545454545452E-3</v>
      </c>
      <c r="D19" s="65">
        <v>0</v>
      </c>
      <c r="E19" s="21">
        <f>IF(D39=0, "-", D19/D39)</f>
        <v>0</v>
      </c>
      <c r="F19" s="81">
        <v>5</v>
      </c>
      <c r="G19" s="39">
        <f>IF(F39=0, "-", F19/F39)</f>
        <v>2.7472527472527475E-3</v>
      </c>
      <c r="H19" s="65">
        <v>5</v>
      </c>
      <c r="I19" s="21">
        <f>IF(H39=0, "-", H19/H39)</f>
        <v>1.3915947676036739E-3</v>
      </c>
      <c r="J19" s="20" t="str">
        <f t="shared" si="0"/>
        <v>-</v>
      </c>
      <c r="K19" s="21">
        <f t="shared" si="1"/>
        <v>0</v>
      </c>
    </row>
    <row r="20" spans="1:11" x14ac:dyDescent="0.2">
      <c r="A20" s="7" t="s">
        <v>61</v>
      </c>
      <c r="B20" s="65">
        <v>0</v>
      </c>
      <c r="C20" s="39">
        <f>IF(B39=0, "-", B20/B39)</f>
        <v>0</v>
      </c>
      <c r="D20" s="65">
        <v>0</v>
      </c>
      <c r="E20" s="21">
        <f>IF(D39=0, "-", D20/D39)</f>
        <v>0</v>
      </c>
      <c r="F20" s="81">
        <v>0</v>
      </c>
      <c r="G20" s="39">
        <f>IF(F39=0, "-", F20/F39)</f>
        <v>0</v>
      </c>
      <c r="H20" s="65">
        <v>7</v>
      </c>
      <c r="I20" s="21">
        <f>IF(H39=0, "-", H20/H39)</f>
        <v>1.9482326746451434E-3</v>
      </c>
      <c r="J20" s="20" t="str">
        <f t="shared" si="0"/>
        <v>-</v>
      </c>
      <c r="K20" s="21">
        <f t="shared" si="1"/>
        <v>-1</v>
      </c>
    </row>
    <row r="21" spans="1:11" x14ac:dyDescent="0.2">
      <c r="A21" s="7" t="s">
        <v>64</v>
      </c>
      <c r="B21" s="65">
        <v>0</v>
      </c>
      <c r="C21" s="39">
        <f>IF(B39=0, "-", B21/B39)</f>
        <v>0</v>
      </c>
      <c r="D21" s="65">
        <v>0</v>
      </c>
      <c r="E21" s="21">
        <f>IF(D39=0, "-", D21/D39)</f>
        <v>0</v>
      </c>
      <c r="F21" s="81">
        <v>1</v>
      </c>
      <c r="G21" s="39">
        <f>IF(F39=0, "-", F21/F39)</f>
        <v>5.4945054945054945E-4</v>
      </c>
      <c r="H21" s="65">
        <v>0</v>
      </c>
      <c r="I21" s="21">
        <f>IF(H39=0, "-", H21/H39)</f>
        <v>0</v>
      </c>
      <c r="J21" s="20" t="str">
        <f t="shared" si="0"/>
        <v>-</v>
      </c>
      <c r="K21" s="21" t="str">
        <f t="shared" si="1"/>
        <v>-</v>
      </c>
    </row>
    <row r="22" spans="1:11" x14ac:dyDescent="0.2">
      <c r="A22" s="7" t="s">
        <v>65</v>
      </c>
      <c r="B22" s="65">
        <v>23</v>
      </c>
      <c r="C22" s="39">
        <f>IF(B39=0, "-", B22/B39)</f>
        <v>0.10454545454545454</v>
      </c>
      <c r="D22" s="65">
        <v>25</v>
      </c>
      <c r="E22" s="21">
        <f>IF(D39=0, "-", D22/D39)</f>
        <v>5.1020408163265307E-2</v>
      </c>
      <c r="F22" s="81">
        <v>131</v>
      </c>
      <c r="G22" s="39">
        <f>IF(F39=0, "-", F22/F39)</f>
        <v>7.1978021978021972E-2</v>
      </c>
      <c r="H22" s="65">
        <v>290</v>
      </c>
      <c r="I22" s="21">
        <f>IF(H39=0, "-", H22/H39)</f>
        <v>8.0712496521013075E-2</v>
      </c>
      <c r="J22" s="20">
        <f t="shared" si="0"/>
        <v>-0.08</v>
      </c>
      <c r="K22" s="21">
        <f t="shared" si="1"/>
        <v>-0.5482758620689655</v>
      </c>
    </row>
    <row r="23" spans="1:11" x14ac:dyDescent="0.2">
      <c r="A23" s="7" t="s">
        <v>66</v>
      </c>
      <c r="B23" s="65">
        <v>17</v>
      </c>
      <c r="C23" s="39">
        <f>IF(B39=0, "-", B23/B39)</f>
        <v>7.7272727272727271E-2</v>
      </c>
      <c r="D23" s="65">
        <v>7</v>
      </c>
      <c r="E23" s="21">
        <f>IF(D39=0, "-", D23/D39)</f>
        <v>1.4285714285714285E-2</v>
      </c>
      <c r="F23" s="81">
        <v>66</v>
      </c>
      <c r="G23" s="39">
        <f>IF(F39=0, "-", F23/F39)</f>
        <v>3.6263736263736267E-2</v>
      </c>
      <c r="H23" s="65">
        <v>61</v>
      </c>
      <c r="I23" s="21">
        <f>IF(H39=0, "-", H23/H39)</f>
        <v>1.6977456164764822E-2</v>
      </c>
      <c r="J23" s="20">
        <f t="shared" si="0"/>
        <v>1.4285714285714286</v>
      </c>
      <c r="K23" s="21">
        <f t="shared" si="1"/>
        <v>8.1967213114754092E-2</v>
      </c>
    </row>
    <row r="24" spans="1:11" x14ac:dyDescent="0.2">
      <c r="A24" s="7" t="s">
        <v>68</v>
      </c>
      <c r="B24" s="65">
        <v>2</v>
      </c>
      <c r="C24" s="39">
        <f>IF(B39=0, "-", B24/B39)</f>
        <v>9.0909090909090905E-3</v>
      </c>
      <c r="D24" s="65">
        <v>0</v>
      </c>
      <c r="E24" s="21">
        <f>IF(D39=0, "-", D24/D39)</f>
        <v>0</v>
      </c>
      <c r="F24" s="81">
        <v>6</v>
      </c>
      <c r="G24" s="39">
        <f>IF(F39=0, "-", F24/F39)</f>
        <v>3.2967032967032967E-3</v>
      </c>
      <c r="H24" s="65">
        <v>1</v>
      </c>
      <c r="I24" s="21">
        <f>IF(H39=0, "-", H24/H39)</f>
        <v>2.7831895352073476E-4</v>
      </c>
      <c r="J24" s="20" t="str">
        <f t="shared" si="0"/>
        <v>-</v>
      </c>
      <c r="K24" s="21">
        <f t="shared" si="1"/>
        <v>5</v>
      </c>
    </row>
    <row r="25" spans="1:11" x14ac:dyDescent="0.2">
      <c r="A25" s="7" t="s">
        <v>69</v>
      </c>
      <c r="B25" s="65">
        <v>12</v>
      </c>
      <c r="C25" s="39">
        <f>IF(B39=0, "-", B25/B39)</f>
        <v>5.4545454545454543E-2</v>
      </c>
      <c r="D25" s="65">
        <v>22</v>
      </c>
      <c r="E25" s="21">
        <f>IF(D39=0, "-", D25/D39)</f>
        <v>4.4897959183673466E-2</v>
      </c>
      <c r="F25" s="81">
        <v>104</v>
      </c>
      <c r="G25" s="39">
        <f>IF(F39=0, "-", F25/F39)</f>
        <v>5.7142857142857141E-2</v>
      </c>
      <c r="H25" s="65">
        <v>91</v>
      </c>
      <c r="I25" s="21">
        <f>IF(H39=0, "-", H25/H39)</f>
        <v>2.5327024770386862E-2</v>
      </c>
      <c r="J25" s="20">
        <f t="shared" si="0"/>
        <v>-0.45454545454545453</v>
      </c>
      <c r="K25" s="21">
        <f t="shared" si="1"/>
        <v>0.14285714285714285</v>
      </c>
    </row>
    <row r="26" spans="1:11" x14ac:dyDescent="0.2">
      <c r="A26" s="7" t="s">
        <v>70</v>
      </c>
      <c r="B26" s="65">
        <v>4</v>
      </c>
      <c r="C26" s="39">
        <f>IF(B39=0, "-", B26/B39)</f>
        <v>1.8181818181818181E-2</v>
      </c>
      <c r="D26" s="65">
        <v>2</v>
      </c>
      <c r="E26" s="21">
        <f>IF(D39=0, "-", D26/D39)</f>
        <v>4.0816326530612249E-3</v>
      </c>
      <c r="F26" s="81">
        <v>15</v>
      </c>
      <c r="G26" s="39">
        <f>IF(F39=0, "-", F26/F39)</f>
        <v>8.241758241758242E-3</v>
      </c>
      <c r="H26" s="65">
        <v>11</v>
      </c>
      <c r="I26" s="21">
        <f>IF(H39=0, "-", H26/H39)</f>
        <v>3.0615084887280824E-3</v>
      </c>
      <c r="J26" s="20">
        <f t="shared" si="0"/>
        <v>1</v>
      </c>
      <c r="K26" s="21">
        <f t="shared" si="1"/>
        <v>0.36363636363636365</v>
      </c>
    </row>
    <row r="27" spans="1:11" x14ac:dyDescent="0.2">
      <c r="A27" s="7" t="s">
        <v>71</v>
      </c>
      <c r="B27" s="65">
        <v>0</v>
      </c>
      <c r="C27" s="39">
        <f>IF(B39=0, "-", B27/B39)</f>
        <v>0</v>
      </c>
      <c r="D27" s="65">
        <v>1</v>
      </c>
      <c r="E27" s="21">
        <f>IF(D39=0, "-", D27/D39)</f>
        <v>2.0408163265306124E-3</v>
      </c>
      <c r="F27" s="81">
        <v>5</v>
      </c>
      <c r="G27" s="39">
        <f>IF(F39=0, "-", F27/F39)</f>
        <v>2.7472527472527475E-3</v>
      </c>
      <c r="H27" s="65">
        <v>5</v>
      </c>
      <c r="I27" s="21">
        <f>IF(H39=0, "-", H27/H39)</f>
        <v>1.3915947676036739E-3</v>
      </c>
      <c r="J27" s="20">
        <f t="shared" si="0"/>
        <v>-1</v>
      </c>
      <c r="K27" s="21">
        <f t="shared" si="1"/>
        <v>0</v>
      </c>
    </row>
    <row r="28" spans="1:11" x14ac:dyDescent="0.2">
      <c r="A28" s="7" t="s">
        <v>72</v>
      </c>
      <c r="B28" s="65">
        <v>4</v>
      </c>
      <c r="C28" s="39">
        <f>IF(B39=0, "-", B28/B39)</f>
        <v>1.8181818181818181E-2</v>
      </c>
      <c r="D28" s="65">
        <v>1</v>
      </c>
      <c r="E28" s="21">
        <f>IF(D39=0, "-", D28/D39)</f>
        <v>2.0408163265306124E-3</v>
      </c>
      <c r="F28" s="81">
        <v>12</v>
      </c>
      <c r="G28" s="39">
        <f>IF(F39=0, "-", F28/F39)</f>
        <v>6.5934065934065934E-3</v>
      </c>
      <c r="H28" s="65">
        <v>7</v>
      </c>
      <c r="I28" s="21">
        <f>IF(H39=0, "-", H28/H39)</f>
        <v>1.9482326746451434E-3</v>
      </c>
      <c r="J28" s="20">
        <f t="shared" si="0"/>
        <v>3</v>
      </c>
      <c r="K28" s="21">
        <f t="shared" si="1"/>
        <v>0.7142857142857143</v>
      </c>
    </row>
    <row r="29" spans="1:11" x14ac:dyDescent="0.2">
      <c r="A29" s="7" t="s">
        <v>73</v>
      </c>
      <c r="B29" s="65">
        <v>1</v>
      </c>
      <c r="C29" s="39">
        <f>IF(B39=0, "-", B29/B39)</f>
        <v>4.5454545454545452E-3</v>
      </c>
      <c r="D29" s="65">
        <v>1</v>
      </c>
      <c r="E29" s="21">
        <f>IF(D39=0, "-", D29/D39)</f>
        <v>2.0408163265306124E-3</v>
      </c>
      <c r="F29" s="81">
        <v>4</v>
      </c>
      <c r="G29" s="39">
        <f>IF(F39=0, "-", F29/F39)</f>
        <v>2.1978021978021978E-3</v>
      </c>
      <c r="H29" s="65">
        <v>1</v>
      </c>
      <c r="I29" s="21">
        <f>IF(H39=0, "-", H29/H39)</f>
        <v>2.7831895352073476E-4</v>
      </c>
      <c r="J29" s="20">
        <f t="shared" si="0"/>
        <v>0</v>
      </c>
      <c r="K29" s="21">
        <f t="shared" si="1"/>
        <v>3</v>
      </c>
    </row>
    <row r="30" spans="1:11" x14ac:dyDescent="0.2">
      <c r="A30" s="7" t="s">
        <v>74</v>
      </c>
      <c r="B30" s="65">
        <v>0</v>
      </c>
      <c r="C30" s="39">
        <f>IF(B39=0, "-", B30/B39)</f>
        <v>0</v>
      </c>
      <c r="D30" s="65">
        <v>0</v>
      </c>
      <c r="E30" s="21">
        <f>IF(D39=0, "-", D30/D39)</f>
        <v>0</v>
      </c>
      <c r="F30" s="81">
        <v>6</v>
      </c>
      <c r="G30" s="39">
        <f>IF(F39=0, "-", F30/F39)</f>
        <v>3.2967032967032967E-3</v>
      </c>
      <c r="H30" s="65">
        <v>5</v>
      </c>
      <c r="I30" s="21">
        <f>IF(H39=0, "-", H30/H39)</f>
        <v>1.3915947676036739E-3</v>
      </c>
      <c r="J30" s="20" t="str">
        <f t="shared" si="0"/>
        <v>-</v>
      </c>
      <c r="K30" s="21">
        <f t="shared" si="1"/>
        <v>0.2</v>
      </c>
    </row>
    <row r="31" spans="1:11" x14ac:dyDescent="0.2">
      <c r="A31" s="7" t="s">
        <v>76</v>
      </c>
      <c r="B31" s="65">
        <v>0</v>
      </c>
      <c r="C31" s="39">
        <f>IF(B39=0, "-", B31/B39)</f>
        <v>0</v>
      </c>
      <c r="D31" s="65">
        <v>4</v>
      </c>
      <c r="E31" s="21">
        <f>IF(D39=0, "-", D31/D39)</f>
        <v>8.1632653061224497E-3</v>
      </c>
      <c r="F31" s="81">
        <v>0</v>
      </c>
      <c r="G31" s="39">
        <f>IF(F39=0, "-", F31/F39)</f>
        <v>0</v>
      </c>
      <c r="H31" s="65">
        <v>16</v>
      </c>
      <c r="I31" s="21">
        <f>IF(H39=0, "-", H31/H39)</f>
        <v>4.4531032563317561E-3</v>
      </c>
      <c r="J31" s="20">
        <f t="shared" si="0"/>
        <v>-1</v>
      </c>
      <c r="K31" s="21">
        <f t="shared" si="1"/>
        <v>-1</v>
      </c>
    </row>
    <row r="32" spans="1:11" x14ac:dyDescent="0.2">
      <c r="A32" s="7" t="s">
        <v>78</v>
      </c>
      <c r="B32" s="65">
        <v>7</v>
      </c>
      <c r="C32" s="39">
        <f>IF(B39=0, "-", B32/B39)</f>
        <v>3.1818181818181815E-2</v>
      </c>
      <c r="D32" s="65">
        <v>6</v>
      </c>
      <c r="E32" s="21">
        <f>IF(D39=0, "-", D32/D39)</f>
        <v>1.2244897959183673E-2</v>
      </c>
      <c r="F32" s="81">
        <v>58</v>
      </c>
      <c r="G32" s="39">
        <f>IF(F39=0, "-", F32/F39)</f>
        <v>3.1868131868131866E-2</v>
      </c>
      <c r="H32" s="65">
        <v>58</v>
      </c>
      <c r="I32" s="21">
        <f>IF(H39=0, "-", H32/H39)</f>
        <v>1.6142499304202616E-2</v>
      </c>
      <c r="J32" s="20">
        <f t="shared" si="0"/>
        <v>0.16666666666666666</v>
      </c>
      <c r="K32" s="21">
        <f t="shared" si="1"/>
        <v>0</v>
      </c>
    </row>
    <row r="33" spans="1:11" x14ac:dyDescent="0.2">
      <c r="A33" s="7" t="s">
        <v>80</v>
      </c>
      <c r="B33" s="65">
        <v>10</v>
      </c>
      <c r="C33" s="39">
        <f>IF(B39=0, "-", B33/B39)</f>
        <v>4.5454545454545456E-2</v>
      </c>
      <c r="D33" s="65">
        <v>4</v>
      </c>
      <c r="E33" s="21">
        <f>IF(D39=0, "-", D33/D39)</f>
        <v>8.1632653061224497E-3</v>
      </c>
      <c r="F33" s="81">
        <v>78</v>
      </c>
      <c r="G33" s="39">
        <f>IF(F39=0, "-", F33/F39)</f>
        <v>4.2857142857142858E-2</v>
      </c>
      <c r="H33" s="65">
        <v>139</v>
      </c>
      <c r="I33" s="21">
        <f>IF(H39=0, "-", H33/H39)</f>
        <v>3.8686334539382132E-2</v>
      </c>
      <c r="J33" s="20">
        <f t="shared" si="0"/>
        <v>1.5</v>
      </c>
      <c r="K33" s="21">
        <f t="shared" si="1"/>
        <v>-0.43884892086330934</v>
      </c>
    </row>
    <row r="34" spans="1:11" x14ac:dyDescent="0.2">
      <c r="A34" s="7" t="s">
        <v>81</v>
      </c>
      <c r="B34" s="65">
        <v>7</v>
      </c>
      <c r="C34" s="39">
        <f>IF(B39=0, "-", B34/B39)</f>
        <v>3.1818181818181815E-2</v>
      </c>
      <c r="D34" s="65">
        <v>116</v>
      </c>
      <c r="E34" s="21">
        <f>IF(D39=0, "-", D34/D39)</f>
        <v>0.23673469387755103</v>
      </c>
      <c r="F34" s="81">
        <v>128</v>
      </c>
      <c r="G34" s="39">
        <f>IF(F39=0, "-", F34/F39)</f>
        <v>7.032967032967033E-2</v>
      </c>
      <c r="H34" s="65">
        <v>342</v>
      </c>
      <c r="I34" s="21">
        <f>IF(H39=0, "-", H34/H39)</f>
        <v>9.5185082104091295E-2</v>
      </c>
      <c r="J34" s="20">
        <f t="shared" si="0"/>
        <v>-0.93965517241379315</v>
      </c>
      <c r="K34" s="21">
        <f t="shared" si="1"/>
        <v>-0.6257309941520468</v>
      </c>
    </row>
    <row r="35" spans="1:11" x14ac:dyDescent="0.2">
      <c r="A35" s="7" t="s">
        <v>82</v>
      </c>
      <c r="B35" s="65">
        <v>43</v>
      </c>
      <c r="C35" s="39">
        <f>IF(B39=0, "-", B35/B39)</f>
        <v>0.19545454545454546</v>
      </c>
      <c r="D35" s="65">
        <v>100</v>
      </c>
      <c r="E35" s="21">
        <f>IF(D39=0, "-", D35/D39)</f>
        <v>0.20408163265306123</v>
      </c>
      <c r="F35" s="81">
        <v>449</v>
      </c>
      <c r="G35" s="39">
        <f>IF(F39=0, "-", F35/F39)</f>
        <v>0.24670329670329672</v>
      </c>
      <c r="H35" s="65">
        <v>636</v>
      </c>
      <c r="I35" s="21">
        <f>IF(H39=0, "-", H35/H39)</f>
        <v>0.17701085443918732</v>
      </c>
      <c r="J35" s="20">
        <f t="shared" si="0"/>
        <v>-0.56999999999999995</v>
      </c>
      <c r="K35" s="21">
        <f t="shared" si="1"/>
        <v>-0.29402515723270439</v>
      </c>
    </row>
    <row r="36" spans="1:11" x14ac:dyDescent="0.2">
      <c r="A36" s="7" t="s">
        <v>84</v>
      </c>
      <c r="B36" s="65">
        <v>17</v>
      </c>
      <c r="C36" s="39">
        <f>IF(B39=0, "-", B36/B39)</f>
        <v>7.7272727272727271E-2</v>
      </c>
      <c r="D36" s="65">
        <v>26</v>
      </c>
      <c r="E36" s="21">
        <f>IF(D39=0, "-", D36/D39)</f>
        <v>5.3061224489795916E-2</v>
      </c>
      <c r="F36" s="81">
        <v>141</v>
      </c>
      <c r="G36" s="39">
        <f>IF(F39=0, "-", F36/F39)</f>
        <v>7.7472527472527475E-2</v>
      </c>
      <c r="H36" s="65">
        <v>242</v>
      </c>
      <c r="I36" s="21">
        <f>IF(H39=0, "-", H36/H39)</f>
        <v>6.7353186752017818E-2</v>
      </c>
      <c r="J36" s="20">
        <f t="shared" si="0"/>
        <v>-0.34615384615384615</v>
      </c>
      <c r="K36" s="21">
        <f t="shared" si="1"/>
        <v>-0.41735537190082644</v>
      </c>
    </row>
    <row r="37" spans="1:11" x14ac:dyDescent="0.2">
      <c r="A37" s="7" t="s">
        <v>85</v>
      </c>
      <c r="B37" s="65">
        <v>0</v>
      </c>
      <c r="C37" s="39">
        <f>IF(B39=0, "-", B37/B39)</f>
        <v>0</v>
      </c>
      <c r="D37" s="65">
        <v>2</v>
      </c>
      <c r="E37" s="21">
        <f>IF(D39=0, "-", D37/D39)</f>
        <v>4.0816326530612249E-3</v>
      </c>
      <c r="F37" s="81">
        <v>9</v>
      </c>
      <c r="G37" s="39">
        <f>IF(F39=0, "-", F37/F39)</f>
        <v>4.9450549450549448E-3</v>
      </c>
      <c r="H37" s="65">
        <v>3</v>
      </c>
      <c r="I37" s="21">
        <f>IF(H39=0, "-", H37/H39)</f>
        <v>8.3495686056220427E-4</v>
      </c>
      <c r="J37" s="20">
        <f t="shared" si="0"/>
        <v>-1</v>
      </c>
      <c r="K37" s="21">
        <f t="shared" si="1"/>
        <v>2</v>
      </c>
    </row>
    <row r="38" spans="1:11" x14ac:dyDescent="0.2">
      <c r="A38" s="2"/>
      <c r="B38" s="68"/>
      <c r="C38" s="33"/>
      <c r="D38" s="68"/>
      <c r="E38" s="6"/>
      <c r="F38" s="82"/>
      <c r="G38" s="33"/>
      <c r="H38" s="68"/>
      <c r="I38" s="6"/>
      <c r="J38" s="5"/>
      <c r="K38" s="6"/>
    </row>
    <row r="39" spans="1:11" s="43" customFormat="1" x14ac:dyDescent="0.2">
      <c r="A39" s="162" t="s">
        <v>493</v>
      </c>
      <c r="B39" s="71">
        <f>SUM(B7:B38)</f>
        <v>220</v>
      </c>
      <c r="C39" s="40">
        <v>1</v>
      </c>
      <c r="D39" s="71">
        <f>SUM(D7:D38)</f>
        <v>490</v>
      </c>
      <c r="E39" s="41">
        <v>1</v>
      </c>
      <c r="F39" s="77">
        <f>SUM(F7:F38)</f>
        <v>1820</v>
      </c>
      <c r="G39" s="42">
        <v>1</v>
      </c>
      <c r="H39" s="71">
        <f>SUM(H7:H38)</f>
        <v>3593</v>
      </c>
      <c r="I39" s="41">
        <v>1</v>
      </c>
      <c r="J39" s="37">
        <f>IF(D39=0, "-", (B39-D39)/D39)</f>
        <v>-0.55102040816326525</v>
      </c>
      <c r="K39" s="38">
        <f>IF(H39=0, "-", (F39-H39)/H39)</f>
        <v>-0.49345950459226273</v>
      </c>
    </row>
  </sheetData>
  <mergeCells count="9">
    <mergeCell ref="B5:C5"/>
    <mergeCell ref="D5:E5"/>
    <mergeCell ref="F5:G5"/>
    <mergeCell ref="H5:I5"/>
    <mergeCell ref="B1:K1"/>
    <mergeCell ref="B2:K2"/>
    <mergeCell ref="B4:E4"/>
    <mergeCell ref="F4:I4"/>
    <mergeCell ref="J4:K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2020-10-04T20:19:05Z</cp:lastPrinted>
  <dcterms:created xsi:type="dcterms:W3CDTF">2005-07-19T06:26:52Z</dcterms:created>
  <dcterms:modified xsi:type="dcterms:W3CDTF">2020-10-04T20:20:18Z</dcterms:modified>
</cp:coreProperties>
</file>