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C801FC7D-98A3-4AE0-8E85-6F02E802761F}"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I9" i="49"/>
  <c r="H9" i="49"/>
  <c r="J9" i="49" s="1"/>
  <c r="G9" i="49"/>
  <c r="H10" i="49"/>
  <c r="J10" i="49" s="1"/>
  <c r="G10" i="49"/>
  <c r="I10" i="49" s="1"/>
  <c r="H11" i="49"/>
  <c r="J11" i="49" s="1"/>
  <c r="G11" i="49"/>
  <c r="I11" i="49" s="1"/>
  <c r="I14" i="49"/>
  <c r="H14" i="49"/>
  <c r="J14" i="49" s="1"/>
  <c r="G14" i="49"/>
  <c r="I15" i="49"/>
  <c r="H15" i="49"/>
  <c r="J15" i="49" s="1"/>
  <c r="G15" i="49"/>
  <c r="I16" i="49"/>
  <c r="H16" i="49"/>
  <c r="J16" i="49" s="1"/>
  <c r="G16" i="49"/>
  <c r="I17" i="49"/>
  <c r="H17" i="49"/>
  <c r="J17" i="49" s="1"/>
  <c r="G17" i="49"/>
  <c r="I18" i="49"/>
  <c r="H18" i="49"/>
  <c r="J18" i="49" s="1"/>
  <c r="G18" i="49"/>
  <c r="H19" i="49"/>
  <c r="J19" i="49" s="1"/>
  <c r="G19" i="49"/>
  <c r="I19" i="49" s="1"/>
  <c r="H20" i="49"/>
  <c r="J20" i="49" s="1"/>
  <c r="G20" i="49"/>
  <c r="I20" i="49" s="1"/>
  <c r="I21" i="49"/>
  <c r="H21" i="49"/>
  <c r="J21" i="49" s="1"/>
  <c r="G21" i="49"/>
  <c r="H22" i="49"/>
  <c r="J22" i="49" s="1"/>
  <c r="G22" i="49"/>
  <c r="I22" i="49" s="1"/>
  <c r="H23" i="49"/>
  <c r="J23" i="49" s="1"/>
  <c r="G23" i="49"/>
  <c r="I23" i="49" s="1"/>
  <c r="H24" i="49"/>
  <c r="J24" i="49" s="1"/>
  <c r="G24" i="49"/>
  <c r="I24" i="49" s="1"/>
  <c r="I25" i="49"/>
  <c r="H25" i="49"/>
  <c r="J25" i="49" s="1"/>
  <c r="G25" i="49"/>
  <c r="I26" i="49"/>
  <c r="H26" i="49"/>
  <c r="J26" i="49" s="1"/>
  <c r="G26" i="49"/>
  <c r="J27" i="49"/>
  <c r="I27" i="49"/>
  <c r="H27" i="49"/>
  <c r="G27" i="49"/>
  <c r="H28" i="49"/>
  <c r="J28" i="49" s="1"/>
  <c r="G28" i="49"/>
  <c r="I28" i="49" s="1"/>
  <c r="I31" i="49"/>
  <c r="H31" i="49"/>
  <c r="J31" i="49" s="1"/>
  <c r="G31" i="49"/>
  <c r="H32" i="49"/>
  <c r="J32" i="49" s="1"/>
  <c r="G32" i="49"/>
  <c r="I32" i="49" s="1"/>
  <c r="H33" i="49"/>
  <c r="J33" i="49" s="1"/>
  <c r="G33" i="49"/>
  <c r="I33" i="49" s="1"/>
  <c r="I34" i="49"/>
  <c r="H34" i="49"/>
  <c r="J34" i="49" s="1"/>
  <c r="G34" i="49"/>
  <c r="I35" i="49"/>
  <c r="H35" i="49"/>
  <c r="J35" i="49" s="1"/>
  <c r="G35" i="49"/>
  <c r="J36" i="49"/>
  <c r="I36" i="49"/>
  <c r="H36" i="49"/>
  <c r="G36" i="49"/>
  <c r="I37" i="49"/>
  <c r="H37" i="49"/>
  <c r="J37" i="49" s="1"/>
  <c r="G37" i="49"/>
  <c r="J38" i="49"/>
  <c r="I38" i="49"/>
  <c r="H38" i="49"/>
  <c r="G38" i="49"/>
  <c r="J39" i="49"/>
  <c r="I39" i="49"/>
  <c r="H39" i="49"/>
  <c r="G39" i="49"/>
  <c r="H40" i="49"/>
  <c r="J40" i="49" s="1"/>
  <c r="G40" i="49"/>
  <c r="I40" i="49" s="1"/>
  <c r="H41" i="49"/>
  <c r="J41" i="49" s="1"/>
  <c r="G41" i="49"/>
  <c r="I41" i="49" s="1"/>
  <c r="H42" i="49"/>
  <c r="J42" i="49" s="1"/>
  <c r="G42" i="49"/>
  <c r="I42" i="49" s="1"/>
  <c r="I43" i="49"/>
  <c r="H43" i="49"/>
  <c r="J43" i="49" s="1"/>
  <c r="G43" i="49"/>
  <c r="H44" i="49"/>
  <c r="J44" i="49" s="1"/>
  <c r="G44" i="49"/>
  <c r="I44" i="49" s="1"/>
  <c r="I45" i="49"/>
  <c r="H45" i="49"/>
  <c r="J45" i="49" s="1"/>
  <c r="G45" i="49"/>
  <c r="J46" i="49"/>
  <c r="I46" i="49"/>
  <c r="H46" i="49"/>
  <c r="G46" i="49"/>
  <c r="H47" i="49"/>
  <c r="J47" i="49" s="1"/>
  <c r="G47" i="49"/>
  <c r="I47" i="49" s="1"/>
  <c r="J50" i="49"/>
  <c r="I50" i="49"/>
  <c r="H50" i="49"/>
  <c r="G50" i="49"/>
  <c r="H51" i="49"/>
  <c r="J51" i="49" s="1"/>
  <c r="G51" i="49"/>
  <c r="I51" i="49" s="1"/>
  <c r="J52" i="49"/>
  <c r="I52" i="49"/>
  <c r="H52" i="49"/>
  <c r="G52" i="49"/>
  <c r="H53" i="49"/>
  <c r="J53" i="49" s="1"/>
  <c r="G53" i="49"/>
  <c r="I53" i="49" s="1"/>
  <c r="I56" i="49"/>
  <c r="H56" i="49"/>
  <c r="J56" i="49" s="1"/>
  <c r="G56" i="49"/>
  <c r="I57" i="49"/>
  <c r="H57" i="49"/>
  <c r="J57" i="49" s="1"/>
  <c r="G57" i="49"/>
  <c r="J60" i="49"/>
  <c r="I60" i="49"/>
  <c r="H60" i="49"/>
  <c r="G60" i="49"/>
  <c r="J61" i="49"/>
  <c r="I61" i="49"/>
  <c r="H61" i="49"/>
  <c r="G61" i="49"/>
  <c r="H64" i="49"/>
  <c r="J64" i="49" s="1"/>
  <c r="G64" i="49"/>
  <c r="I64" i="49" s="1"/>
  <c r="I65" i="49"/>
  <c r="H65" i="49"/>
  <c r="J65" i="49" s="1"/>
  <c r="G65" i="49"/>
  <c r="H66" i="49"/>
  <c r="J66" i="49" s="1"/>
  <c r="G66" i="49"/>
  <c r="I66" i="49" s="1"/>
  <c r="I69" i="49"/>
  <c r="H69" i="49"/>
  <c r="J69" i="49" s="1"/>
  <c r="G69" i="49"/>
  <c r="I70" i="49"/>
  <c r="H70" i="49"/>
  <c r="J70" i="49" s="1"/>
  <c r="G70" i="49"/>
  <c r="I73" i="49"/>
  <c r="H73" i="49"/>
  <c r="J73" i="49" s="1"/>
  <c r="G73" i="49"/>
  <c r="I74" i="49"/>
  <c r="H74" i="49"/>
  <c r="J74" i="49" s="1"/>
  <c r="G74" i="49"/>
  <c r="H77" i="49"/>
  <c r="J77" i="49" s="1"/>
  <c r="G77" i="49"/>
  <c r="I77" i="49" s="1"/>
  <c r="H78" i="49"/>
  <c r="J78" i="49" s="1"/>
  <c r="G78" i="49"/>
  <c r="I78" i="49" s="1"/>
  <c r="I81" i="49"/>
  <c r="H81" i="49"/>
  <c r="J81" i="49" s="1"/>
  <c r="G81" i="49"/>
  <c r="I82" i="49"/>
  <c r="H82" i="49"/>
  <c r="J82" i="49" s="1"/>
  <c r="G82" i="49"/>
  <c r="H83" i="49"/>
  <c r="J83" i="49" s="1"/>
  <c r="G83" i="49"/>
  <c r="I83" i="49" s="1"/>
  <c r="I84" i="49"/>
  <c r="H84" i="49"/>
  <c r="J84" i="49" s="1"/>
  <c r="G84" i="49"/>
  <c r="I85" i="49"/>
  <c r="H85" i="49"/>
  <c r="J85" i="49" s="1"/>
  <c r="G85" i="49"/>
  <c r="H86" i="49"/>
  <c r="J86" i="49" s="1"/>
  <c r="G86" i="49"/>
  <c r="I86" i="49" s="1"/>
  <c r="H87" i="49"/>
  <c r="J87" i="49" s="1"/>
  <c r="G87" i="49"/>
  <c r="I87" i="49" s="1"/>
  <c r="H88" i="49"/>
  <c r="J88" i="49" s="1"/>
  <c r="G88" i="49"/>
  <c r="I88" i="49" s="1"/>
  <c r="H89" i="49"/>
  <c r="J89" i="49" s="1"/>
  <c r="G89" i="49"/>
  <c r="I89" i="49" s="1"/>
  <c r="I90" i="49"/>
  <c r="H90" i="49"/>
  <c r="J90" i="49" s="1"/>
  <c r="G90" i="49"/>
  <c r="H91" i="49"/>
  <c r="J91" i="49" s="1"/>
  <c r="G91" i="49"/>
  <c r="I91" i="49" s="1"/>
  <c r="H92" i="49"/>
  <c r="J92" i="49" s="1"/>
  <c r="G92" i="49"/>
  <c r="I92" i="49" s="1"/>
  <c r="H93" i="49"/>
  <c r="J93" i="49" s="1"/>
  <c r="G93" i="49"/>
  <c r="I93" i="49" s="1"/>
  <c r="I96" i="49"/>
  <c r="H96" i="49"/>
  <c r="J96" i="49" s="1"/>
  <c r="G96" i="49"/>
  <c r="I97" i="49"/>
  <c r="H97" i="49"/>
  <c r="J97" i="49" s="1"/>
  <c r="G97" i="49"/>
  <c r="H100" i="49"/>
  <c r="J100" i="49" s="1"/>
  <c r="G100" i="49"/>
  <c r="I100" i="49" s="1"/>
  <c r="H101" i="49"/>
  <c r="J101" i="49" s="1"/>
  <c r="G101" i="49"/>
  <c r="I101" i="49" s="1"/>
  <c r="H102" i="49"/>
  <c r="J102" i="49" s="1"/>
  <c r="G102" i="49"/>
  <c r="I102" i="49" s="1"/>
  <c r="H103" i="49"/>
  <c r="J103" i="49" s="1"/>
  <c r="G103" i="49"/>
  <c r="I103" i="49" s="1"/>
  <c r="I106" i="49"/>
  <c r="H106" i="49"/>
  <c r="J106" i="49" s="1"/>
  <c r="G106" i="49"/>
  <c r="J107" i="49"/>
  <c r="I107" i="49"/>
  <c r="H107" i="49"/>
  <c r="G107" i="49"/>
  <c r="I108" i="49"/>
  <c r="H108" i="49"/>
  <c r="J108" i="49" s="1"/>
  <c r="G108" i="49"/>
  <c r="I109" i="49"/>
  <c r="H109" i="49"/>
  <c r="J109" i="49" s="1"/>
  <c r="G109" i="49"/>
  <c r="I112" i="49"/>
  <c r="H112" i="49"/>
  <c r="J112" i="49" s="1"/>
  <c r="G112" i="49"/>
  <c r="J113" i="49"/>
  <c r="I113" i="49"/>
  <c r="H113" i="49"/>
  <c r="G113" i="49"/>
  <c r="H114" i="49"/>
  <c r="J114" i="49" s="1"/>
  <c r="G114" i="49"/>
  <c r="I114" i="49" s="1"/>
  <c r="H115" i="49"/>
  <c r="J115" i="49" s="1"/>
  <c r="G115" i="49"/>
  <c r="I115" i="49" s="1"/>
  <c r="H116" i="49"/>
  <c r="J116" i="49" s="1"/>
  <c r="G116" i="49"/>
  <c r="I116" i="49" s="1"/>
  <c r="H117" i="49"/>
  <c r="J117" i="49" s="1"/>
  <c r="G117" i="49"/>
  <c r="I117" i="49" s="1"/>
  <c r="H118" i="49"/>
  <c r="J118" i="49" s="1"/>
  <c r="G118" i="49"/>
  <c r="I118" i="49" s="1"/>
  <c r="H119" i="49"/>
  <c r="J119" i="49" s="1"/>
  <c r="G119" i="49"/>
  <c r="I119" i="49" s="1"/>
  <c r="H122" i="49"/>
  <c r="J122" i="49" s="1"/>
  <c r="G122" i="49"/>
  <c r="I122" i="49" s="1"/>
  <c r="H123" i="49"/>
  <c r="J123" i="49" s="1"/>
  <c r="G123" i="49"/>
  <c r="I123" i="49" s="1"/>
  <c r="H124" i="49"/>
  <c r="J124" i="49" s="1"/>
  <c r="G124" i="49"/>
  <c r="I124" i="49" s="1"/>
  <c r="H125" i="49"/>
  <c r="J125" i="49" s="1"/>
  <c r="G125" i="49"/>
  <c r="I125" i="49" s="1"/>
  <c r="I128" i="49"/>
  <c r="H128" i="49"/>
  <c r="J128" i="49" s="1"/>
  <c r="G128" i="49"/>
  <c r="H129" i="49"/>
  <c r="J129" i="49" s="1"/>
  <c r="G129" i="49"/>
  <c r="I129" i="49" s="1"/>
  <c r="H130" i="49"/>
  <c r="J130" i="49" s="1"/>
  <c r="G130" i="49"/>
  <c r="I130" i="49" s="1"/>
  <c r="H131" i="49"/>
  <c r="J131" i="49" s="1"/>
  <c r="G131" i="49"/>
  <c r="I131" i="49" s="1"/>
  <c r="I132" i="49"/>
  <c r="H132" i="49"/>
  <c r="J132" i="49" s="1"/>
  <c r="G132" i="49"/>
  <c r="I133" i="49"/>
  <c r="H133" i="49"/>
  <c r="J133" i="49" s="1"/>
  <c r="G133" i="49"/>
  <c r="H134" i="49"/>
  <c r="J134" i="49" s="1"/>
  <c r="G134" i="49"/>
  <c r="I134" i="49" s="1"/>
  <c r="I137" i="49"/>
  <c r="H137" i="49"/>
  <c r="J137" i="49" s="1"/>
  <c r="G137" i="49"/>
  <c r="J138" i="49"/>
  <c r="I138" i="49"/>
  <c r="H138" i="49"/>
  <c r="G138" i="49"/>
  <c r="H139" i="49"/>
  <c r="J139" i="49" s="1"/>
  <c r="G139" i="49"/>
  <c r="I139" i="49" s="1"/>
  <c r="I140" i="49"/>
  <c r="H140" i="49"/>
  <c r="J140" i="49" s="1"/>
  <c r="G140" i="49"/>
  <c r="I141" i="49"/>
  <c r="H141" i="49"/>
  <c r="J141" i="49" s="1"/>
  <c r="G141" i="49"/>
  <c r="I142" i="49"/>
  <c r="H142" i="49"/>
  <c r="J142" i="49" s="1"/>
  <c r="G142" i="49"/>
  <c r="J143" i="49"/>
  <c r="I143" i="49"/>
  <c r="H143" i="49"/>
  <c r="G143" i="49"/>
  <c r="H144" i="49"/>
  <c r="J144" i="49" s="1"/>
  <c r="G144" i="49"/>
  <c r="I144" i="49" s="1"/>
  <c r="H145" i="49"/>
  <c r="J145" i="49" s="1"/>
  <c r="G145" i="49"/>
  <c r="I145" i="49" s="1"/>
  <c r="I146" i="49"/>
  <c r="H146" i="49"/>
  <c r="J146" i="49" s="1"/>
  <c r="G146" i="49"/>
  <c r="I147" i="49"/>
  <c r="H147" i="49"/>
  <c r="J147" i="49" s="1"/>
  <c r="G147" i="49"/>
  <c r="H148" i="49"/>
  <c r="J148" i="49" s="1"/>
  <c r="G148" i="49"/>
  <c r="I148" i="49" s="1"/>
  <c r="H149" i="49"/>
  <c r="J149" i="49" s="1"/>
  <c r="G149" i="49"/>
  <c r="I149" i="49" s="1"/>
  <c r="H150" i="49"/>
  <c r="J150" i="49" s="1"/>
  <c r="G150" i="49"/>
  <c r="I150" i="49" s="1"/>
  <c r="H151" i="49"/>
  <c r="J151" i="49" s="1"/>
  <c r="G151" i="49"/>
  <c r="I151" i="49" s="1"/>
  <c r="H152" i="49"/>
  <c r="J152" i="49" s="1"/>
  <c r="G152" i="49"/>
  <c r="I152" i="49" s="1"/>
  <c r="I155" i="49"/>
  <c r="H155" i="49"/>
  <c r="J155" i="49" s="1"/>
  <c r="G155" i="49"/>
  <c r="J156" i="49"/>
  <c r="I156" i="49"/>
  <c r="H156" i="49"/>
  <c r="G156" i="49"/>
  <c r="I157" i="49"/>
  <c r="H157" i="49"/>
  <c r="J157" i="49" s="1"/>
  <c r="G157" i="49"/>
  <c r="I160" i="49"/>
  <c r="H160" i="49"/>
  <c r="J160" i="49" s="1"/>
  <c r="G160" i="49"/>
  <c r="H161" i="49"/>
  <c r="J161" i="49" s="1"/>
  <c r="G161" i="49"/>
  <c r="I161"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I172" i="49"/>
  <c r="H172" i="49"/>
  <c r="J172" i="49" s="1"/>
  <c r="G172" i="49"/>
  <c r="I173" i="49"/>
  <c r="H173" i="49"/>
  <c r="J173" i="49" s="1"/>
  <c r="G173" i="49"/>
  <c r="I174" i="49"/>
  <c r="H174" i="49"/>
  <c r="J174" i="49" s="1"/>
  <c r="G174" i="49"/>
  <c r="I175" i="49"/>
  <c r="H175" i="49"/>
  <c r="J175" i="49" s="1"/>
  <c r="G175" i="49"/>
  <c r="H178" i="49"/>
  <c r="J178" i="49" s="1"/>
  <c r="G178" i="49"/>
  <c r="I178" i="49" s="1"/>
  <c r="H179" i="49"/>
  <c r="J179" i="49" s="1"/>
  <c r="G179" i="49"/>
  <c r="I179" i="49" s="1"/>
  <c r="I180" i="49"/>
  <c r="H180" i="49"/>
  <c r="J180" i="49" s="1"/>
  <c r="G180" i="49"/>
  <c r="I181" i="49"/>
  <c r="H181" i="49"/>
  <c r="J181" i="49" s="1"/>
  <c r="G181" i="49"/>
  <c r="H182" i="49"/>
  <c r="J182" i="49" s="1"/>
  <c r="G182" i="49"/>
  <c r="I182" i="49" s="1"/>
  <c r="I185" i="49"/>
  <c r="H185" i="49"/>
  <c r="J185" i="49" s="1"/>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3" i="49"/>
  <c r="J193" i="49" s="1"/>
  <c r="G193" i="49"/>
  <c r="I193" i="49" s="1"/>
  <c r="H194" i="49"/>
  <c r="J194" i="49" s="1"/>
  <c r="G194" i="49"/>
  <c r="I194" i="49" s="1"/>
  <c r="H197" i="49"/>
  <c r="J197" i="49" s="1"/>
  <c r="G197" i="49"/>
  <c r="I197" i="49" s="1"/>
  <c r="H198" i="49"/>
  <c r="J198" i="49" s="1"/>
  <c r="G198" i="49"/>
  <c r="I198" i="49" s="1"/>
  <c r="J199" i="49"/>
  <c r="I199" i="49"/>
  <c r="H199" i="49"/>
  <c r="G199" i="49"/>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I216" i="49"/>
  <c r="H216" i="49"/>
  <c r="J216" i="49" s="1"/>
  <c r="G216" i="49"/>
  <c r="I217" i="49"/>
  <c r="H217" i="49"/>
  <c r="J217" i="49" s="1"/>
  <c r="G217" i="49"/>
  <c r="H218" i="49"/>
  <c r="J218" i="49" s="1"/>
  <c r="G218" i="49"/>
  <c r="I218" i="49" s="1"/>
  <c r="H221" i="49"/>
  <c r="J221" i="49" s="1"/>
  <c r="G221" i="49"/>
  <c r="I221"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J227" i="49"/>
  <c r="H227" i="49"/>
  <c r="G227" i="49"/>
  <c r="I227" i="49" s="1"/>
  <c r="H228" i="49"/>
  <c r="J228" i="49" s="1"/>
  <c r="G228" i="49"/>
  <c r="I228" i="49" s="1"/>
  <c r="I231" i="49"/>
  <c r="H231" i="49"/>
  <c r="J231" i="49" s="1"/>
  <c r="G231" i="49"/>
  <c r="I232" i="49"/>
  <c r="H232" i="49"/>
  <c r="J232" i="49" s="1"/>
  <c r="G232" i="49"/>
  <c r="H233" i="49"/>
  <c r="J233" i="49" s="1"/>
  <c r="G233" i="49"/>
  <c r="I233" i="49" s="1"/>
  <c r="I234" i="49"/>
  <c r="H234" i="49"/>
  <c r="J234" i="49" s="1"/>
  <c r="G234" i="49"/>
  <c r="I235" i="49"/>
  <c r="H235" i="49"/>
  <c r="J235" i="49" s="1"/>
  <c r="G235" i="49"/>
  <c r="H236" i="49"/>
  <c r="J236" i="49" s="1"/>
  <c r="G236" i="49"/>
  <c r="I236" i="49" s="1"/>
  <c r="J239" i="49"/>
  <c r="I239" i="49"/>
  <c r="H239" i="49"/>
  <c r="G239" i="49"/>
  <c r="J240" i="49"/>
  <c r="I240" i="49"/>
  <c r="H240" i="49"/>
  <c r="G240" i="49"/>
  <c r="H243" i="49"/>
  <c r="J243" i="49" s="1"/>
  <c r="G243" i="49"/>
  <c r="I243" i="49" s="1"/>
  <c r="H244" i="49"/>
  <c r="J244" i="49" s="1"/>
  <c r="G244" i="49"/>
  <c r="I244" i="49" s="1"/>
  <c r="I247" i="49"/>
  <c r="H247" i="49"/>
  <c r="J247" i="49" s="1"/>
  <c r="G247" i="49"/>
  <c r="I248" i="49"/>
  <c r="H248" i="49"/>
  <c r="J248" i="49" s="1"/>
  <c r="G248" i="49"/>
  <c r="I249" i="49"/>
  <c r="H249" i="49"/>
  <c r="J249" i="49" s="1"/>
  <c r="G249" i="49"/>
  <c r="J252" i="49"/>
  <c r="I252" i="49"/>
  <c r="H252" i="49"/>
  <c r="G252" i="49"/>
  <c r="I253" i="49"/>
  <c r="H253" i="49"/>
  <c r="J253" i="49" s="1"/>
  <c r="G253" i="49"/>
  <c r="I254" i="49"/>
  <c r="H254" i="49"/>
  <c r="J254" i="49" s="1"/>
  <c r="G254" i="49"/>
  <c r="I255" i="49"/>
  <c r="H255" i="49"/>
  <c r="J255" i="49" s="1"/>
  <c r="G255" i="49"/>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I266" i="49"/>
  <c r="H266" i="49"/>
  <c r="J266" i="49" s="1"/>
  <c r="G266" i="49"/>
  <c r="H267" i="49"/>
  <c r="J267" i="49" s="1"/>
  <c r="G267" i="49"/>
  <c r="I267" i="49" s="1"/>
  <c r="H268" i="49"/>
  <c r="J268" i="49" s="1"/>
  <c r="G268" i="49"/>
  <c r="I268" i="49" s="1"/>
  <c r="H269" i="49"/>
  <c r="J269" i="49" s="1"/>
  <c r="G269" i="49"/>
  <c r="I269" i="49" s="1"/>
  <c r="H270" i="49"/>
  <c r="J270" i="49" s="1"/>
  <c r="G270" i="49"/>
  <c r="I270" i="49" s="1"/>
  <c r="I273" i="49"/>
  <c r="H273" i="49"/>
  <c r="J273" i="49" s="1"/>
  <c r="G273" i="49"/>
  <c r="I274" i="49"/>
  <c r="H274" i="49"/>
  <c r="J274" i="49" s="1"/>
  <c r="G274" i="49"/>
  <c r="H277" i="49"/>
  <c r="J277" i="49" s="1"/>
  <c r="G277" i="49"/>
  <c r="I277" i="49" s="1"/>
  <c r="I278" i="49"/>
  <c r="H278" i="49"/>
  <c r="J278" i="49" s="1"/>
  <c r="G278" i="49"/>
  <c r="H279" i="49"/>
  <c r="J279" i="49" s="1"/>
  <c r="G279" i="49"/>
  <c r="I279" i="49" s="1"/>
  <c r="H280" i="49"/>
  <c r="J280" i="49" s="1"/>
  <c r="G280" i="49"/>
  <c r="I280" i="49" s="1"/>
  <c r="H281" i="49"/>
  <c r="J281" i="49" s="1"/>
  <c r="G281" i="49"/>
  <c r="I281" i="49" s="1"/>
  <c r="J282" i="49"/>
  <c r="I282" i="49"/>
  <c r="H282" i="49"/>
  <c r="G282" i="49"/>
  <c r="H283" i="49"/>
  <c r="J283" i="49" s="1"/>
  <c r="G283" i="49"/>
  <c r="I283" i="49" s="1"/>
  <c r="I284" i="49"/>
  <c r="H284" i="49"/>
  <c r="J284" i="49" s="1"/>
  <c r="G284" i="49"/>
  <c r="I285" i="49"/>
  <c r="H285" i="49"/>
  <c r="J285" i="49" s="1"/>
  <c r="G285" i="49"/>
  <c r="H286" i="49"/>
  <c r="J286" i="49" s="1"/>
  <c r="G286" i="49"/>
  <c r="I286" i="49" s="1"/>
  <c r="I287" i="49"/>
  <c r="H287" i="49"/>
  <c r="J287" i="49" s="1"/>
  <c r="G287" i="49"/>
  <c r="H288" i="49"/>
  <c r="J288" i="49" s="1"/>
  <c r="G288" i="49"/>
  <c r="I288" i="49" s="1"/>
  <c r="H289" i="49"/>
  <c r="J289" i="49" s="1"/>
  <c r="G289" i="49"/>
  <c r="I289" i="49" s="1"/>
  <c r="I290" i="49"/>
  <c r="H290" i="49"/>
  <c r="J290" i="49" s="1"/>
  <c r="G290" i="49"/>
  <c r="H291" i="49"/>
  <c r="J291" i="49" s="1"/>
  <c r="G291" i="49"/>
  <c r="I291" i="49" s="1"/>
  <c r="I292" i="49"/>
  <c r="H292" i="49"/>
  <c r="J292" i="49" s="1"/>
  <c r="G292" i="49"/>
  <c r="H293" i="49"/>
  <c r="J293" i="49" s="1"/>
  <c r="G293" i="49"/>
  <c r="I293" i="49" s="1"/>
  <c r="I294" i="49"/>
  <c r="H294" i="49"/>
  <c r="J294" i="49" s="1"/>
  <c r="G294" i="49"/>
  <c r="I295" i="49"/>
  <c r="H295" i="49"/>
  <c r="J295" i="49" s="1"/>
  <c r="G295" i="49"/>
  <c r="H296" i="49"/>
  <c r="J296" i="49" s="1"/>
  <c r="G296" i="49"/>
  <c r="I296" i="49" s="1"/>
  <c r="H299" i="49"/>
  <c r="J299" i="49" s="1"/>
  <c r="G299" i="49"/>
  <c r="I299" i="49" s="1"/>
  <c r="H300" i="49"/>
  <c r="J300" i="49" s="1"/>
  <c r="G300" i="49"/>
  <c r="I300" i="49" s="1"/>
  <c r="I303" i="49"/>
  <c r="H303" i="49"/>
  <c r="J303" i="49" s="1"/>
  <c r="G303" i="49"/>
  <c r="H304" i="49"/>
  <c r="J304" i="49" s="1"/>
  <c r="G304" i="49"/>
  <c r="I304" i="49" s="1"/>
  <c r="I305" i="49"/>
  <c r="H305" i="49"/>
  <c r="J305" i="49" s="1"/>
  <c r="G305" i="49"/>
  <c r="I306" i="49"/>
  <c r="H306" i="49"/>
  <c r="J306" i="49" s="1"/>
  <c r="G306" i="49"/>
  <c r="H307" i="49"/>
  <c r="J307" i="49" s="1"/>
  <c r="G307" i="49"/>
  <c r="I307" i="49" s="1"/>
  <c r="I308" i="49"/>
  <c r="H308" i="49"/>
  <c r="J308" i="49" s="1"/>
  <c r="G308" i="49"/>
  <c r="H309" i="49"/>
  <c r="J309" i="49" s="1"/>
  <c r="G309" i="49"/>
  <c r="I309" i="49" s="1"/>
  <c r="H312" i="49"/>
  <c r="J312" i="49" s="1"/>
  <c r="G312" i="49"/>
  <c r="I312" i="49" s="1"/>
  <c r="H313" i="49"/>
  <c r="J313" i="49" s="1"/>
  <c r="G313" i="49"/>
  <c r="I313" i="49" s="1"/>
  <c r="H314" i="49"/>
  <c r="J314" i="49" s="1"/>
  <c r="G314" i="49"/>
  <c r="I314" i="49" s="1"/>
  <c r="H315" i="49"/>
  <c r="J315" i="49" s="1"/>
  <c r="G315" i="49"/>
  <c r="I315" i="49" s="1"/>
  <c r="I318" i="49"/>
  <c r="H318" i="49"/>
  <c r="J318" i="49" s="1"/>
  <c r="G318" i="49"/>
  <c r="I319" i="49"/>
  <c r="H319" i="49"/>
  <c r="J319" i="49" s="1"/>
  <c r="G319" i="49"/>
  <c r="I320" i="49"/>
  <c r="H320" i="49"/>
  <c r="J320" i="49" s="1"/>
  <c r="G320" i="49"/>
  <c r="H321" i="49"/>
  <c r="J321" i="49" s="1"/>
  <c r="G321" i="49"/>
  <c r="I321" i="49" s="1"/>
  <c r="H322" i="49"/>
  <c r="J322" i="49" s="1"/>
  <c r="G322" i="49"/>
  <c r="I322"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J337" i="49"/>
  <c r="I337" i="49"/>
  <c r="H337" i="49"/>
  <c r="G337" i="49"/>
  <c r="H338" i="49"/>
  <c r="J338" i="49" s="1"/>
  <c r="G338" i="49"/>
  <c r="I338" i="49" s="1"/>
  <c r="I339" i="49"/>
  <c r="H339" i="49"/>
  <c r="J339" i="49" s="1"/>
  <c r="G339" i="49"/>
  <c r="H340" i="49"/>
  <c r="J340" i="49" s="1"/>
  <c r="G340" i="49"/>
  <c r="I340" i="49" s="1"/>
  <c r="H341" i="49"/>
  <c r="J341" i="49" s="1"/>
  <c r="G341" i="49"/>
  <c r="I341" i="49" s="1"/>
  <c r="I342" i="49"/>
  <c r="H342" i="49"/>
  <c r="J342" i="49" s="1"/>
  <c r="G342" i="49"/>
  <c r="H343" i="49"/>
  <c r="J343" i="49" s="1"/>
  <c r="G343" i="49"/>
  <c r="I343" i="49" s="1"/>
  <c r="H344" i="49"/>
  <c r="J344" i="49" s="1"/>
  <c r="G344" i="49"/>
  <c r="I344" i="49" s="1"/>
  <c r="H345" i="49"/>
  <c r="J345" i="49" s="1"/>
  <c r="G345" i="49"/>
  <c r="I345" i="49" s="1"/>
  <c r="J346" i="49"/>
  <c r="I346" i="49"/>
  <c r="H346" i="49"/>
  <c r="G346" i="49"/>
  <c r="H347" i="49"/>
  <c r="J347" i="49" s="1"/>
  <c r="G347" i="49"/>
  <c r="I347" i="49" s="1"/>
  <c r="H350" i="49"/>
  <c r="J350" i="49" s="1"/>
  <c r="G350" i="49"/>
  <c r="I350" i="49" s="1"/>
  <c r="I351" i="49"/>
  <c r="H351" i="49"/>
  <c r="J351" i="49" s="1"/>
  <c r="G351" i="49"/>
  <c r="I352" i="49"/>
  <c r="H352" i="49"/>
  <c r="J352" i="49" s="1"/>
  <c r="G352" i="49"/>
  <c r="I353" i="49"/>
  <c r="H353" i="49"/>
  <c r="J353" i="49" s="1"/>
  <c r="G353" i="49"/>
  <c r="I354" i="49"/>
  <c r="H354" i="49"/>
  <c r="J354" i="49" s="1"/>
  <c r="G354" i="49"/>
  <c r="I355" i="49"/>
  <c r="H355" i="49"/>
  <c r="J355" i="49" s="1"/>
  <c r="G355" i="49"/>
  <c r="J356" i="49"/>
  <c r="I356" i="49"/>
  <c r="H356" i="49"/>
  <c r="G356" i="49"/>
  <c r="H357" i="49"/>
  <c r="J357" i="49" s="1"/>
  <c r="G357" i="49"/>
  <c r="I357" i="49" s="1"/>
  <c r="J360" i="49"/>
  <c r="I360" i="49"/>
  <c r="H360" i="49"/>
  <c r="G360" i="49"/>
  <c r="J361" i="49"/>
  <c r="I361" i="49"/>
  <c r="H361" i="49"/>
  <c r="G361" i="49"/>
  <c r="I364" i="49"/>
  <c r="H364" i="49"/>
  <c r="J364" i="49" s="1"/>
  <c r="G364" i="49"/>
  <c r="J365" i="49"/>
  <c r="I365" i="49"/>
  <c r="H365" i="49"/>
  <c r="G365" i="49"/>
  <c r="I366" i="49"/>
  <c r="H366" i="49"/>
  <c r="J366" i="49" s="1"/>
  <c r="G366" i="49"/>
  <c r="I367" i="49"/>
  <c r="H367" i="49"/>
  <c r="J367" i="49" s="1"/>
  <c r="G367" i="49"/>
  <c r="J368" i="49"/>
  <c r="I368" i="49"/>
  <c r="H368" i="49"/>
  <c r="G368" i="49"/>
  <c r="H369" i="49"/>
  <c r="J369" i="49" s="1"/>
  <c r="G369" i="49"/>
  <c r="I369" i="49" s="1"/>
  <c r="H370" i="49"/>
  <c r="J370" i="49" s="1"/>
  <c r="G370" i="49"/>
  <c r="I370" i="49" s="1"/>
  <c r="H371" i="49"/>
  <c r="J371" i="49" s="1"/>
  <c r="G371" i="49"/>
  <c r="I371" i="49" s="1"/>
  <c r="H374" i="49"/>
  <c r="J374" i="49" s="1"/>
  <c r="G374" i="49"/>
  <c r="I374" i="49" s="1"/>
  <c r="J375" i="49"/>
  <c r="I375" i="49"/>
  <c r="H375" i="49"/>
  <c r="G375" i="49"/>
  <c r="J376" i="49"/>
  <c r="I376" i="49"/>
  <c r="H376" i="49"/>
  <c r="G376" i="49"/>
  <c r="H377" i="49"/>
  <c r="J377" i="49" s="1"/>
  <c r="G377" i="49"/>
  <c r="I377" i="49" s="1"/>
  <c r="H380" i="49"/>
  <c r="J380" i="49" s="1"/>
  <c r="G380" i="49"/>
  <c r="I380" i="49" s="1"/>
  <c r="H381" i="49"/>
  <c r="J381" i="49" s="1"/>
  <c r="G381" i="49"/>
  <c r="I381" i="49" s="1"/>
  <c r="I382" i="49"/>
  <c r="H382" i="49"/>
  <c r="J382" i="49" s="1"/>
  <c r="G382" i="49"/>
  <c r="H383" i="49"/>
  <c r="J383" i="49" s="1"/>
  <c r="G383" i="49"/>
  <c r="I383" i="49" s="1"/>
  <c r="H384" i="49"/>
  <c r="J384" i="49" s="1"/>
  <c r="G384" i="49"/>
  <c r="I384" i="49" s="1"/>
  <c r="I385" i="49"/>
  <c r="H385" i="49"/>
  <c r="J385" i="49" s="1"/>
  <c r="G385" i="49"/>
  <c r="J386" i="49"/>
  <c r="I386" i="49"/>
  <c r="H386" i="49"/>
  <c r="G386" i="49"/>
  <c r="H387" i="49"/>
  <c r="J387" i="49" s="1"/>
  <c r="G387" i="49"/>
  <c r="I387" i="49" s="1"/>
  <c r="H388" i="49"/>
  <c r="J388" i="49" s="1"/>
  <c r="G388" i="49"/>
  <c r="I388" i="49" s="1"/>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I399" i="49"/>
  <c r="H399" i="49"/>
  <c r="J399" i="49" s="1"/>
  <c r="G399" i="49"/>
  <c r="H400" i="49"/>
  <c r="J400" i="49" s="1"/>
  <c r="G400" i="49"/>
  <c r="I400" i="49" s="1"/>
  <c r="I401" i="49"/>
  <c r="H401" i="49"/>
  <c r="J401" i="49" s="1"/>
  <c r="G401" i="49"/>
  <c r="H402" i="49"/>
  <c r="J402" i="49" s="1"/>
  <c r="G402" i="49"/>
  <c r="I402" i="49" s="1"/>
  <c r="J405" i="49"/>
  <c r="I405" i="49"/>
  <c r="H405" i="49"/>
  <c r="G405" i="49"/>
  <c r="H406" i="49"/>
  <c r="J406" i="49" s="1"/>
  <c r="G406" i="49"/>
  <c r="I406" i="49" s="1"/>
  <c r="H407" i="49"/>
  <c r="J407" i="49" s="1"/>
  <c r="G407" i="49"/>
  <c r="I407" i="49" s="1"/>
  <c r="H408" i="49"/>
  <c r="J408" i="49" s="1"/>
  <c r="G408" i="49"/>
  <c r="I408" i="49" s="1"/>
  <c r="J411" i="49"/>
  <c r="I411" i="49"/>
  <c r="H411" i="49"/>
  <c r="G411" i="49"/>
  <c r="H412" i="49"/>
  <c r="J412" i="49" s="1"/>
  <c r="G412" i="49"/>
  <c r="I412" i="49" s="1"/>
  <c r="H413" i="49"/>
  <c r="J413" i="49" s="1"/>
  <c r="G413" i="49"/>
  <c r="I413" i="49" s="1"/>
  <c r="I414" i="49"/>
  <c r="H414" i="49"/>
  <c r="J414" i="49" s="1"/>
  <c r="G414" i="49"/>
  <c r="H415" i="49"/>
  <c r="J415" i="49" s="1"/>
  <c r="G415" i="49"/>
  <c r="I415" i="49" s="1"/>
  <c r="H416" i="49"/>
  <c r="J416" i="49" s="1"/>
  <c r="G416" i="49"/>
  <c r="I416" i="49" s="1"/>
  <c r="H417" i="49"/>
  <c r="J417" i="49" s="1"/>
  <c r="G417" i="49"/>
  <c r="I417" i="49" s="1"/>
  <c r="H418" i="49"/>
  <c r="J418" i="49" s="1"/>
  <c r="G418" i="49"/>
  <c r="I418" i="49" s="1"/>
  <c r="H421" i="49"/>
  <c r="J421" i="49" s="1"/>
  <c r="G421" i="49"/>
  <c r="I421" i="49" s="1"/>
  <c r="H422" i="49"/>
  <c r="J422" i="49" s="1"/>
  <c r="G422" i="49"/>
  <c r="I422" i="49" s="1"/>
  <c r="H423" i="49"/>
  <c r="J423" i="49" s="1"/>
  <c r="G423" i="49"/>
  <c r="I423" i="49" s="1"/>
  <c r="I424" i="49"/>
  <c r="H424" i="49"/>
  <c r="J424" i="49" s="1"/>
  <c r="G424" i="49"/>
  <c r="H425" i="49"/>
  <c r="J425" i="49" s="1"/>
  <c r="G425" i="49"/>
  <c r="I425" i="49" s="1"/>
  <c r="H426" i="49"/>
  <c r="J426" i="49" s="1"/>
  <c r="G426" i="49"/>
  <c r="I426" i="49" s="1"/>
  <c r="H427" i="49"/>
  <c r="J427" i="49" s="1"/>
  <c r="G427" i="49"/>
  <c r="I427" i="49" s="1"/>
  <c r="J430" i="49"/>
  <c r="I430" i="49"/>
  <c r="H430" i="49"/>
  <c r="G430" i="49"/>
  <c r="J431" i="49"/>
  <c r="I431" i="49"/>
  <c r="H431" i="49"/>
  <c r="G431" i="49"/>
  <c r="J432" i="49"/>
  <c r="I432" i="49"/>
  <c r="H432" i="49"/>
  <c r="G432" i="49"/>
  <c r="H435" i="49"/>
  <c r="J435" i="49" s="1"/>
  <c r="G435" i="49"/>
  <c r="I435" i="49" s="1"/>
  <c r="H436" i="49"/>
  <c r="J436" i="49" s="1"/>
  <c r="G436" i="49"/>
  <c r="I436" i="49" s="1"/>
  <c r="I437" i="49"/>
  <c r="H437" i="49"/>
  <c r="J437" i="49" s="1"/>
  <c r="G437" i="49"/>
  <c r="H438" i="49"/>
  <c r="J438" i="49" s="1"/>
  <c r="G438" i="49"/>
  <c r="I438" i="49" s="1"/>
  <c r="H439" i="49"/>
  <c r="J439" i="49" s="1"/>
  <c r="G439" i="49"/>
  <c r="I439" i="49" s="1"/>
  <c r="J440" i="49"/>
  <c r="I440" i="49"/>
  <c r="H440" i="49"/>
  <c r="G440" i="49"/>
  <c r="I441" i="49"/>
  <c r="H441" i="49"/>
  <c r="J441" i="49" s="1"/>
  <c r="G441" i="49"/>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I450" i="49"/>
  <c r="H450" i="49"/>
  <c r="J450" i="49" s="1"/>
  <c r="G450" i="49"/>
  <c r="I451" i="49"/>
  <c r="H451" i="49"/>
  <c r="J451" i="49" s="1"/>
  <c r="G451" i="49"/>
  <c r="H452" i="49"/>
  <c r="J452" i="49" s="1"/>
  <c r="G452" i="49"/>
  <c r="I452" i="49" s="1"/>
  <c r="I453" i="49"/>
  <c r="H453" i="49"/>
  <c r="J453" i="49" s="1"/>
  <c r="G453" i="49"/>
  <c r="H454" i="49"/>
  <c r="J454" i="49" s="1"/>
  <c r="G454" i="49"/>
  <c r="I454" i="49" s="1"/>
  <c r="H455" i="49"/>
  <c r="J455" i="49" s="1"/>
  <c r="G455" i="49"/>
  <c r="I455" i="49" s="1"/>
  <c r="H456" i="49"/>
  <c r="J456" i="49" s="1"/>
  <c r="G456" i="49"/>
  <c r="I456" i="49" s="1"/>
  <c r="H459" i="49"/>
  <c r="J459" i="49" s="1"/>
  <c r="G459" i="49"/>
  <c r="I459" i="49" s="1"/>
  <c r="H460" i="49"/>
  <c r="J460" i="49" s="1"/>
  <c r="G460" i="49"/>
  <c r="I460" i="49" s="1"/>
  <c r="H461" i="49"/>
  <c r="J461" i="49" s="1"/>
  <c r="G461" i="49"/>
  <c r="I461" i="49" s="1"/>
  <c r="H464" i="49"/>
  <c r="J464" i="49" s="1"/>
  <c r="G464" i="49"/>
  <c r="I464" i="49" s="1"/>
  <c r="J465" i="49"/>
  <c r="I465" i="49"/>
  <c r="H465" i="49"/>
  <c r="G465" i="49"/>
  <c r="I466" i="49"/>
  <c r="H466" i="49"/>
  <c r="J466" i="49" s="1"/>
  <c r="G466" i="49"/>
  <c r="H467" i="49"/>
  <c r="J467" i="49" s="1"/>
  <c r="G467" i="49"/>
  <c r="I467" i="49" s="1"/>
  <c r="I468" i="49"/>
  <c r="H468" i="49"/>
  <c r="J468" i="49" s="1"/>
  <c r="G468" i="49"/>
  <c r="I469" i="49"/>
  <c r="H469" i="49"/>
  <c r="J469" i="49" s="1"/>
  <c r="G469" i="49"/>
  <c r="H470" i="49"/>
  <c r="J470" i="49" s="1"/>
  <c r="G470" i="49"/>
  <c r="I470" i="49" s="1"/>
  <c r="I471" i="49"/>
  <c r="H471" i="49"/>
  <c r="J471" i="49" s="1"/>
  <c r="G471" i="49"/>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6" i="49"/>
  <c r="J486" i="49" s="1"/>
  <c r="G486" i="49"/>
  <c r="I486" i="49" s="1"/>
  <c r="H487" i="49"/>
  <c r="J487" i="49" s="1"/>
  <c r="G487" i="49"/>
  <c r="I487" i="49" s="1"/>
  <c r="H488" i="49"/>
  <c r="J488" i="49" s="1"/>
  <c r="G488" i="49"/>
  <c r="I488" i="49" s="1"/>
  <c r="H489" i="49"/>
  <c r="J489" i="49" s="1"/>
  <c r="G489" i="49"/>
  <c r="I489" i="49" s="1"/>
  <c r="I490" i="49"/>
  <c r="H490" i="49"/>
  <c r="J490" i="49" s="1"/>
  <c r="G490" i="49"/>
  <c r="H491" i="49"/>
  <c r="J491" i="49" s="1"/>
  <c r="G491" i="49"/>
  <c r="I491" i="49" s="1"/>
  <c r="H494" i="49"/>
  <c r="J494" i="49" s="1"/>
  <c r="G494" i="49"/>
  <c r="I494" i="49" s="1"/>
  <c r="I495" i="49"/>
  <c r="H495" i="49"/>
  <c r="J495" i="49" s="1"/>
  <c r="G495" i="49"/>
  <c r="H496" i="49"/>
  <c r="J496" i="49" s="1"/>
  <c r="G496" i="49"/>
  <c r="I496" i="49" s="1"/>
  <c r="I499" i="49"/>
  <c r="H499" i="49"/>
  <c r="J499" i="49" s="1"/>
  <c r="G499" i="49"/>
  <c r="I500" i="49"/>
  <c r="H500" i="49"/>
  <c r="J500" i="49" s="1"/>
  <c r="G500"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6"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7" i="58" s="1"/>
  <c r="B41" i="58"/>
  <c r="C39"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H45" i="50"/>
  <c r="I42" i="50" s="1"/>
  <c r="F45" i="50"/>
  <c r="G43" i="50" s="1"/>
  <c r="D45" i="50"/>
  <c r="E42" i="50" s="1"/>
  <c r="B45" i="50"/>
  <c r="C43"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7" i="53" s="1"/>
  <c r="B21" i="53"/>
  <c r="C19" i="53" s="1"/>
  <c r="K7" i="53"/>
  <c r="J7" i="53"/>
  <c r="K25" i="53"/>
  <c r="J25" i="53"/>
  <c r="K26" i="53"/>
  <c r="J26" i="53"/>
  <c r="K27" i="53"/>
  <c r="J27" i="53"/>
  <c r="K28" i="53"/>
  <c r="J28" i="53"/>
  <c r="K29" i="53"/>
  <c r="J29" i="53"/>
  <c r="K30" i="53"/>
  <c r="J30" i="53"/>
  <c r="K31" i="53"/>
  <c r="J31" i="53"/>
  <c r="H33" i="53"/>
  <c r="I28" i="53" s="1"/>
  <c r="F33" i="53"/>
  <c r="G31" i="53" s="1"/>
  <c r="D33" i="53"/>
  <c r="E29" i="53" s="1"/>
  <c r="B33" i="53"/>
  <c r="C31" i="53" s="1"/>
  <c r="K24" i="53"/>
  <c r="J24"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H51" i="53"/>
  <c r="I48" i="53" s="1"/>
  <c r="F51" i="53"/>
  <c r="G49" i="53" s="1"/>
  <c r="D51" i="53"/>
  <c r="E44" i="53" s="1"/>
  <c r="B51" i="53"/>
  <c r="C49" i="53" s="1"/>
  <c r="K36" i="53"/>
  <c r="J36" i="53"/>
  <c r="I53" i="53"/>
  <c r="G53" i="53"/>
  <c r="E53" i="53"/>
  <c r="C53" i="53"/>
  <c r="B5" i="54"/>
  <c r="D5" i="54" s="1"/>
  <c r="H5" i="54" s="1"/>
  <c r="K8" i="54"/>
  <c r="J8" i="54"/>
  <c r="K9" i="54"/>
  <c r="J9" i="54"/>
  <c r="K10" i="54"/>
  <c r="J10" i="54"/>
  <c r="K11" i="54"/>
  <c r="J11" i="54"/>
  <c r="K12" i="54"/>
  <c r="J12" i="54"/>
  <c r="H14" i="54"/>
  <c r="I11" i="54" s="1"/>
  <c r="F14" i="54"/>
  <c r="G12" i="54" s="1"/>
  <c r="D14" i="54"/>
  <c r="E9" i="54" s="1"/>
  <c r="B14" i="54"/>
  <c r="C12" i="54" s="1"/>
  <c r="K7" i="54"/>
  <c r="J7" i="54"/>
  <c r="H19" i="54"/>
  <c r="F19" i="54"/>
  <c r="G19" i="54" s="1"/>
  <c r="D19" i="54"/>
  <c r="J19" i="54" s="1"/>
  <c r="B19" i="54"/>
  <c r="C19" i="54" s="1"/>
  <c r="K17" i="54"/>
  <c r="J17" i="54"/>
  <c r="K23" i="54"/>
  <c r="J23" i="54"/>
  <c r="K24" i="54"/>
  <c r="J24" i="54"/>
  <c r="H26" i="54"/>
  <c r="I23" i="54" s="1"/>
  <c r="F26" i="54"/>
  <c r="G24" i="54" s="1"/>
  <c r="D26" i="54"/>
  <c r="E26"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7" i="54" s="1"/>
  <c r="F41" i="54"/>
  <c r="G39" i="54" s="1"/>
  <c r="D41" i="54"/>
  <c r="E38" i="54" s="1"/>
  <c r="B41" i="54"/>
  <c r="C39" i="54" s="1"/>
  <c r="K29" i="54"/>
  <c r="J29" i="54"/>
  <c r="K45" i="54"/>
  <c r="J45" i="54"/>
  <c r="K46" i="54"/>
  <c r="J46" i="54"/>
  <c r="K47" i="54"/>
  <c r="J47" i="54"/>
  <c r="K48" i="54"/>
  <c r="J48" i="54"/>
  <c r="K49" i="54"/>
  <c r="J49" i="54"/>
  <c r="K50" i="54"/>
  <c r="J50" i="54"/>
  <c r="K51" i="54"/>
  <c r="J51" i="54"/>
  <c r="H53" i="54"/>
  <c r="I50"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3" i="54" s="1"/>
  <c r="B76" i="54"/>
  <c r="C74" i="54" s="1"/>
  <c r="K56" i="54"/>
  <c r="J56" i="54"/>
  <c r="I78" i="54"/>
  <c r="G78" i="54"/>
  <c r="E78" i="54"/>
  <c r="C78"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4" i="55" s="1"/>
  <c r="B47" i="55"/>
  <c r="C45" i="55" s="1"/>
  <c r="K25" i="55"/>
  <c r="J25" i="55"/>
  <c r="K51" i="55"/>
  <c r="J51" i="55"/>
  <c r="K52" i="55"/>
  <c r="J52" i="55"/>
  <c r="K53" i="55"/>
  <c r="J53" i="55"/>
  <c r="K54" i="55"/>
  <c r="J54" i="55"/>
  <c r="K55" i="55"/>
  <c r="J55" i="55"/>
  <c r="K56" i="55"/>
  <c r="J56" i="55"/>
  <c r="K57" i="55"/>
  <c r="J57" i="55"/>
  <c r="K58" i="55"/>
  <c r="J58" i="55"/>
  <c r="K59" i="55"/>
  <c r="J59" i="55"/>
  <c r="H61" i="55"/>
  <c r="I58" i="55" s="1"/>
  <c r="F61" i="55"/>
  <c r="G59" i="55" s="1"/>
  <c r="D61" i="55"/>
  <c r="E58" i="55" s="1"/>
  <c r="B61" i="55"/>
  <c r="C59" i="55" s="1"/>
  <c r="K50" i="55"/>
  <c r="J50" i="55"/>
  <c r="I63" i="55"/>
  <c r="G63" i="55"/>
  <c r="E63" i="55"/>
  <c r="C63" i="55"/>
  <c r="K63" i="55"/>
  <c r="J63" i="55"/>
  <c r="B66" i="55"/>
  <c r="D66" i="55" s="1"/>
  <c r="H66" i="55" s="1"/>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H87" i="55"/>
  <c r="I83" i="55" s="1"/>
  <c r="F87" i="55"/>
  <c r="G85" i="55" s="1"/>
  <c r="D87" i="55"/>
  <c r="E84" i="55" s="1"/>
  <c r="B87" i="55"/>
  <c r="C85" i="55" s="1"/>
  <c r="K68" i="55"/>
  <c r="J68" i="55"/>
  <c r="K91" i="55"/>
  <c r="J91" i="55"/>
  <c r="K92" i="55"/>
  <c r="J92"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H107" i="55"/>
  <c r="I104" i="55" s="1"/>
  <c r="F107" i="55"/>
  <c r="G105" i="55" s="1"/>
  <c r="D107" i="55"/>
  <c r="E104" i="55" s="1"/>
  <c r="B107" i="55"/>
  <c r="C105" i="55" s="1"/>
  <c r="K90" i="55"/>
  <c r="J90" i="55"/>
  <c r="I109" i="55"/>
  <c r="G109" i="55"/>
  <c r="E109" i="55"/>
  <c r="C109" i="55"/>
  <c r="J109" i="55"/>
  <c r="K109" i="55"/>
  <c r="B112" i="55"/>
  <c r="F112" i="55" s="1"/>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H137" i="55"/>
  <c r="I134" i="55" s="1"/>
  <c r="F137" i="55"/>
  <c r="G135" i="55" s="1"/>
  <c r="D137" i="55"/>
  <c r="E133" i="55" s="1"/>
  <c r="B137" i="55"/>
  <c r="C135" i="55" s="1"/>
  <c r="K114" i="55"/>
  <c r="J114"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H161" i="55"/>
  <c r="I158" i="55" s="1"/>
  <c r="F161" i="55"/>
  <c r="G159" i="55" s="1"/>
  <c r="D161" i="55"/>
  <c r="E157" i="55" s="1"/>
  <c r="B161" i="55"/>
  <c r="C159" i="55" s="1"/>
  <c r="K140" i="55"/>
  <c r="J140" i="55"/>
  <c r="I163" i="55"/>
  <c r="G163" i="55"/>
  <c r="E163" i="55"/>
  <c r="C163" i="55"/>
  <c r="K163" i="55"/>
  <c r="J163" i="55"/>
  <c r="B166" i="55"/>
  <c r="F166" i="55" s="1"/>
  <c r="K169" i="55"/>
  <c r="J169" i="55"/>
  <c r="H171" i="55"/>
  <c r="K171" i="55" s="1"/>
  <c r="F171" i="55"/>
  <c r="G169" i="55" s="1"/>
  <c r="D171" i="55"/>
  <c r="B171" i="55"/>
  <c r="C169" i="55" s="1"/>
  <c r="K168" i="55"/>
  <c r="J168" i="55"/>
  <c r="K175" i="55"/>
  <c r="J175" i="55"/>
  <c r="K176" i="55"/>
  <c r="J176" i="55"/>
  <c r="K177" i="55"/>
  <c r="J177" i="55"/>
  <c r="K178" i="55"/>
  <c r="J178" i="55"/>
  <c r="K179" i="55"/>
  <c r="J179" i="55"/>
  <c r="H181" i="55"/>
  <c r="I178" i="55" s="1"/>
  <c r="F181" i="55"/>
  <c r="G179" i="55" s="1"/>
  <c r="D181" i="55"/>
  <c r="E175" i="55" s="1"/>
  <c r="B181" i="55"/>
  <c r="C179" i="55" s="1"/>
  <c r="K174" i="55"/>
  <c r="J174" i="55"/>
  <c r="I183" i="55"/>
  <c r="G183" i="55"/>
  <c r="E183" i="55"/>
  <c r="C183" i="55"/>
  <c r="K183" i="55"/>
  <c r="J183" i="55"/>
  <c r="I187" i="55"/>
  <c r="G187" i="55"/>
  <c r="E187" i="55"/>
  <c r="C187" i="55"/>
  <c r="H185" i="55"/>
  <c r="I185" i="55" s="1"/>
  <c r="F185" i="55"/>
  <c r="G185" i="55" s="1"/>
  <c r="D185" i="55"/>
  <c r="E185" i="55" s="1"/>
  <c r="B185" i="55"/>
  <c r="C185" i="55" s="1"/>
  <c r="K187" i="55"/>
  <c r="J187" i="55"/>
  <c r="K189" i="55"/>
  <c r="J189" i="55"/>
  <c r="I189" i="55"/>
  <c r="G189" i="55"/>
  <c r="E189" i="55"/>
  <c r="C189" i="55"/>
  <c r="B5" i="48"/>
  <c r="F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H62" i="48"/>
  <c r="I59" i="48" s="1"/>
  <c r="F62" i="48"/>
  <c r="G60" i="48" s="1"/>
  <c r="D62" i="48"/>
  <c r="E59" i="48" s="1"/>
  <c r="B62" i="48"/>
  <c r="C60" i="48" s="1"/>
  <c r="K44" i="48"/>
  <c r="J44" i="48"/>
  <c r="K66" i="48"/>
  <c r="J66" i="48"/>
  <c r="K67" i="48"/>
  <c r="J67" i="48"/>
  <c r="K68" i="48"/>
  <c r="J68" i="48"/>
  <c r="K69" i="48"/>
  <c r="J69" i="48"/>
  <c r="K70" i="48"/>
  <c r="J70" i="48"/>
  <c r="K71" i="48"/>
  <c r="J71" i="48"/>
  <c r="H73" i="48"/>
  <c r="I70" i="48" s="1"/>
  <c r="F73" i="48"/>
  <c r="G71" i="48" s="1"/>
  <c r="D73" i="48"/>
  <c r="E67" i="48" s="1"/>
  <c r="B73" i="48"/>
  <c r="C71" i="48" s="1"/>
  <c r="K65" i="48"/>
  <c r="J65" i="48"/>
  <c r="I75" i="48"/>
  <c r="G75" i="48"/>
  <c r="E75" i="48"/>
  <c r="C75" i="48"/>
  <c r="K75" i="48"/>
  <c r="J75" i="48"/>
  <c r="B78" i="48"/>
  <c r="F78" i="48" s="1"/>
  <c r="K81" i="48"/>
  <c r="J81" i="48"/>
  <c r="K82" i="48"/>
  <c r="J82" i="48"/>
  <c r="K83" i="48"/>
  <c r="J83" i="48"/>
  <c r="K84" i="48"/>
  <c r="J84" i="48"/>
  <c r="K85" i="48"/>
  <c r="J85" i="48"/>
  <c r="K86" i="48"/>
  <c r="J86" i="48"/>
  <c r="H88" i="48"/>
  <c r="I85" i="48" s="1"/>
  <c r="F88" i="48"/>
  <c r="G86" i="48" s="1"/>
  <c r="D88" i="48"/>
  <c r="E85" i="48" s="1"/>
  <c r="B88" i="48"/>
  <c r="C86" i="48" s="1"/>
  <c r="K80" i="48"/>
  <c r="J80"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1" i="48"/>
  <c r="J91" i="48"/>
  <c r="I110" i="48"/>
  <c r="G110" i="48"/>
  <c r="E110" i="48"/>
  <c r="C110" i="48"/>
  <c r="K110" i="48"/>
  <c r="J110" i="48"/>
  <c r="B113" i="48"/>
  <c r="D113" i="48" s="1"/>
  <c r="H113" i="48" s="1"/>
  <c r="K116" i="48"/>
  <c r="J116" i="48"/>
  <c r="H118" i="48"/>
  <c r="I118" i="48" s="1"/>
  <c r="F118" i="48"/>
  <c r="G116" i="48" s="1"/>
  <c r="D118" i="48"/>
  <c r="B118" i="48"/>
  <c r="C116" i="48" s="1"/>
  <c r="K115" i="48"/>
  <c r="J115" i="48"/>
  <c r="K122" i="48"/>
  <c r="J122" i="48"/>
  <c r="K123" i="48"/>
  <c r="J123" i="48"/>
  <c r="K124" i="48"/>
  <c r="J124" i="48"/>
  <c r="K125" i="48"/>
  <c r="J125" i="48"/>
  <c r="K126" i="48"/>
  <c r="J126" i="48"/>
  <c r="H128" i="48"/>
  <c r="I125" i="48" s="1"/>
  <c r="F128" i="48"/>
  <c r="G126" i="48" s="1"/>
  <c r="D128" i="48"/>
  <c r="E125" i="48" s="1"/>
  <c r="B128" i="48"/>
  <c r="C126" i="48" s="1"/>
  <c r="K121" i="48"/>
  <c r="J121" i="48"/>
  <c r="I130" i="48"/>
  <c r="G130" i="48"/>
  <c r="E130" i="48"/>
  <c r="C130" i="48"/>
  <c r="J130" i="48"/>
  <c r="K130" i="48"/>
  <c r="B133" i="48"/>
  <c r="D133" i="48" s="1"/>
  <c r="H133" i="48" s="1"/>
  <c r="H137" i="48"/>
  <c r="F137" i="48"/>
  <c r="G137" i="48" s="1"/>
  <c r="D137" i="48"/>
  <c r="J137" i="48" s="1"/>
  <c r="B137" i="48"/>
  <c r="C137" i="48" s="1"/>
  <c r="K135" i="48"/>
  <c r="J135" i="48"/>
  <c r="K141" i="48"/>
  <c r="J141" i="48"/>
  <c r="H143" i="48"/>
  <c r="I143" i="48" s="1"/>
  <c r="F143" i="48"/>
  <c r="G141" i="48" s="1"/>
  <c r="D143" i="48"/>
  <c r="J143" i="48" s="1"/>
  <c r="B143" i="48"/>
  <c r="C141" i="48" s="1"/>
  <c r="K140" i="48"/>
  <c r="J140" i="48"/>
  <c r="I145" i="48"/>
  <c r="G145" i="48"/>
  <c r="E145" i="48"/>
  <c r="C145" i="48"/>
  <c r="K145" i="48"/>
  <c r="J145" i="48"/>
  <c r="B148" i="48"/>
  <c r="D148" i="48" s="1"/>
  <c r="H148" i="48" s="1"/>
  <c r="K151" i="48"/>
  <c r="J151" i="48"/>
  <c r="K152" i="48"/>
  <c r="J152" i="48"/>
  <c r="K153" i="48"/>
  <c r="J153" i="48"/>
  <c r="K154" i="48"/>
  <c r="J154" i="48"/>
  <c r="K155" i="48"/>
  <c r="J155" i="48"/>
  <c r="K156" i="48"/>
  <c r="J156" i="48"/>
  <c r="K157" i="48"/>
  <c r="J157" i="48"/>
  <c r="H159" i="48"/>
  <c r="I156" i="48" s="1"/>
  <c r="F159" i="48"/>
  <c r="G157" i="48" s="1"/>
  <c r="D159" i="48"/>
  <c r="E156" i="48" s="1"/>
  <c r="B159" i="48"/>
  <c r="C157" i="48" s="1"/>
  <c r="K150" i="48"/>
  <c r="J150" i="48"/>
  <c r="K163" i="48"/>
  <c r="J163" i="48"/>
  <c r="K164" i="48"/>
  <c r="J164" i="48"/>
  <c r="K165" i="48"/>
  <c r="J165" i="48"/>
  <c r="H167" i="48"/>
  <c r="I164" i="48" s="1"/>
  <c r="F167" i="48"/>
  <c r="G165" i="48" s="1"/>
  <c r="D167" i="48"/>
  <c r="J167" i="48" s="1"/>
  <c r="B167" i="48"/>
  <c r="C165" i="48" s="1"/>
  <c r="K162" i="48"/>
  <c r="J162" i="48"/>
  <c r="I169" i="48"/>
  <c r="G169" i="48"/>
  <c r="E169" i="48"/>
  <c r="C169" i="48"/>
  <c r="K169" i="48"/>
  <c r="J169" i="48"/>
  <c r="D172" i="48"/>
  <c r="H172" i="48" s="1"/>
  <c r="B172" i="48"/>
  <c r="F172" i="48" s="1"/>
  <c r="K175" i="48"/>
  <c r="J175" i="48"/>
  <c r="K176" i="48"/>
  <c r="J176" i="48"/>
  <c r="K177" i="48"/>
  <c r="J177" i="48"/>
  <c r="K178" i="48"/>
  <c r="J178" i="48"/>
  <c r="K179" i="48"/>
  <c r="J179" i="48"/>
  <c r="K180" i="48"/>
  <c r="J180" i="48"/>
  <c r="K181" i="48"/>
  <c r="J181" i="48"/>
  <c r="K182" i="48"/>
  <c r="J182" i="48"/>
  <c r="H184" i="48"/>
  <c r="I177" i="48" s="1"/>
  <c r="F184" i="48"/>
  <c r="G182" i="48" s="1"/>
  <c r="D184" i="48"/>
  <c r="E175" i="48" s="1"/>
  <c r="B184" i="48"/>
  <c r="C182" i="48" s="1"/>
  <c r="K174" i="48"/>
  <c r="J174" i="48"/>
  <c r="K188" i="48"/>
  <c r="J188" i="48"/>
  <c r="K189" i="48"/>
  <c r="J189" i="48"/>
  <c r="K190" i="48"/>
  <c r="J190" i="48"/>
  <c r="K191" i="48"/>
  <c r="J191" i="48"/>
  <c r="K192" i="48"/>
  <c r="J192" i="48"/>
  <c r="K193" i="48"/>
  <c r="J193" i="48"/>
  <c r="K194" i="48"/>
  <c r="J194" i="48"/>
  <c r="K195" i="48"/>
  <c r="J195" i="48"/>
  <c r="K196" i="48"/>
  <c r="J196" i="48"/>
  <c r="H198" i="48"/>
  <c r="I195" i="48" s="1"/>
  <c r="F198" i="48"/>
  <c r="G196" i="48" s="1"/>
  <c r="D198" i="48"/>
  <c r="E191" i="48" s="1"/>
  <c r="B198" i="48"/>
  <c r="C196" i="48" s="1"/>
  <c r="K187" i="48"/>
  <c r="J187" i="48"/>
  <c r="K202" i="48"/>
  <c r="J202" i="48"/>
  <c r="K203" i="48"/>
  <c r="J203" i="48"/>
  <c r="K204" i="48"/>
  <c r="J204" i="48"/>
  <c r="H206" i="48"/>
  <c r="I203" i="48" s="1"/>
  <c r="F206" i="48"/>
  <c r="G204" i="48" s="1"/>
  <c r="D206" i="48"/>
  <c r="J206" i="48" s="1"/>
  <c r="B206" i="48"/>
  <c r="C204" i="48" s="1"/>
  <c r="K201" i="48"/>
  <c r="J201" i="48"/>
  <c r="I208" i="48"/>
  <c r="G208" i="48"/>
  <c r="E208" i="48"/>
  <c r="C208" i="48"/>
  <c r="J208" i="48"/>
  <c r="K208" i="48"/>
  <c r="I212" i="48"/>
  <c r="G212" i="48"/>
  <c r="E212" i="48"/>
  <c r="C212" i="48"/>
  <c r="H210" i="48"/>
  <c r="I210" i="48" s="1"/>
  <c r="F210" i="48"/>
  <c r="G210" i="48" s="1"/>
  <c r="D210" i="48"/>
  <c r="E210" i="48" s="1"/>
  <c r="B210" i="48"/>
  <c r="C210" i="48" s="1"/>
  <c r="K212" i="48"/>
  <c r="J212" i="48"/>
  <c r="K214" i="48"/>
  <c r="J214" i="48"/>
  <c r="I214" i="48"/>
  <c r="G214" i="48"/>
  <c r="E214" i="48"/>
  <c r="C214" i="48"/>
  <c r="K78" i="54"/>
  <c r="J78" i="54"/>
  <c r="K53" i="53"/>
  <c r="J53"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2" i="44"/>
  <c r="J42" i="44" s="1"/>
  <c r="G42" i="44"/>
  <c r="I42"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J12" i="47"/>
  <c r="I12" i="47"/>
  <c r="H12" i="47"/>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B19" i="46"/>
  <c r="G19" i="46" s="1"/>
  <c r="H13" i="46"/>
  <c r="E13" i="46"/>
  <c r="J13" i="46" s="1"/>
  <c r="D13" i="46"/>
  <c r="C13" i="46"/>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J17" i="46"/>
  <c r="H17" i="46"/>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7" i="26"/>
  <c r="J7" i="26" s="1"/>
  <c r="G7" i="26"/>
  <c r="I7" i="26" s="1"/>
  <c r="H8" i="26"/>
  <c r="J8" i="26" s="1"/>
  <c r="G8" i="26"/>
  <c r="I8" i="26" s="1"/>
  <c r="H9" i="26"/>
  <c r="J9" i="26" s="1"/>
  <c r="G9" i="26"/>
  <c r="I9" i="26" s="1"/>
  <c r="I10" i="26"/>
  <c r="H10" i="26"/>
  <c r="J10" i="26" s="1"/>
  <c r="G10" i="26"/>
  <c r="J11" i="26"/>
  <c r="I11" i="26"/>
  <c r="H11" i="26"/>
  <c r="G11" i="26"/>
  <c r="I12" i="26"/>
  <c r="H12" i="26"/>
  <c r="J12" i="26" s="1"/>
  <c r="G12" i="26"/>
  <c r="I13" i="26"/>
  <c r="H13" i="26"/>
  <c r="J13" i="26" s="1"/>
  <c r="G13" i="26"/>
  <c r="H14" i="26"/>
  <c r="J14" i="26" s="1"/>
  <c r="G14" i="26"/>
  <c r="I14" i="26" s="1"/>
  <c r="H15" i="26"/>
  <c r="J15" i="26" s="1"/>
  <c r="G15" i="26"/>
  <c r="I15" i="26" s="1"/>
  <c r="I16" i="26"/>
  <c r="H16" i="26"/>
  <c r="J16" i="26" s="1"/>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I28" i="26"/>
  <c r="H28" i="26"/>
  <c r="J28" i="26" s="1"/>
  <c r="G28" i="26"/>
  <c r="H29" i="26"/>
  <c r="J29" i="26" s="1"/>
  <c r="G29" i="26"/>
  <c r="I29" i="26" s="1"/>
  <c r="I30" i="26"/>
  <c r="H30" i="26"/>
  <c r="J30" i="26" s="1"/>
  <c r="G30" i="26"/>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J38" i="26"/>
  <c r="I38" i="26"/>
  <c r="H38" i="26"/>
  <c r="G38" i="26"/>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J46" i="26"/>
  <c r="I46" i="26"/>
  <c r="H46" i="26"/>
  <c r="G46" i="26"/>
  <c r="H47" i="26"/>
  <c r="J47" i="26" s="1"/>
  <c r="G47" i="26"/>
  <c r="I47" i="26" s="1"/>
  <c r="H48" i="26"/>
  <c r="J48" i="26" s="1"/>
  <c r="G48" i="26"/>
  <c r="I48" i="26" s="1"/>
  <c r="H49" i="26"/>
  <c r="J49" i="26" s="1"/>
  <c r="G49" i="26"/>
  <c r="I49" i="26" s="1"/>
  <c r="H50" i="26"/>
  <c r="J50" i="26" s="1"/>
  <c r="G50" i="26"/>
  <c r="I50" i="26" s="1"/>
  <c r="I51" i="26"/>
  <c r="H51" i="26"/>
  <c r="J51" i="26" s="1"/>
  <c r="G51" i="26"/>
  <c r="H52" i="26"/>
  <c r="J52" i="26" s="1"/>
  <c r="G52" i="26"/>
  <c r="I52" i="26" s="1"/>
  <c r="H53" i="26"/>
  <c r="J53" i="26" s="1"/>
  <c r="G53" i="26"/>
  <c r="I53" i="26" s="1"/>
  <c r="I54" i="26"/>
  <c r="H54" i="26"/>
  <c r="J54" i="26" s="1"/>
  <c r="G54" i="26"/>
  <c r="H55" i="26"/>
  <c r="J55" i="26" s="1"/>
  <c r="G55" i="26"/>
  <c r="I55" i="26" s="1"/>
  <c r="I56" i="26"/>
  <c r="H56" i="26"/>
  <c r="J56" i="26" s="1"/>
  <c r="G56" i="26"/>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H63" i="26"/>
  <c r="J63" i="26" s="1"/>
  <c r="G63" i="26"/>
  <c r="I63" i="26" s="1"/>
  <c r="I64" i="26"/>
  <c r="H64" i="26"/>
  <c r="J64" i="26" s="1"/>
  <c r="G64"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I25" i="46"/>
  <c r="I7" i="46"/>
  <c r="J171" i="55"/>
  <c r="J185" i="55"/>
  <c r="J118" i="48"/>
  <c r="D166" i="55"/>
  <c r="H166" i="55" s="1"/>
  <c r="D112" i="55"/>
  <c r="H112" i="55" s="1"/>
  <c r="C7" i="56"/>
  <c r="G7" i="56"/>
  <c r="D5" i="56"/>
  <c r="H5" i="56" s="1"/>
  <c r="E7" i="56"/>
  <c r="I7" i="56"/>
  <c r="E8" i="56"/>
  <c r="I8" i="56"/>
  <c r="C8" i="56"/>
  <c r="G8" i="56"/>
  <c r="E9" i="56"/>
  <c r="I9" i="56"/>
  <c r="C9" i="56"/>
  <c r="G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C20" i="56"/>
  <c r="G20" i="56"/>
  <c r="E20" i="56"/>
  <c r="I20" i="56"/>
  <c r="E21" i="56"/>
  <c r="I21" i="56"/>
  <c r="C21" i="56"/>
  <c r="G21" i="56"/>
  <c r="E22" i="56"/>
  <c r="I22" i="56"/>
  <c r="C22" i="56"/>
  <c r="G22" i="56"/>
  <c r="E23" i="56"/>
  <c r="I23" i="56"/>
  <c r="C23" i="56"/>
  <c r="G23" i="56"/>
  <c r="E24" i="56"/>
  <c r="I24" i="56"/>
  <c r="C24" i="56"/>
  <c r="G24" i="56"/>
  <c r="E25" i="56"/>
  <c r="I25" i="56"/>
  <c r="C25" i="56"/>
  <c r="G25" i="56"/>
  <c r="I26" i="56"/>
  <c r="C26" i="56"/>
  <c r="G26" i="56"/>
  <c r="J30" i="56"/>
  <c r="E27" i="56"/>
  <c r="C27" i="56"/>
  <c r="G27" i="56"/>
  <c r="K30" i="56"/>
  <c r="E28" i="56"/>
  <c r="I28" i="56"/>
  <c r="C7" i="57"/>
  <c r="G7" i="57"/>
  <c r="D5" i="57"/>
  <c r="H5" i="57" s="1"/>
  <c r="E7" i="57"/>
  <c r="I7" i="57"/>
  <c r="E8" i="57"/>
  <c r="I8" i="57"/>
  <c r="C8" i="57"/>
  <c r="G8" i="57"/>
  <c r="C9" i="57"/>
  <c r="G9" i="57"/>
  <c r="E9" i="57"/>
  <c r="I9" i="57"/>
  <c r="E10" i="57"/>
  <c r="I10" i="57"/>
  <c r="C10" i="57"/>
  <c r="G10" i="57"/>
  <c r="C11" i="57"/>
  <c r="G11" i="57"/>
  <c r="E11" i="57"/>
  <c r="I11" i="57"/>
  <c r="E12" i="57"/>
  <c r="I12" i="57"/>
  <c r="C12" i="57"/>
  <c r="G12" i="57"/>
  <c r="E13" i="57"/>
  <c r="I13" i="57"/>
  <c r="C13" i="57"/>
  <c r="G13" i="57"/>
  <c r="C14" i="57"/>
  <c r="G14" i="57"/>
  <c r="E14" i="57"/>
  <c r="I14" i="57"/>
  <c r="E15" i="57"/>
  <c r="I15" i="57"/>
  <c r="C15" i="57"/>
  <c r="G15" i="57"/>
  <c r="E16" i="57"/>
  <c r="I16" i="57"/>
  <c r="C16" i="57"/>
  <c r="G16" i="57"/>
  <c r="C17" i="57"/>
  <c r="G17" i="57"/>
  <c r="E17" i="57"/>
  <c r="I17" i="57"/>
  <c r="E18" i="57"/>
  <c r="I18" i="57"/>
  <c r="C18" i="57"/>
  <c r="G18" i="57"/>
  <c r="E19" i="57"/>
  <c r="I19" i="57"/>
  <c r="C19" i="57"/>
  <c r="G19" i="57"/>
  <c r="E20" i="57"/>
  <c r="I20" i="57"/>
  <c r="C20" i="57"/>
  <c r="G20" i="57"/>
  <c r="C21" i="57"/>
  <c r="G21" i="57"/>
  <c r="E21" i="57"/>
  <c r="I21" i="57"/>
  <c r="C22" i="57"/>
  <c r="G22" i="57"/>
  <c r="K25" i="57"/>
  <c r="J25" i="57"/>
  <c r="E23" i="57"/>
  <c r="I23" i="57"/>
  <c r="C7" i="58"/>
  <c r="G7" i="58"/>
  <c r="D5" i="58"/>
  <c r="H5" i="58" s="1"/>
  <c r="E7" i="58"/>
  <c r="I7" i="58"/>
  <c r="E8" i="58"/>
  <c r="I8" i="58"/>
  <c r="C8" i="58"/>
  <c r="G8" i="58"/>
  <c r="E9" i="58"/>
  <c r="I9" i="58"/>
  <c r="C9" i="58"/>
  <c r="G9" i="58"/>
  <c r="E10" i="58"/>
  <c r="I10" i="58"/>
  <c r="C10" i="58"/>
  <c r="G10" i="58"/>
  <c r="C11" i="58"/>
  <c r="G11" i="58"/>
  <c r="E11" i="58"/>
  <c r="I11" i="58"/>
  <c r="C12" i="58"/>
  <c r="G12" i="58"/>
  <c r="E12" i="58"/>
  <c r="I12" i="58"/>
  <c r="E13" i="58"/>
  <c r="I13" i="58"/>
  <c r="C13" i="58"/>
  <c r="G13" i="58"/>
  <c r="E14" i="58"/>
  <c r="I14" i="58"/>
  <c r="C14" i="58"/>
  <c r="G14" i="58"/>
  <c r="E15" i="58"/>
  <c r="I15" i="58"/>
  <c r="C15" i="58"/>
  <c r="G15" i="58"/>
  <c r="C16" i="58"/>
  <c r="G16" i="58"/>
  <c r="E16" i="58"/>
  <c r="I16" i="58"/>
  <c r="E17" i="58"/>
  <c r="I17" i="58"/>
  <c r="C17" i="58"/>
  <c r="G17" i="58"/>
  <c r="C18" i="58"/>
  <c r="G18" i="58"/>
  <c r="E18" i="58"/>
  <c r="I18" i="58"/>
  <c r="C19" i="58"/>
  <c r="G19" i="58"/>
  <c r="E19" i="58"/>
  <c r="I19" i="58"/>
  <c r="E20" i="58"/>
  <c r="I20" i="58"/>
  <c r="C20" i="58"/>
  <c r="G20" i="58"/>
  <c r="C21" i="58"/>
  <c r="G21" i="58"/>
  <c r="E21" i="58"/>
  <c r="I21" i="58"/>
  <c r="E22" i="58"/>
  <c r="I22" i="58"/>
  <c r="C22" i="58"/>
  <c r="G22" i="58"/>
  <c r="E23" i="58"/>
  <c r="I23" i="58"/>
  <c r="C23" i="58"/>
  <c r="G23" i="58"/>
  <c r="E24" i="58"/>
  <c r="I24" i="58"/>
  <c r="C24" i="58"/>
  <c r="G24" i="58"/>
  <c r="E25" i="58"/>
  <c r="I25" i="58"/>
  <c r="C25" i="58"/>
  <c r="G25" i="58"/>
  <c r="E26" i="58"/>
  <c r="I26" i="58"/>
  <c r="C26" i="58"/>
  <c r="G26" i="58"/>
  <c r="E27" i="58"/>
  <c r="I27" i="58"/>
  <c r="C27" i="58"/>
  <c r="G27" i="58"/>
  <c r="C28" i="58"/>
  <c r="G28" i="58"/>
  <c r="E28" i="58"/>
  <c r="I28" i="58"/>
  <c r="E29" i="58"/>
  <c r="I29" i="58"/>
  <c r="C29" i="58"/>
  <c r="G29" i="58"/>
  <c r="E30" i="58"/>
  <c r="I30" i="58"/>
  <c r="C30" i="58"/>
  <c r="G30" i="58"/>
  <c r="C31" i="58"/>
  <c r="G31" i="58"/>
  <c r="E31" i="58"/>
  <c r="I31" i="58"/>
  <c r="E32" i="58"/>
  <c r="I32" i="58"/>
  <c r="C32" i="58"/>
  <c r="G32" i="58"/>
  <c r="C33" i="58"/>
  <c r="G33" i="58"/>
  <c r="E33" i="58"/>
  <c r="I33" i="58"/>
  <c r="E34" i="58"/>
  <c r="I34" i="58"/>
  <c r="C34" i="58"/>
  <c r="G34" i="58"/>
  <c r="C35" i="58"/>
  <c r="G35" i="58"/>
  <c r="E35" i="58"/>
  <c r="I35" i="58"/>
  <c r="E36" i="58"/>
  <c r="I36" i="58"/>
  <c r="C36" i="58"/>
  <c r="G36" i="58"/>
  <c r="I37" i="58"/>
  <c r="C37" i="58"/>
  <c r="G37" i="58"/>
  <c r="J41" i="58"/>
  <c r="E38" i="58"/>
  <c r="C38" i="58"/>
  <c r="G38" i="58"/>
  <c r="K41" i="58"/>
  <c r="E39" i="58"/>
  <c r="I39" i="58"/>
  <c r="C7" i="50"/>
  <c r="G7" i="50"/>
  <c r="D5" i="50"/>
  <c r="H5" i="50" s="1"/>
  <c r="E7" i="50"/>
  <c r="I7" i="50"/>
  <c r="E8" i="50"/>
  <c r="I8" i="50"/>
  <c r="C8" i="50"/>
  <c r="G8" i="50"/>
  <c r="E9" i="50"/>
  <c r="I9" i="50"/>
  <c r="C9" i="50"/>
  <c r="G9" i="50"/>
  <c r="E10" i="50"/>
  <c r="I10" i="50"/>
  <c r="C10" i="50"/>
  <c r="G10" i="50"/>
  <c r="E11" i="50"/>
  <c r="I11" i="50"/>
  <c r="C11" i="50"/>
  <c r="G11" i="50"/>
  <c r="E12" i="50"/>
  <c r="I12" i="50"/>
  <c r="C12" i="50"/>
  <c r="G12" i="50"/>
  <c r="E13" i="50"/>
  <c r="I13" i="50"/>
  <c r="C13" i="50"/>
  <c r="G13" i="50"/>
  <c r="C14" i="50"/>
  <c r="G14" i="50"/>
  <c r="E14" i="50"/>
  <c r="I14" i="50"/>
  <c r="E15" i="50"/>
  <c r="I15" i="50"/>
  <c r="C15" i="50"/>
  <c r="G15" i="50"/>
  <c r="E16" i="50"/>
  <c r="I16" i="50"/>
  <c r="C16" i="50"/>
  <c r="G16" i="50"/>
  <c r="E17" i="50"/>
  <c r="I17" i="50"/>
  <c r="C17" i="50"/>
  <c r="G17" i="50"/>
  <c r="E18" i="50"/>
  <c r="I18" i="50"/>
  <c r="C18" i="50"/>
  <c r="G18" i="50"/>
  <c r="E19" i="50"/>
  <c r="I19" i="50"/>
  <c r="C19" i="50"/>
  <c r="G19" i="50"/>
  <c r="C20" i="50"/>
  <c r="G20" i="50"/>
  <c r="E20" i="50"/>
  <c r="I20" i="50"/>
  <c r="C21" i="50"/>
  <c r="G21" i="50"/>
  <c r="E21" i="50"/>
  <c r="I21" i="50"/>
  <c r="C22" i="50"/>
  <c r="G22" i="50"/>
  <c r="E22" i="50"/>
  <c r="I22" i="50"/>
  <c r="C23" i="50"/>
  <c r="G23" i="50"/>
  <c r="E23" i="50"/>
  <c r="I23" i="50"/>
  <c r="E24" i="50"/>
  <c r="I24" i="50"/>
  <c r="C24" i="50"/>
  <c r="G24" i="50"/>
  <c r="E25" i="50"/>
  <c r="I25" i="50"/>
  <c r="C25" i="50"/>
  <c r="G25" i="50"/>
  <c r="E26" i="50"/>
  <c r="I26" i="50"/>
  <c r="C26" i="50"/>
  <c r="G26" i="50"/>
  <c r="C27" i="50"/>
  <c r="G27" i="50"/>
  <c r="E27" i="50"/>
  <c r="I27" i="50"/>
  <c r="E28" i="50"/>
  <c r="I28" i="50"/>
  <c r="C28" i="50"/>
  <c r="G28" i="50"/>
  <c r="E29" i="50"/>
  <c r="I29" i="50"/>
  <c r="C29" i="50"/>
  <c r="G29" i="50"/>
  <c r="C30" i="50"/>
  <c r="G30" i="50"/>
  <c r="E30" i="50"/>
  <c r="I30" i="50"/>
  <c r="E31" i="50"/>
  <c r="I31" i="50"/>
  <c r="C31" i="50"/>
  <c r="G31" i="50"/>
  <c r="E32" i="50"/>
  <c r="I32" i="50"/>
  <c r="C32" i="50"/>
  <c r="G32" i="50"/>
  <c r="C33" i="50"/>
  <c r="G33" i="50"/>
  <c r="E33" i="50"/>
  <c r="I33" i="50"/>
  <c r="E34" i="50"/>
  <c r="I34" i="50"/>
  <c r="C34" i="50"/>
  <c r="G34" i="50"/>
  <c r="E35" i="50"/>
  <c r="I35" i="50"/>
  <c r="C35" i="50"/>
  <c r="G35" i="50"/>
  <c r="E36" i="50"/>
  <c r="I36" i="50"/>
  <c r="C36" i="50"/>
  <c r="G36" i="50"/>
  <c r="C37" i="50"/>
  <c r="G37" i="50"/>
  <c r="E37" i="50"/>
  <c r="I37" i="50"/>
  <c r="E38" i="50"/>
  <c r="I38" i="50"/>
  <c r="C38" i="50"/>
  <c r="G38" i="50"/>
  <c r="E39" i="50"/>
  <c r="I39" i="50"/>
  <c r="C39" i="50"/>
  <c r="G39" i="50"/>
  <c r="E40" i="50"/>
  <c r="I40" i="50"/>
  <c r="C40" i="50"/>
  <c r="G40" i="50"/>
  <c r="E41" i="50"/>
  <c r="I41" i="50"/>
  <c r="C41" i="50"/>
  <c r="G41" i="50"/>
  <c r="C42" i="50"/>
  <c r="G42" i="50"/>
  <c r="J45" i="50"/>
  <c r="K45" i="50"/>
  <c r="E43" i="50"/>
  <c r="I43" i="50"/>
  <c r="E36" i="53"/>
  <c r="I36" i="53"/>
  <c r="E51" i="53"/>
  <c r="I51" i="53"/>
  <c r="E24" i="53"/>
  <c r="I24" i="53"/>
  <c r="E33" i="53"/>
  <c r="I33" i="53"/>
  <c r="E7" i="53"/>
  <c r="I7" i="53"/>
  <c r="E21" i="53"/>
  <c r="I21" i="53"/>
  <c r="C36" i="53"/>
  <c r="G36" i="53"/>
  <c r="C51" i="53"/>
  <c r="G51" i="53"/>
  <c r="C24" i="53"/>
  <c r="G24" i="53"/>
  <c r="C33" i="53"/>
  <c r="G33" i="53"/>
  <c r="C7" i="53"/>
  <c r="G7" i="53"/>
  <c r="C21" i="53"/>
  <c r="G21" i="53"/>
  <c r="F5" i="53"/>
  <c r="C8" i="53"/>
  <c r="G8" i="53"/>
  <c r="E8" i="53"/>
  <c r="I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E16" i="53"/>
  <c r="I16" i="53"/>
  <c r="C16" i="53"/>
  <c r="G16" i="53"/>
  <c r="I17" i="53"/>
  <c r="C17" i="53"/>
  <c r="G17" i="53"/>
  <c r="C18" i="53"/>
  <c r="G18" i="53"/>
  <c r="J21" i="53"/>
  <c r="E18" i="53"/>
  <c r="K21" i="53"/>
  <c r="E19" i="53"/>
  <c r="I19" i="53"/>
  <c r="E25" i="53"/>
  <c r="I25" i="53"/>
  <c r="C25" i="53"/>
  <c r="G25" i="53"/>
  <c r="E26" i="53"/>
  <c r="I26" i="53"/>
  <c r="C26" i="53"/>
  <c r="G26" i="53"/>
  <c r="E27" i="53"/>
  <c r="I27" i="53"/>
  <c r="C27" i="53"/>
  <c r="G27" i="53"/>
  <c r="E28" i="53"/>
  <c r="C28" i="53"/>
  <c r="G28" i="53"/>
  <c r="K33" i="53"/>
  <c r="I29" i="53"/>
  <c r="C29" i="53"/>
  <c r="G29" i="53"/>
  <c r="J33" i="53"/>
  <c r="E30" i="53"/>
  <c r="I30" i="53"/>
  <c r="C30" i="53"/>
  <c r="G30" i="53"/>
  <c r="E31" i="53"/>
  <c r="I31" i="53"/>
  <c r="E37" i="53"/>
  <c r="I37" i="53"/>
  <c r="C37" i="53"/>
  <c r="G37" i="53"/>
  <c r="C38" i="53"/>
  <c r="G38" i="53"/>
  <c r="E38" i="53"/>
  <c r="I38" i="53"/>
  <c r="E39" i="53"/>
  <c r="I39" i="53"/>
  <c r="C39" i="53"/>
  <c r="G39" i="53"/>
  <c r="E40" i="53"/>
  <c r="I40" i="53"/>
  <c r="C40" i="53"/>
  <c r="G40" i="53"/>
  <c r="E41" i="53"/>
  <c r="I41" i="53"/>
  <c r="C41" i="53"/>
  <c r="G41" i="53"/>
  <c r="E42" i="53"/>
  <c r="I42" i="53"/>
  <c r="C42" i="53"/>
  <c r="G42" i="53"/>
  <c r="E43" i="53"/>
  <c r="I43" i="53"/>
  <c r="C43" i="53"/>
  <c r="G43" i="53"/>
  <c r="I44" i="53"/>
  <c r="C44" i="53"/>
  <c r="G44" i="53"/>
  <c r="J51" i="53"/>
  <c r="E45" i="53"/>
  <c r="I45" i="53"/>
  <c r="C45" i="53"/>
  <c r="G45" i="53"/>
  <c r="E46" i="53"/>
  <c r="I46" i="53"/>
  <c r="C46" i="53"/>
  <c r="G46" i="53"/>
  <c r="E47" i="53"/>
  <c r="I47" i="53"/>
  <c r="C47" i="53"/>
  <c r="G47" i="53"/>
  <c r="E48" i="53"/>
  <c r="C48" i="53"/>
  <c r="G48" i="53"/>
  <c r="K51" i="53"/>
  <c r="E49" i="53"/>
  <c r="I49" i="53"/>
  <c r="E56" i="54"/>
  <c r="I56" i="54"/>
  <c r="E76" i="54"/>
  <c r="I76" i="54"/>
  <c r="E44" i="54"/>
  <c r="I44" i="54"/>
  <c r="E53" i="54"/>
  <c r="I53" i="54"/>
  <c r="E29" i="54"/>
  <c r="I29" i="54"/>
  <c r="E41" i="54"/>
  <c r="I41" i="54"/>
  <c r="E22" i="54"/>
  <c r="I22" i="54"/>
  <c r="I26" i="54"/>
  <c r="K19" i="54"/>
  <c r="E17" i="54"/>
  <c r="I17" i="54"/>
  <c r="E19" i="54"/>
  <c r="I19" i="54"/>
  <c r="E7" i="54"/>
  <c r="I7" i="54"/>
  <c r="E14" i="54"/>
  <c r="I14" i="54"/>
  <c r="C56" i="54"/>
  <c r="G56" i="54"/>
  <c r="C76" i="54"/>
  <c r="G76" i="54"/>
  <c r="C44" i="54"/>
  <c r="G44" i="54"/>
  <c r="C53" i="54"/>
  <c r="G53" i="54"/>
  <c r="C29" i="54"/>
  <c r="G29" i="54"/>
  <c r="C41" i="54"/>
  <c r="G41" i="54"/>
  <c r="C22" i="54"/>
  <c r="G22" i="54"/>
  <c r="C26" i="54"/>
  <c r="G26" i="54"/>
  <c r="C17" i="54"/>
  <c r="G17" i="54"/>
  <c r="C7" i="54"/>
  <c r="G7" i="54"/>
  <c r="C14" i="54"/>
  <c r="G14" i="54"/>
  <c r="F5" i="54"/>
  <c r="E8" i="54"/>
  <c r="I8" i="54"/>
  <c r="C8" i="54"/>
  <c r="G8" i="54"/>
  <c r="C9" i="54"/>
  <c r="G9" i="54"/>
  <c r="I9" i="54"/>
  <c r="C10" i="54"/>
  <c r="G10" i="54"/>
  <c r="J14" i="54"/>
  <c r="E10" i="54"/>
  <c r="I10" i="54"/>
  <c r="E11" i="54"/>
  <c r="C11" i="54"/>
  <c r="G11" i="54"/>
  <c r="K14" i="54"/>
  <c r="E12" i="54"/>
  <c r="I12" i="54"/>
  <c r="J26" i="54"/>
  <c r="E23" i="54"/>
  <c r="C23" i="54"/>
  <c r="G23" i="54"/>
  <c r="K26" i="54"/>
  <c r="E24" i="54"/>
  <c r="I24" i="54"/>
  <c r="E30" i="54"/>
  <c r="I30" i="54"/>
  <c r="C30" i="54"/>
  <c r="G30" i="54"/>
  <c r="E31" i="54"/>
  <c r="I31" i="54"/>
  <c r="C31" i="54"/>
  <c r="G31" i="54"/>
  <c r="E32" i="54"/>
  <c r="I32" i="54"/>
  <c r="C32" i="54"/>
  <c r="G32" i="54"/>
  <c r="C33" i="54"/>
  <c r="G33" i="54"/>
  <c r="E33" i="54"/>
  <c r="I33" i="54"/>
  <c r="E34" i="54"/>
  <c r="I34" i="54"/>
  <c r="C34" i="54"/>
  <c r="G34" i="54"/>
  <c r="E35" i="54"/>
  <c r="I35" i="54"/>
  <c r="C35" i="54"/>
  <c r="G35" i="54"/>
  <c r="E36" i="54"/>
  <c r="I36" i="54"/>
  <c r="C36" i="54"/>
  <c r="G36" i="54"/>
  <c r="E37" i="54"/>
  <c r="C37" i="54"/>
  <c r="G37" i="54"/>
  <c r="K41" i="54"/>
  <c r="I38" i="54"/>
  <c r="C38" i="54"/>
  <c r="G38" i="54"/>
  <c r="J41" i="54"/>
  <c r="E39" i="54"/>
  <c r="I39" i="54"/>
  <c r="C45" i="54"/>
  <c r="G45" i="54"/>
  <c r="E45" i="54"/>
  <c r="I45" i="54"/>
  <c r="C46" i="54"/>
  <c r="G46" i="54"/>
  <c r="E46" i="54"/>
  <c r="I46" i="54"/>
  <c r="E47" i="54"/>
  <c r="I47" i="54"/>
  <c r="C47" i="54"/>
  <c r="G47" i="54"/>
  <c r="E48" i="54"/>
  <c r="I48" i="54"/>
  <c r="C48" i="54"/>
  <c r="G48" i="54"/>
  <c r="C49" i="54"/>
  <c r="G49" i="54"/>
  <c r="E49" i="54"/>
  <c r="I49" i="54"/>
  <c r="C50" i="54"/>
  <c r="G50" i="54"/>
  <c r="K53" i="54"/>
  <c r="J53" i="54"/>
  <c r="E51" i="54"/>
  <c r="I51" i="54"/>
  <c r="E57" i="54"/>
  <c r="I57" i="54"/>
  <c r="C57" i="54"/>
  <c r="G57" i="54"/>
  <c r="E58" i="54"/>
  <c r="I58" i="54"/>
  <c r="C58" i="54"/>
  <c r="G58" i="54"/>
  <c r="E59" i="54"/>
  <c r="I59" i="54"/>
  <c r="C59" i="54"/>
  <c r="G59" i="54"/>
  <c r="E60" i="54"/>
  <c r="I60" i="54"/>
  <c r="C60" i="54"/>
  <c r="G60" i="54"/>
  <c r="E61" i="54"/>
  <c r="I61" i="54"/>
  <c r="C61" i="54"/>
  <c r="G61" i="54"/>
  <c r="C62" i="54"/>
  <c r="G62" i="54"/>
  <c r="E62" i="54"/>
  <c r="I62" i="54"/>
  <c r="E63" i="54"/>
  <c r="I63" i="54"/>
  <c r="C63" i="54"/>
  <c r="G63" i="54"/>
  <c r="C64" i="54"/>
  <c r="G64" i="54"/>
  <c r="E64" i="54"/>
  <c r="I64" i="54"/>
  <c r="E65" i="54"/>
  <c r="I65" i="54"/>
  <c r="C65" i="54"/>
  <c r="G65" i="54"/>
  <c r="E66" i="54"/>
  <c r="I66" i="54"/>
  <c r="C66" i="54"/>
  <c r="G66" i="54"/>
  <c r="E67" i="54"/>
  <c r="I67" i="54"/>
  <c r="C67" i="54"/>
  <c r="G67" i="54"/>
  <c r="E68" i="54"/>
  <c r="I68" i="54"/>
  <c r="C68" i="54"/>
  <c r="G68" i="54"/>
  <c r="E69" i="54"/>
  <c r="I69" i="54"/>
  <c r="C69" i="54"/>
  <c r="G69" i="54"/>
  <c r="E70" i="54"/>
  <c r="I70" i="54"/>
  <c r="C70" i="54"/>
  <c r="G70" i="54"/>
  <c r="E71" i="54"/>
  <c r="I71" i="54"/>
  <c r="C71" i="54"/>
  <c r="G71" i="54"/>
  <c r="E72" i="54"/>
  <c r="I72" i="54"/>
  <c r="C72" i="54"/>
  <c r="G72" i="54"/>
  <c r="C73" i="54"/>
  <c r="G73" i="54"/>
  <c r="K76" i="54"/>
  <c r="J76" i="54"/>
  <c r="E74" i="54"/>
  <c r="I74" i="54"/>
  <c r="E174" i="55"/>
  <c r="I174" i="55"/>
  <c r="E181" i="55"/>
  <c r="I181" i="55"/>
  <c r="E168" i="55"/>
  <c r="I168" i="55"/>
  <c r="E171" i="55"/>
  <c r="I171" i="55"/>
  <c r="E140" i="55"/>
  <c r="I140" i="55"/>
  <c r="E161" i="55"/>
  <c r="I161" i="55"/>
  <c r="E114" i="55"/>
  <c r="I114" i="55"/>
  <c r="E137" i="55"/>
  <c r="I137" i="55"/>
  <c r="E90" i="55"/>
  <c r="I90" i="55"/>
  <c r="E107" i="55"/>
  <c r="I107" i="55"/>
  <c r="E68" i="55"/>
  <c r="I68" i="55"/>
  <c r="E87" i="55"/>
  <c r="I87" i="55"/>
  <c r="C50" i="55"/>
  <c r="G50" i="55"/>
  <c r="C61" i="55"/>
  <c r="G61" i="55"/>
  <c r="C25" i="55"/>
  <c r="G25" i="55"/>
  <c r="C47" i="55"/>
  <c r="G47" i="55"/>
  <c r="C7" i="55"/>
  <c r="G7" i="55"/>
  <c r="C18" i="55"/>
  <c r="G18" i="55"/>
  <c r="K185" i="55"/>
  <c r="C174" i="55"/>
  <c r="G174" i="55"/>
  <c r="C181" i="55"/>
  <c r="G181" i="55"/>
  <c r="C168" i="55"/>
  <c r="G168" i="55"/>
  <c r="C171" i="55"/>
  <c r="G171" i="55"/>
  <c r="C140" i="55"/>
  <c r="G140" i="55"/>
  <c r="C161" i="55"/>
  <c r="G161" i="55"/>
  <c r="C114" i="55"/>
  <c r="G114" i="55"/>
  <c r="C137" i="55"/>
  <c r="G137" i="55"/>
  <c r="C90" i="55"/>
  <c r="G90" i="55"/>
  <c r="C107" i="55"/>
  <c r="G107" i="55"/>
  <c r="C68" i="55"/>
  <c r="G68" i="55"/>
  <c r="C87" i="55"/>
  <c r="G87" i="55"/>
  <c r="E50" i="55"/>
  <c r="I50" i="55"/>
  <c r="E61" i="55"/>
  <c r="I61" i="55"/>
  <c r="E25" i="55"/>
  <c r="I25" i="55"/>
  <c r="E47" i="55"/>
  <c r="I47" i="55"/>
  <c r="D23" i="55"/>
  <c r="H23" i="55" s="1"/>
  <c r="E7" i="55"/>
  <c r="I7" i="55"/>
  <c r="E18" i="55"/>
  <c r="I18" i="55"/>
  <c r="D5" i="55"/>
  <c r="H5" i="55" s="1"/>
  <c r="C8" i="55"/>
  <c r="G8" i="55"/>
  <c r="E8" i="55"/>
  <c r="I8" i="55"/>
  <c r="C9" i="55"/>
  <c r="G9" i="55"/>
  <c r="E9" i="55"/>
  <c r="I9" i="55"/>
  <c r="E10" i="55"/>
  <c r="I10" i="55"/>
  <c r="C10" i="55"/>
  <c r="G10" i="55"/>
  <c r="E11" i="55"/>
  <c r="I11" i="55"/>
  <c r="C11" i="55"/>
  <c r="G11" i="55"/>
  <c r="E12" i="55"/>
  <c r="I12" i="55"/>
  <c r="C12" i="55"/>
  <c r="G12" i="55"/>
  <c r="C13" i="55"/>
  <c r="G13" i="55"/>
  <c r="E13" i="55"/>
  <c r="I13" i="55"/>
  <c r="E14" i="55"/>
  <c r="I14" i="55"/>
  <c r="C14" i="55"/>
  <c r="G14" i="55"/>
  <c r="C15" i="55"/>
  <c r="G15" i="55"/>
  <c r="J18" i="55"/>
  <c r="K18" i="55"/>
  <c r="E16" i="55"/>
  <c r="I16" i="55"/>
  <c r="C26" i="55"/>
  <c r="G26" i="55"/>
  <c r="E26" i="55"/>
  <c r="I26" i="55"/>
  <c r="C27" i="55"/>
  <c r="G27" i="55"/>
  <c r="E27" i="55"/>
  <c r="I27" i="55"/>
  <c r="C28" i="55"/>
  <c r="G28" i="55"/>
  <c r="E28" i="55"/>
  <c r="I28" i="55"/>
  <c r="E29" i="55"/>
  <c r="I29" i="55"/>
  <c r="C29" i="55"/>
  <c r="G29" i="55"/>
  <c r="C30" i="55"/>
  <c r="G30" i="55"/>
  <c r="E30" i="55"/>
  <c r="I30" i="55"/>
  <c r="C31" i="55"/>
  <c r="G31" i="55"/>
  <c r="E31" i="55"/>
  <c r="I31" i="55"/>
  <c r="C32" i="55"/>
  <c r="G32" i="55"/>
  <c r="E32" i="55"/>
  <c r="I32" i="55"/>
  <c r="E33" i="55"/>
  <c r="I33" i="55"/>
  <c r="C33" i="55"/>
  <c r="G33" i="55"/>
  <c r="C34" i="55"/>
  <c r="G34" i="55"/>
  <c r="E34" i="55"/>
  <c r="I34" i="55"/>
  <c r="E35" i="55"/>
  <c r="I35" i="55"/>
  <c r="C35" i="55"/>
  <c r="G35" i="55"/>
  <c r="C36" i="55"/>
  <c r="G36" i="55"/>
  <c r="E36" i="55"/>
  <c r="I36" i="55"/>
  <c r="C37" i="55"/>
  <c r="G37" i="55"/>
  <c r="E37" i="55"/>
  <c r="I37" i="55"/>
  <c r="C38" i="55"/>
  <c r="G38" i="55"/>
  <c r="E38" i="55"/>
  <c r="I38" i="55"/>
  <c r="C39" i="55"/>
  <c r="G39" i="55"/>
  <c r="E39" i="55"/>
  <c r="I39" i="55"/>
  <c r="C40" i="55"/>
  <c r="G40" i="55"/>
  <c r="E40" i="55"/>
  <c r="I40" i="55"/>
  <c r="E41" i="55"/>
  <c r="I41" i="55"/>
  <c r="C41" i="55"/>
  <c r="G41" i="55"/>
  <c r="E42" i="55"/>
  <c r="I42" i="55"/>
  <c r="C42" i="55"/>
  <c r="G42" i="55"/>
  <c r="C43" i="55"/>
  <c r="G43" i="55"/>
  <c r="E43" i="55"/>
  <c r="I43" i="55"/>
  <c r="C44" i="55"/>
  <c r="G44" i="55"/>
  <c r="J47" i="55"/>
  <c r="K47" i="55"/>
  <c r="E45" i="55"/>
  <c r="I45" i="55"/>
  <c r="C51" i="55"/>
  <c r="G51" i="55"/>
  <c r="E51" i="55"/>
  <c r="I51" i="55"/>
  <c r="E52" i="55"/>
  <c r="I52" i="55"/>
  <c r="C52" i="55"/>
  <c r="G52" i="55"/>
  <c r="C53" i="55"/>
  <c r="G53" i="55"/>
  <c r="E53" i="55"/>
  <c r="I53" i="55"/>
  <c r="C54" i="55"/>
  <c r="G54" i="55"/>
  <c r="E54" i="55"/>
  <c r="I54" i="55"/>
  <c r="E55" i="55"/>
  <c r="I55" i="55"/>
  <c r="C55" i="55"/>
  <c r="G55" i="55"/>
  <c r="C56" i="55"/>
  <c r="G56" i="55"/>
  <c r="E56" i="55"/>
  <c r="I56" i="55"/>
  <c r="C57" i="55"/>
  <c r="G57" i="55"/>
  <c r="E57" i="55"/>
  <c r="I57" i="55"/>
  <c r="C58" i="55"/>
  <c r="G58" i="55"/>
  <c r="J61" i="55"/>
  <c r="K61" i="55"/>
  <c r="E59" i="55"/>
  <c r="I59" i="55"/>
  <c r="F66" i="55"/>
  <c r="C69" i="55"/>
  <c r="G69" i="55"/>
  <c r="E69" i="55"/>
  <c r="I69" i="55"/>
  <c r="E70" i="55"/>
  <c r="I70" i="55"/>
  <c r="C70" i="55"/>
  <c r="G70" i="55"/>
  <c r="E71" i="55"/>
  <c r="I71" i="55"/>
  <c r="C71" i="55"/>
  <c r="G71" i="55"/>
  <c r="C72" i="55"/>
  <c r="G72" i="55"/>
  <c r="E72" i="55"/>
  <c r="I72" i="55"/>
  <c r="C73" i="55"/>
  <c r="G73" i="55"/>
  <c r="E73" i="55"/>
  <c r="I73" i="55"/>
  <c r="E74" i="55"/>
  <c r="I74" i="55"/>
  <c r="C74" i="55"/>
  <c r="G74" i="55"/>
  <c r="C75" i="55"/>
  <c r="G75" i="55"/>
  <c r="E75" i="55"/>
  <c r="I75" i="55"/>
  <c r="E76" i="55"/>
  <c r="I76" i="55"/>
  <c r="C76" i="55"/>
  <c r="G76" i="55"/>
  <c r="C77" i="55"/>
  <c r="G77" i="55"/>
  <c r="E77" i="55"/>
  <c r="I77" i="55"/>
  <c r="C78" i="55"/>
  <c r="G78" i="55"/>
  <c r="E78" i="55"/>
  <c r="I78" i="55"/>
  <c r="C79" i="55"/>
  <c r="G79" i="55"/>
  <c r="E79" i="55"/>
  <c r="I79" i="55"/>
  <c r="C80" i="55"/>
  <c r="G80" i="55"/>
  <c r="E80" i="55"/>
  <c r="I80" i="55"/>
  <c r="E81" i="55"/>
  <c r="I81" i="55"/>
  <c r="C81" i="55"/>
  <c r="G81" i="55"/>
  <c r="E82" i="55"/>
  <c r="I82" i="55"/>
  <c r="C82" i="55"/>
  <c r="G82" i="55"/>
  <c r="E83" i="55"/>
  <c r="C83" i="55"/>
  <c r="G83" i="55"/>
  <c r="K87" i="55"/>
  <c r="I84" i="55"/>
  <c r="C84" i="55"/>
  <c r="G84" i="55"/>
  <c r="J87" i="55"/>
  <c r="E85" i="55"/>
  <c r="I85" i="55"/>
  <c r="E91" i="55"/>
  <c r="I91" i="55"/>
  <c r="C91" i="55"/>
  <c r="G91" i="55"/>
  <c r="C92" i="55"/>
  <c r="G92" i="55"/>
  <c r="E92" i="55"/>
  <c r="I92" i="55"/>
  <c r="E93" i="55"/>
  <c r="I93" i="55"/>
  <c r="C93" i="55"/>
  <c r="G93" i="55"/>
  <c r="C94" i="55"/>
  <c r="G94" i="55"/>
  <c r="E94" i="55"/>
  <c r="I94" i="55"/>
  <c r="C95" i="55"/>
  <c r="G95" i="55"/>
  <c r="E95" i="55"/>
  <c r="I95" i="55"/>
  <c r="E96" i="55"/>
  <c r="I96" i="55"/>
  <c r="C96" i="55"/>
  <c r="G96" i="55"/>
  <c r="C97" i="55"/>
  <c r="G97" i="55"/>
  <c r="E97" i="55"/>
  <c r="I97" i="55"/>
  <c r="E98" i="55"/>
  <c r="I98" i="55"/>
  <c r="C98" i="55"/>
  <c r="G98" i="55"/>
  <c r="E99" i="55"/>
  <c r="I99" i="55"/>
  <c r="C99" i="55"/>
  <c r="G99" i="55"/>
  <c r="C100" i="55"/>
  <c r="G100" i="55"/>
  <c r="E100" i="55"/>
  <c r="I100" i="55"/>
  <c r="C101" i="55"/>
  <c r="G101" i="55"/>
  <c r="E101" i="55"/>
  <c r="I101" i="55"/>
  <c r="E102" i="55"/>
  <c r="I102" i="55"/>
  <c r="C102" i="55"/>
  <c r="G102" i="55"/>
  <c r="C103" i="55"/>
  <c r="G103" i="55"/>
  <c r="E103" i="55"/>
  <c r="I103" i="55"/>
  <c r="C104" i="55"/>
  <c r="G104" i="55"/>
  <c r="K107" i="55"/>
  <c r="J107" i="55"/>
  <c r="E105" i="55"/>
  <c r="I105" i="55"/>
  <c r="C115" i="55"/>
  <c r="G115" i="55"/>
  <c r="E115" i="55"/>
  <c r="I115" i="55"/>
  <c r="C116" i="55"/>
  <c r="G116" i="55"/>
  <c r="E116" i="55"/>
  <c r="I116" i="55"/>
  <c r="E117" i="55"/>
  <c r="I117" i="55"/>
  <c r="C117" i="55"/>
  <c r="G117" i="55"/>
  <c r="E118" i="55"/>
  <c r="I118" i="55"/>
  <c r="C118" i="55"/>
  <c r="G118" i="55"/>
  <c r="E119" i="55"/>
  <c r="I119" i="55"/>
  <c r="C119" i="55"/>
  <c r="G119" i="55"/>
  <c r="C120" i="55"/>
  <c r="G120" i="55"/>
  <c r="E120" i="55"/>
  <c r="I120" i="55"/>
  <c r="C121" i="55"/>
  <c r="G121" i="55"/>
  <c r="E121" i="55"/>
  <c r="I121" i="55"/>
  <c r="C122" i="55"/>
  <c r="G122" i="55"/>
  <c r="E122" i="55"/>
  <c r="I122" i="55"/>
  <c r="C123" i="55"/>
  <c r="G123" i="55"/>
  <c r="E123" i="55"/>
  <c r="I123" i="55"/>
  <c r="E124" i="55"/>
  <c r="I124" i="55"/>
  <c r="C124" i="55"/>
  <c r="G124"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E132" i="55"/>
  <c r="I132" i="55"/>
  <c r="C132" i="55"/>
  <c r="G132" i="55"/>
  <c r="I133" i="55"/>
  <c r="C133" i="55"/>
  <c r="G133" i="55"/>
  <c r="C134" i="55"/>
  <c r="G134" i="55"/>
  <c r="J137" i="55"/>
  <c r="E134" i="55"/>
  <c r="K137" i="55"/>
  <c r="E135" i="55"/>
  <c r="I135" i="55"/>
  <c r="E141" i="55"/>
  <c r="I141" i="55"/>
  <c r="C141" i="55"/>
  <c r="G141" i="55"/>
  <c r="C142" i="55"/>
  <c r="G142" i="55"/>
  <c r="E142" i="55"/>
  <c r="I142" i="55"/>
  <c r="E143" i="55"/>
  <c r="I143" i="55"/>
  <c r="C143" i="55"/>
  <c r="G143" i="55"/>
  <c r="C144" i="55"/>
  <c r="G144" i="55"/>
  <c r="E144" i="55"/>
  <c r="I144" i="55"/>
  <c r="C145" i="55"/>
  <c r="G145" i="55"/>
  <c r="E145" i="55"/>
  <c r="I145" i="55"/>
  <c r="C146" i="55"/>
  <c r="G146" i="55"/>
  <c r="E146" i="55"/>
  <c r="I146" i="55"/>
  <c r="C147" i="55"/>
  <c r="G147" i="55"/>
  <c r="E147" i="55"/>
  <c r="I147" i="55"/>
  <c r="E148" i="55"/>
  <c r="I148" i="55"/>
  <c r="C148" i="55"/>
  <c r="G148" i="55"/>
  <c r="C149" i="55"/>
  <c r="G149" i="55"/>
  <c r="E149" i="55"/>
  <c r="I149" i="55"/>
  <c r="C150" i="55"/>
  <c r="G150" i="55"/>
  <c r="E150" i="55"/>
  <c r="I150" i="55"/>
  <c r="E151" i="55"/>
  <c r="I151" i="55"/>
  <c r="C151" i="55"/>
  <c r="G151" i="55"/>
  <c r="E152" i="55"/>
  <c r="I152" i="55"/>
  <c r="C152" i="55"/>
  <c r="G152" i="55"/>
  <c r="C153" i="55"/>
  <c r="G153" i="55"/>
  <c r="E153" i="55"/>
  <c r="I153" i="55"/>
  <c r="E154" i="55"/>
  <c r="I154" i="55"/>
  <c r="C154" i="55"/>
  <c r="G154" i="55"/>
  <c r="C155" i="55"/>
  <c r="G155" i="55"/>
  <c r="E155" i="55"/>
  <c r="I155" i="55"/>
  <c r="C156" i="55"/>
  <c r="G156" i="55"/>
  <c r="E156" i="55"/>
  <c r="I156" i="55"/>
  <c r="I157" i="55"/>
  <c r="C157" i="55"/>
  <c r="G157" i="55"/>
  <c r="C158" i="55"/>
  <c r="G158" i="55"/>
  <c r="J161" i="55"/>
  <c r="E158" i="55"/>
  <c r="K161" i="55"/>
  <c r="E159" i="55"/>
  <c r="I159" i="55"/>
  <c r="E169" i="55"/>
  <c r="I169" i="55"/>
  <c r="C175" i="55"/>
  <c r="G175" i="55"/>
  <c r="I175" i="55"/>
  <c r="C176" i="55"/>
  <c r="G176" i="55"/>
  <c r="J181" i="55"/>
  <c r="E176" i="55"/>
  <c r="I176" i="55"/>
  <c r="E177" i="55"/>
  <c r="I177" i="55"/>
  <c r="C177" i="55"/>
  <c r="G177" i="55"/>
  <c r="C178" i="55"/>
  <c r="G178" i="55"/>
  <c r="E178" i="55"/>
  <c r="K181" i="55"/>
  <c r="E179" i="55"/>
  <c r="I179" i="55"/>
  <c r="E201" i="48"/>
  <c r="I201" i="48"/>
  <c r="E206" i="48"/>
  <c r="I206" i="48"/>
  <c r="E187" i="48"/>
  <c r="I187" i="48"/>
  <c r="E198" i="48"/>
  <c r="I198" i="48"/>
  <c r="E174" i="48"/>
  <c r="I174" i="48"/>
  <c r="E184" i="48"/>
  <c r="I184" i="48"/>
  <c r="E162" i="48"/>
  <c r="I162" i="48"/>
  <c r="E167" i="48"/>
  <c r="I167" i="48"/>
  <c r="E150" i="48"/>
  <c r="I150" i="48"/>
  <c r="E159" i="48"/>
  <c r="I159" i="48"/>
  <c r="C140" i="48"/>
  <c r="G140" i="48"/>
  <c r="C143" i="48"/>
  <c r="G143" i="48"/>
  <c r="C135" i="48"/>
  <c r="G135" i="48"/>
  <c r="E121" i="48"/>
  <c r="I121" i="48"/>
  <c r="E128" i="48"/>
  <c r="I128" i="48"/>
  <c r="E115" i="48"/>
  <c r="I115" i="48"/>
  <c r="E118" i="48"/>
  <c r="C91" i="48"/>
  <c r="G91" i="48"/>
  <c r="C108" i="48"/>
  <c r="G108" i="48"/>
  <c r="C80" i="48"/>
  <c r="G80" i="48"/>
  <c r="C88" i="48"/>
  <c r="G88" i="48"/>
  <c r="C65" i="48"/>
  <c r="G65" i="48"/>
  <c r="C73" i="48"/>
  <c r="G73" i="48"/>
  <c r="C44" i="48"/>
  <c r="G44" i="48"/>
  <c r="C62" i="48"/>
  <c r="G62" i="48"/>
  <c r="C33" i="48"/>
  <c r="G33" i="48"/>
  <c r="C37" i="48"/>
  <c r="G37" i="48"/>
  <c r="C18" i="48"/>
  <c r="G18" i="48"/>
  <c r="C30" i="48"/>
  <c r="G30" i="48"/>
  <c r="C7" i="48"/>
  <c r="G7" i="48"/>
  <c r="C11" i="48"/>
  <c r="G11" i="48"/>
  <c r="C201" i="48"/>
  <c r="G201" i="48"/>
  <c r="C206" i="48"/>
  <c r="G206" i="48"/>
  <c r="C187" i="48"/>
  <c r="G187" i="48"/>
  <c r="C198" i="48"/>
  <c r="G198" i="48"/>
  <c r="C174" i="48"/>
  <c r="G174" i="48"/>
  <c r="C184" i="48"/>
  <c r="G184" i="48"/>
  <c r="C162" i="48"/>
  <c r="G162" i="48"/>
  <c r="C167" i="48"/>
  <c r="G167" i="48"/>
  <c r="C150" i="48"/>
  <c r="G150" i="48"/>
  <c r="C159" i="48"/>
  <c r="G159" i="48"/>
  <c r="E140" i="48"/>
  <c r="I140" i="48"/>
  <c r="E143" i="48"/>
  <c r="K137" i="48"/>
  <c r="E135" i="48"/>
  <c r="I135" i="48"/>
  <c r="E137" i="48"/>
  <c r="I137" i="48"/>
  <c r="C121" i="48"/>
  <c r="G121" i="48"/>
  <c r="C128" i="48"/>
  <c r="G128" i="48"/>
  <c r="C115" i="48"/>
  <c r="G115" i="48"/>
  <c r="C118" i="48"/>
  <c r="G118" i="48"/>
  <c r="E91" i="48"/>
  <c r="I91" i="48"/>
  <c r="E108" i="48"/>
  <c r="I108" i="48"/>
  <c r="E80" i="48"/>
  <c r="I80" i="48"/>
  <c r="E88" i="48"/>
  <c r="I88" i="48"/>
  <c r="D78" i="48"/>
  <c r="H78" i="48" s="1"/>
  <c r="E65" i="48"/>
  <c r="I65" i="48"/>
  <c r="E73" i="48"/>
  <c r="I73" i="48"/>
  <c r="E44" i="48"/>
  <c r="I44" i="48"/>
  <c r="E62" i="48"/>
  <c r="I62" i="48"/>
  <c r="D42" i="48"/>
  <c r="H42" i="48" s="1"/>
  <c r="E33" i="48"/>
  <c r="I33" i="48"/>
  <c r="E37" i="48"/>
  <c r="I37" i="48"/>
  <c r="E18" i="48"/>
  <c r="I18" i="48"/>
  <c r="E30" i="48"/>
  <c r="I30" i="48"/>
  <c r="D16" i="48"/>
  <c r="H16" i="48" s="1"/>
  <c r="E7" i="48"/>
  <c r="I7" i="48"/>
  <c r="E11" i="48"/>
  <c r="I11" i="48"/>
  <c r="D5" i="48"/>
  <c r="H5" i="48" s="1"/>
  <c r="C8" i="48"/>
  <c r="G8" i="48"/>
  <c r="K11" i="48"/>
  <c r="J11" i="48"/>
  <c r="E9" i="48"/>
  <c r="I9" i="48"/>
  <c r="E19" i="48"/>
  <c r="I19" i="48"/>
  <c r="C19" i="48"/>
  <c r="G19" i="48"/>
  <c r="E20" i="48"/>
  <c r="I20" i="48"/>
  <c r="C20" i="48"/>
  <c r="G20" i="48"/>
  <c r="E21" i="48"/>
  <c r="I21" i="48"/>
  <c r="C21" i="48"/>
  <c r="G21" i="48"/>
  <c r="E22" i="48"/>
  <c r="I22" i="48"/>
  <c r="C22" i="48"/>
  <c r="G22" i="48"/>
  <c r="E23" i="48"/>
  <c r="I23" i="48"/>
  <c r="C23" i="48"/>
  <c r="G23" i="48"/>
  <c r="E24" i="48"/>
  <c r="I24" i="48"/>
  <c r="C24" i="48"/>
  <c r="G24" i="48"/>
  <c r="E25" i="48"/>
  <c r="I25" i="48"/>
  <c r="C25" i="48"/>
  <c r="G25" i="48"/>
  <c r="C26" i="48"/>
  <c r="G26" i="48"/>
  <c r="E26" i="48"/>
  <c r="I26" i="48"/>
  <c r="C27" i="48"/>
  <c r="G27" i="48"/>
  <c r="K30" i="48"/>
  <c r="J30" i="48"/>
  <c r="E28" i="48"/>
  <c r="I28" i="48"/>
  <c r="C34" i="48"/>
  <c r="G34" i="48"/>
  <c r="K37" i="48"/>
  <c r="J37" i="48"/>
  <c r="E35" i="48"/>
  <c r="I35" i="48"/>
  <c r="E45" i="48"/>
  <c r="I45" i="48"/>
  <c r="C45" i="48"/>
  <c r="G45" i="48"/>
  <c r="E46" i="48"/>
  <c r="I46" i="48"/>
  <c r="C46" i="48"/>
  <c r="G46" i="48"/>
  <c r="E47" i="48"/>
  <c r="I47" i="48"/>
  <c r="C47" i="48"/>
  <c r="G47" i="48"/>
  <c r="E48" i="48"/>
  <c r="I48" i="48"/>
  <c r="C48" i="48"/>
  <c r="G48" i="48"/>
  <c r="E49" i="48"/>
  <c r="I49" i="48"/>
  <c r="C49" i="48"/>
  <c r="G49" i="48"/>
  <c r="E50" i="48"/>
  <c r="I50" i="48"/>
  <c r="C50" i="48"/>
  <c r="G50" i="48"/>
  <c r="E51" i="48"/>
  <c r="I51" i="48"/>
  <c r="C51" i="48"/>
  <c r="G51" i="48"/>
  <c r="E52" i="48"/>
  <c r="I52" i="48"/>
  <c r="C52" i="48"/>
  <c r="G52" i="48"/>
  <c r="C53" i="48"/>
  <c r="G53" i="48"/>
  <c r="E53" i="48"/>
  <c r="I53" i="48"/>
  <c r="E54" i="48"/>
  <c r="I54" i="48"/>
  <c r="C54" i="48"/>
  <c r="G54" i="48"/>
  <c r="E55" i="48"/>
  <c r="I55" i="48"/>
  <c r="C55" i="48"/>
  <c r="G55" i="48"/>
  <c r="E56" i="48"/>
  <c r="I56" i="48"/>
  <c r="C56" i="48"/>
  <c r="G56" i="48"/>
  <c r="E57" i="48"/>
  <c r="I57" i="48"/>
  <c r="C57" i="48"/>
  <c r="G57" i="48"/>
  <c r="E58" i="48"/>
  <c r="I58" i="48"/>
  <c r="C58" i="48"/>
  <c r="G58" i="48"/>
  <c r="C59" i="48"/>
  <c r="G59" i="48"/>
  <c r="J62" i="48"/>
  <c r="K62" i="48"/>
  <c r="E60" i="48"/>
  <c r="I60" i="48"/>
  <c r="C66" i="48"/>
  <c r="G66" i="48"/>
  <c r="E66" i="48"/>
  <c r="I66" i="48"/>
  <c r="I67" i="48"/>
  <c r="C67" i="48"/>
  <c r="G67" i="48"/>
  <c r="J73" i="48"/>
  <c r="E68" i="48"/>
  <c r="I68" i="48"/>
  <c r="C68" i="48"/>
  <c r="G68" i="48"/>
  <c r="C69" i="48"/>
  <c r="G69" i="48"/>
  <c r="E69" i="48"/>
  <c r="I69" i="48"/>
  <c r="E70" i="48"/>
  <c r="C70" i="48"/>
  <c r="G70" i="48"/>
  <c r="K73" i="48"/>
  <c r="E71" i="48"/>
  <c r="I71" i="48"/>
  <c r="E81" i="48"/>
  <c r="I81" i="48"/>
  <c r="C81" i="48"/>
  <c r="G81" i="48"/>
  <c r="E82" i="48"/>
  <c r="I82" i="48"/>
  <c r="C82" i="48"/>
  <c r="G82" i="48"/>
  <c r="E83" i="48"/>
  <c r="I83" i="48"/>
  <c r="C83" i="48"/>
  <c r="G83" i="48"/>
  <c r="E84" i="48"/>
  <c r="I84" i="48"/>
  <c r="C84" i="48"/>
  <c r="G84" i="48"/>
  <c r="C85" i="48"/>
  <c r="G85" i="48"/>
  <c r="J88" i="48"/>
  <c r="K88" i="48"/>
  <c r="E86" i="48"/>
  <c r="I86" i="48"/>
  <c r="C92" i="48"/>
  <c r="G92" i="48"/>
  <c r="E92" i="48"/>
  <c r="I92" i="48"/>
  <c r="E93" i="48"/>
  <c r="I93" i="48"/>
  <c r="C93" i="48"/>
  <c r="G93" i="48"/>
  <c r="E94" i="48"/>
  <c r="I94" i="48"/>
  <c r="C94" i="48"/>
  <c r="G94" i="48"/>
  <c r="C95" i="48"/>
  <c r="G95" i="48"/>
  <c r="E95" i="48"/>
  <c r="I95" i="48"/>
  <c r="C96" i="48"/>
  <c r="G96" i="48"/>
  <c r="E96" i="48"/>
  <c r="I96" i="48"/>
  <c r="E97" i="48"/>
  <c r="I97" i="48"/>
  <c r="C97" i="48"/>
  <c r="G97" i="48"/>
  <c r="E98" i="48"/>
  <c r="I98" i="48"/>
  <c r="C98" i="48"/>
  <c r="G98" i="48"/>
  <c r="C99" i="48"/>
  <c r="G99" i="48"/>
  <c r="E99" i="48"/>
  <c r="I99" i="48"/>
  <c r="E100" i="48"/>
  <c r="I100" i="48"/>
  <c r="C100" i="48"/>
  <c r="G100" i="48"/>
  <c r="E101" i="48"/>
  <c r="I101" i="48"/>
  <c r="C101" i="48"/>
  <c r="G101" i="48"/>
  <c r="C102" i="48"/>
  <c r="G102" i="48"/>
  <c r="E102" i="48"/>
  <c r="I102" i="48"/>
  <c r="E103" i="48"/>
  <c r="I103" i="48"/>
  <c r="C103" i="48"/>
  <c r="G103" i="48"/>
  <c r="E104" i="48"/>
  <c r="I104" i="48"/>
  <c r="C104" i="48"/>
  <c r="G104" i="48"/>
  <c r="C105" i="48"/>
  <c r="G105" i="48"/>
  <c r="K108" i="48"/>
  <c r="J108" i="48"/>
  <c r="E106" i="48"/>
  <c r="I106" i="48"/>
  <c r="F113" i="48"/>
  <c r="K118" i="48"/>
  <c r="E116" i="48"/>
  <c r="I116" i="48"/>
  <c r="E122" i="48"/>
  <c r="I122" i="48"/>
  <c r="C122" i="48"/>
  <c r="G122" i="48"/>
  <c r="E123" i="48"/>
  <c r="I123" i="48"/>
  <c r="C123" i="48"/>
  <c r="G123" i="48"/>
  <c r="E124" i="48"/>
  <c r="I124" i="48"/>
  <c r="C124" i="48"/>
  <c r="G124" i="48"/>
  <c r="C125" i="48"/>
  <c r="G125" i="48"/>
  <c r="K128" i="48"/>
  <c r="J128" i="48"/>
  <c r="E126" i="48"/>
  <c r="I126" i="48"/>
  <c r="F133" i="48"/>
  <c r="K143" i="48"/>
  <c r="E141" i="48"/>
  <c r="I141" i="48"/>
  <c r="F148" i="48"/>
  <c r="E151" i="48"/>
  <c r="I151" i="48"/>
  <c r="C151" i="48"/>
  <c r="G151" i="48"/>
  <c r="E152" i="48"/>
  <c r="I152" i="48"/>
  <c r="C152" i="48"/>
  <c r="G152" i="48"/>
  <c r="E153" i="48"/>
  <c r="I153" i="48"/>
  <c r="C153" i="48"/>
  <c r="G153" i="48"/>
  <c r="C154" i="48"/>
  <c r="G154" i="48"/>
  <c r="E154" i="48"/>
  <c r="I154" i="48"/>
  <c r="C155" i="48"/>
  <c r="G155" i="48"/>
  <c r="E155" i="48"/>
  <c r="I155" i="48"/>
  <c r="C156" i="48"/>
  <c r="G156" i="48"/>
  <c r="J159" i="48"/>
  <c r="K159" i="48"/>
  <c r="E157" i="48"/>
  <c r="I157" i="48"/>
  <c r="E163" i="48"/>
  <c r="I163" i="48"/>
  <c r="C163" i="48"/>
  <c r="G163" i="48"/>
  <c r="C164" i="48"/>
  <c r="G164" i="48"/>
  <c r="E164" i="48"/>
  <c r="K167" i="48"/>
  <c r="E165" i="48"/>
  <c r="I165" i="48"/>
  <c r="I175" i="48"/>
  <c r="C175" i="48"/>
  <c r="G175" i="48"/>
  <c r="J184" i="48"/>
  <c r="E176" i="48"/>
  <c r="I176" i="48"/>
  <c r="C176" i="48"/>
  <c r="G176" i="48"/>
  <c r="E177" i="48"/>
  <c r="C177" i="48"/>
  <c r="G177" i="48"/>
  <c r="K184" i="48"/>
  <c r="E178" i="48"/>
  <c r="I178" i="48"/>
  <c r="C178" i="48"/>
  <c r="G178" i="48"/>
  <c r="E179" i="48"/>
  <c r="I179" i="48"/>
  <c r="C179" i="48"/>
  <c r="G179" i="48"/>
  <c r="E180" i="48"/>
  <c r="I180" i="48"/>
  <c r="C180" i="48"/>
  <c r="G180" i="48"/>
  <c r="E181" i="48"/>
  <c r="I181" i="48"/>
  <c r="C181" i="48"/>
  <c r="G181" i="48"/>
  <c r="E182" i="48"/>
  <c r="I182" i="48"/>
  <c r="E188" i="48"/>
  <c r="I188" i="48"/>
  <c r="C188" i="48"/>
  <c r="G188" i="48"/>
  <c r="E189" i="48"/>
  <c r="I189" i="48"/>
  <c r="C189" i="48"/>
  <c r="G189" i="48"/>
  <c r="C190" i="48"/>
  <c r="G190" i="48"/>
  <c r="E190" i="48"/>
  <c r="I190" i="48"/>
  <c r="I191" i="48"/>
  <c r="C191" i="48"/>
  <c r="G191" i="48"/>
  <c r="J198" i="48"/>
  <c r="E192" i="48"/>
  <c r="I192" i="48"/>
  <c r="C192" i="48"/>
  <c r="G192" i="48"/>
  <c r="E193" i="48"/>
  <c r="I193" i="48"/>
  <c r="C193" i="48"/>
  <c r="G193" i="48"/>
  <c r="C194" i="48"/>
  <c r="G194" i="48"/>
  <c r="E194" i="48"/>
  <c r="I194" i="48"/>
  <c r="E195" i="48"/>
  <c r="C195" i="48"/>
  <c r="G195" i="48"/>
  <c r="K198" i="48"/>
  <c r="E196" i="48"/>
  <c r="I196" i="48"/>
  <c r="C202" i="48"/>
  <c r="G202" i="48"/>
  <c r="E202" i="48"/>
  <c r="I202" i="48"/>
  <c r="E203" i="48"/>
  <c r="C203" i="48"/>
  <c r="G203" i="48"/>
  <c r="K206" i="48"/>
  <c r="E204" i="48"/>
  <c r="I204"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K15" i="51"/>
  <c r="B33" i="46"/>
  <c r="E33" i="46"/>
  <c r="D33" i="46"/>
  <c r="C33" i="46"/>
  <c r="K210" i="48"/>
  <c r="J210" i="48"/>
  <c r="C11" i="44"/>
  <c r="C44" i="44"/>
  <c r="D11" i="44"/>
  <c r="D44" i="44"/>
  <c r="E11" i="44"/>
  <c r="J11" i="44" s="1"/>
  <c r="E44" i="44"/>
  <c r="B11" i="44"/>
  <c r="B44" i="44"/>
  <c r="E11" i="45"/>
  <c r="D11" i="45"/>
  <c r="C11" i="45"/>
  <c r="B11" i="45"/>
  <c r="E502" i="49"/>
  <c r="D502" i="49"/>
  <c r="C502" i="49"/>
  <c r="B502" i="49"/>
  <c r="B5" i="49"/>
  <c r="C5" i="49" s="1"/>
  <c r="E5" i="49" s="1"/>
  <c r="B5" i="47"/>
  <c r="C5" i="47" s="1"/>
  <c r="E5" i="47" s="1"/>
  <c r="E66" i="26"/>
  <c r="C66" i="26"/>
  <c r="H6" i="26"/>
  <c r="H66" i="26" s="1"/>
  <c r="G6" i="26"/>
  <c r="G66" i="26" s="1"/>
  <c r="D66" i="26"/>
  <c r="B6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66" i="33" s="1"/>
  <c r="G6" i="33"/>
  <c r="G66" i="33" s="1"/>
  <c r="E66" i="33"/>
  <c r="D66" i="33"/>
  <c r="C66" i="33"/>
  <c r="B66" i="33"/>
  <c r="D45" i="44" l="1"/>
  <c r="H502" i="49"/>
  <c r="J502" i="49" s="1"/>
  <c r="G502" i="49"/>
  <c r="I502" i="49" s="1"/>
  <c r="D5" i="49"/>
  <c r="H11" i="44"/>
  <c r="H44" i="44"/>
  <c r="J44" i="44" s="1"/>
  <c r="G44" i="44"/>
  <c r="I44" i="44" s="1"/>
  <c r="B45" i="44"/>
  <c r="E45" i="44"/>
  <c r="H45" i="44" s="1"/>
  <c r="C45" i="44"/>
  <c r="C5" i="44"/>
  <c r="E5" i="44" s="1"/>
  <c r="H27" i="47"/>
  <c r="J27" i="47" s="1"/>
  <c r="G27" i="47"/>
  <c r="I27" i="47" s="1"/>
  <c r="H38" i="47"/>
  <c r="G38" i="47"/>
  <c r="I38" i="47" s="1"/>
  <c r="J38" i="47"/>
  <c r="D5" i="47"/>
  <c r="H33" i="46"/>
  <c r="J33" i="46" s="1"/>
  <c r="G33" i="46"/>
  <c r="I33" i="46" s="1"/>
  <c r="D5" i="46"/>
  <c r="D5" i="33"/>
  <c r="J6" i="26"/>
  <c r="I6" i="26"/>
  <c r="I66" i="26"/>
  <c r="J66"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E50" i="45"/>
  <c r="H50" i="45" s="1"/>
  <c r="E51" i="45"/>
  <c r="E52" i="45"/>
  <c r="H52" i="45" s="1"/>
  <c r="E53" i="45"/>
  <c r="E54" i="45"/>
  <c r="H54" i="45" s="1"/>
  <c r="E55" i="45"/>
  <c r="E56" i="45"/>
  <c r="H56" i="45" s="1"/>
  <c r="E57" i="45"/>
  <c r="H57" i="45" s="1"/>
  <c r="E58" i="45"/>
  <c r="E59" i="45"/>
  <c r="H59" i="45" s="1"/>
  <c r="E60" i="45"/>
  <c r="H60" i="45" s="1"/>
  <c r="E61" i="45"/>
  <c r="E62" i="45"/>
  <c r="H62" i="45" s="1"/>
  <c r="E63" i="45"/>
  <c r="H63" i="45" s="1"/>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H42" i="45" s="1"/>
  <c r="G34" i="45"/>
  <c r="I34" i="45" s="1"/>
  <c r="H34" i="45"/>
  <c r="J34" i="45" s="1"/>
  <c r="H11" i="45"/>
  <c r="J11" i="45" s="1"/>
  <c r="G11" i="45"/>
  <c r="I11" i="45" s="1"/>
  <c r="J15" i="51"/>
  <c r="J24" i="51"/>
  <c r="K24" i="51"/>
  <c r="D13" i="51"/>
  <c r="F13" i="51" s="1"/>
  <c r="G11" i="44"/>
  <c r="C6" i="45"/>
  <c r="B38" i="45"/>
  <c r="I11" i="44"/>
  <c r="G45" i="44" l="1"/>
  <c r="J45" i="44"/>
  <c r="I45" i="44"/>
  <c r="G65" i="45"/>
  <c r="G63" i="45"/>
  <c r="G61" i="45"/>
  <c r="G59" i="45"/>
  <c r="G57" i="45"/>
  <c r="G55" i="45"/>
  <c r="G53" i="45"/>
  <c r="G51" i="45"/>
  <c r="G49" i="45"/>
  <c r="G47" i="45"/>
  <c r="H65" i="45"/>
  <c r="H61" i="45"/>
  <c r="H55" i="45"/>
  <c r="H53" i="45"/>
  <c r="H51" i="45"/>
  <c r="H49" i="45"/>
  <c r="H47" i="45"/>
  <c r="H40" i="45"/>
  <c r="D43" i="45"/>
  <c r="H39" i="45"/>
  <c r="G39" i="45"/>
  <c r="B43" i="45"/>
  <c r="C66" i="45"/>
  <c r="G64" i="45"/>
  <c r="G62" i="45"/>
  <c r="G60" i="45"/>
  <c r="G58" i="45"/>
  <c r="G56" i="45"/>
  <c r="G54" i="45"/>
  <c r="G52" i="45"/>
  <c r="G50" i="45"/>
  <c r="G48" i="45"/>
  <c r="G46" i="45"/>
  <c r="B66" i="45"/>
  <c r="E66" i="45"/>
  <c r="H58" i="45"/>
  <c r="D66" i="45"/>
  <c r="H66" i="45" s="1"/>
  <c r="H46" i="45"/>
  <c r="H41" i="45"/>
  <c r="E43" i="45"/>
  <c r="C43" i="45"/>
  <c r="C38" i="45"/>
  <c r="E6" i="45"/>
  <c r="E38" i="45" s="1"/>
  <c r="G66" i="45" l="1"/>
  <c r="G43" i="45"/>
  <c r="H43" i="45"/>
</calcChain>
</file>

<file path=xl/sharedStrings.xml><?xml version="1.0" encoding="utf-8"?>
<sst xmlns="http://schemas.openxmlformats.org/spreadsheetml/2006/main" count="1769" uniqueCount="622">
  <si>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</si>
  <si>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</si>
  <si>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</si>
  <si>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</si>
  <si>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</si>
  <si>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</si>
  <si>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</si>
  <si>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</si>
  <si>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</si>
  <si>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</si>
  <si>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</si>
  <si>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</si>
  <si>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</si>
  <si>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</si>
  <si>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</si>
  <si>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</si>
  <si>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</si>
  <si>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</si>
  <si>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</si>
  <si>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</si>
  <si>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</si>
  <si>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</si>
  <si>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</si>
  <si>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</si>
  <si>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</si>
  <si>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</si>
  <si>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</si>
  <si>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</si>
  <si>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</si>
  <si>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</si>
  <si>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</si>
  <si>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</si>
  <si>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</si>
  <si>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</si>
  <si>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</si>
  <si>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</si>
  <si>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Citroen</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</si>
  <si>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</si>
  <si>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</si>
  <si>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</si>
  <si>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</si>
  <si>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</si>
  <si>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</si>
  <si>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</si>
  <si>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</si>
  <si>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</si>
  <si>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</si>
  <si>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</si>
  <si>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</si>
  <si>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</si>
  <si>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</si>
  <si>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</si>
  <si>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</si>
  <si>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</si>
  <si>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</si>
  <si>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</si>
  <si>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</si>
  <si>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</si>
  <si>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</si>
  <si>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</si>
  <si>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</si>
  <si>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</si>
  <si>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</si>
  <si>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</si>
  <si>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</si>
  <si>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</si>
  <si>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</si>
  <si>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</si>
  <si>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</si>
  <si>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</si>
  <si>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</si>
  <si>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</si>
  <si>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</si>
  <si>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</si>
  <si>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</si>
  <si>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</si>
  <si>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</si>
  <si>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</si>
  <si>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</si>
  <si>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</si>
  <si>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</si>
  <si>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</si>
  <si>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</si>
  <si>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</si>
  <si>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</si>
  <si>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</si>
  <si>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</si>
  <si>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</si>
  <si>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</si>
  <si>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</si>
  <si>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TAS REPORT</t>
  </si>
  <si>
    <t>SEPTEMBER 2022</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</si>
  <si>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</si>
  <si>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</si>
  <si>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</si>
  <si>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</si>
  <si>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</si>
  <si>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</si>
  <si>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</si>
  <si>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</si>
  <si>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</si>
  <si>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</si>
  <si>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</si>
  <si>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</si>
  <si>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</si>
  <si>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</si>
  <si>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</si>
  <si>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</si>
  <si>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</si>
  <si>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</si>
  <si>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</si>
  <si>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</si>
  <si>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</si>
  <si>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</si>
  <si>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</si>
  <si>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</si>
  <si>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</si>
  <si>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</si>
  <si>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</si>
  <si>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</si>
  <si>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</si>
  <si>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</si>
  <si>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</si>
  <si>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</si>
  <si>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</si>
  <si>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</si>
  <si>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</si>
  <si>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</si>
  <si>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</si>
  <si>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</si>
  <si>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</si>
  <si>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</si>
  <si>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</si>
  <si>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</si>
  <si>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</si>
  <si>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</si>
  <si>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</si>
  <si>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</si>
  <si>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</si>
  <si>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</si>
  <si>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</si>
  <si>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</si>
  <si>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</si>
  <si>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</si>
  <si>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</si>
  <si>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</si>
  <si>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</si>
  <si>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</si>
  <si>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</si>
  <si>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</si>
  <si>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</si>
  <si>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</si>
  <si>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</si>
  <si>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</si>
  <si>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</si>
  <si>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</si>
  <si>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</si>
  <si>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</si>
  <si>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</si>
  <si>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</si>
  <si>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</si>
  <si>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</si>
  <si>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</si>
  <si>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</si>
  <si>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</si>
  <si>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</si>
  <si>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</si>
  <si>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</si>
  <si>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</si>
  <si>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</si>
  <si>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</si>
  <si>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</si>
  <si>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</si>
  <si>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</si>
  <si>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</si>
  <si>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</si>
  <si>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</si>
  <si>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</si>
  <si>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</si>
  <si>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</si>
  <si>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</si>
  <si>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</si>
  <si>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</si>
  <si>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</si>
  <si>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</si>
  <si>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</si>
  <si>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</si>
  <si>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</si>
  <si>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</si>
  <si>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</si>
  <si>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</si>
  <si>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</si>
  <si>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</si>
  <si>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</si>
  <si>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</si>
  <si>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</si>
  <si>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</si>
  <si>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</si>
  <si>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</si>
  <si>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</si>
  <si>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</si>
  <si>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</si>
  <si>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</si>
  <si>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</si>
  <si>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</si>
  <si>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</si>
  <si>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</si>
  <si>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</si>
  <si>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</si>
  <si>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</si>
  <si>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</si>
  <si>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</si>
  <si>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</si>
  <si>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</si>
  <si>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</si>
  <si>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</si>
  <si>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</si>
  <si>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</si>
  <si>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</si>
  <si>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</si>
  <si>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</si>
  <si>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</si>
  <si>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</si>
  <si>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</si>
  <si>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</si>
  <si>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Mercedes-Benz A-Class</t>
  </si>
  <si>
    <t>Mercedes-Benz B-Class</t>
  </si>
  <si>
    <t>MINI Clubman</t>
  </si>
  <si>
    <t>Nissan Leaf</t>
  </si>
  <si>
    <t>Honda Accord</t>
  </si>
  <si>
    <t>Hyundai Sonata</t>
  </si>
  <si>
    <t>Mazda6</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</si>
  <si>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</si>
  <si>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</si>
  <si>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</si>
  <si>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</si>
  <si>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</si>
  <si>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</si>
  <si>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</si>
  <si>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</si>
  <si>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</si>
  <si>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</si>
  <si>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</si>
  <si>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</si>
  <si>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</si>
  <si>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</si>
  <si>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</si>
  <si>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</si>
  <si>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</si>
  <si>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</si>
  <si>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</si>
  <si>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</si>
  <si>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</si>
  <si>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</si>
  <si>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</si>
  <si>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BMW 5 Series</t>
  </si>
  <si>
    <t>Genesis G80</t>
  </si>
  <si>
    <t>Mercedes-Benz CLS-Class</t>
  </si>
  <si>
    <t>Mercedes-Benz E-Class</t>
  </si>
  <si>
    <t>Porsche Taycan</t>
  </si>
  <si>
    <t>Chrysler 300</t>
  </si>
  <si>
    <t>Maserati Quattroporte</t>
  </si>
  <si>
    <t>Mercedes-Benz S-Class</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</si>
  <si>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</si>
  <si>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</si>
  <si>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</si>
  <si>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</si>
  <si>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</si>
  <si>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</si>
  <si>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</si>
  <si>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</si>
  <si>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</si>
  <si>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</si>
  <si>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</si>
  <si>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</si>
  <si>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</si>
  <si>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</si>
  <si>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</si>
  <si>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Mazda MX5</t>
  </si>
  <si>
    <t>MINI Cabrio</t>
  </si>
  <si>
    <t>Nissan 370Z</t>
  </si>
  <si>
    <t>Nissan Z</t>
  </si>
  <si>
    <t>Subaru BRZ</t>
  </si>
  <si>
    <t>Toyota GR86 / 86</t>
  </si>
  <si>
    <t>Audi A5</t>
  </si>
  <si>
    <t>Audi TT</t>
  </si>
  <si>
    <t>BMW 4 Series Coupe/Conv</t>
  </si>
  <si>
    <t>Chevrolet Corvette Stingray</t>
  </si>
  <si>
    <t>Lotus Exige</t>
  </si>
  <si>
    <t>Mercedes-Benz C-Class Cpe/Conv</t>
  </si>
  <si>
    <t>Mercedes-Benz E-Class Cpe/Conv</t>
  </si>
  <si>
    <t>Porsche Boxster</t>
  </si>
  <si>
    <t>Porsche Cayman</t>
  </si>
  <si>
    <t>Toyota Supra</t>
  </si>
  <si>
    <t>Ferrari Coupe/Conv</t>
  </si>
  <si>
    <t>Maserati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</si>
  <si>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</si>
  <si>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</si>
  <si>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</si>
  <si>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</si>
  <si>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</si>
  <si>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</si>
  <si>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</si>
  <si>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</si>
  <si>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</si>
  <si>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</si>
  <si>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</si>
  <si>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</si>
  <si>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</si>
  <si>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</si>
  <si>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</si>
  <si>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</si>
  <si>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</si>
  <si>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</si>
  <si>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</si>
  <si>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</si>
  <si>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</si>
  <si>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</si>
  <si>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</si>
  <si>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</si>
  <si>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</si>
  <si>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</si>
  <si>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</si>
  <si>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</si>
  <si>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</si>
  <si>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</si>
  <si>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</si>
  <si>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</si>
  <si>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</si>
  <si>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</si>
  <si>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</si>
  <si>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</si>
  <si>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</si>
  <si>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</si>
  <si>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</si>
  <si>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</si>
  <si>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</si>
  <si>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</si>
  <si>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</si>
  <si>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</si>
  <si>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</si>
  <si>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</si>
  <si>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</si>
  <si>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</si>
  <si>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</si>
  <si>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</si>
  <si>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</si>
  <si>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</si>
  <si>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</si>
  <si>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</si>
  <si>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</si>
  <si>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</si>
  <si>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</si>
  <si>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</si>
  <si>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</si>
  <si>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</si>
  <si>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</si>
  <si>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</si>
  <si>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</si>
  <si>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</si>
  <si>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</si>
  <si>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</si>
  <si>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</si>
  <si>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</si>
  <si>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</si>
  <si>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</si>
  <si>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</si>
  <si>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</si>
  <si>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</si>
  <si>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</si>
  <si>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</si>
  <si>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Tesla Model Y</t>
  </si>
  <si>
    <t>Volvo XC60</t>
  </si>
  <si>
    <t>Ford Endura</t>
  </si>
  <si>
    <t>Ford Everest</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</si>
  <si>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</si>
  <si>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</si>
  <si>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</si>
  <si>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</si>
  <si>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</si>
  <si>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</si>
  <si>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</si>
  <si>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</si>
  <si>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</si>
  <si>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</si>
  <si>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</si>
  <si>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</si>
  <si>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</si>
  <si>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</si>
  <si>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</si>
  <si>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</si>
  <si>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</si>
  <si>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</si>
  <si>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</si>
  <si>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</si>
  <si>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</si>
  <si>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</si>
  <si>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</si>
  <si>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</si>
  <si>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</si>
  <si>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</si>
  <si>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</si>
  <si>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</si>
  <si>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</si>
  <si>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</si>
  <si>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</si>
  <si>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</si>
  <si>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</si>
  <si>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</si>
  <si>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</si>
  <si>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</si>
  <si>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</si>
  <si>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</si>
  <si>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</si>
  <si>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</si>
  <si>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</si>
  <si>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</si>
  <si>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</si>
  <si>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</si>
  <si>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</si>
  <si>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Land Rover Range Rover</t>
  </si>
  <si>
    <t>Mercedes-Benz G-Class</t>
  </si>
  <si>
    <t>Mercedes-Benz GLS-Class</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</si>
  <si>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</si>
  <si>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</si>
  <si>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</si>
  <si>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</si>
  <si>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</si>
  <si>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</si>
  <si>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</si>
  <si>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</si>
  <si>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</si>
  <si>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</si>
  <si>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</si>
  <si>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</si>
  <si>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</si>
  <si>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</si>
  <si>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</si>
  <si>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</si>
  <si>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</si>
  <si>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</si>
  <si>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</si>
  <si>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</si>
  <si>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</si>
  <si>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</si>
  <si>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</si>
  <si>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</si>
  <si>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</si>
  <si>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</si>
  <si>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</si>
  <si>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</si>
  <si>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</si>
  <si>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</si>
  <si>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</si>
  <si>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</si>
  <si>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</si>
  <si>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</si>
  <si>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</si>
  <si>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</si>
  <si>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</si>
  <si>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</si>
  <si>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</si>
  <si>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</si>
  <si>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</si>
  <si>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</si>
  <si>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</si>
  <si>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</si>
  <si>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</si>
  <si>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</si>
  <si>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</si>
  <si>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</si>
  <si>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</si>
  <si>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</si>
  <si>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</si>
  <si>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</si>
  <si>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</si>
  <si>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</si>
  <si>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</si>
  <si>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</si>
  <si>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LDV Deliver 9</t>
  </si>
  <si>
    <t>Mercedes-Benz Sprinter</t>
  </si>
  <si>
    <t>Peugeot Boxer</t>
  </si>
  <si>
    <t>Renault Master</t>
  </si>
  <si>
    <t>Volkswagen Crafter</t>
  </si>
  <si>
    <t>DAF (MD)</t>
  </si>
  <si>
    <t>Fuso Fighter (MD)</t>
  </si>
  <si>
    <t>Hino (MD)</t>
  </si>
  <si>
    <t>Isuzu N-Series (MD)</t>
  </si>
  <si>
    <t>Iveco (MD)</t>
  </si>
  <si>
    <t>MAN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</si>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</sst>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90</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91</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92</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93</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94</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95</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96</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97</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98</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99</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621</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9"/>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298</v>
      </c>
      <c r="B7" s="65">
        <v>1</v>
      </c>
      <c r="C7" s="34">
        <f>IF(B18=0, "-", B7/B18)</f>
        <v>2.1739130434782608E-2</v>
      </c>
      <c r="D7" s="65">
        <v>2</v>
      </c>
      <c r="E7" s="9">
        <f>IF(D18=0, "-", D7/D18)</f>
        <v>2.7397260273972601E-2</v>
      </c>
      <c r="F7" s="81">
        <v>15</v>
      </c>
      <c r="G7" s="34">
        <f>IF(F18=0, "-", F7/F18)</f>
        <v>2.4752475247524754E-2</v>
      </c>
      <c r="H7" s="65">
        <v>37</v>
      </c>
      <c r="I7" s="9">
        <f>IF(H18=0, "-", H7/H18)</f>
        <v>5.7187017001545597E-2</v>
      </c>
      <c r="J7" s="8">
        <f t="shared" ref="J7:J16" si="0">IF(D7=0, "-", IF((B7-D7)/D7&lt;10, (B7-D7)/D7, "&gt;999%"))</f>
        <v>-0.5</v>
      </c>
      <c r="K7" s="9">
        <f t="shared" ref="K7:K16" si="1">IF(H7=0, "-", IF((F7-H7)/H7&lt;10, (F7-H7)/H7, "&gt;999%"))</f>
        <v>-0.59459459459459463</v>
      </c>
    </row>
    <row r="8" spans="1:11" x14ac:dyDescent="0.25">
      <c r="A8" s="7" t="s">
        <v>299</v>
      </c>
      <c r="B8" s="65">
        <v>8</v>
      </c>
      <c r="C8" s="34">
        <f>IF(B18=0, "-", B8/B18)</f>
        <v>0.17391304347826086</v>
      </c>
      <c r="D8" s="65">
        <v>8</v>
      </c>
      <c r="E8" s="9">
        <f>IF(D18=0, "-", D8/D18)</f>
        <v>0.1095890410958904</v>
      </c>
      <c r="F8" s="81">
        <v>102</v>
      </c>
      <c r="G8" s="34">
        <f>IF(F18=0, "-", F8/F18)</f>
        <v>0.16831683168316833</v>
      </c>
      <c r="H8" s="65">
        <v>78</v>
      </c>
      <c r="I8" s="9">
        <f>IF(H18=0, "-", H8/H18)</f>
        <v>0.12055641421947449</v>
      </c>
      <c r="J8" s="8">
        <f t="shared" si="0"/>
        <v>0</v>
      </c>
      <c r="K8" s="9">
        <f t="shared" si="1"/>
        <v>0.30769230769230771</v>
      </c>
    </row>
    <row r="9" spans="1:11" x14ac:dyDescent="0.25">
      <c r="A9" s="7" t="s">
        <v>300</v>
      </c>
      <c r="B9" s="65">
        <v>11</v>
      </c>
      <c r="C9" s="34">
        <f>IF(B18=0, "-", B9/B18)</f>
        <v>0.2391304347826087</v>
      </c>
      <c r="D9" s="65">
        <v>7</v>
      </c>
      <c r="E9" s="9">
        <f>IF(D18=0, "-", D9/D18)</f>
        <v>9.5890410958904104E-2</v>
      </c>
      <c r="F9" s="81">
        <v>86</v>
      </c>
      <c r="G9" s="34">
        <f>IF(F18=0, "-", F9/F18)</f>
        <v>0.14191419141914191</v>
      </c>
      <c r="H9" s="65">
        <v>70</v>
      </c>
      <c r="I9" s="9">
        <f>IF(H18=0, "-", H9/H18)</f>
        <v>0.10819165378670788</v>
      </c>
      <c r="J9" s="8">
        <f t="shared" si="0"/>
        <v>0.5714285714285714</v>
      </c>
      <c r="K9" s="9">
        <f t="shared" si="1"/>
        <v>0.22857142857142856</v>
      </c>
    </row>
    <row r="10" spans="1:11" x14ac:dyDescent="0.25">
      <c r="A10" s="7" t="s">
        <v>301</v>
      </c>
      <c r="B10" s="65">
        <v>6</v>
      </c>
      <c r="C10" s="34">
        <f>IF(B18=0, "-", B10/B18)</f>
        <v>0.13043478260869565</v>
      </c>
      <c r="D10" s="65">
        <v>8</v>
      </c>
      <c r="E10" s="9">
        <f>IF(D18=0, "-", D10/D18)</f>
        <v>0.1095890410958904</v>
      </c>
      <c r="F10" s="81">
        <v>101</v>
      </c>
      <c r="G10" s="34">
        <f>IF(F18=0, "-", F10/F18)</f>
        <v>0.16666666666666666</v>
      </c>
      <c r="H10" s="65">
        <v>158</v>
      </c>
      <c r="I10" s="9">
        <f>IF(H18=0, "-", H10/H18)</f>
        <v>0.24420401854714066</v>
      </c>
      <c r="J10" s="8">
        <f t="shared" si="0"/>
        <v>-0.25</v>
      </c>
      <c r="K10" s="9">
        <f t="shared" si="1"/>
        <v>-0.36075949367088606</v>
      </c>
    </row>
    <row r="11" spans="1:11" x14ac:dyDescent="0.25">
      <c r="A11" s="7" t="s">
        <v>302</v>
      </c>
      <c r="B11" s="65">
        <v>0</v>
      </c>
      <c r="C11" s="34">
        <f>IF(B18=0, "-", B11/B18)</f>
        <v>0</v>
      </c>
      <c r="D11" s="65">
        <v>3</v>
      </c>
      <c r="E11" s="9">
        <f>IF(D18=0, "-", D11/D18)</f>
        <v>4.1095890410958902E-2</v>
      </c>
      <c r="F11" s="81">
        <v>21</v>
      </c>
      <c r="G11" s="34">
        <f>IF(F18=0, "-", F11/F18)</f>
        <v>3.4653465346534656E-2</v>
      </c>
      <c r="H11" s="65">
        <v>22</v>
      </c>
      <c r="I11" s="9">
        <f>IF(H18=0, "-", H11/H18)</f>
        <v>3.4003091190108192E-2</v>
      </c>
      <c r="J11" s="8">
        <f t="shared" si="0"/>
        <v>-1</v>
      </c>
      <c r="K11" s="9">
        <f t="shared" si="1"/>
        <v>-4.5454545454545456E-2</v>
      </c>
    </row>
    <row r="12" spans="1:11" x14ac:dyDescent="0.25">
      <c r="A12" s="7" t="s">
        <v>303</v>
      </c>
      <c r="B12" s="65">
        <v>0</v>
      </c>
      <c r="C12" s="34">
        <f>IF(B18=0, "-", B12/B18)</f>
        <v>0</v>
      </c>
      <c r="D12" s="65">
        <v>2</v>
      </c>
      <c r="E12" s="9">
        <f>IF(D18=0, "-", D12/D18)</f>
        <v>2.7397260273972601E-2</v>
      </c>
      <c r="F12" s="81">
        <v>22</v>
      </c>
      <c r="G12" s="34">
        <f>IF(F18=0, "-", F12/F18)</f>
        <v>3.6303630363036306E-2</v>
      </c>
      <c r="H12" s="65">
        <v>9</v>
      </c>
      <c r="I12" s="9">
        <f>IF(H18=0, "-", H12/H18)</f>
        <v>1.3910355486862442E-2</v>
      </c>
      <c r="J12" s="8">
        <f t="shared" si="0"/>
        <v>-1</v>
      </c>
      <c r="K12" s="9">
        <f t="shared" si="1"/>
        <v>1.4444444444444444</v>
      </c>
    </row>
    <row r="13" spans="1:11" x14ac:dyDescent="0.25">
      <c r="A13" s="7" t="s">
        <v>304</v>
      </c>
      <c r="B13" s="65">
        <v>2</v>
      </c>
      <c r="C13" s="34">
        <f>IF(B18=0, "-", B13/B18)</f>
        <v>4.3478260869565216E-2</v>
      </c>
      <c r="D13" s="65">
        <v>6</v>
      </c>
      <c r="E13" s="9">
        <f>IF(D18=0, "-", D13/D18)</f>
        <v>8.2191780821917804E-2</v>
      </c>
      <c r="F13" s="81">
        <v>42</v>
      </c>
      <c r="G13" s="34">
        <f>IF(F18=0, "-", F13/F18)</f>
        <v>6.9306930693069313E-2</v>
      </c>
      <c r="H13" s="65">
        <v>42</v>
      </c>
      <c r="I13" s="9">
        <f>IF(H18=0, "-", H13/H18)</f>
        <v>6.4914992272024727E-2</v>
      </c>
      <c r="J13" s="8">
        <f t="shared" si="0"/>
        <v>-0.66666666666666663</v>
      </c>
      <c r="K13" s="9">
        <f t="shared" si="1"/>
        <v>0</v>
      </c>
    </row>
    <row r="14" spans="1:11" x14ac:dyDescent="0.25">
      <c r="A14" s="7" t="s">
        <v>305</v>
      </c>
      <c r="B14" s="65">
        <v>6</v>
      </c>
      <c r="C14" s="34">
        <f>IF(B18=0, "-", B14/B18)</f>
        <v>0.13043478260869565</v>
      </c>
      <c r="D14" s="65">
        <v>7</v>
      </c>
      <c r="E14" s="9">
        <f>IF(D18=0, "-", D14/D18)</f>
        <v>9.5890410958904104E-2</v>
      </c>
      <c r="F14" s="81">
        <v>62</v>
      </c>
      <c r="G14" s="34">
        <f>IF(F18=0, "-", F14/F18)</f>
        <v>0.10231023102310231</v>
      </c>
      <c r="H14" s="65">
        <v>43</v>
      </c>
      <c r="I14" s="9">
        <f>IF(H18=0, "-", H14/H18)</f>
        <v>6.6460587326120563E-2</v>
      </c>
      <c r="J14" s="8">
        <f t="shared" si="0"/>
        <v>-0.14285714285714285</v>
      </c>
      <c r="K14" s="9">
        <f t="shared" si="1"/>
        <v>0.44186046511627908</v>
      </c>
    </row>
    <row r="15" spans="1:11" x14ac:dyDescent="0.25">
      <c r="A15" s="7" t="s">
        <v>306</v>
      </c>
      <c r="B15" s="65">
        <v>3</v>
      </c>
      <c r="C15" s="34">
        <f>IF(B18=0, "-", B15/B18)</f>
        <v>6.5217391304347824E-2</v>
      </c>
      <c r="D15" s="65">
        <v>20</v>
      </c>
      <c r="E15" s="9">
        <f>IF(D18=0, "-", D15/D18)</f>
        <v>0.27397260273972601</v>
      </c>
      <c r="F15" s="81">
        <v>87</v>
      </c>
      <c r="G15" s="34">
        <f>IF(F18=0, "-", F15/F18)</f>
        <v>0.14356435643564355</v>
      </c>
      <c r="H15" s="65">
        <v>108</v>
      </c>
      <c r="I15" s="9">
        <f>IF(H18=0, "-", H15/H18)</f>
        <v>0.16692426584234932</v>
      </c>
      <c r="J15" s="8">
        <f t="shared" si="0"/>
        <v>-0.85</v>
      </c>
      <c r="K15" s="9">
        <f t="shared" si="1"/>
        <v>-0.19444444444444445</v>
      </c>
    </row>
    <row r="16" spans="1:11" x14ac:dyDescent="0.25">
      <c r="A16" s="7" t="s">
        <v>307</v>
      </c>
      <c r="B16" s="65">
        <v>9</v>
      </c>
      <c r="C16" s="34">
        <f>IF(B18=0, "-", B16/B18)</f>
        <v>0.19565217391304349</v>
      </c>
      <c r="D16" s="65">
        <v>10</v>
      </c>
      <c r="E16" s="9">
        <f>IF(D18=0, "-", D16/D18)</f>
        <v>0.13698630136986301</v>
      </c>
      <c r="F16" s="81">
        <v>68</v>
      </c>
      <c r="G16" s="34">
        <f>IF(F18=0, "-", F16/F18)</f>
        <v>0.11221122112211221</v>
      </c>
      <c r="H16" s="65">
        <v>80</v>
      </c>
      <c r="I16" s="9">
        <f>IF(H18=0, "-", H16/H18)</f>
        <v>0.12364760432766615</v>
      </c>
      <c r="J16" s="8">
        <f t="shared" si="0"/>
        <v>-0.1</v>
      </c>
      <c r="K16" s="9">
        <f t="shared" si="1"/>
        <v>-0.15</v>
      </c>
    </row>
    <row r="17" spans="1:11" x14ac:dyDescent="0.25">
      <c r="A17" s="2"/>
      <c r="B17" s="68"/>
      <c r="C17" s="33"/>
      <c r="D17" s="68"/>
      <c r="E17" s="6"/>
      <c r="F17" s="82"/>
      <c r="G17" s="33"/>
      <c r="H17" s="68"/>
      <c r="I17" s="6"/>
      <c r="J17" s="5"/>
      <c r="K17" s="6"/>
    </row>
    <row r="18" spans="1:11" s="43" customFormat="1" x14ac:dyDescent="0.25">
      <c r="A18" s="162" t="s">
        <v>546</v>
      </c>
      <c r="B18" s="71">
        <f>SUM(B7:B17)</f>
        <v>46</v>
      </c>
      <c r="C18" s="40">
        <f>B18/1630</f>
        <v>2.8220858895705522E-2</v>
      </c>
      <c r="D18" s="71">
        <f>SUM(D7:D17)</f>
        <v>73</v>
      </c>
      <c r="E18" s="41">
        <f>D18/1645</f>
        <v>4.4376899696048633E-2</v>
      </c>
      <c r="F18" s="77">
        <f>SUM(F7:F17)</f>
        <v>606</v>
      </c>
      <c r="G18" s="42">
        <f>F18/14054</f>
        <v>4.3119396613063896E-2</v>
      </c>
      <c r="H18" s="71">
        <f>SUM(H7:H17)</f>
        <v>647</v>
      </c>
      <c r="I18" s="41">
        <f>H18/14340</f>
        <v>4.5118549511854948E-2</v>
      </c>
      <c r="J18" s="37">
        <f>IF(D18=0, "-", IF((B18-D18)/D18&lt;10, (B18-D18)/D18, "&gt;999%"))</f>
        <v>-0.36986301369863012</v>
      </c>
      <c r="K18" s="38">
        <f>IF(H18=0, "-", IF((F18-H18)/H18&lt;10, (F18-H18)/H18, "&gt;999%"))</f>
        <v>-6.3369397217928905E-2</v>
      </c>
    </row>
    <row r="19" spans="1:11" x14ac:dyDescent="0.25">
      <c r="B19" s="83"/>
      <c r="D19" s="83"/>
      <c r="F19" s="83"/>
      <c r="H19" s="83"/>
    </row>
    <row r="20" spans="1:11" s="43" customFormat="1" x14ac:dyDescent="0.25">
      <c r="A20" s="162" t="s">
        <v>546</v>
      </c>
      <c r="B20" s="71">
        <v>46</v>
      </c>
      <c r="C20" s="40">
        <f>B20/1630</f>
        <v>2.8220858895705522E-2</v>
      </c>
      <c r="D20" s="71">
        <v>73</v>
      </c>
      <c r="E20" s="41">
        <f>D20/1645</f>
        <v>4.4376899696048633E-2</v>
      </c>
      <c r="F20" s="77">
        <v>606</v>
      </c>
      <c r="G20" s="42">
        <f>F20/14054</f>
        <v>4.3119396613063896E-2</v>
      </c>
      <c r="H20" s="71">
        <v>647</v>
      </c>
      <c r="I20" s="41">
        <f>H20/14340</f>
        <v>4.5118549511854948E-2</v>
      </c>
      <c r="J20" s="37">
        <f>IF(D20=0, "-", IF((B20-D20)/D20&lt;10, (B20-D20)/D20, "&gt;999%"))</f>
        <v>-0.36986301369863012</v>
      </c>
      <c r="K20" s="38">
        <f>IF(H20=0, "-", IF((F20-H20)/H20&lt;10, (F20-H20)/H20, "&gt;999%"))</f>
        <v>-6.3369397217928905E-2</v>
      </c>
    </row>
    <row r="21" spans="1:11" x14ac:dyDescent="0.25">
      <c r="B21" s="83"/>
      <c r="D21" s="83"/>
      <c r="F21" s="83"/>
      <c r="H21" s="83"/>
    </row>
    <row r="22" spans="1:11" ht="15.6" x14ac:dyDescent="0.3">
      <c r="A22" s="164" t="s">
        <v>112</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142</v>
      </c>
      <c r="B24" s="61" t="s">
        <v>12</v>
      </c>
      <c r="C24" s="62" t="s">
        <v>13</v>
      </c>
      <c r="D24" s="61" t="s">
        <v>12</v>
      </c>
      <c r="E24" s="63" t="s">
        <v>13</v>
      </c>
      <c r="F24" s="62" t="s">
        <v>12</v>
      </c>
      <c r="G24" s="62" t="s">
        <v>13</v>
      </c>
      <c r="H24" s="61" t="s">
        <v>12</v>
      </c>
      <c r="I24" s="63" t="s">
        <v>13</v>
      </c>
      <c r="J24" s="61"/>
      <c r="K24" s="63"/>
    </row>
    <row r="25" spans="1:11" x14ac:dyDescent="0.25">
      <c r="A25" s="7" t="s">
        <v>308</v>
      </c>
      <c r="B25" s="65">
        <v>0</v>
      </c>
      <c r="C25" s="34">
        <f>IF(B47=0, "-", B25/B47)</f>
        <v>0</v>
      </c>
      <c r="D25" s="65">
        <v>0</v>
      </c>
      <c r="E25" s="9">
        <f>IF(D47=0, "-", D25/D47)</f>
        <v>0</v>
      </c>
      <c r="F25" s="81">
        <v>0</v>
      </c>
      <c r="G25" s="34">
        <f>IF(F47=0, "-", F25/F47)</f>
        <v>0</v>
      </c>
      <c r="H25" s="65">
        <v>12</v>
      </c>
      <c r="I25" s="9">
        <f>IF(H47=0, "-", H25/H47)</f>
        <v>5.5020632737276479E-3</v>
      </c>
      <c r="J25" s="8" t="str">
        <f t="shared" ref="J25:J45" si="2">IF(D25=0, "-", IF((B25-D25)/D25&lt;10, (B25-D25)/D25, "&gt;999%"))</f>
        <v>-</v>
      </c>
      <c r="K25" s="9">
        <f t="shared" ref="K25:K45" si="3">IF(H25=0, "-", IF((F25-H25)/H25&lt;10, (F25-H25)/H25, "&gt;999%"))</f>
        <v>-1</v>
      </c>
    </row>
    <row r="26" spans="1:11" x14ac:dyDescent="0.25">
      <c r="A26" s="7" t="s">
        <v>309</v>
      </c>
      <c r="B26" s="65">
        <v>16</v>
      </c>
      <c r="C26" s="34">
        <f>IF(B47=0, "-", B26/B47)</f>
        <v>6.2745098039215685E-2</v>
      </c>
      <c r="D26" s="65">
        <v>1</v>
      </c>
      <c r="E26" s="9">
        <f>IF(D47=0, "-", D26/D47)</f>
        <v>4.2372881355932203E-3</v>
      </c>
      <c r="F26" s="81">
        <v>41</v>
      </c>
      <c r="G26" s="34">
        <f>IF(F47=0, "-", F26/F47)</f>
        <v>2.3229461756373939E-2</v>
      </c>
      <c r="H26" s="65">
        <v>17</v>
      </c>
      <c r="I26" s="9">
        <f>IF(H47=0, "-", H26/H47)</f>
        <v>7.7945896377808344E-3</v>
      </c>
      <c r="J26" s="8" t="str">
        <f t="shared" si="2"/>
        <v>&gt;999%</v>
      </c>
      <c r="K26" s="9">
        <f t="shared" si="3"/>
        <v>1.411764705882353</v>
      </c>
    </row>
    <row r="27" spans="1:11" x14ac:dyDescent="0.25">
      <c r="A27" s="7" t="s">
        <v>310</v>
      </c>
      <c r="B27" s="65">
        <v>4</v>
      </c>
      <c r="C27" s="34">
        <f>IF(B47=0, "-", B27/B47)</f>
        <v>1.5686274509803921E-2</v>
      </c>
      <c r="D27" s="65">
        <v>18</v>
      </c>
      <c r="E27" s="9">
        <f>IF(D47=0, "-", D27/D47)</f>
        <v>7.6271186440677971E-2</v>
      </c>
      <c r="F27" s="81">
        <v>68</v>
      </c>
      <c r="G27" s="34">
        <f>IF(F47=0, "-", F27/F47)</f>
        <v>3.8526912181303115E-2</v>
      </c>
      <c r="H27" s="65">
        <v>124</v>
      </c>
      <c r="I27" s="9">
        <f>IF(H47=0, "-", H27/H47)</f>
        <v>5.6854653828519029E-2</v>
      </c>
      <c r="J27" s="8">
        <f t="shared" si="2"/>
        <v>-0.77777777777777779</v>
      </c>
      <c r="K27" s="9">
        <f t="shared" si="3"/>
        <v>-0.45161290322580644</v>
      </c>
    </row>
    <row r="28" spans="1:11" x14ac:dyDescent="0.25">
      <c r="A28" s="7" t="s">
        <v>311</v>
      </c>
      <c r="B28" s="65">
        <v>22</v>
      </c>
      <c r="C28" s="34">
        <f>IF(B47=0, "-", B28/B47)</f>
        <v>8.6274509803921567E-2</v>
      </c>
      <c r="D28" s="65">
        <v>30</v>
      </c>
      <c r="E28" s="9">
        <f>IF(D47=0, "-", D28/D47)</f>
        <v>0.1271186440677966</v>
      </c>
      <c r="F28" s="81">
        <v>207</v>
      </c>
      <c r="G28" s="34">
        <f>IF(F47=0, "-", F28/F47)</f>
        <v>0.11728045325779037</v>
      </c>
      <c r="H28" s="65">
        <v>247</v>
      </c>
      <c r="I28" s="9">
        <f>IF(H47=0, "-", H28/H47)</f>
        <v>0.11325080238422743</v>
      </c>
      <c r="J28" s="8">
        <f t="shared" si="2"/>
        <v>-0.26666666666666666</v>
      </c>
      <c r="K28" s="9">
        <f t="shared" si="3"/>
        <v>-0.16194331983805668</v>
      </c>
    </row>
    <row r="29" spans="1:11" x14ac:dyDescent="0.25">
      <c r="A29" s="7" t="s">
        <v>312</v>
      </c>
      <c r="B29" s="65">
        <v>0</v>
      </c>
      <c r="C29" s="34">
        <f>IF(B47=0, "-", B29/B47)</f>
        <v>0</v>
      </c>
      <c r="D29" s="65">
        <v>6</v>
      </c>
      <c r="E29" s="9">
        <f>IF(D47=0, "-", D29/D47)</f>
        <v>2.5423728813559324E-2</v>
      </c>
      <c r="F29" s="81">
        <v>14</v>
      </c>
      <c r="G29" s="34">
        <f>IF(F47=0, "-", F29/F47)</f>
        <v>7.9320113314447598E-3</v>
      </c>
      <c r="H29" s="65">
        <v>14</v>
      </c>
      <c r="I29" s="9">
        <f>IF(H47=0, "-", H29/H47)</f>
        <v>6.4190738193489229E-3</v>
      </c>
      <c r="J29" s="8">
        <f t="shared" si="2"/>
        <v>-1</v>
      </c>
      <c r="K29" s="9">
        <f t="shared" si="3"/>
        <v>0</v>
      </c>
    </row>
    <row r="30" spans="1:11" x14ac:dyDescent="0.25">
      <c r="A30" s="7" t="s">
        <v>313</v>
      </c>
      <c r="B30" s="65">
        <v>4</v>
      </c>
      <c r="C30" s="34">
        <f>IF(B47=0, "-", B30/B47)</f>
        <v>1.5686274509803921E-2</v>
      </c>
      <c r="D30" s="65">
        <v>1</v>
      </c>
      <c r="E30" s="9">
        <f>IF(D47=0, "-", D30/D47)</f>
        <v>4.2372881355932203E-3</v>
      </c>
      <c r="F30" s="81">
        <v>21</v>
      </c>
      <c r="G30" s="34">
        <f>IF(F47=0, "-", F30/F47)</f>
        <v>1.189801699716714E-2</v>
      </c>
      <c r="H30" s="65">
        <v>8</v>
      </c>
      <c r="I30" s="9">
        <f>IF(H47=0, "-", H30/H47)</f>
        <v>3.6680421824850985E-3</v>
      </c>
      <c r="J30" s="8">
        <f t="shared" si="2"/>
        <v>3</v>
      </c>
      <c r="K30" s="9">
        <f t="shared" si="3"/>
        <v>1.625</v>
      </c>
    </row>
    <row r="31" spans="1:11" x14ac:dyDescent="0.25">
      <c r="A31" s="7" t="s">
        <v>314</v>
      </c>
      <c r="B31" s="65">
        <v>17</v>
      </c>
      <c r="C31" s="34">
        <f>IF(B47=0, "-", B31/B47)</f>
        <v>6.6666666666666666E-2</v>
      </c>
      <c r="D31" s="65">
        <v>14</v>
      </c>
      <c r="E31" s="9">
        <f>IF(D47=0, "-", D31/D47)</f>
        <v>5.9322033898305086E-2</v>
      </c>
      <c r="F31" s="81">
        <v>144</v>
      </c>
      <c r="G31" s="34">
        <f>IF(F47=0, "-", F31/F47)</f>
        <v>8.1586402266288952E-2</v>
      </c>
      <c r="H31" s="65">
        <v>120</v>
      </c>
      <c r="I31" s="9">
        <f>IF(H47=0, "-", H31/H47)</f>
        <v>5.5020632737276476E-2</v>
      </c>
      <c r="J31" s="8">
        <f t="shared" si="2"/>
        <v>0.21428571428571427</v>
      </c>
      <c r="K31" s="9">
        <f t="shared" si="3"/>
        <v>0.2</v>
      </c>
    </row>
    <row r="32" spans="1:11" x14ac:dyDescent="0.25">
      <c r="A32" s="7" t="s">
        <v>315</v>
      </c>
      <c r="B32" s="65">
        <v>12</v>
      </c>
      <c r="C32" s="34">
        <f>IF(B47=0, "-", B32/B47)</f>
        <v>4.7058823529411764E-2</v>
      </c>
      <c r="D32" s="65">
        <v>20</v>
      </c>
      <c r="E32" s="9">
        <f>IF(D47=0, "-", D32/D47)</f>
        <v>8.4745762711864403E-2</v>
      </c>
      <c r="F32" s="81">
        <v>144</v>
      </c>
      <c r="G32" s="34">
        <f>IF(F47=0, "-", F32/F47)</f>
        <v>8.1586402266288952E-2</v>
      </c>
      <c r="H32" s="65">
        <v>138</v>
      </c>
      <c r="I32" s="9">
        <f>IF(H47=0, "-", H32/H47)</f>
        <v>6.3273727647867956E-2</v>
      </c>
      <c r="J32" s="8">
        <f t="shared" si="2"/>
        <v>-0.4</v>
      </c>
      <c r="K32" s="9">
        <f t="shared" si="3"/>
        <v>4.3478260869565216E-2</v>
      </c>
    </row>
    <row r="33" spans="1:11" x14ac:dyDescent="0.25">
      <c r="A33" s="7" t="s">
        <v>316</v>
      </c>
      <c r="B33" s="65">
        <v>4</v>
      </c>
      <c r="C33" s="34">
        <f>IF(B47=0, "-", B33/B47)</f>
        <v>1.5686274509803921E-2</v>
      </c>
      <c r="D33" s="65">
        <v>3</v>
      </c>
      <c r="E33" s="9">
        <f>IF(D47=0, "-", D33/D47)</f>
        <v>1.2711864406779662E-2</v>
      </c>
      <c r="F33" s="81">
        <v>12</v>
      </c>
      <c r="G33" s="34">
        <f>IF(F47=0, "-", F33/F47)</f>
        <v>6.7988668555240793E-3</v>
      </c>
      <c r="H33" s="65">
        <v>13</v>
      </c>
      <c r="I33" s="9">
        <f>IF(H47=0, "-", H33/H47)</f>
        <v>5.9605685465382854E-3</v>
      </c>
      <c r="J33" s="8">
        <f t="shared" si="2"/>
        <v>0.33333333333333331</v>
      </c>
      <c r="K33" s="9">
        <f t="shared" si="3"/>
        <v>-7.6923076923076927E-2</v>
      </c>
    </row>
    <row r="34" spans="1:11" x14ac:dyDescent="0.25">
      <c r="A34" s="7" t="s">
        <v>317</v>
      </c>
      <c r="B34" s="65">
        <v>57</v>
      </c>
      <c r="C34" s="34">
        <f>IF(B47=0, "-", B34/B47)</f>
        <v>0.22352941176470589</v>
      </c>
      <c r="D34" s="65">
        <v>29</v>
      </c>
      <c r="E34" s="9">
        <f>IF(D47=0, "-", D34/D47)</f>
        <v>0.1228813559322034</v>
      </c>
      <c r="F34" s="81">
        <v>309</v>
      </c>
      <c r="G34" s="34">
        <f>IF(F47=0, "-", F34/F47)</f>
        <v>0.17507082152974504</v>
      </c>
      <c r="H34" s="65">
        <v>347</v>
      </c>
      <c r="I34" s="9">
        <f>IF(H47=0, "-", H34/H47)</f>
        <v>0.15910132966529114</v>
      </c>
      <c r="J34" s="8">
        <f t="shared" si="2"/>
        <v>0.96551724137931039</v>
      </c>
      <c r="K34" s="9">
        <f t="shared" si="3"/>
        <v>-0.10951008645533142</v>
      </c>
    </row>
    <row r="35" spans="1:11" x14ac:dyDescent="0.25">
      <c r="A35" s="7" t="s">
        <v>318</v>
      </c>
      <c r="B35" s="65">
        <v>36</v>
      </c>
      <c r="C35" s="34">
        <f>IF(B47=0, "-", B35/B47)</f>
        <v>0.14117647058823529</v>
      </c>
      <c r="D35" s="65">
        <v>31</v>
      </c>
      <c r="E35" s="9">
        <f>IF(D47=0, "-", D35/D47)</f>
        <v>0.13135593220338984</v>
      </c>
      <c r="F35" s="81">
        <v>225</v>
      </c>
      <c r="G35" s="34">
        <f>IF(F47=0, "-", F35/F47)</f>
        <v>0.12747875354107649</v>
      </c>
      <c r="H35" s="65">
        <v>255</v>
      </c>
      <c r="I35" s="9">
        <f>IF(H47=0, "-", H35/H47)</f>
        <v>0.11691884456671252</v>
      </c>
      <c r="J35" s="8">
        <f t="shared" si="2"/>
        <v>0.16129032258064516</v>
      </c>
      <c r="K35" s="9">
        <f t="shared" si="3"/>
        <v>-0.11764705882352941</v>
      </c>
    </row>
    <row r="36" spans="1:11" x14ac:dyDescent="0.25">
      <c r="A36" s="7" t="s">
        <v>319</v>
      </c>
      <c r="B36" s="65">
        <v>7</v>
      </c>
      <c r="C36" s="34">
        <f>IF(B47=0, "-", B36/B47)</f>
        <v>2.7450980392156862E-2</v>
      </c>
      <c r="D36" s="65">
        <v>18</v>
      </c>
      <c r="E36" s="9">
        <f>IF(D47=0, "-", D36/D47)</f>
        <v>7.6271186440677971E-2</v>
      </c>
      <c r="F36" s="81">
        <v>110</v>
      </c>
      <c r="G36" s="34">
        <f>IF(F47=0, "-", F36/F47)</f>
        <v>6.2322946175637391E-2</v>
      </c>
      <c r="H36" s="65">
        <v>105</v>
      </c>
      <c r="I36" s="9">
        <f>IF(H47=0, "-", H36/H47)</f>
        <v>4.8143053645116916E-2</v>
      </c>
      <c r="J36" s="8">
        <f t="shared" si="2"/>
        <v>-0.61111111111111116</v>
      </c>
      <c r="K36" s="9">
        <f t="shared" si="3"/>
        <v>4.7619047619047616E-2</v>
      </c>
    </row>
    <row r="37" spans="1:11" x14ac:dyDescent="0.25">
      <c r="A37" s="7" t="s">
        <v>320</v>
      </c>
      <c r="B37" s="65">
        <v>0</v>
      </c>
      <c r="C37" s="34">
        <f>IF(B47=0, "-", B37/B47)</f>
        <v>0</v>
      </c>
      <c r="D37" s="65">
        <v>2</v>
      </c>
      <c r="E37" s="9">
        <f>IF(D47=0, "-", D37/D47)</f>
        <v>8.4745762711864406E-3</v>
      </c>
      <c r="F37" s="81">
        <v>0</v>
      </c>
      <c r="G37" s="34">
        <f>IF(F47=0, "-", F37/F47)</f>
        <v>0</v>
      </c>
      <c r="H37" s="65">
        <v>131</v>
      </c>
      <c r="I37" s="9">
        <f>IF(H47=0, "-", H37/H47)</f>
        <v>6.0064190738193489E-2</v>
      </c>
      <c r="J37" s="8">
        <f t="shared" si="2"/>
        <v>-1</v>
      </c>
      <c r="K37" s="9">
        <f t="shared" si="3"/>
        <v>-1</v>
      </c>
    </row>
    <row r="38" spans="1:11" x14ac:dyDescent="0.25">
      <c r="A38" s="7" t="s">
        <v>321</v>
      </c>
      <c r="B38" s="65">
        <v>0</v>
      </c>
      <c r="C38" s="34">
        <f>IF(B47=0, "-", B38/B47)</f>
        <v>0</v>
      </c>
      <c r="D38" s="65">
        <v>1</v>
      </c>
      <c r="E38" s="9">
        <f>IF(D47=0, "-", D38/D47)</f>
        <v>4.2372881355932203E-3</v>
      </c>
      <c r="F38" s="81">
        <v>6</v>
      </c>
      <c r="G38" s="34">
        <f>IF(F47=0, "-", F38/F47)</f>
        <v>3.3994334277620396E-3</v>
      </c>
      <c r="H38" s="65">
        <v>8</v>
      </c>
      <c r="I38" s="9">
        <f>IF(H47=0, "-", H38/H47)</f>
        <v>3.6680421824850985E-3</v>
      </c>
      <c r="J38" s="8">
        <f t="shared" si="2"/>
        <v>-1</v>
      </c>
      <c r="K38" s="9">
        <f t="shared" si="3"/>
        <v>-0.25</v>
      </c>
    </row>
    <row r="39" spans="1:11" x14ac:dyDescent="0.25">
      <c r="A39" s="7" t="s">
        <v>322</v>
      </c>
      <c r="B39" s="65">
        <v>6</v>
      </c>
      <c r="C39" s="34">
        <f>IF(B47=0, "-", B39/B47)</f>
        <v>2.3529411764705882E-2</v>
      </c>
      <c r="D39" s="65">
        <v>1</v>
      </c>
      <c r="E39" s="9">
        <f>IF(D47=0, "-", D39/D47)</f>
        <v>4.2372881355932203E-3</v>
      </c>
      <c r="F39" s="81">
        <v>25</v>
      </c>
      <c r="G39" s="34">
        <f>IF(F47=0, "-", F39/F47)</f>
        <v>1.4164305949008499E-2</v>
      </c>
      <c r="H39" s="65">
        <v>1</v>
      </c>
      <c r="I39" s="9">
        <f>IF(H47=0, "-", H39/H47)</f>
        <v>4.5850527281063731E-4</v>
      </c>
      <c r="J39" s="8">
        <f t="shared" si="2"/>
        <v>5</v>
      </c>
      <c r="K39" s="9" t="str">
        <f t="shared" si="3"/>
        <v>&gt;999%</v>
      </c>
    </row>
    <row r="40" spans="1:11" x14ac:dyDescent="0.25">
      <c r="A40" s="7" t="s">
        <v>323</v>
      </c>
      <c r="B40" s="65">
        <v>2</v>
      </c>
      <c r="C40" s="34">
        <f>IF(B47=0, "-", B40/B47)</f>
        <v>7.8431372549019607E-3</v>
      </c>
      <c r="D40" s="65">
        <v>4</v>
      </c>
      <c r="E40" s="9">
        <f>IF(D47=0, "-", D40/D47)</f>
        <v>1.6949152542372881E-2</v>
      </c>
      <c r="F40" s="81">
        <v>26</v>
      </c>
      <c r="G40" s="34">
        <f>IF(F47=0, "-", F40/F47)</f>
        <v>1.4730878186968839E-2</v>
      </c>
      <c r="H40" s="65">
        <v>57</v>
      </c>
      <c r="I40" s="9">
        <f>IF(H47=0, "-", H40/H47)</f>
        <v>2.6134800550206328E-2</v>
      </c>
      <c r="J40" s="8">
        <f t="shared" si="2"/>
        <v>-0.5</v>
      </c>
      <c r="K40" s="9">
        <f t="shared" si="3"/>
        <v>-0.54385964912280704</v>
      </c>
    </row>
    <row r="41" spans="1:11" x14ac:dyDescent="0.25">
      <c r="A41" s="7" t="s">
        <v>324</v>
      </c>
      <c r="B41" s="65">
        <v>30</v>
      </c>
      <c r="C41" s="34">
        <f>IF(B47=0, "-", B41/B47)</f>
        <v>0.11764705882352941</v>
      </c>
      <c r="D41" s="65">
        <v>25</v>
      </c>
      <c r="E41" s="9">
        <f>IF(D47=0, "-", D41/D47)</f>
        <v>0.1059322033898305</v>
      </c>
      <c r="F41" s="81">
        <v>217</v>
      </c>
      <c r="G41" s="34">
        <f>IF(F47=0, "-", F41/F47)</f>
        <v>0.12294617563739377</v>
      </c>
      <c r="H41" s="65">
        <v>283</v>
      </c>
      <c r="I41" s="9">
        <f>IF(H47=0, "-", H41/H47)</f>
        <v>0.12975699220541037</v>
      </c>
      <c r="J41" s="8">
        <f t="shared" si="2"/>
        <v>0.2</v>
      </c>
      <c r="K41" s="9">
        <f t="shared" si="3"/>
        <v>-0.2332155477031802</v>
      </c>
    </row>
    <row r="42" spans="1:11" x14ac:dyDescent="0.25">
      <c r="A42" s="7" t="s">
        <v>325</v>
      </c>
      <c r="B42" s="65">
        <v>0</v>
      </c>
      <c r="C42" s="34">
        <f>IF(B47=0, "-", B42/B47)</f>
        <v>0</v>
      </c>
      <c r="D42" s="65">
        <v>0</v>
      </c>
      <c r="E42" s="9">
        <f>IF(D47=0, "-", D42/D47)</f>
        <v>0</v>
      </c>
      <c r="F42" s="81">
        <v>4</v>
      </c>
      <c r="G42" s="34">
        <f>IF(F47=0, "-", F42/F47)</f>
        <v>2.2662889518413596E-3</v>
      </c>
      <c r="H42" s="65">
        <v>5</v>
      </c>
      <c r="I42" s="9">
        <f>IF(H47=0, "-", H42/H47)</f>
        <v>2.2925263640531865E-3</v>
      </c>
      <c r="J42" s="8" t="str">
        <f t="shared" si="2"/>
        <v>-</v>
      </c>
      <c r="K42" s="9">
        <f t="shared" si="3"/>
        <v>-0.2</v>
      </c>
    </row>
    <row r="43" spans="1:11" x14ac:dyDescent="0.25">
      <c r="A43" s="7" t="s">
        <v>326</v>
      </c>
      <c r="B43" s="65">
        <v>6</v>
      </c>
      <c r="C43" s="34">
        <f>IF(B47=0, "-", B43/B47)</f>
        <v>2.3529411764705882E-2</v>
      </c>
      <c r="D43" s="65">
        <v>17</v>
      </c>
      <c r="E43" s="9">
        <f>IF(D47=0, "-", D43/D47)</f>
        <v>7.2033898305084748E-2</v>
      </c>
      <c r="F43" s="81">
        <v>38</v>
      </c>
      <c r="G43" s="34">
        <f>IF(F47=0, "-", F43/F47)</f>
        <v>2.1529745042492918E-2</v>
      </c>
      <c r="H43" s="65">
        <v>96</v>
      </c>
      <c r="I43" s="9">
        <f>IF(H47=0, "-", H43/H47)</f>
        <v>4.4016506189821183E-2</v>
      </c>
      <c r="J43" s="8">
        <f t="shared" si="2"/>
        <v>-0.6470588235294118</v>
      </c>
      <c r="K43" s="9">
        <f t="shared" si="3"/>
        <v>-0.60416666666666663</v>
      </c>
    </row>
    <row r="44" spans="1:11" x14ac:dyDescent="0.25">
      <c r="A44" s="7" t="s">
        <v>327</v>
      </c>
      <c r="B44" s="65">
        <v>24</v>
      </c>
      <c r="C44" s="34">
        <f>IF(B47=0, "-", B44/B47)</f>
        <v>9.4117647058823528E-2</v>
      </c>
      <c r="D44" s="65">
        <v>5</v>
      </c>
      <c r="E44" s="9">
        <f>IF(D47=0, "-", D44/D47)</f>
        <v>2.1186440677966101E-2</v>
      </c>
      <c r="F44" s="81">
        <v>116</v>
      </c>
      <c r="G44" s="34">
        <f>IF(F47=0, "-", F44/F47)</f>
        <v>6.5722379603399439E-2</v>
      </c>
      <c r="H44" s="65">
        <v>109</v>
      </c>
      <c r="I44" s="9">
        <f>IF(H47=0, "-", H44/H47)</f>
        <v>4.997707473635947E-2</v>
      </c>
      <c r="J44" s="8">
        <f t="shared" si="2"/>
        <v>3.8</v>
      </c>
      <c r="K44" s="9">
        <f t="shared" si="3"/>
        <v>6.4220183486238536E-2</v>
      </c>
    </row>
    <row r="45" spans="1:11" x14ac:dyDescent="0.25">
      <c r="A45" s="7" t="s">
        <v>328</v>
      </c>
      <c r="B45" s="65">
        <v>8</v>
      </c>
      <c r="C45" s="34">
        <f>IF(B47=0, "-", B45/B47)</f>
        <v>3.1372549019607843E-2</v>
      </c>
      <c r="D45" s="65">
        <v>10</v>
      </c>
      <c r="E45" s="9">
        <f>IF(D47=0, "-", D45/D47)</f>
        <v>4.2372881355932202E-2</v>
      </c>
      <c r="F45" s="81">
        <v>38</v>
      </c>
      <c r="G45" s="34">
        <f>IF(F47=0, "-", F45/F47)</f>
        <v>2.1529745042492918E-2</v>
      </c>
      <c r="H45" s="65">
        <v>91</v>
      </c>
      <c r="I45" s="9">
        <f>IF(H47=0, "-", H45/H47)</f>
        <v>4.1723979825767997E-2</v>
      </c>
      <c r="J45" s="8">
        <f t="shared" si="2"/>
        <v>-0.2</v>
      </c>
      <c r="K45" s="9">
        <f t="shared" si="3"/>
        <v>-0.58241758241758246</v>
      </c>
    </row>
    <row r="46" spans="1:11" x14ac:dyDescent="0.25">
      <c r="A46" s="2"/>
      <c r="B46" s="68"/>
      <c r="C46" s="33"/>
      <c r="D46" s="68"/>
      <c r="E46" s="6"/>
      <c r="F46" s="82"/>
      <c r="G46" s="33"/>
      <c r="H46" s="68"/>
      <c r="I46" s="6"/>
      <c r="J46" s="5"/>
      <c r="K46" s="6"/>
    </row>
    <row r="47" spans="1:11" s="43" customFormat="1" x14ac:dyDescent="0.25">
      <c r="A47" s="162" t="s">
        <v>545</v>
      </c>
      <c r="B47" s="71">
        <f>SUM(B25:B46)</f>
        <v>255</v>
      </c>
      <c r="C47" s="40">
        <f>B47/1630</f>
        <v>0.15644171779141106</v>
      </c>
      <c r="D47" s="71">
        <f>SUM(D25:D46)</f>
        <v>236</v>
      </c>
      <c r="E47" s="41">
        <f>D47/1645</f>
        <v>0.14346504559270518</v>
      </c>
      <c r="F47" s="77">
        <f>SUM(F25:F46)</f>
        <v>1765</v>
      </c>
      <c r="G47" s="42">
        <f>F47/14054</f>
        <v>0.1255870214885442</v>
      </c>
      <c r="H47" s="71">
        <f>SUM(H25:H46)</f>
        <v>2181</v>
      </c>
      <c r="I47" s="41">
        <f>H47/14340</f>
        <v>0.15209205020920502</v>
      </c>
      <c r="J47" s="37">
        <f>IF(D47=0, "-", IF((B47-D47)/D47&lt;10, (B47-D47)/D47, "&gt;999%"))</f>
        <v>8.050847457627118E-2</v>
      </c>
      <c r="K47" s="38">
        <f>IF(H47=0, "-", IF((F47-H47)/H47&lt;10, (F47-H47)/H47, "&gt;999%"))</f>
        <v>-0.19073819348922513</v>
      </c>
    </row>
    <row r="48" spans="1:11" x14ac:dyDescent="0.25">
      <c r="B48" s="83"/>
      <c r="D48" s="83"/>
      <c r="F48" s="83"/>
      <c r="H48" s="83"/>
    </row>
    <row r="49" spans="1:11" x14ac:dyDescent="0.25">
      <c r="A49" s="163" t="s">
        <v>143</v>
      </c>
      <c r="B49" s="61" t="s">
        <v>12</v>
      </c>
      <c r="C49" s="62" t="s">
        <v>13</v>
      </c>
      <c r="D49" s="61" t="s">
        <v>12</v>
      </c>
      <c r="E49" s="63" t="s">
        <v>13</v>
      </c>
      <c r="F49" s="62" t="s">
        <v>12</v>
      </c>
      <c r="G49" s="62" t="s">
        <v>13</v>
      </c>
      <c r="H49" s="61" t="s">
        <v>12</v>
      </c>
      <c r="I49" s="63" t="s">
        <v>13</v>
      </c>
      <c r="J49" s="61"/>
      <c r="K49" s="63"/>
    </row>
    <row r="50" spans="1:11" x14ac:dyDescent="0.25">
      <c r="A50" s="7" t="s">
        <v>329</v>
      </c>
      <c r="B50" s="65">
        <v>2</v>
      </c>
      <c r="C50" s="34">
        <f>IF(B61=0, "-", B50/B61)</f>
        <v>0.14285714285714285</v>
      </c>
      <c r="D50" s="65">
        <v>3</v>
      </c>
      <c r="E50" s="9">
        <f>IF(D61=0, "-", D50/D61)</f>
        <v>0.1</v>
      </c>
      <c r="F50" s="81">
        <v>7</v>
      </c>
      <c r="G50" s="34">
        <f>IF(F61=0, "-", F50/F61)</f>
        <v>3.1390134529147982E-2</v>
      </c>
      <c r="H50" s="65">
        <v>15</v>
      </c>
      <c r="I50" s="9">
        <f>IF(H61=0, "-", H50/H61)</f>
        <v>6.637168141592921E-2</v>
      </c>
      <c r="J50" s="8">
        <f t="shared" ref="J50:J59" si="4">IF(D50=0, "-", IF((B50-D50)/D50&lt;10, (B50-D50)/D50, "&gt;999%"))</f>
        <v>-0.33333333333333331</v>
      </c>
      <c r="K50" s="9">
        <f t="shared" ref="K50:K59" si="5">IF(H50=0, "-", IF((F50-H50)/H50&lt;10, (F50-H50)/H50, "&gt;999%"))</f>
        <v>-0.53333333333333333</v>
      </c>
    </row>
    <row r="51" spans="1:11" x14ac:dyDescent="0.25">
      <c r="A51" s="7" t="s">
        <v>330</v>
      </c>
      <c r="B51" s="65">
        <v>0</v>
      </c>
      <c r="C51" s="34">
        <f>IF(B61=0, "-", B51/B61)</f>
        <v>0</v>
      </c>
      <c r="D51" s="65">
        <v>7</v>
      </c>
      <c r="E51" s="9">
        <f>IF(D61=0, "-", D51/D61)</f>
        <v>0.23333333333333334</v>
      </c>
      <c r="F51" s="81">
        <v>37</v>
      </c>
      <c r="G51" s="34">
        <f>IF(F61=0, "-", F51/F61)</f>
        <v>0.16591928251121077</v>
      </c>
      <c r="H51" s="65">
        <v>51</v>
      </c>
      <c r="I51" s="9">
        <f>IF(H61=0, "-", H51/H61)</f>
        <v>0.22566371681415928</v>
      </c>
      <c r="J51" s="8">
        <f t="shared" si="4"/>
        <v>-1</v>
      </c>
      <c r="K51" s="9">
        <f t="shared" si="5"/>
        <v>-0.27450980392156865</v>
      </c>
    </row>
    <row r="52" spans="1:11" x14ac:dyDescent="0.25">
      <c r="A52" s="7" t="s">
        <v>331</v>
      </c>
      <c r="B52" s="65">
        <v>1</v>
      </c>
      <c r="C52" s="34">
        <f>IF(B61=0, "-", B52/B61)</f>
        <v>7.1428571428571425E-2</v>
      </c>
      <c r="D52" s="65">
        <v>5</v>
      </c>
      <c r="E52" s="9">
        <f>IF(D61=0, "-", D52/D61)</f>
        <v>0.16666666666666666</v>
      </c>
      <c r="F52" s="81">
        <v>24</v>
      </c>
      <c r="G52" s="34">
        <f>IF(F61=0, "-", F52/F61)</f>
        <v>0.10762331838565023</v>
      </c>
      <c r="H52" s="65">
        <v>29</v>
      </c>
      <c r="I52" s="9">
        <f>IF(H61=0, "-", H52/H61)</f>
        <v>0.12831858407079647</v>
      </c>
      <c r="J52" s="8">
        <f t="shared" si="4"/>
        <v>-0.8</v>
      </c>
      <c r="K52" s="9">
        <f t="shared" si="5"/>
        <v>-0.17241379310344829</v>
      </c>
    </row>
    <row r="53" spans="1:11" x14ac:dyDescent="0.25">
      <c r="A53" s="7" t="s">
        <v>332</v>
      </c>
      <c r="B53" s="65">
        <v>0</v>
      </c>
      <c r="C53" s="34">
        <f>IF(B61=0, "-", B53/B61)</f>
        <v>0</v>
      </c>
      <c r="D53" s="65">
        <v>2</v>
      </c>
      <c r="E53" s="9">
        <f>IF(D61=0, "-", D53/D61)</f>
        <v>6.6666666666666666E-2</v>
      </c>
      <c r="F53" s="81">
        <v>1</v>
      </c>
      <c r="G53" s="34">
        <f>IF(F61=0, "-", F53/F61)</f>
        <v>4.4843049327354259E-3</v>
      </c>
      <c r="H53" s="65">
        <v>5</v>
      </c>
      <c r="I53" s="9">
        <f>IF(H61=0, "-", H53/H61)</f>
        <v>2.2123893805309734E-2</v>
      </c>
      <c r="J53" s="8">
        <f t="shared" si="4"/>
        <v>-1</v>
      </c>
      <c r="K53" s="9">
        <f t="shared" si="5"/>
        <v>-0.8</v>
      </c>
    </row>
    <row r="54" spans="1:11" x14ac:dyDescent="0.25">
      <c r="A54" s="7" t="s">
        <v>333</v>
      </c>
      <c r="B54" s="65">
        <v>0</v>
      </c>
      <c r="C54" s="34">
        <f>IF(B61=0, "-", B54/B61)</f>
        <v>0</v>
      </c>
      <c r="D54" s="65">
        <v>3</v>
      </c>
      <c r="E54" s="9">
        <f>IF(D61=0, "-", D54/D61)</f>
        <v>0.1</v>
      </c>
      <c r="F54" s="81">
        <v>3</v>
      </c>
      <c r="G54" s="34">
        <f>IF(F61=0, "-", F54/F61)</f>
        <v>1.3452914798206279E-2</v>
      </c>
      <c r="H54" s="65">
        <v>15</v>
      </c>
      <c r="I54" s="9">
        <f>IF(H61=0, "-", H54/H61)</f>
        <v>6.637168141592921E-2</v>
      </c>
      <c r="J54" s="8">
        <f t="shared" si="4"/>
        <v>-1</v>
      </c>
      <c r="K54" s="9">
        <f t="shared" si="5"/>
        <v>-0.8</v>
      </c>
    </row>
    <row r="55" spans="1:11" x14ac:dyDescent="0.25">
      <c r="A55" s="7" t="s">
        <v>334</v>
      </c>
      <c r="B55" s="65">
        <v>1</v>
      </c>
      <c r="C55" s="34">
        <f>IF(B61=0, "-", B55/B61)</f>
        <v>7.1428571428571425E-2</v>
      </c>
      <c r="D55" s="65">
        <v>0</v>
      </c>
      <c r="E55" s="9">
        <f>IF(D61=0, "-", D55/D61)</f>
        <v>0</v>
      </c>
      <c r="F55" s="81">
        <v>7</v>
      </c>
      <c r="G55" s="34">
        <f>IF(F61=0, "-", F55/F61)</f>
        <v>3.1390134529147982E-2</v>
      </c>
      <c r="H55" s="65">
        <v>2</v>
      </c>
      <c r="I55" s="9">
        <f>IF(H61=0, "-", H55/H61)</f>
        <v>8.8495575221238937E-3</v>
      </c>
      <c r="J55" s="8" t="str">
        <f t="shared" si="4"/>
        <v>-</v>
      </c>
      <c r="K55" s="9">
        <f t="shared" si="5"/>
        <v>2.5</v>
      </c>
    </row>
    <row r="56" spans="1:11" x14ac:dyDescent="0.25">
      <c r="A56" s="7" t="s">
        <v>335</v>
      </c>
      <c r="B56" s="65">
        <v>0</v>
      </c>
      <c r="C56" s="34">
        <f>IF(B61=0, "-", B56/B61)</f>
        <v>0</v>
      </c>
      <c r="D56" s="65">
        <v>0</v>
      </c>
      <c r="E56" s="9">
        <f>IF(D61=0, "-", D56/D61)</f>
        <v>0</v>
      </c>
      <c r="F56" s="81">
        <v>8</v>
      </c>
      <c r="G56" s="34">
        <f>IF(F61=0, "-", F56/F61)</f>
        <v>3.5874439461883408E-2</v>
      </c>
      <c r="H56" s="65">
        <v>1</v>
      </c>
      <c r="I56" s="9">
        <f>IF(H61=0, "-", H56/H61)</f>
        <v>4.4247787610619468E-3</v>
      </c>
      <c r="J56" s="8" t="str">
        <f t="shared" si="4"/>
        <v>-</v>
      </c>
      <c r="K56" s="9">
        <f t="shared" si="5"/>
        <v>7</v>
      </c>
    </row>
    <row r="57" spans="1:11" x14ac:dyDescent="0.25">
      <c r="A57" s="7" t="s">
        <v>336</v>
      </c>
      <c r="B57" s="65">
        <v>2</v>
      </c>
      <c r="C57" s="34">
        <f>IF(B61=0, "-", B57/B61)</f>
        <v>0.14285714285714285</v>
      </c>
      <c r="D57" s="65">
        <v>3</v>
      </c>
      <c r="E57" s="9">
        <f>IF(D61=0, "-", D57/D61)</f>
        <v>0.1</v>
      </c>
      <c r="F57" s="81">
        <v>25</v>
      </c>
      <c r="G57" s="34">
        <f>IF(F61=0, "-", F57/F61)</f>
        <v>0.11210762331838565</v>
      </c>
      <c r="H57" s="65">
        <v>30</v>
      </c>
      <c r="I57" s="9">
        <f>IF(H61=0, "-", H57/H61)</f>
        <v>0.13274336283185842</v>
      </c>
      <c r="J57" s="8">
        <f t="shared" si="4"/>
        <v>-0.33333333333333331</v>
      </c>
      <c r="K57" s="9">
        <f t="shared" si="5"/>
        <v>-0.16666666666666666</v>
      </c>
    </row>
    <row r="58" spans="1:11" x14ac:dyDescent="0.25">
      <c r="A58" s="7" t="s">
        <v>337</v>
      </c>
      <c r="B58" s="65">
        <v>1</v>
      </c>
      <c r="C58" s="34">
        <f>IF(B61=0, "-", B58/B61)</f>
        <v>7.1428571428571425E-2</v>
      </c>
      <c r="D58" s="65">
        <v>0</v>
      </c>
      <c r="E58" s="9">
        <f>IF(D61=0, "-", D58/D61)</f>
        <v>0</v>
      </c>
      <c r="F58" s="81">
        <v>12</v>
      </c>
      <c r="G58" s="34">
        <f>IF(F61=0, "-", F58/F61)</f>
        <v>5.3811659192825115E-2</v>
      </c>
      <c r="H58" s="65">
        <v>11</v>
      </c>
      <c r="I58" s="9">
        <f>IF(H61=0, "-", H58/H61)</f>
        <v>4.8672566371681415E-2</v>
      </c>
      <c r="J58" s="8" t="str">
        <f t="shared" si="4"/>
        <v>-</v>
      </c>
      <c r="K58" s="9">
        <f t="shared" si="5"/>
        <v>9.0909090909090912E-2</v>
      </c>
    </row>
    <row r="59" spans="1:11" x14ac:dyDescent="0.25">
      <c r="A59" s="7" t="s">
        <v>338</v>
      </c>
      <c r="B59" s="65">
        <v>7</v>
      </c>
      <c r="C59" s="34">
        <f>IF(B61=0, "-", B59/B61)</f>
        <v>0.5</v>
      </c>
      <c r="D59" s="65">
        <v>7</v>
      </c>
      <c r="E59" s="9">
        <f>IF(D61=0, "-", D59/D61)</f>
        <v>0.23333333333333334</v>
      </c>
      <c r="F59" s="81">
        <v>99</v>
      </c>
      <c r="G59" s="34">
        <f>IF(F61=0, "-", F59/F61)</f>
        <v>0.44394618834080718</v>
      </c>
      <c r="H59" s="65">
        <v>67</v>
      </c>
      <c r="I59" s="9">
        <f>IF(H61=0, "-", H59/H61)</f>
        <v>0.29646017699115046</v>
      </c>
      <c r="J59" s="8">
        <f t="shared" si="4"/>
        <v>0</v>
      </c>
      <c r="K59" s="9">
        <f t="shared" si="5"/>
        <v>0.47761194029850745</v>
      </c>
    </row>
    <row r="60" spans="1:11" x14ac:dyDescent="0.25">
      <c r="A60" s="2"/>
      <c r="B60" s="68"/>
      <c r="C60" s="33"/>
      <c r="D60" s="68"/>
      <c r="E60" s="6"/>
      <c r="F60" s="82"/>
      <c r="G60" s="33"/>
      <c r="H60" s="68"/>
      <c r="I60" s="6"/>
      <c r="J60" s="5"/>
      <c r="K60" s="6"/>
    </row>
    <row r="61" spans="1:11" s="43" customFormat="1" x14ac:dyDescent="0.25">
      <c r="A61" s="162" t="s">
        <v>544</v>
      </c>
      <c r="B61" s="71">
        <f>SUM(B50:B60)</f>
        <v>14</v>
      </c>
      <c r="C61" s="40">
        <f>B61/1630</f>
        <v>8.5889570552147246E-3</v>
      </c>
      <c r="D61" s="71">
        <f>SUM(D50:D60)</f>
        <v>30</v>
      </c>
      <c r="E61" s="41">
        <f>D61/1645</f>
        <v>1.82370820668693E-2</v>
      </c>
      <c r="F61" s="77">
        <f>SUM(F50:F60)</f>
        <v>223</v>
      </c>
      <c r="G61" s="42">
        <f>F61/14054</f>
        <v>1.5867368720648926E-2</v>
      </c>
      <c r="H61" s="71">
        <f>SUM(H50:H60)</f>
        <v>226</v>
      </c>
      <c r="I61" s="41">
        <f>H61/14340</f>
        <v>1.5760111576011159E-2</v>
      </c>
      <c r="J61" s="37">
        <f>IF(D61=0, "-", IF((B61-D61)/D61&lt;10, (B61-D61)/D61, "&gt;999%"))</f>
        <v>-0.53333333333333333</v>
      </c>
      <c r="K61" s="38">
        <f>IF(H61=0, "-", IF((F61-H61)/H61&lt;10, (F61-H61)/H61, "&gt;999%"))</f>
        <v>-1.3274336283185841E-2</v>
      </c>
    </row>
    <row r="62" spans="1:11" x14ac:dyDescent="0.25">
      <c r="B62" s="83"/>
      <c r="D62" s="83"/>
      <c r="F62" s="83"/>
      <c r="H62" s="83"/>
    </row>
    <row r="63" spans="1:11" s="43" customFormat="1" x14ac:dyDescent="0.25">
      <c r="A63" s="162" t="s">
        <v>543</v>
      </c>
      <c r="B63" s="71">
        <v>269</v>
      </c>
      <c r="C63" s="40">
        <f>B63/1630</f>
        <v>0.16503067484662576</v>
      </c>
      <c r="D63" s="71">
        <v>266</v>
      </c>
      <c r="E63" s="41">
        <f>D63/1645</f>
        <v>0.16170212765957448</v>
      </c>
      <c r="F63" s="77">
        <v>1988</v>
      </c>
      <c r="G63" s="42">
        <f>F63/14054</f>
        <v>0.14145439020919312</v>
      </c>
      <c r="H63" s="71">
        <v>2407</v>
      </c>
      <c r="I63" s="41">
        <f>H63/14340</f>
        <v>0.16785216178521617</v>
      </c>
      <c r="J63" s="37">
        <f>IF(D63=0, "-", IF((B63-D63)/D63&lt;10, (B63-D63)/D63, "&gt;999%"))</f>
        <v>1.1278195488721804E-2</v>
      </c>
      <c r="K63" s="38">
        <f>IF(H63=0, "-", IF((F63-H63)/H63&lt;10, (F63-H63)/H63, "&gt;999%"))</f>
        <v>-0.17407561279601164</v>
      </c>
    </row>
    <row r="64" spans="1:11" x14ac:dyDescent="0.25">
      <c r="B64" s="83"/>
      <c r="D64" s="83"/>
      <c r="F64" s="83"/>
      <c r="H64" s="83"/>
    </row>
    <row r="65" spans="1:11" ht="15.6" x14ac:dyDescent="0.3">
      <c r="A65" s="164" t="s">
        <v>113</v>
      </c>
      <c r="B65" s="196" t="s">
        <v>1</v>
      </c>
      <c r="C65" s="200"/>
      <c r="D65" s="200"/>
      <c r="E65" s="197"/>
      <c r="F65" s="196" t="s">
        <v>14</v>
      </c>
      <c r="G65" s="200"/>
      <c r="H65" s="200"/>
      <c r="I65" s="197"/>
      <c r="J65" s="196" t="s">
        <v>15</v>
      </c>
      <c r="K65" s="197"/>
    </row>
    <row r="66" spans="1:11" x14ac:dyDescent="0.25">
      <c r="A66" s="22"/>
      <c r="B66" s="196">
        <f>VALUE(RIGHT($B$2, 4))</f>
        <v>2022</v>
      </c>
      <c r="C66" s="197"/>
      <c r="D66" s="196">
        <f>B66-1</f>
        <v>2021</v>
      </c>
      <c r="E66" s="204"/>
      <c r="F66" s="196">
        <f>B66</f>
        <v>2022</v>
      </c>
      <c r="G66" s="204"/>
      <c r="H66" s="196">
        <f>D66</f>
        <v>2021</v>
      </c>
      <c r="I66" s="204"/>
      <c r="J66" s="140" t="s">
        <v>4</v>
      </c>
      <c r="K66" s="141" t="s">
        <v>2</v>
      </c>
    </row>
    <row r="67" spans="1:11" x14ac:dyDescent="0.25">
      <c r="A67" s="163" t="s">
        <v>144</v>
      </c>
      <c r="B67" s="61" t="s">
        <v>12</v>
      </c>
      <c r="C67" s="62" t="s">
        <v>13</v>
      </c>
      <c r="D67" s="61" t="s">
        <v>12</v>
      </c>
      <c r="E67" s="63" t="s">
        <v>13</v>
      </c>
      <c r="F67" s="62" t="s">
        <v>12</v>
      </c>
      <c r="G67" s="62" t="s">
        <v>13</v>
      </c>
      <c r="H67" s="61" t="s">
        <v>12</v>
      </c>
      <c r="I67" s="63" t="s">
        <v>13</v>
      </c>
      <c r="J67" s="61"/>
      <c r="K67" s="63"/>
    </row>
    <row r="68" spans="1:11" x14ac:dyDescent="0.25">
      <c r="A68" s="7" t="s">
        <v>339</v>
      </c>
      <c r="B68" s="65">
        <v>5</v>
      </c>
      <c r="C68" s="34">
        <f>IF(B87=0, "-", B68/B87)</f>
        <v>1.9083969465648856E-2</v>
      </c>
      <c r="D68" s="65">
        <v>0</v>
      </c>
      <c r="E68" s="9">
        <f>IF(D87=0, "-", D68/D87)</f>
        <v>0</v>
      </c>
      <c r="F68" s="81">
        <v>25</v>
      </c>
      <c r="G68" s="34">
        <f>IF(F87=0, "-", F68/F87)</f>
        <v>1.1399908800729594E-2</v>
      </c>
      <c r="H68" s="65">
        <v>25</v>
      </c>
      <c r="I68" s="9">
        <f>IF(H87=0, "-", H68/H87)</f>
        <v>1.179245283018868E-2</v>
      </c>
      <c r="J68" s="8" t="str">
        <f t="shared" ref="J68:J85" si="6">IF(D68=0, "-", IF((B68-D68)/D68&lt;10, (B68-D68)/D68, "&gt;999%"))</f>
        <v>-</v>
      </c>
      <c r="K68" s="9">
        <f t="shared" ref="K68:K85" si="7">IF(H68=0, "-", IF((F68-H68)/H68&lt;10, (F68-H68)/H68, "&gt;999%"))</f>
        <v>0</v>
      </c>
    </row>
    <row r="69" spans="1:11" x14ac:dyDescent="0.25">
      <c r="A69" s="7" t="s">
        <v>340</v>
      </c>
      <c r="B69" s="65">
        <v>0</v>
      </c>
      <c r="C69" s="34">
        <f>IF(B87=0, "-", B69/B87)</f>
        <v>0</v>
      </c>
      <c r="D69" s="65">
        <v>0</v>
      </c>
      <c r="E69" s="9">
        <f>IF(D87=0, "-", D69/D87)</f>
        <v>0</v>
      </c>
      <c r="F69" s="81">
        <v>12</v>
      </c>
      <c r="G69" s="34">
        <f>IF(F87=0, "-", F69/F87)</f>
        <v>5.4719562243502051E-3</v>
      </c>
      <c r="H69" s="65">
        <v>0</v>
      </c>
      <c r="I69" s="9">
        <f>IF(H87=0, "-", H69/H87)</f>
        <v>0</v>
      </c>
      <c r="J69" s="8" t="str">
        <f t="shared" si="6"/>
        <v>-</v>
      </c>
      <c r="K69" s="9" t="str">
        <f t="shared" si="7"/>
        <v>-</v>
      </c>
    </row>
    <row r="70" spans="1:11" x14ac:dyDescent="0.25">
      <c r="A70" s="7" t="s">
        <v>341</v>
      </c>
      <c r="B70" s="65">
        <v>14</v>
      </c>
      <c r="C70" s="34">
        <f>IF(B87=0, "-", B70/B87)</f>
        <v>5.3435114503816793E-2</v>
      </c>
      <c r="D70" s="65">
        <v>14</v>
      </c>
      <c r="E70" s="9">
        <f>IF(D87=0, "-", D70/D87)</f>
        <v>5.204460966542751E-2</v>
      </c>
      <c r="F70" s="81">
        <v>104</v>
      </c>
      <c r="G70" s="34">
        <f>IF(F87=0, "-", F70/F87)</f>
        <v>4.7423620611035111E-2</v>
      </c>
      <c r="H70" s="65">
        <v>117</v>
      </c>
      <c r="I70" s="9">
        <f>IF(H87=0, "-", H70/H87)</f>
        <v>5.518867924528302E-2</v>
      </c>
      <c r="J70" s="8">
        <f t="shared" si="6"/>
        <v>0</v>
      </c>
      <c r="K70" s="9">
        <f t="shared" si="7"/>
        <v>-0.1111111111111111</v>
      </c>
    </row>
    <row r="71" spans="1:11" x14ac:dyDescent="0.25">
      <c r="A71" s="7" t="s">
        <v>342</v>
      </c>
      <c r="B71" s="65">
        <v>35</v>
      </c>
      <c r="C71" s="34">
        <f>IF(B87=0, "-", B71/B87)</f>
        <v>0.13358778625954199</v>
      </c>
      <c r="D71" s="65">
        <v>25</v>
      </c>
      <c r="E71" s="9">
        <f>IF(D87=0, "-", D71/D87)</f>
        <v>9.2936802973977689E-2</v>
      </c>
      <c r="F71" s="81">
        <v>197</v>
      </c>
      <c r="G71" s="34">
        <f>IF(F87=0, "-", F71/F87)</f>
        <v>8.9831281349749201E-2</v>
      </c>
      <c r="H71" s="65">
        <v>193</v>
      </c>
      <c r="I71" s="9">
        <f>IF(H87=0, "-", H71/H87)</f>
        <v>9.1037735849056597E-2</v>
      </c>
      <c r="J71" s="8">
        <f t="shared" si="6"/>
        <v>0.4</v>
      </c>
      <c r="K71" s="9">
        <f t="shared" si="7"/>
        <v>2.072538860103627E-2</v>
      </c>
    </row>
    <row r="72" spans="1:11" x14ac:dyDescent="0.25">
      <c r="A72" s="7" t="s">
        <v>343</v>
      </c>
      <c r="B72" s="65">
        <v>0</v>
      </c>
      <c r="C72" s="34">
        <f>IF(B87=0, "-", B72/B87)</f>
        <v>0</v>
      </c>
      <c r="D72" s="65">
        <v>0</v>
      </c>
      <c r="E72" s="9">
        <f>IF(D87=0, "-", D72/D87)</f>
        <v>0</v>
      </c>
      <c r="F72" s="81">
        <v>7</v>
      </c>
      <c r="G72" s="34">
        <f>IF(F87=0, "-", F72/F87)</f>
        <v>3.1919744642042863E-3</v>
      </c>
      <c r="H72" s="65">
        <v>6</v>
      </c>
      <c r="I72" s="9">
        <f>IF(H87=0, "-", H72/H87)</f>
        <v>2.8301886792452828E-3</v>
      </c>
      <c r="J72" s="8" t="str">
        <f t="shared" si="6"/>
        <v>-</v>
      </c>
      <c r="K72" s="9">
        <f t="shared" si="7"/>
        <v>0.16666666666666666</v>
      </c>
    </row>
    <row r="73" spans="1:11" x14ac:dyDescent="0.25">
      <c r="A73" s="7" t="s">
        <v>344</v>
      </c>
      <c r="B73" s="65">
        <v>20</v>
      </c>
      <c r="C73" s="34">
        <f>IF(B87=0, "-", B73/B87)</f>
        <v>7.6335877862595422E-2</v>
      </c>
      <c r="D73" s="65">
        <v>11</v>
      </c>
      <c r="E73" s="9">
        <f>IF(D87=0, "-", D73/D87)</f>
        <v>4.0892193308550186E-2</v>
      </c>
      <c r="F73" s="81">
        <v>152</v>
      </c>
      <c r="G73" s="34">
        <f>IF(F87=0, "-", F73/F87)</f>
        <v>6.9311445508435932E-2</v>
      </c>
      <c r="H73" s="65">
        <v>116</v>
      </c>
      <c r="I73" s="9">
        <f>IF(H87=0, "-", H73/H87)</f>
        <v>5.4716981132075473E-2</v>
      </c>
      <c r="J73" s="8">
        <f t="shared" si="6"/>
        <v>0.81818181818181823</v>
      </c>
      <c r="K73" s="9">
        <f t="shared" si="7"/>
        <v>0.31034482758620691</v>
      </c>
    </row>
    <row r="74" spans="1:11" x14ac:dyDescent="0.25">
      <c r="A74" s="7" t="s">
        <v>345</v>
      </c>
      <c r="B74" s="65">
        <v>23</v>
      </c>
      <c r="C74" s="34">
        <f>IF(B87=0, "-", B74/B87)</f>
        <v>8.7786259541984726E-2</v>
      </c>
      <c r="D74" s="65">
        <v>21</v>
      </c>
      <c r="E74" s="9">
        <f>IF(D87=0, "-", D74/D87)</f>
        <v>7.8066914498141265E-2</v>
      </c>
      <c r="F74" s="81">
        <v>229</v>
      </c>
      <c r="G74" s="34">
        <f>IF(F87=0, "-", F74/F87)</f>
        <v>0.10442316461468308</v>
      </c>
      <c r="H74" s="65">
        <v>220</v>
      </c>
      <c r="I74" s="9">
        <f>IF(H87=0, "-", H74/H87)</f>
        <v>0.10377358490566038</v>
      </c>
      <c r="J74" s="8">
        <f t="shared" si="6"/>
        <v>9.5238095238095233E-2</v>
      </c>
      <c r="K74" s="9">
        <f t="shared" si="7"/>
        <v>4.0909090909090909E-2</v>
      </c>
    </row>
    <row r="75" spans="1:11" x14ac:dyDescent="0.25">
      <c r="A75" s="7" t="s">
        <v>346</v>
      </c>
      <c r="B75" s="65">
        <v>26</v>
      </c>
      <c r="C75" s="34">
        <f>IF(B87=0, "-", B75/B87)</f>
        <v>9.9236641221374045E-2</v>
      </c>
      <c r="D75" s="65">
        <v>5</v>
      </c>
      <c r="E75" s="9">
        <f>IF(D87=0, "-", D75/D87)</f>
        <v>1.858736059479554E-2</v>
      </c>
      <c r="F75" s="81">
        <v>194</v>
      </c>
      <c r="G75" s="34">
        <f>IF(F87=0, "-", F75/F87)</f>
        <v>8.8463292293661649E-2</v>
      </c>
      <c r="H75" s="65">
        <v>109</v>
      </c>
      <c r="I75" s="9">
        <f>IF(H87=0, "-", H75/H87)</f>
        <v>5.1415094339622644E-2</v>
      </c>
      <c r="J75" s="8">
        <f t="shared" si="6"/>
        <v>4.2</v>
      </c>
      <c r="K75" s="9">
        <f t="shared" si="7"/>
        <v>0.77981651376146788</v>
      </c>
    </row>
    <row r="76" spans="1:11" x14ac:dyDescent="0.25">
      <c r="A76" s="7" t="s">
        <v>347</v>
      </c>
      <c r="B76" s="65">
        <v>25</v>
      </c>
      <c r="C76" s="34">
        <f>IF(B87=0, "-", B76/B87)</f>
        <v>9.5419847328244281E-2</v>
      </c>
      <c r="D76" s="65">
        <v>30</v>
      </c>
      <c r="E76" s="9">
        <f>IF(D87=0, "-", D76/D87)</f>
        <v>0.11152416356877323</v>
      </c>
      <c r="F76" s="81">
        <v>256</v>
      </c>
      <c r="G76" s="34">
        <f>IF(F87=0, "-", F76/F87)</f>
        <v>0.11673506611947104</v>
      </c>
      <c r="H76" s="65">
        <v>177</v>
      </c>
      <c r="I76" s="9">
        <f>IF(H87=0, "-", H76/H87)</f>
        <v>8.3490566037735844E-2</v>
      </c>
      <c r="J76" s="8">
        <f t="shared" si="6"/>
        <v>-0.16666666666666666</v>
      </c>
      <c r="K76" s="9">
        <f t="shared" si="7"/>
        <v>0.4463276836158192</v>
      </c>
    </row>
    <row r="77" spans="1:11" x14ac:dyDescent="0.25">
      <c r="A77" s="7" t="s">
        <v>348</v>
      </c>
      <c r="B77" s="65">
        <v>9</v>
      </c>
      <c r="C77" s="34">
        <f>IF(B87=0, "-", B77/B87)</f>
        <v>3.4351145038167941E-2</v>
      </c>
      <c r="D77" s="65">
        <v>8</v>
      </c>
      <c r="E77" s="9">
        <f>IF(D87=0, "-", D77/D87)</f>
        <v>2.9739776951672861E-2</v>
      </c>
      <c r="F77" s="81">
        <v>100</v>
      </c>
      <c r="G77" s="34">
        <f>IF(F87=0, "-", F77/F87)</f>
        <v>4.5599635202918376E-2</v>
      </c>
      <c r="H77" s="65">
        <v>126</v>
      </c>
      <c r="I77" s="9">
        <f>IF(H87=0, "-", H77/H87)</f>
        <v>5.9433962264150944E-2</v>
      </c>
      <c r="J77" s="8">
        <f t="shared" si="6"/>
        <v>0.125</v>
      </c>
      <c r="K77" s="9">
        <f t="shared" si="7"/>
        <v>-0.20634920634920634</v>
      </c>
    </row>
    <row r="78" spans="1:11" x14ac:dyDescent="0.25">
      <c r="A78" s="7" t="s">
        <v>349</v>
      </c>
      <c r="B78" s="65">
        <v>1</v>
      </c>
      <c r="C78" s="34">
        <f>IF(B87=0, "-", B78/B87)</f>
        <v>3.8167938931297708E-3</v>
      </c>
      <c r="D78" s="65">
        <v>0</v>
      </c>
      <c r="E78" s="9">
        <f>IF(D87=0, "-", D78/D87)</f>
        <v>0</v>
      </c>
      <c r="F78" s="81">
        <v>12</v>
      </c>
      <c r="G78" s="34">
        <f>IF(F87=0, "-", F78/F87)</f>
        <v>5.4719562243502051E-3</v>
      </c>
      <c r="H78" s="65">
        <v>8</v>
      </c>
      <c r="I78" s="9">
        <f>IF(H87=0, "-", H78/H87)</f>
        <v>3.7735849056603774E-3</v>
      </c>
      <c r="J78" s="8" t="str">
        <f t="shared" si="6"/>
        <v>-</v>
      </c>
      <c r="K78" s="9">
        <f t="shared" si="7"/>
        <v>0.5</v>
      </c>
    </row>
    <row r="79" spans="1:11" x14ac:dyDescent="0.25">
      <c r="A79" s="7" t="s">
        <v>350</v>
      </c>
      <c r="B79" s="65">
        <v>0</v>
      </c>
      <c r="C79" s="34">
        <f>IF(B87=0, "-", B79/B87)</f>
        <v>0</v>
      </c>
      <c r="D79" s="65">
        <v>0</v>
      </c>
      <c r="E79" s="9">
        <f>IF(D87=0, "-", D79/D87)</f>
        <v>0</v>
      </c>
      <c r="F79" s="81">
        <v>1</v>
      </c>
      <c r="G79" s="34">
        <f>IF(F87=0, "-", F79/F87)</f>
        <v>4.5599635202918376E-4</v>
      </c>
      <c r="H79" s="65">
        <v>2</v>
      </c>
      <c r="I79" s="9">
        <f>IF(H87=0, "-", H79/H87)</f>
        <v>9.4339622641509435E-4</v>
      </c>
      <c r="J79" s="8" t="str">
        <f t="shared" si="6"/>
        <v>-</v>
      </c>
      <c r="K79" s="9">
        <f t="shared" si="7"/>
        <v>-0.5</v>
      </c>
    </row>
    <row r="80" spans="1:11" x14ac:dyDescent="0.25">
      <c r="A80" s="7" t="s">
        <v>351</v>
      </c>
      <c r="B80" s="65">
        <v>8</v>
      </c>
      <c r="C80" s="34">
        <f>IF(B87=0, "-", B80/B87)</f>
        <v>3.0534351145038167E-2</v>
      </c>
      <c r="D80" s="65">
        <v>7</v>
      </c>
      <c r="E80" s="9">
        <f>IF(D87=0, "-", D80/D87)</f>
        <v>2.6022304832713755E-2</v>
      </c>
      <c r="F80" s="81">
        <v>33</v>
      </c>
      <c r="G80" s="34">
        <f>IF(F87=0, "-", F80/F87)</f>
        <v>1.5047879616963064E-2</v>
      </c>
      <c r="H80" s="65">
        <v>30</v>
      </c>
      <c r="I80" s="9">
        <f>IF(H87=0, "-", H80/H87)</f>
        <v>1.4150943396226415E-2</v>
      </c>
      <c r="J80" s="8">
        <f t="shared" si="6"/>
        <v>0.14285714285714285</v>
      </c>
      <c r="K80" s="9">
        <f t="shared" si="7"/>
        <v>0.1</v>
      </c>
    </row>
    <row r="81" spans="1:11" x14ac:dyDescent="0.25">
      <c r="A81" s="7" t="s">
        <v>352</v>
      </c>
      <c r="B81" s="65">
        <v>2</v>
      </c>
      <c r="C81" s="34">
        <f>IF(B87=0, "-", B81/B87)</f>
        <v>7.6335877862595417E-3</v>
      </c>
      <c r="D81" s="65">
        <v>4</v>
      </c>
      <c r="E81" s="9">
        <f>IF(D87=0, "-", D81/D87)</f>
        <v>1.4869888475836431E-2</v>
      </c>
      <c r="F81" s="81">
        <v>18</v>
      </c>
      <c r="G81" s="34">
        <f>IF(F87=0, "-", F81/F87)</f>
        <v>8.2079343365253077E-3</v>
      </c>
      <c r="H81" s="65">
        <v>42</v>
      </c>
      <c r="I81" s="9">
        <f>IF(H87=0, "-", H81/H87)</f>
        <v>1.981132075471698E-2</v>
      </c>
      <c r="J81" s="8">
        <f t="shared" si="6"/>
        <v>-0.5</v>
      </c>
      <c r="K81" s="9">
        <f t="shared" si="7"/>
        <v>-0.5714285714285714</v>
      </c>
    </row>
    <row r="82" spans="1:11" x14ac:dyDescent="0.25">
      <c r="A82" s="7" t="s">
        <v>353</v>
      </c>
      <c r="B82" s="65">
        <v>2</v>
      </c>
      <c r="C82" s="34">
        <f>IF(B87=0, "-", B82/B87)</f>
        <v>7.6335877862595417E-3</v>
      </c>
      <c r="D82" s="65">
        <v>0</v>
      </c>
      <c r="E82" s="9">
        <f>IF(D87=0, "-", D82/D87)</f>
        <v>0</v>
      </c>
      <c r="F82" s="81">
        <v>17</v>
      </c>
      <c r="G82" s="34">
        <f>IF(F87=0, "-", F82/F87)</f>
        <v>7.7519379844961239E-3</v>
      </c>
      <c r="H82" s="65">
        <v>0</v>
      </c>
      <c r="I82" s="9">
        <f>IF(H87=0, "-", H82/H87)</f>
        <v>0</v>
      </c>
      <c r="J82" s="8" t="str">
        <f t="shared" si="6"/>
        <v>-</v>
      </c>
      <c r="K82" s="9" t="str">
        <f t="shared" si="7"/>
        <v>-</v>
      </c>
    </row>
    <row r="83" spans="1:11" x14ac:dyDescent="0.25">
      <c r="A83" s="7" t="s">
        <v>354</v>
      </c>
      <c r="B83" s="65">
        <v>26</v>
      </c>
      <c r="C83" s="34">
        <f>IF(B87=0, "-", B83/B87)</f>
        <v>9.9236641221374045E-2</v>
      </c>
      <c r="D83" s="65">
        <v>33</v>
      </c>
      <c r="E83" s="9">
        <f>IF(D87=0, "-", D83/D87)</f>
        <v>0.12267657992565056</v>
      </c>
      <c r="F83" s="81">
        <v>259</v>
      </c>
      <c r="G83" s="34">
        <f>IF(F87=0, "-", F83/F87)</f>
        <v>0.11810305517555859</v>
      </c>
      <c r="H83" s="65">
        <v>300</v>
      </c>
      <c r="I83" s="9">
        <f>IF(H87=0, "-", H83/H87)</f>
        <v>0.14150943396226415</v>
      </c>
      <c r="J83" s="8">
        <f t="shared" si="6"/>
        <v>-0.21212121212121213</v>
      </c>
      <c r="K83" s="9">
        <f t="shared" si="7"/>
        <v>-0.13666666666666666</v>
      </c>
    </row>
    <row r="84" spans="1:11" x14ac:dyDescent="0.25">
      <c r="A84" s="7" t="s">
        <v>355</v>
      </c>
      <c r="B84" s="65">
        <v>55</v>
      </c>
      <c r="C84" s="34">
        <f>IF(B87=0, "-", B84/B87)</f>
        <v>0.20992366412213739</v>
      </c>
      <c r="D84" s="65">
        <v>96</v>
      </c>
      <c r="E84" s="9">
        <f>IF(D87=0, "-", D84/D87)</f>
        <v>0.35687732342007433</v>
      </c>
      <c r="F84" s="81">
        <v>539</v>
      </c>
      <c r="G84" s="34">
        <f>IF(F87=0, "-", F84/F87)</f>
        <v>0.24578203374373006</v>
      </c>
      <c r="H84" s="65">
        <v>611</v>
      </c>
      <c r="I84" s="9">
        <f>IF(H87=0, "-", H84/H87)</f>
        <v>0.28820754716981134</v>
      </c>
      <c r="J84" s="8">
        <f t="shared" si="6"/>
        <v>-0.42708333333333331</v>
      </c>
      <c r="K84" s="9">
        <f t="shared" si="7"/>
        <v>-0.11783960720130933</v>
      </c>
    </row>
    <row r="85" spans="1:11" x14ac:dyDescent="0.25">
      <c r="A85" s="7" t="s">
        <v>356</v>
      </c>
      <c r="B85" s="65">
        <v>11</v>
      </c>
      <c r="C85" s="34">
        <f>IF(B87=0, "-", B85/B87)</f>
        <v>4.1984732824427481E-2</v>
      </c>
      <c r="D85" s="65">
        <v>15</v>
      </c>
      <c r="E85" s="9">
        <f>IF(D87=0, "-", D85/D87)</f>
        <v>5.5762081784386616E-2</v>
      </c>
      <c r="F85" s="81">
        <v>38</v>
      </c>
      <c r="G85" s="34">
        <f>IF(F87=0, "-", F85/F87)</f>
        <v>1.7327861377108983E-2</v>
      </c>
      <c r="H85" s="65">
        <v>38</v>
      </c>
      <c r="I85" s="9">
        <f>IF(H87=0, "-", H85/H87)</f>
        <v>1.7924528301886792E-2</v>
      </c>
      <c r="J85" s="8">
        <f t="shared" si="6"/>
        <v>-0.26666666666666666</v>
      </c>
      <c r="K85" s="9">
        <f t="shared" si="7"/>
        <v>0</v>
      </c>
    </row>
    <row r="86" spans="1:11" x14ac:dyDescent="0.25">
      <c r="A86" s="2"/>
      <c r="B86" s="68"/>
      <c r="C86" s="33"/>
      <c r="D86" s="68"/>
      <c r="E86" s="6"/>
      <c r="F86" s="82"/>
      <c r="G86" s="33"/>
      <c r="H86" s="68"/>
      <c r="I86" s="6"/>
      <c r="J86" s="5"/>
      <c r="K86" s="6"/>
    </row>
    <row r="87" spans="1:11" s="43" customFormat="1" x14ac:dyDescent="0.25">
      <c r="A87" s="162" t="s">
        <v>542</v>
      </c>
      <c r="B87" s="71">
        <f>SUM(B68:B86)</f>
        <v>262</v>
      </c>
      <c r="C87" s="40">
        <f>B87/1630</f>
        <v>0.16073619631901839</v>
      </c>
      <c r="D87" s="71">
        <f>SUM(D68:D86)</f>
        <v>269</v>
      </c>
      <c r="E87" s="41">
        <f>D87/1645</f>
        <v>0.1635258358662614</v>
      </c>
      <c r="F87" s="77">
        <f>SUM(F68:F86)</f>
        <v>2193</v>
      </c>
      <c r="G87" s="42">
        <f>F87/14054</f>
        <v>0.15604098477301837</v>
      </c>
      <c r="H87" s="71">
        <f>SUM(H68:H86)</f>
        <v>2120</v>
      </c>
      <c r="I87" s="41">
        <f>H87/14340</f>
        <v>0.14783821478382148</v>
      </c>
      <c r="J87" s="37">
        <f>IF(D87=0, "-", IF((B87-D87)/D87&lt;10, (B87-D87)/D87, "&gt;999%"))</f>
        <v>-2.6022304832713755E-2</v>
      </c>
      <c r="K87" s="38">
        <f>IF(H87=0, "-", IF((F87-H87)/H87&lt;10, (F87-H87)/H87, "&gt;999%"))</f>
        <v>3.4433962264150943E-2</v>
      </c>
    </row>
    <row r="88" spans="1:11" x14ac:dyDescent="0.25">
      <c r="B88" s="83"/>
      <c r="D88" s="83"/>
      <c r="F88" s="83"/>
      <c r="H88" s="83"/>
    </row>
    <row r="89" spans="1:11" x14ac:dyDescent="0.25">
      <c r="A89" s="163" t="s">
        <v>145</v>
      </c>
      <c r="B89" s="61" t="s">
        <v>12</v>
      </c>
      <c r="C89" s="62" t="s">
        <v>13</v>
      </c>
      <c r="D89" s="61" t="s">
        <v>12</v>
      </c>
      <c r="E89" s="63" t="s">
        <v>13</v>
      </c>
      <c r="F89" s="62" t="s">
        <v>12</v>
      </c>
      <c r="G89" s="62" t="s">
        <v>13</v>
      </c>
      <c r="H89" s="61" t="s">
        <v>12</v>
      </c>
      <c r="I89" s="63" t="s">
        <v>13</v>
      </c>
      <c r="J89" s="61"/>
      <c r="K89" s="63"/>
    </row>
    <row r="90" spans="1:11" x14ac:dyDescent="0.25">
      <c r="A90" s="7" t="s">
        <v>357</v>
      </c>
      <c r="B90" s="65">
        <v>1</v>
      </c>
      <c r="C90" s="34">
        <f>IF(B107=0, "-", B90/B107)</f>
        <v>2.7777777777777776E-2</v>
      </c>
      <c r="D90" s="65">
        <v>1</v>
      </c>
      <c r="E90" s="9">
        <f>IF(D107=0, "-", D90/D107)</f>
        <v>0.04</v>
      </c>
      <c r="F90" s="81">
        <v>2</v>
      </c>
      <c r="G90" s="34">
        <f>IF(F107=0, "-", F90/F107)</f>
        <v>8.0321285140562242E-3</v>
      </c>
      <c r="H90" s="65">
        <v>3</v>
      </c>
      <c r="I90" s="9">
        <f>IF(H107=0, "-", H90/H107)</f>
        <v>1.507537688442211E-2</v>
      </c>
      <c r="J90" s="8">
        <f t="shared" ref="J90:J105" si="8">IF(D90=0, "-", IF((B90-D90)/D90&lt;10, (B90-D90)/D90, "&gt;999%"))</f>
        <v>0</v>
      </c>
      <c r="K90" s="9">
        <f t="shared" ref="K90:K105" si="9">IF(H90=0, "-", IF((F90-H90)/H90&lt;10, (F90-H90)/H90, "&gt;999%"))</f>
        <v>-0.33333333333333331</v>
      </c>
    </row>
    <row r="91" spans="1:11" x14ac:dyDescent="0.25">
      <c r="A91" s="7" t="s">
        <v>358</v>
      </c>
      <c r="B91" s="65">
        <v>4</v>
      </c>
      <c r="C91" s="34">
        <f>IF(B107=0, "-", B91/B107)</f>
        <v>0.1111111111111111</v>
      </c>
      <c r="D91" s="65">
        <v>3</v>
      </c>
      <c r="E91" s="9">
        <f>IF(D107=0, "-", D91/D107)</f>
        <v>0.12</v>
      </c>
      <c r="F91" s="81">
        <v>32</v>
      </c>
      <c r="G91" s="34">
        <f>IF(F107=0, "-", F91/F107)</f>
        <v>0.12851405622489959</v>
      </c>
      <c r="H91" s="65">
        <v>40</v>
      </c>
      <c r="I91" s="9">
        <f>IF(H107=0, "-", H91/H107)</f>
        <v>0.20100502512562815</v>
      </c>
      <c r="J91" s="8">
        <f t="shared" si="8"/>
        <v>0.33333333333333331</v>
      </c>
      <c r="K91" s="9">
        <f t="shared" si="9"/>
        <v>-0.2</v>
      </c>
    </row>
    <row r="92" spans="1:11" x14ac:dyDescent="0.25">
      <c r="A92" s="7" t="s">
        <v>359</v>
      </c>
      <c r="B92" s="65">
        <v>3</v>
      </c>
      <c r="C92" s="34">
        <f>IF(B107=0, "-", B92/B107)</f>
        <v>8.3333333333333329E-2</v>
      </c>
      <c r="D92" s="65">
        <v>2</v>
      </c>
      <c r="E92" s="9">
        <f>IF(D107=0, "-", D92/D107)</f>
        <v>0.08</v>
      </c>
      <c r="F92" s="81">
        <v>28</v>
      </c>
      <c r="G92" s="34">
        <f>IF(F107=0, "-", F92/F107)</f>
        <v>0.11244979919678715</v>
      </c>
      <c r="H92" s="65">
        <v>25</v>
      </c>
      <c r="I92" s="9">
        <f>IF(H107=0, "-", H92/H107)</f>
        <v>0.12562814070351758</v>
      </c>
      <c r="J92" s="8">
        <f t="shared" si="8"/>
        <v>0.5</v>
      </c>
      <c r="K92" s="9">
        <f t="shared" si="9"/>
        <v>0.12</v>
      </c>
    </row>
    <row r="93" spans="1:11" x14ac:dyDescent="0.25">
      <c r="A93" s="7" t="s">
        <v>360</v>
      </c>
      <c r="B93" s="65">
        <v>0</v>
      </c>
      <c r="C93" s="34">
        <f>IF(B107=0, "-", B93/B107)</f>
        <v>0</v>
      </c>
      <c r="D93" s="65">
        <v>0</v>
      </c>
      <c r="E93" s="9">
        <f>IF(D107=0, "-", D93/D107)</f>
        <v>0</v>
      </c>
      <c r="F93" s="81">
        <v>3</v>
      </c>
      <c r="G93" s="34">
        <f>IF(F107=0, "-", F93/F107)</f>
        <v>1.2048192771084338E-2</v>
      </c>
      <c r="H93" s="65">
        <v>1</v>
      </c>
      <c r="I93" s="9">
        <f>IF(H107=0, "-", H93/H107)</f>
        <v>5.0251256281407036E-3</v>
      </c>
      <c r="J93" s="8" t="str">
        <f t="shared" si="8"/>
        <v>-</v>
      </c>
      <c r="K93" s="9">
        <f t="shared" si="9"/>
        <v>2</v>
      </c>
    </row>
    <row r="94" spans="1:11" x14ac:dyDescent="0.25">
      <c r="A94" s="7" t="s">
        <v>361</v>
      </c>
      <c r="B94" s="65">
        <v>0</v>
      </c>
      <c r="C94" s="34">
        <f>IF(B107=0, "-", B94/B107)</f>
        <v>0</v>
      </c>
      <c r="D94" s="65">
        <v>0</v>
      </c>
      <c r="E94" s="9">
        <f>IF(D107=0, "-", D94/D107)</f>
        <v>0</v>
      </c>
      <c r="F94" s="81">
        <v>5</v>
      </c>
      <c r="G94" s="34">
        <f>IF(F107=0, "-", F94/F107)</f>
        <v>2.0080321285140562E-2</v>
      </c>
      <c r="H94" s="65">
        <v>0</v>
      </c>
      <c r="I94" s="9">
        <f>IF(H107=0, "-", H94/H107)</f>
        <v>0</v>
      </c>
      <c r="J94" s="8" t="str">
        <f t="shared" si="8"/>
        <v>-</v>
      </c>
      <c r="K94" s="9" t="str">
        <f t="shared" si="9"/>
        <v>-</v>
      </c>
    </row>
    <row r="95" spans="1:11" x14ac:dyDescent="0.25">
      <c r="A95" s="7" t="s">
        <v>362</v>
      </c>
      <c r="B95" s="65">
        <v>4</v>
      </c>
      <c r="C95" s="34">
        <f>IF(B107=0, "-", B95/B107)</f>
        <v>0.1111111111111111</v>
      </c>
      <c r="D95" s="65">
        <v>0</v>
      </c>
      <c r="E95" s="9">
        <f>IF(D107=0, "-", D95/D107)</f>
        <v>0</v>
      </c>
      <c r="F95" s="81">
        <v>14</v>
      </c>
      <c r="G95" s="34">
        <f>IF(F107=0, "-", F95/F107)</f>
        <v>5.6224899598393573E-2</v>
      </c>
      <c r="H95" s="65">
        <v>0</v>
      </c>
      <c r="I95" s="9">
        <f>IF(H107=0, "-", H95/H107)</f>
        <v>0</v>
      </c>
      <c r="J95" s="8" t="str">
        <f t="shared" si="8"/>
        <v>-</v>
      </c>
      <c r="K95" s="9" t="str">
        <f t="shared" si="9"/>
        <v>-</v>
      </c>
    </row>
    <row r="96" spans="1:11" x14ac:dyDescent="0.25">
      <c r="A96" s="7" t="s">
        <v>363</v>
      </c>
      <c r="B96" s="65">
        <v>1</v>
      </c>
      <c r="C96" s="34">
        <f>IF(B107=0, "-", B96/B107)</f>
        <v>2.7777777777777776E-2</v>
      </c>
      <c r="D96" s="65">
        <v>3</v>
      </c>
      <c r="E96" s="9">
        <f>IF(D107=0, "-", D96/D107)</f>
        <v>0.12</v>
      </c>
      <c r="F96" s="81">
        <v>10</v>
      </c>
      <c r="G96" s="34">
        <f>IF(F107=0, "-", F96/F107)</f>
        <v>4.0160642570281124E-2</v>
      </c>
      <c r="H96" s="65">
        <v>9</v>
      </c>
      <c r="I96" s="9">
        <f>IF(H107=0, "-", H96/H107)</f>
        <v>4.5226130653266333E-2</v>
      </c>
      <c r="J96" s="8">
        <f t="shared" si="8"/>
        <v>-0.66666666666666663</v>
      </c>
      <c r="K96" s="9">
        <f t="shared" si="9"/>
        <v>0.1111111111111111</v>
      </c>
    </row>
    <row r="97" spans="1:11" x14ac:dyDescent="0.25">
      <c r="A97" s="7" t="s">
        <v>364</v>
      </c>
      <c r="B97" s="65">
        <v>3</v>
      </c>
      <c r="C97" s="34">
        <f>IF(B107=0, "-", B97/B107)</f>
        <v>8.3333333333333329E-2</v>
      </c>
      <c r="D97" s="65">
        <v>1</v>
      </c>
      <c r="E97" s="9">
        <f>IF(D107=0, "-", D97/D107)</f>
        <v>0.04</v>
      </c>
      <c r="F97" s="81">
        <v>10</v>
      </c>
      <c r="G97" s="34">
        <f>IF(F107=0, "-", F97/F107)</f>
        <v>4.0160642570281124E-2</v>
      </c>
      <c r="H97" s="65">
        <v>13</v>
      </c>
      <c r="I97" s="9">
        <f>IF(H107=0, "-", H97/H107)</f>
        <v>6.5326633165829151E-2</v>
      </c>
      <c r="J97" s="8">
        <f t="shared" si="8"/>
        <v>2</v>
      </c>
      <c r="K97" s="9">
        <f t="shared" si="9"/>
        <v>-0.23076923076923078</v>
      </c>
    </row>
    <row r="98" spans="1:11" x14ac:dyDescent="0.25">
      <c r="A98" s="7" t="s">
        <v>365</v>
      </c>
      <c r="B98" s="65">
        <v>4</v>
      </c>
      <c r="C98" s="34">
        <f>IF(B107=0, "-", B98/B107)</f>
        <v>0.1111111111111111</v>
      </c>
      <c r="D98" s="65">
        <v>2</v>
      </c>
      <c r="E98" s="9">
        <f>IF(D107=0, "-", D98/D107)</f>
        <v>0.08</v>
      </c>
      <c r="F98" s="81">
        <v>19</v>
      </c>
      <c r="G98" s="34">
        <f>IF(F107=0, "-", F98/F107)</f>
        <v>7.6305220883534142E-2</v>
      </c>
      <c r="H98" s="65">
        <v>5</v>
      </c>
      <c r="I98" s="9">
        <f>IF(H107=0, "-", H98/H107)</f>
        <v>2.5125628140703519E-2</v>
      </c>
      <c r="J98" s="8">
        <f t="shared" si="8"/>
        <v>1</v>
      </c>
      <c r="K98" s="9">
        <f t="shared" si="9"/>
        <v>2.8</v>
      </c>
    </row>
    <row r="99" spans="1:11" x14ac:dyDescent="0.25">
      <c r="A99" s="7" t="s">
        <v>366</v>
      </c>
      <c r="B99" s="65">
        <v>0</v>
      </c>
      <c r="C99" s="34">
        <f>IF(B107=0, "-", B99/B107)</f>
        <v>0</v>
      </c>
      <c r="D99" s="65">
        <v>2</v>
      </c>
      <c r="E99" s="9">
        <f>IF(D107=0, "-", D99/D107)</f>
        <v>0.08</v>
      </c>
      <c r="F99" s="81">
        <v>5</v>
      </c>
      <c r="G99" s="34">
        <f>IF(F107=0, "-", F99/F107)</f>
        <v>2.0080321285140562E-2</v>
      </c>
      <c r="H99" s="65">
        <v>3</v>
      </c>
      <c r="I99" s="9">
        <f>IF(H107=0, "-", H99/H107)</f>
        <v>1.507537688442211E-2</v>
      </c>
      <c r="J99" s="8">
        <f t="shared" si="8"/>
        <v>-1</v>
      </c>
      <c r="K99" s="9">
        <f t="shared" si="9"/>
        <v>0.66666666666666663</v>
      </c>
    </row>
    <row r="100" spans="1:11" x14ac:dyDescent="0.25">
      <c r="A100" s="7" t="s">
        <v>367</v>
      </c>
      <c r="B100" s="65">
        <v>1</v>
      </c>
      <c r="C100" s="34">
        <f>IF(B107=0, "-", B100/B107)</f>
        <v>2.7777777777777776E-2</v>
      </c>
      <c r="D100" s="65">
        <v>3</v>
      </c>
      <c r="E100" s="9">
        <f>IF(D107=0, "-", D100/D107)</f>
        <v>0.12</v>
      </c>
      <c r="F100" s="81">
        <v>6</v>
      </c>
      <c r="G100" s="34">
        <f>IF(F107=0, "-", F100/F107)</f>
        <v>2.4096385542168676E-2</v>
      </c>
      <c r="H100" s="65">
        <v>17</v>
      </c>
      <c r="I100" s="9">
        <f>IF(H107=0, "-", H100/H107)</f>
        <v>8.5427135678391955E-2</v>
      </c>
      <c r="J100" s="8">
        <f t="shared" si="8"/>
        <v>-0.66666666666666663</v>
      </c>
      <c r="K100" s="9">
        <f t="shared" si="9"/>
        <v>-0.6470588235294118</v>
      </c>
    </row>
    <row r="101" spans="1:11" x14ac:dyDescent="0.25">
      <c r="A101" s="7" t="s">
        <v>368</v>
      </c>
      <c r="B101" s="65">
        <v>1</v>
      </c>
      <c r="C101" s="34">
        <f>IF(B107=0, "-", B101/B107)</f>
        <v>2.7777777777777776E-2</v>
      </c>
      <c r="D101" s="65">
        <v>0</v>
      </c>
      <c r="E101" s="9">
        <f>IF(D107=0, "-", D101/D107)</f>
        <v>0</v>
      </c>
      <c r="F101" s="81">
        <v>8</v>
      </c>
      <c r="G101" s="34">
        <f>IF(F107=0, "-", F101/F107)</f>
        <v>3.2128514056224897E-2</v>
      </c>
      <c r="H101" s="65">
        <v>3</v>
      </c>
      <c r="I101" s="9">
        <f>IF(H107=0, "-", H101/H107)</f>
        <v>1.507537688442211E-2</v>
      </c>
      <c r="J101" s="8" t="str">
        <f t="shared" si="8"/>
        <v>-</v>
      </c>
      <c r="K101" s="9">
        <f t="shared" si="9"/>
        <v>1.6666666666666667</v>
      </c>
    </row>
    <row r="102" spans="1:11" x14ac:dyDescent="0.25">
      <c r="A102" s="7" t="s">
        <v>369</v>
      </c>
      <c r="B102" s="65">
        <v>0</v>
      </c>
      <c r="C102" s="34">
        <f>IF(B107=0, "-", B102/B107)</f>
        <v>0</v>
      </c>
      <c r="D102" s="65">
        <v>3</v>
      </c>
      <c r="E102" s="9">
        <f>IF(D107=0, "-", D102/D107)</f>
        <v>0.12</v>
      </c>
      <c r="F102" s="81">
        <v>23</v>
      </c>
      <c r="G102" s="34">
        <f>IF(F107=0, "-", F102/F107)</f>
        <v>9.2369477911646583E-2</v>
      </c>
      <c r="H102" s="65">
        <v>18</v>
      </c>
      <c r="I102" s="9">
        <f>IF(H107=0, "-", H102/H107)</f>
        <v>9.0452261306532666E-2</v>
      </c>
      <c r="J102" s="8">
        <f t="shared" si="8"/>
        <v>-1</v>
      </c>
      <c r="K102" s="9">
        <f t="shared" si="9"/>
        <v>0.27777777777777779</v>
      </c>
    </row>
    <row r="103" spans="1:11" x14ac:dyDescent="0.25">
      <c r="A103" s="7" t="s">
        <v>370</v>
      </c>
      <c r="B103" s="65">
        <v>5</v>
      </c>
      <c r="C103" s="34">
        <f>IF(B107=0, "-", B103/B107)</f>
        <v>0.1388888888888889</v>
      </c>
      <c r="D103" s="65">
        <v>1</v>
      </c>
      <c r="E103" s="9">
        <f>IF(D107=0, "-", D103/D107)</f>
        <v>0.04</v>
      </c>
      <c r="F103" s="81">
        <v>34</v>
      </c>
      <c r="G103" s="34">
        <f>IF(F107=0, "-", F103/F107)</f>
        <v>0.13654618473895583</v>
      </c>
      <c r="H103" s="65">
        <v>18</v>
      </c>
      <c r="I103" s="9">
        <f>IF(H107=0, "-", H103/H107)</f>
        <v>9.0452261306532666E-2</v>
      </c>
      <c r="J103" s="8">
        <f t="shared" si="8"/>
        <v>4</v>
      </c>
      <c r="K103" s="9">
        <f t="shared" si="9"/>
        <v>0.88888888888888884</v>
      </c>
    </row>
    <row r="104" spans="1:11" x14ac:dyDescent="0.25">
      <c r="A104" s="7" t="s">
        <v>371</v>
      </c>
      <c r="B104" s="65">
        <v>4</v>
      </c>
      <c r="C104" s="34">
        <f>IF(B107=0, "-", B104/B107)</f>
        <v>0.1111111111111111</v>
      </c>
      <c r="D104" s="65">
        <v>0</v>
      </c>
      <c r="E104" s="9">
        <f>IF(D107=0, "-", D104/D107)</f>
        <v>0</v>
      </c>
      <c r="F104" s="81">
        <v>6</v>
      </c>
      <c r="G104" s="34">
        <f>IF(F107=0, "-", F104/F107)</f>
        <v>2.4096385542168676E-2</v>
      </c>
      <c r="H104" s="65">
        <v>0</v>
      </c>
      <c r="I104" s="9">
        <f>IF(H107=0, "-", H104/H107)</f>
        <v>0</v>
      </c>
      <c r="J104" s="8" t="str">
        <f t="shared" si="8"/>
        <v>-</v>
      </c>
      <c r="K104" s="9" t="str">
        <f t="shared" si="9"/>
        <v>-</v>
      </c>
    </row>
    <row r="105" spans="1:11" x14ac:dyDescent="0.25">
      <c r="A105" s="7" t="s">
        <v>372</v>
      </c>
      <c r="B105" s="65">
        <v>5</v>
      </c>
      <c r="C105" s="34">
        <f>IF(B107=0, "-", B105/B107)</f>
        <v>0.1388888888888889</v>
      </c>
      <c r="D105" s="65">
        <v>4</v>
      </c>
      <c r="E105" s="9">
        <f>IF(D107=0, "-", D105/D107)</f>
        <v>0.16</v>
      </c>
      <c r="F105" s="81">
        <v>44</v>
      </c>
      <c r="G105" s="34">
        <f>IF(F107=0, "-", F105/F107)</f>
        <v>0.17670682730923695</v>
      </c>
      <c r="H105" s="65">
        <v>44</v>
      </c>
      <c r="I105" s="9">
        <f>IF(H107=0, "-", H105/H107)</f>
        <v>0.22110552763819097</v>
      </c>
      <c r="J105" s="8">
        <f t="shared" si="8"/>
        <v>0.25</v>
      </c>
      <c r="K105" s="9">
        <f t="shared" si="9"/>
        <v>0</v>
      </c>
    </row>
    <row r="106" spans="1:11" x14ac:dyDescent="0.25">
      <c r="A106" s="2"/>
      <c r="B106" s="68"/>
      <c r="C106" s="33"/>
      <c r="D106" s="68"/>
      <c r="E106" s="6"/>
      <c r="F106" s="82"/>
      <c r="G106" s="33"/>
      <c r="H106" s="68"/>
      <c r="I106" s="6"/>
      <c r="J106" s="5"/>
      <c r="K106" s="6"/>
    </row>
    <row r="107" spans="1:11" s="43" customFormat="1" x14ac:dyDescent="0.25">
      <c r="A107" s="162" t="s">
        <v>541</v>
      </c>
      <c r="B107" s="71">
        <f>SUM(B90:B106)</f>
        <v>36</v>
      </c>
      <c r="C107" s="40">
        <f>B107/1630</f>
        <v>2.2085889570552148E-2</v>
      </c>
      <c r="D107" s="71">
        <f>SUM(D90:D106)</f>
        <v>25</v>
      </c>
      <c r="E107" s="41">
        <f>D107/1645</f>
        <v>1.5197568389057751E-2</v>
      </c>
      <c r="F107" s="77">
        <f>SUM(F90:F106)</f>
        <v>249</v>
      </c>
      <c r="G107" s="42">
        <f>F107/14054</f>
        <v>1.7717375836060908E-2</v>
      </c>
      <c r="H107" s="71">
        <f>SUM(H90:H106)</f>
        <v>199</v>
      </c>
      <c r="I107" s="41">
        <f>H107/14340</f>
        <v>1.3877266387726638E-2</v>
      </c>
      <c r="J107" s="37">
        <f>IF(D107=0, "-", IF((B107-D107)/D107&lt;10, (B107-D107)/D107, "&gt;999%"))</f>
        <v>0.44</v>
      </c>
      <c r="K107" s="38">
        <f>IF(H107=0, "-", IF((F107-H107)/H107&lt;10, (F107-H107)/H107, "&gt;999%"))</f>
        <v>0.25125628140703515</v>
      </c>
    </row>
    <row r="108" spans="1:11" x14ac:dyDescent="0.25">
      <c r="B108" s="83"/>
      <c r="D108" s="83"/>
      <c r="F108" s="83"/>
      <c r="H108" s="83"/>
    </row>
    <row r="109" spans="1:11" s="43" customFormat="1" x14ac:dyDescent="0.25">
      <c r="A109" s="162" t="s">
        <v>540</v>
      </c>
      <c r="B109" s="71">
        <v>298</v>
      </c>
      <c r="C109" s="40">
        <f>B109/1630</f>
        <v>0.18282208588957055</v>
      </c>
      <c r="D109" s="71">
        <v>294</v>
      </c>
      <c r="E109" s="41">
        <f>D109/1645</f>
        <v>0.17872340425531916</v>
      </c>
      <c r="F109" s="77">
        <v>2442</v>
      </c>
      <c r="G109" s="42">
        <f>F109/14054</f>
        <v>0.17375836060907926</v>
      </c>
      <c r="H109" s="71">
        <v>2319</v>
      </c>
      <c r="I109" s="41">
        <f>H109/14340</f>
        <v>0.1617154811715481</v>
      </c>
      <c r="J109" s="37">
        <f>IF(D109=0, "-", IF((B109-D109)/D109&lt;10, (B109-D109)/D109, "&gt;999%"))</f>
        <v>1.3605442176870748E-2</v>
      </c>
      <c r="K109" s="38">
        <f>IF(H109=0, "-", IF((F109-H109)/H109&lt;10, (F109-H109)/H109, "&gt;999%"))</f>
        <v>5.3040103492884863E-2</v>
      </c>
    </row>
    <row r="110" spans="1:11" x14ac:dyDescent="0.25">
      <c r="B110" s="83"/>
      <c r="D110" s="83"/>
      <c r="F110" s="83"/>
      <c r="H110" s="83"/>
    </row>
    <row r="111" spans="1:11" ht="15.6" x14ac:dyDescent="0.3">
      <c r="A111" s="164" t="s">
        <v>114</v>
      </c>
      <c r="B111" s="196" t="s">
        <v>1</v>
      </c>
      <c r="C111" s="200"/>
      <c r="D111" s="200"/>
      <c r="E111" s="197"/>
      <c r="F111" s="196" t="s">
        <v>14</v>
      </c>
      <c r="G111" s="200"/>
      <c r="H111" s="200"/>
      <c r="I111" s="197"/>
      <c r="J111" s="196" t="s">
        <v>15</v>
      </c>
      <c r="K111" s="197"/>
    </row>
    <row r="112" spans="1:11" x14ac:dyDescent="0.25">
      <c r="A112" s="22"/>
      <c r="B112" s="196">
        <f>VALUE(RIGHT($B$2, 4))</f>
        <v>2022</v>
      </c>
      <c r="C112" s="197"/>
      <c r="D112" s="196">
        <f>B112-1</f>
        <v>2021</v>
      </c>
      <c r="E112" s="204"/>
      <c r="F112" s="196">
        <f>B112</f>
        <v>2022</v>
      </c>
      <c r="G112" s="204"/>
      <c r="H112" s="196">
        <f>D112</f>
        <v>2021</v>
      </c>
      <c r="I112" s="204"/>
      <c r="J112" s="140" t="s">
        <v>4</v>
      </c>
      <c r="K112" s="141" t="s">
        <v>2</v>
      </c>
    </row>
    <row r="113" spans="1:11" x14ac:dyDescent="0.25">
      <c r="A113" s="163" t="s">
        <v>146</v>
      </c>
      <c r="B113" s="61" t="s">
        <v>12</v>
      </c>
      <c r="C113" s="62" t="s">
        <v>13</v>
      </c>
      <c r="D113" s="61" t="s">
        <v>12</v>
      </c>
      <c r="E113" s="63" t="s">
        <v>13</v>
      </c>
      <c r="F113" s="62" t="s">
        <v>12</v>
      </c>
      <c r="G113" s="62" t="s">
        <v>13</v>
      </c>
      <c r="H113" s="61" t="s">
        <v>12</v>
      </c>
      <c r="I113" s="63" t="s">
        <v>13</v>
      </c>
      <c r="J113" s="61"/>
      <c r="K113" s="63"/>
    </row>
    <row r="114" spans="1:11" x14ac:dyDescent="0.25">
      <c r="A114" s="7" t="s">
        <v>373</v>
      </c>
      <c r="B114" s="65">
        <v>0</v>
      </c>
      <c r="C114" s="34">
        <f>IF(B137=0, "-", B114/B137)</f>
        <v>0</v>
      </c>
      <c r="D114" s="65">
        <v>0</v>
      </c>
      <c r="E114" s="9">
        <f>IF(D137=0, "-", D114/D137)</f>
        <v>0</v>
      </c>
      <c r="F114" s="81">
        <v>0</v>
      </c>
      <c r="G114" s="34">
        <f>IF(F137=0, "-", F114/F137)</f>
        <v>0</v>
      </c>
      <c r="H114" s="65">
        <v>4</v>
      </c>
      <c r="I114" s="9">
        <f>IF(H137=0, "-", H114/H137)</f>
        <v>3.0234315948601664E-3</v>
      </c>
      <c r="J114" s="8" t="str">
        <f t="shared" ref="J114:J135" si="10">IF(D114=0, "-", IF((B114-D114)/D114&lt;10, (B114-D114)/D114, "&gt;999%"))</f>
        <v>-</v>
      </c>
      <c r="K114" s="9">
        <f t="shared" ref="K114:K135" si="11">IF(H114=0, "-", IF((F114-H114)/H114&lt;10, (F114-H114)/H114, "&gt;999%"))</f>
        <v>-1</v>
      </c>
    </row>
    <row r="115" spans="1:11" x14ac:dyDescent="0.25">
      <c r="A115" s="7" t="s">
        <v>374</v>
      </c>
      <c r="B115" s="65">
        <v>12</v>
      </c>
      <c r="C115" s="34">
        <f>IF(B137=0, "-", B115/B137)</f>
        <v>7.1428571428571425E-2</v>
      </c>
      <c r="D115" s="65">
        <v>15</v>
      </c>
      <c r="E115" s="9">
        <f>IF(D137=0, "-", D115/D137)</f>
        <v>8.8235294117647065E-2</v>
      </c>
      <c r="F115" s="81">
        <v>123</v>
      </c>
      <c r="G115" s="34">
        <f>IF(F137=0, "-", F115/F137)</f>
        <v>7.8795643818065336E-2</v>
      </c>
      <c r="H115" s="65">
        <v>105</v>
      </c>
      <c r="I115" s="9">
        <f>IF(H137=0, "-", H115/H137)</f>
        <v>7.9365079365079361E-2</v>
      </c>
      <c r="J115" s="8">
        <f t="shared" si="10"/>
        <v>-0.2</v>
      </c>
      <c r="K115" s="9">
        <f t="shared" si="11"/>
        <v>0.17142857142857143</v>
      </c>
    </row>
    <row r="116" spans="1:11" x14ac:dyDescent="0.25">
      <c r="A116" s="7" t="s">
        <v>375</v>
      </c>
      <c r="B116" s="65">
        <v>6</v>
      </c>
      <c r="C116" s="34">
        <f>IF(B137=0, "-", B116/B137)</f>
        <v>3.5714285714285712E-2</v>
      </c>
      <c r="D116" s="65">
        <v>6</v>
      </c>
      <c r="E116" s="9">
        <f>IF(D137=0, "-", D116/D137)</f>
        <v>3.5294117647058823E-2</v>
      </c>
      <c r="F116" s="81">
        <v>26</v>
      </c>
      <c r="G116" s="34">
        <f>IF(F137=0, "-", F116/F137)</f>
        <v>1.6655989750160152E-2</v>
      </c>
      <c r="H116" s="65">
        <v>22</v>
      </c>
      <c r="I116" s="9">
        <f>IF(H137=0, "-", H116/H137)</f>
        <v>1.6628873771730914E-2</v>
      </c>
      <c r="J116" s="8">
        <f t="shared" si="10"/>
        <v>0</v>
      </c>
      <c r="K116" s="9">
        <f t="shared" si="11"/>
        <v>0.18181818181818182</v>
      </c>
    </row>
    <row r="117" spans="1:11" x14ac:dyDescent="0.25">
      <c r="A117" s="7" t="s">
        <v>376</v>
      </c>
      <c r="B117" s="65">
        <v>4</v>
      </c>
      <c r="C117" s="34">
        <f>IF(B137=0, "-", B117/B137)</f>
        <v>2.3809523809523808E-2</v>
      </c>
      <c r="D117" s="65">
        <v>0</v>
      </c>
      <c r="E117" s="9">
        <f>IF(D137=0, "-", D117/D137)</f>
        <v>0</v>
      </c>
      <c r="F117" s="81">
        <v>63</v>
      </c>
      <c r="G117" s="34">
        <f>IF(F137=0, "-", F117/F137)</f>
        <v>4.0358744394618833E-2</v>
      </c>
      <c r="H117" s="65">
        <v>80</v>
      </c>
      <c r="I117" s="9">
        <f>IF(H137=0, "-", H117/H137)</f>
        <v>6.0468631897203327E-2</v>
      </c>
      <c r="J117" s="8" t="str">
        <f t="shared" si="10"/>
        <v>-</v>
      </c>
      <c r="K117" s="9">
        <f t="shared" si="11"/>
        <v>-0.21249999999999999</v>
      </c>
    </row>
    <row r="118" spans="1:11" x14ac:dyDescent="0.25">
      <c r="A118" s="7" t="s">
        <v>377</v>
      </c>
      <c r="B118" s="65">
        <v>14</v>
      </c>
      <c r="C118" s="34">
        <f>IF(B137=0, "-", B118/B137)</f>
        <v>8.3333333333333329E-2</v>
      </c>
      <c r="D118" s="65">
        <v>18</v>
      </c>
      <c r="E118" s="9">
        <f>IF(D137=0, "-", D118/D137)</f>
        <v>0.10588235294117647</v>
      </c>
      <c r="F118" s="81">
        <v>175</v>
      </c>
      <c r="G118" s="34">
        <f>IF(F137=0, "-", F118/F137)</f>
        <v>0.11210762331838565</v>
      </c>
      <c r="H118" s="65">
        <v>130</v>
      </c>
      <c r="I118" s="9">
        <f>IF(H137=0, "-", H118/H137)</f>
        <v>9.8261526832955401E-2</v>
      </c>
      <c r="J118" s="8">
        <f t="shared" si="10"/>
        <v>-0.22222222222222221</v>
      </c>
      <c r="K118" s="9">
        <f t="shared" si="11"/>
        <v>0.34615384615384615</v>
      </c>
    </row>
    <row r="119" spans="1:11" x14ac:dyDescent="0.25">
      <c r="A119" s="7" t="s">
        <v>378</v>
      </c>
      <c r="B119" s="65">
        <v>1</v>
      </c>
      <c r="C119" s="34">
        <f>IF(B137=0, "-", B119/B137)</f>
        <v>5.9523809523809521E-3</v>
      </c>
      <c r="D119" s="65">
        <v>1</v>
      </c>
      <c r="E119" s="9">
        <f>IF(D137=0, "-", D119/D137)</f>
        <v>5.8823529411764705E-3</v>
      </c>
      <c r="F119" s="81">
        <v>22</v>
      </c>
      <c r="G119" s="34">
        <f>IF(F137=0, "-", F119/F137)</f>
        <v>1.4093529788597053E-2</v>
      </c>
      <c r="H119" s="65">
        <v>39</v>
      </c>
      <c r="I119" s="9">
        <f>IF(H137=0, "-", H119/H137)</f>
        <v>2.9478458049886622E-2</v>
      </c>
      <c r="J119" s="8">
        <f t="shared" si="10"/>
        <v>0</v>
      </c>
      <c r="K119" s="9">
        <f t="shared" si="11"/>
        <v>-0.4358974358974359</v>
      </c>
    </row>
    <row r="120" spans="1:11" x14ac:dyDescent="0.25">
      <c r="A120" s="7" t="s">
        <v>379</v>
      </c>
      <c r="B120" s="65">
        <v>2</v>
      </c>
      <c r="C120" s="34">
        <f>IF(B137=0, "-", B120/B137)</f>
        <v>1.1904761904761904E-2</v>
      </c>
      <c r="D120" s="65">
        <v>3</v>
      </c>
      <c r="E120" s="9">
        <f>IF(D137=0, "-", D120/D137)</f>
        <v>1.7647058823529412E-2</v>
      </c>
      <c r="F120" s="81">
        <v>9</v>
      </c>
      <c r="G120" s="34">
        <f>IF(F137=0, "-", F120/F137)</f>
        <v>5.7655349135169766E-3</v>
      </c>
      <c r="H120" s="65">
        <v>17</v>
      </c>
      <c r="I120" s="9">
        <f>IF(H137=0, "-", H120/H137)</f>
        <v>1.2849584278155708E-2</v>
      </c>
      <c r="J120" s="8">
        <f t="shared" si="10"/>
        <v>-0.33333333333333331</v>
      </c>
      <c r="K120" s="9">
        <f t="shared" si="11"/>
        <v>-0.47058823529411764</v>
      </c>
    </row>
    <row r="121" spans="1:11" x14ac:dyDescent="0.25">
      <c r="A121" s="7" t="s">
        <v>380</v>
      </c>
      <c r="B121" s="65">
        <v>8</v>
      </c>
      <c r="C121" s="34">
        <f>IF(B137=0, "-", B121/B137)</f>
        <v>4.7619047619047616E-2</v>
      </c>
      <c r="D121" s="65">
        <v>9</v>
      </c>
      <c r="E121" s="9">
        <f>IF(D137=0, "-", D121/D137)</f>
        <v>5.2941176470588235E-2</v>
      </c>
      <c r="F121" s="81">
        <v>64</v>
      </c>
      <c r="G121" s="34">
        <f>IF(F137=0, "-", F121/F137)</f>
        <v>4.0999359385009607E-2</v>
      </c>
      <c r="H121" s="65">
        <v>49</v>
      </c>
      <c r="I121" s="9">
        <f>IF(H137=0, "-", H121/H137)</f>
        <v>3.7037037037037035E-2</v>
      </c>
      <c r="J121" s="8">
        <f t="shared" si="10"/>
        <v>-0.1111111111111111</v>
      </c>
      <c r="K121" s="9">
        <f t="shared" si="11"/>
        <v>0.30612244897959184</v>
      </c>
    </row>
    <row r="122" spans="1:11" x14ac:dyDescent="0.25">
      <c r="A122" s="7" t="s">
        <v>381</v>
      </c>
      <c r="B122" s="65">
        <v>3</v>
      </c>
      <c r="C122" s="34">
        <f>IF(B137=0, "-", B122/B137)</f>
        <v>1.7857142857142856E-2</v>
      </c>
      <c r="D122" s="65">
        <v>7</v>
      </c>
      <c r="E122" s="9">
        <f>IF(D137=0, "-", D122/D137)</f>
        <v>4.1176470588235294E-2</v>
      </c>
      <c r="F122" s="81">
        <v>104</v>
      </c>
      <c r="G122" s="34">
        <f>IF(F137=0, "-", F122/F137)</f>
        <v>6.6623959000640609E-2</v>
      </c>
      <c r="H122" s="65">
        <v>15</v>
      </c>
      <c r="I122" s="9">
        <f>IF(H137=0, "-", H122/H137)</f>
        <v>1.1337868480725623E-2</v>
      </c>
      <c r="J122" s="8">
        <f t="shared" si="10"/>
        <v>-0.5714285714285714</v>
      </c>
      <c r="K122" s="9">
        <f t="shared" si="11"/>
        <v>5.9333333333333336</v>
      </c>
    </row>
    <row r="123" spans="1:11" x14ac:dyDescent="0.25">
      <c r="A123" s="7" t="s">
        <v>382</v>
      </c>
      <c r="B123" s="65">
        <v>6</v>
      </c>
      <c r="C123" s="34">
        <f>IF(B137=0, "-", B123/B137)</f>
        <v>3.5714285714285712E-2</v>
      </c>
      <c r="D123" s="65">
        <v>3</v>
      </c>
      <c r="E123" s="9">
        <f>IF(D137=0, "-", D123/D137)</f>
        <v>1.7647058823529412E-2</v>
      </c>
      <c r="F123" s="81">
        <v>39</v>
      </c>
      <c r="G123" s="34">
        <f>IF(F137=0, "-", F123/F137)</f>
        <v>2.4983984625240232E-2</v>
      </c>
      <c r="H123" s="65">
        <v>37</v>
      </c>
      <c r="I123" s="9">
        <f>IF(H137=0, "-", H123/H137)</f>
        <v>2.7966742252456538E-2</v>
      </c>
      <c r="J123" s="8">
        <f t="shared" si="10"/>
        <v>1</v>
      </c>
      <c r="K123" s="9">
        <f t="shared" si="11"/>
        <v>5.4054054054054057E-2</v>
      </c>
    </row>
    <row r="124" spans="1:11" x14ac:dyDescent="0.25">
      <c r="A124" s="7" t="s">
        <v>383</v>
      </c>
      <c r="B124" s="65">
        <v>2</v>
      </c>
      <c r="C124" s="34">
        <f>IF(B137=0, "-", B124/B137)</f>
        <v>1.1904761904761904E-2</v>
      </c>
      <c r="D124" s="65">
        <v>2</v>
      </c>
      <c r="E124" s="9">
        <f>IF(D137=0, "-", D124/D137)</f>
        <v>1.1764705882352941E-2</v>
      </c>
      <c r="F124" s="81">
        <v>32</v>
      </c>
      <c r="G124" s="34">
        <f>IF(F137=0, "-", F124/F137)</f>
        <v>2.0499679692504803E-2</v>
      </c>
      <c r="H124" s="65">
        <v>40</v>
      </c>
      <c r="I124" s="9">
        <f>IF(H137=0, "-", H124/H137)</f>
        <v>3.0234315948601664E-2</v>
      </c>
      <c r="J124" s="8">
        <f t="shared" si="10"/>
        <v>0</v>
      </c>
      <c r="K124" s="9">
        <f t="shared" si="11"/>
        <v>-0.2</v>
      </c>
    </row>
    <row r="125" spans="1:11" x14ac:dyDescent="0.25">
      <c r="A125" s="7" t="s">
        <v>384</v>
      </c>
      <c r="B125" s="65">
        <v>0</v>
      </c>
      <c r="C125" s="34">
        <f>IF(B137=0, "-", B125/B137)</f>
        <v>0</v>
      </c>
      <c r="D125" s="65">
        <v>1</v>
      </c>
      <c r="E125" s="9">
        <f>IF(D137=0, "-", D125/D137)</f>
        <v>5.8823529411764705E-3</v>
      </c>
      <c r="F125" s="81">
        <v>0</v>
      </c>
      <c r="G125" s="34">
        <f>IF(F137=0, "-", F125/F137)</f>
        <v>0</v>
      </c>
      <c r="H125" s="65">
        <v>37</v>
      </c>
      <c r="I125" s="9">
        <f>IF(H137=0, "-", H125/H137)</f>
        <v>2.7966742252456538E-2</v>
      </c>
      <c r="J125" s="8">
        <f t="shared" si="10"/>
        <v>-1</v>
      </c>
      <c r="K125" s="9">
        <f t="shared" si="11"/>
        <v>-1</v>
      </c>
    </row>
    <row r="126" spans="1:11" x14ac:dyDescent="0.25">
      <c r="A126" s="7" t="s">
        <v>385</v>
      </c>
      <c r="B126" s="65">
        <v>10</v>
      </c>
      <c r="C126" s="34">
        <f>IF(B137=0, "-", B126/B137)</f>
        <v>5.9523809523809521E-2</v>
      </c>
      <c r="D126" s="65">
        <v>9</v>
      </c>
      <c r="E126" s="9">
        <f>IF(D137=0, "-", D126/D137)</f>
        <v>5.2941176470588235E-2</v>
      </c>
      <c r="F126" s="81">
        <v>126</v>
      </c>
      <c r="G126" s="34">
        <f>IF(F137=0, "-", F126/F137)</f>
        <v>8.0717488789237665E-2</v>
      </c>
      <c r="H126" s="65">
        <v>103</v>
      </c>
      <c r="I126" s="9">
        <f>IF(H137=0, "-", H126/H137)</f>
        <v>7.7853363567649284E-2</v>
      </c>
      <c r="J126" s="8">
        <f t="shared" si="10"/>
        <v>0.1111111111111111</v>
      </c>
      <c r="K126" s="9">
        <f t="shared" si="11"/>
        <v>0.22330097087378642</v>
      </c>
    </row>
    <row r="127" spans="1:11" x14ac:dyDescent="0.25">
      <c r="A127" s="7" t="s">
        <v>386</v>
      </c>
      <c r="B127" s="65">
        <v>0</v>
      </c>
      <c r="C127" s="34">
        <f>IF(B137=0, "-", B127/B137)</f>
        <v>0</v>
      </c>
      <c r="D127" s="65">
        <v>0</v>
      </c>
      <c r="E127" s="9">
        <f>IF(D137=0, "-", D127/D137)</f>
        <v>0</v>
      </c>
      <c r="F127" s="81">
        <v>0</v>
      </c>
      <c r="G127" s="34">
        <f>IF(F137=0, "-", F127/F137)</f>
        <v>0</v>
      </c>
      <c r="H127" s="65">
        <v>4</v>
      </c>
      <c r="I127" s="9">
        <f>IF(H137=0, "-", H127/H137)</f>
        <v>3.0234315948601664E-3</v>
      </c>
      <c r="J127" s="8" t="str">
        <f t="shared" si="10"/>
        <v>-</v>
      </c>
      <c r="K127" s="9">
        <f t="shared" si="11"/>
        <v>-1</v>
      </c>
    </row>
    <row r="128" spans="1:11" x14ac:dyDescent="0.25">
      <c r="A128" s="7" t="s">
        <v>387</v>
      </c>
      <c r="B128" s="65">
        <v>11</v>
      </c>
      <c r="C128" s="34">
        <f>IF(B137=0, "-", B128/B137)</f>
        <v>6.5476190476190479E-2</v>
      </c>
      <c r="D128" s="65">
        <v>2</v>
      </c>
      <c r="E128" s="9">
        <f>IF(D137=0, "-", D128/D137)</f>
        <v>1.1764705882352941E-2</v>
      </c>
      <c r="F128" s="81">
        <v>49</v>
      </c>
      <c r="G128" s="34">
        <f>IF(F137=0, "-", F128/F137)</f>
        <v>3.1390134529147982E-2</v>
      </c>
      <c r="H128" s="65">
        <v>45</v>
      </c>
      <c r="I128" s="9">
        <f>IF(H137=0, "-", H128/H137)</f>
        <v>3.4013605442176874E-2</v>
      </c>
      <c r="J128" s="8">
        <f t="shared" si="10"/>
        <v>4.5</v>
      </c>
      <c r="K128" s="9">
        <f t="shared" si="11"/>
        <v>8.8888888888888892E-2</v>
      </c>
    </row>
    <row r="129" spans="1:11" x14ac:dyDescent="0.25">
      <c r="A129" s="7" t="s">
        <v>388</v>
      </c>
      <c r="B129" s="65">
        <v>2</v>
      </c>
      <c r="C129" s="34">
        <f>IF(B137=0, "-", B129/B137)</f>
        <v>1.1904761904761904E-2</v>
      </c>
      <c r="D129" s="65">
        <v>2</v>
      </c>
      <c r="E129" s="9">
        <f>IF(D137=0, "-", D129/D137)</f>
        <v>1.1764705882352941E-2</v>
      </c>
      <c r="F129" s="81">
        <v>12</v>
      </c>
      <c r="G129" s="34">
        <f>IF(F137=0, "-", F129/F137)</f>
        <v>7.6873798846893021E-3</v>
      </c>
      <c r="H129" s="65">
        <v>4</v>
      </c>
      <c r="I129" s="9">
        <f>IF(H137=0, "-", H129/H137)</f>
        <v>3.0234315948601664E-3</v>
      </c>
      <c r="J129" s="8">
        <f t="shared" si="10"/>
        <v>0</v>
      </c>
      <c r="K129" s="9">
        <f t="shared" si="11"/>
        <v>2</v>
      </c>
    </row>
    <row r="130" spans="1:11" x14ac:dyDescent="0.25">
      <c r="A130" s="7" t="s">
        <v>389</v>
      </c>
      <c r="B130" s="65">
        <v>22</v>
      </c>
      <c r="C130" s="34">
        <f>IF(B137=0, "-", B130/B137)</f>
        <v>0.13095238095238096</v>
      </c>
      <c r="D130" s="65">
        <v>38</v>
      </c>
      <c r="E130" s="9">
        <f>IF(D137=0, "-", D130/D137)</f>
        <v>0.22352941176470589</v>
      </c>
      <c r="F130" s="81">
        <v>258</v>
      </c>
      <c r="G130" s="34">
        <f>IF(F137=0, "-", F130/F137)</f>
        <v>0.16527866752081999</v>
      </c>
      <c r="H130" s="65">
        <v>217</v>
      </c>
      <c r="I130" s="9">
        <f>IF(H137=0, "-", H130/H137)</f>
        <v>0.16402116402116401</v>
      </c>
      <c r="J130" s="8">
        <f t="shared" si="10"/>
        <v>-0.42105263157894735</v>
      </c>
      <c r="K130" s="9">
        <f t="shared" si="11"/>
        <v>0.1889400921658986</v>
      </c>
    </row>
    <row r="131" spans="1:11" x14ac:dyDescent="0.25">
      <c r="A131" s="7" t="s">
        <v>390</v>
      </c>
      <c r="B131" s="65">
        <v>4</v>
      </c>
      <c r="C131" s="34">
        <f>IF(B137=0, "-", B131/B137)</f>
        <v>2.3809523809523808E-2</v>
      </c>
      <c r="D131" s="65">
        <v>4</v>
      </c>
      <c r="E131" s="9">
        <f>IF(D137=0, "-", D131/D137)</f>
        <v>2.3529411764705882E-2</v>
      </c>
      <c r="F131" s="81">
        <v>74</v>
      </c>
      <c r="G131" s="34">
        <f>IF(F137=0, "-", F131/F137)</f>
        <v>4.7405509288917361E-2</v>
      </c>
      <c r="H131" s="65">
        <v>40</v>
      </c>
      <c r="I131" s="9">
        <f>IF(H137=0, "-", H131/H137)</f>
        <v>3.0234315948601664E-2</v>
      </c>
      <c r="J131" s="8">
        <f t="shared" si="10"/>
        <v>0</v>
      </c>
      <c r="K131" s="9">
        <f t="shared" si="11"/>
        <v>0.85</v>
      </c>
    </row>
    <row r="132" spans="1:11" x14ac:dyDescent="0.25">
      <c r="A132" s="7" t="s">
        <v>391</v>
      </c>
      <c r="B132" s="65">
        <v>4</v>
      </c>
      <c r="C132" s="34">
        <f>IF(B137=0, "-", B132/B137)</f>
        <v>2.3809523809523808E-2</v>
      </c>
      <c r="D132" s="65">
        <v>15</v>
      </c>
      <c r="E132" s="9">
        <f>IF(D137=0, "-", D132/D137)</f>
        <v>8.8235294117647065E-2</v>
      </c>
      <c r="F132" s="81">
        <v>118</v>
      </c>
      <c r="G132" s="34">
        <f>IF(F137=0, "-", F132/F137)</f>
        <v>7.5592568866111473E-2</v>
      </c>
      <c r="H132" s="65">
        <v>58</v>
      </c>
      <c r="I132" s="9">
        <f>IF(H137=0, "-", H132/H137)</f>
        <v>4.383975812547241E-2</v>
      </c>
      <c r="J132" s="8">
        <f t="shared" si="10"/>
        <v>-0.73333333333333328</v>
      </c>
      <c r="K132" s="9">
        <f t="shared" si="11"/>
        <v>1.0344827586206897</v>
      </c>
    </row>
    <row r="133" spans="1:11" x14ac:dyDescent="0.25">
      <c r="A133" s="7" t="s">
        <v>392</v>
      </c>
      <c r="B133" s="65">
        <v>43</v>
      </c>
      <c r="C133" s="34">
        <f>IF(B137=0, "-", B133/B137)</f>
        <v>0.25595238095238093</v>
      </c>
      <c r="D133" s="65">
        <v>29</v>
      </c>
      <c r="E133" s="9">
        <f>IF(D137=0, "-", D133/D137)</f>
        <v>0.17058823529411765</v>
      </c>
      <c r="F133" s="81">
        <v>226</v>
      </c>
      <c r="G133" s="34">
        <f>IF(F137=0, "-", F133/F137)</f>
        <v>0.14477898782831519</v>
      </c>
      <c r="H133" s="65">
        <v>213</v>
      </c>
      <c r="I133" s="9">
        <f>IF(H137=0, "-", H133/H137)</f>
        <v>0.16099773242630386</v>
      </c>
      <c r="J133" s="8">
        <f t="shared" si="10"/>
        <v>0.48275862068965519</v>
      </c>
      <c r="K133" s="9">
        <f t="shared" si="11"/>
        <v>6.1032863849765258E-2</v>
      </c>
    </row>
    <row r="134" spans="1:11" x14ac:dyDescent="0.25">
      <c r="A134" s="7" t="s">
        <v>393</v>
      </c>
      <c r="B134" s="65">
        <v>1</v>
      </c>
      <c r="C134" s="34">
        <f>IF(B137=0, "-", B134/B137)</f>
        <v>5.9523809523809521E-3</v>
      </c>
      <c r="D134" s="65">
        <v>1</v>
      </c>
      <c r="E134" s="9">
        <f>IF(D137=0, "-", D134/D137)</f>
        <v>5.8823529411764705E-3</v>
      </c>
      <c r="F134" s="81">
        <v>5</v>
      </c>
      <c r="G134" s="34">
        <f>IF(F137=0, "-", F134/F137)</f>
        <v>3.2030749519538757E-3</v>
      </c>
      <c r="H134" s="65">
        <v>5</v>
      </c>
      <c r="I134" s="9">
        <f>IF(H137=0, "-", H134/H137)</f>
        <v>3.779289493575208E-3</v>
      </c>
      <c r="J134" s="8">
        <f t="shared" si="10"/>
        <v>0</v>
      </c>
      <c r="K134" s="9">
        <f t="shared" si="11"/>
        <v>0</v>
      </c>
    </row>
    <row r="135" spans="1:11" x14ac:dyDescent="0.25">
      <c r="A135" s="7" t="s">
        <v>394</v>
      </c>
      <c r="B135" s="65">
        <v>13</v>
      </c>
      <c r="C135" s="34">
        <f>IF(B137=0, "-", B135/B137)</f>
        <v>7.7380952380952384E-2</v>
      </c>
      <c r="D135" s="65">
        <v>5</v>
      </c>
      <c r="E135" s="9">
        <f>IF(D137=0, "-", D135/D137)</f>
        <v>2.9411764705882353E-2</v>
      </c>
      <c r="F135" s="81">
        <v>36</v>
      </c>
      <c r="G135" s="34">
        <f>IF(F137=0, "-", F135/F137)</f>
        <v>2.3062139654067906E-2</v>
      </c>
      <c r="H135" s="65">
        <v>59</v>
      </c>
      <c r="I135" s="9">
        <f>IF(H137=0, "-", H135/H137)</f>
        <v>4.4595616024187455E-2</v>
      </c>
      <c r="J135" s="8">
        <f t="shared" si="10"/>
        <v>1.6</v>
      </c>
      <c r="K135" s="9">
        <f t="shared" si="11"/>
        <v>-0.38983050847457629</v>
      </c>
    </row>
    <row r="136" spans="1:11" x14ac:dyDescent="0.25">
      <c r="A136" s="2"/>
      <c r="B136" s="68"/>
      <c r="C136" s="33"/>
      <c r="D136" s="68"/>
      <c r="E136" s="6"/>
      <c r="F136" s="82"/>
      <c r="G136" s="33"/>
      <c r="H136" s="68"/>
      <c r="I136" s="6"/>
      <c r="J136" s="5"/>
      <c r="K136" s="6"/>
    </row>
    <row r="137" spans="1:11" s="43" customFormat="1" x14ac:dyDescent="0.25">
      <c r="A137" s="162" t="s">
        <v>539</v>
      </c>
      <c r="B137" s="71">
        <f>SUM(B114:B136)</f>
        <v>168</v>
      </c>
      <c r="C137" s="40">
        <f>B137/1630</f>
        <v>0.10306748466257669</v>
      </c>
      <c r="D137" s="71">
        <f>SUM(D114:D136)</f>
        <v>170</v>
      </c>
      <c r="E137" s="41">
        <f>D137/1645</f>
        <v>0.10334346504559271</v>
      </c>
      <c r="F137" s="77">
        <f>SUM(F114:F136)</f>
        <v>1561</v>
      </c>
      <c r="G137" s="42">
        <f>F137/14054</f>
        <v>0.11107158104454248</v>
      </c>
      <c r="H137" s="71">
        <f>SUM(H114:H136)</f>
        <v>1323</v>
      </c>
      <c r="I137" s="41">
        <f>H137/14340</f>
        <v>9.2259414225941416E-2</v>
      </c>
      <c r="J137" s="37">
        <f>IF(D137=0, "-", IF((B137-D137)/D137&lt;10, (B137-D137)/D137, "&gt;999%"))</f>
        <v>-1.1764705882352941E-2</v>
      </c>
      <c r="K137" s="38">
        <f>IF(H137=0, "-", IF((F137-H137)/H137&lt;10, (F137-H137)/H137, "&gt;999%"))</f>
        <v>0.17989417989417988</v>
      </c>
    </row>
    <row r="138" spans="1:11" x14ac:dyDescent="0.25">
      <c r="B138" s="83"/>
      <c r="D138" s="83"/>
      <c r="F138" s="83"/>
      <c r="H138" s="83"/>
    </row>
    <row r="139" spans="1:11" x14ac:dyDescent="0.25">
      <c r="A139" s="163" t="s">
        <v>147</v>
      </c>
      <c r="B139" s="61" t="s">
        <v>12</v>
      </c>
      <c r="C139" s="62" t="s">
        <v>13</v>
      </c>
      <c r="D139" s="61" t="s">
        <v>12</v>
      </c>
      <c r="E139" s="63" t="s">
        <v>13</v>
      </c>
      <c r="F139" s="62" t="s">
        <v>12</v>
      </c>
      <c r="G139" s="62" t="s">
        <v>13</v>
      </c>
      <c r="H139" s="61" t="s">
        <v>12</v>
      </c>
      <c r="I139" s="63" t="s">
        <v>13</v>
      </c>
      <c r="J139" s="61"/>
      <c r="K139" s="63"/>
    </row>
    <row r="140" spans="1:11" x14ac:dyDescent="0.25">
      <c r="A140" s="7" t="s">
        <v>395</v>
      </c>
      <c r="B140" s="65">
        <v>0</v>
      </c>
      <c r="C140" s="34">
        <f>IF(B161=0, "-", B140/B161)</f>
        <v>0</v>
      </c>
      <c r="D140" s="65">
        <v>0</v>
      </c>
      <c r="E140" s="9">
        <f>IF(D161=0, "-", D140/D161)</f>
        <v>0</v>
      </c>
      <c r="F140" s="81">
        <v>6</v>
      </c>
      <c r="G140" s="34">
        <f>IF(F161=0, "-", F140/F161)</f>
        <v>3.9215686274509803E-2</v>
      </c>
      <c r="H140" s="65">
        <v>3</v>
      </c>
      <c r="I140" s="9">
        <f>IF(H161=0, "-", H140/H161)</f>
        <v>1.8518518518518517E-2</v>
      </c>
      <c r="J140" s="8" t="str">
        <f t="shared" ref="J140:J159" si="12">IF(D140=0, "-", IF((B140-D140)/D140&lt;10, (B140-D140)/D140, "&gt;999%"))</f>
        <v>-</v>
      </c>
      <c r="K140" s="9">
        <f t="shared" ref="K140:K159" si="13">IF(H140=0, "-", IF((F140-H140)/H140&lt;10, (F140-H140)/H140, "&gt;999%"))</f>
        <v>1</v>
      </c>
    </row>
    <row r="141" spans="1:11" x14ac:dyDescent="0.25">
      <c r="A141" s="7" t="s">
        <v>396</v>
      </c>
      <c r="B141" s="65">
        <v>0</v>
      </c>
      <c r="C141" s="34">
        <f>IF(B161=0, "-", B141/B161)</f>
        <v>0</v>
      </c>
      <c r="D141" s="65">
        <v>0</v>
      </c>
      <c r="E141" s="9">
        <f>IF(D161=0, "-", D141/D161)</f>
        <v>0</v>
      </c>
      <c r="F141" s="81">
        <v>5</v>
      </c>
      <c r="G141" s="34">
        <f>IF(F161=0, "-", F141/F161)</f>
        <v>3.2679738562091505E-2</v>
      </c>
      <c r="H141" s="65">
        <v>8</v>
      </c>
      <c r="I141" s="9">
        <f>IF(H161=0, "-", H141/H161)</f>
        <v>4.9382716049382713E-2</v>
      </c>
      <c r="J141" s="8" t="str">
        <f t="shared" si="12"/>
        <v>-</v>
      </c>
      <c r="K141" s="9">
        <f t="shared" si="13"/>
        <v>-0.375</v>
      </c>
    </row>
    <row r="142" spans="1:11" x14ac:dyDescent="0.25">
      <c r="A142" s="7" t="s">
        <v>397</v>
      </c>
      <c r="B142" s="65">
        <v>0</v>
      </c>
      <c r="C142" s="34">
        <f>IF(B161=0, "-", B142/B161)</f>
        <v>0</v>
      </c>
      <c r="D142" s="65">
        <v>0</v>
      </c>
      <c r="E142" s="9">
        <f>IF(D161=0, "-", D142/D161)</f>
        <v>0</v>
      </c>
      <c r="F142" s="81">
        <v>3</v>
      </c>
      <c r="G142" s="34">
        <f>IF(F161=0, "-", F142/F161)</f>
        <v>1.9607843137254902E-2</v>
      </c>
      <c r="H142" s="65">
        <v>0</v>
      </c>
      <c r="I142" s="9">
        <f>IF(H161=0, "-", H142/H161)</f>
        <v>0</v>
      </c>
      <c r="J142" s="8" t="str">
        <f t="shared" si="12"/>
        <v>-</v>
      </c>
      <c r="K142" s="9" t="str">
        <f t="shared" si="13"/>
        <v>-</v>
      </c>
    </row>
    <row r="143" spans="1:11" x14ac:dyDescent="0.25">
      <c r="A143" s="7" t="s">
        <v>398</v>
      </c>
      <c r="B143" s="65">
        <v>1</v>
      </c>
      <c r="C143" s="34">
        <f>IF(B161=0, "-", B143/B161)</f>
        <v>8.3333333333333329E-2</v>
      </c>
      <c r="D143" s="65">
        <v>1</v>
      </c>
      <c r="E143" s="9">
        <f>IF(D161=0, "-", D143/D161)</f>
        <v>0.1111111111111111</v>
      </c>
      <c r="F143" s="81">
        <v>21</v>
      </c>
      <c r="G143" s="34">
        <f>IF(F161=0, "-", F143/F161)</f>
        <v>0.13725490196078433</v>
      </c>
      <c r="H143" s="65">
        <v>21</v>
      </c>
      <c r="I143" s="9">
        <f>IF(H161=0, "-", H143/H161)</f>
        <v>0.12962962962962962</v>
      </c>
      <c r="J143" s="8">
        <f t="shared" si="12"/>
        <v>0</v>
      </c>
      <c r="K143" s="9">
        <f t="shared" si="13"/>
        <v>0</v>
      </c>
    </row>
    <row r="144" spans="1:11" x14ac:dyDescent="0.25">
      <c r="A144" s="7" t="s">
        <v>399</v>
      </c>
      <c r="B144" s="65">
        <v>0</v>
      </c>
      <c r="C144" s="34">
        <f>IF(B161=0, "-", B144/B161)</f>
        <v>0</v>
      </c>
      <c r="D144" s="65">
        <v>0</v>
      </c>
      <c r="E144" s="9">
        <f>IF(D161=0, "-", D144/D161)</f>
        <v>0</v>
      </c>
      <c r="F144" s="81">
        <v>0</v>
      </c>
      <c r="G144" s="34">
        <f>IF(F161=0, "-", F144/F161)</f>
        <v>0</v>
      </c>
      <c r="H144" s="65">
        <v>2</v>
      </c>
      <c r="I144" s="9">
        <f>IF(H161=0, "-", H144/H161)</f>
        <v>1.2345679012345678E-2</v>
      </c>
      <c r="J144" s="8" t="str">
        <f t="shared" si="12"/>
        <v>-</v>
      </c>
      <c r="K144" s="9">
        <f t="shared" si="13"/>
        <v>-1</v>
      </c>
    </row>
    <row r="145" spans="1:11" x14ac:dyDescent="0.25">
      <c r="A145" s="7" t="s">
        <v>400</v>
      </c>
      <c r="B145" s="65">
        <v>0</v>
      </c>
      <c r="C145" s="34">
        <f>IF(B161=0, "-", B145/B161)</f>
        <v>0</v>
      </c>
      <c r="D145" s="65">
        <v>0</v>
      </c>
      <c r="E145" s="9">
        <f>IF(D161=0, "-", D145/D161)</f>
        <v>0</v>
      </c>
      <c r="F145" s="81">
        <v>0</v>
      </c>
      <c r="G145" s="34">
        <f>IF(F161=0, "-", F145/F161)</f>
        <v>0</v>
      </c>
      <c r="H145" s="65">
        <v>1</v>
      </c>
      <c r="I145" s="9">
        <f>IF(H161=0, "-", H145/H161)</f>
        <v>6.1728395061728392E-3</v>
      </c>
      <c r="J145" s="8" t="str">
        <f t="shared" si="12"/>
        <v>-</v>
      </c>
      <c r="K145" s="9">
        <f t="shared" si="13"/>
        <v>-1</v>
      </c>
    </row>
    <row r="146" spans="1:11" x14ac:dyDescent="0.25">
      <c r="A146" s="7" t="s">
        <v>401</v>
      </c>
      <c r="B146" s="65">
        <v>0</v>
      </c>
      <c r="C146" s="34">
        <f>IF(B161=0, "-", B146/B161)</f>
        <v>0</v>
      </c>
      <c r="D146" s="65">
        <v>2</v>
      </c>
      <c r="E146" s="9">
        <f>IF(D161=0, "-", D146/D161)</f>
        <v>0.22222222222222221</v>
      </c>
      <c r="F146" s="81">
        <v>4</v>
      </c>
      <c r="G146" s="34">
        <f>IF(F161=0, "-", F146/F161)</f>
        <v>2.6143790849673203E-2</v>
      </c>
      <c r="H146" s="65">
        <v>11</v>
      </c>
      <c r="I146" s="9">
        <f>IF(H161=0, "-", H146/H161)</f>
        <v>6.7901234567901231E-2</v>
      </c>
      <c r="J146" s="8">
        <f t="shared" si="12"/>
        <v>-1</v>
      </c>
      <c r="K146" s="9">
        <f t="shared" si="13"/>
        <v>-0.63636363636363635</v>
      </c>
    </row>
    <row r="147" spans="1:11" x14ac:dyDescent="0.25">
      <c r="A147" s="7" t="s">
        <v>402</v>
      </c>
      <c r="B147" s="65">
        <v>0</v>
      </c>
      <c r="C147" s="34">
        <f>IF(B161=0, "-", B147/B161)</f>
        <v>0</v>
      </c>
      <c r="D147" s="65">
        <v>0</v>
      </c>
      <c r="E147" s="9">
        <f>IF(D161=0, "-", D147/D161)</f>
        <v>0</v>
      </c>
      <c r="F147" s="81">
        <v>1</v>
      </c>
      <c r="G147" s="34">
        <f>IF(F161=0, "-", F147/F161)</f>
        <v>6.5359477124183009E-3</v>
      </c>
      <c r="H147" s="65">
        <v>1</v>
      </c>
      <c r="I147" s="9">
        <f>IF(H161=0, "-", H147/H161)</f>
        <v>6.1728395061728392E-3</v>
      </c>
      <c r="J147" s="8" t="str">
        <f t="shared" si="12"/>
        <v>-</v>
      </c>
      <c r="K147" s="9">
        <f t="shared" si="13"/>
        <v>0</v>
      </c>
    </row>
    <row r="148" spans="1:11" x14ac:dyDescent="0.25">
      <c r="A148" s="7" t="s">
        <v>403</v>
      </c>
      <c r="B148" s="65">
        <v>1</v>
      </c>
      <c r="C148" s="34">
        <f>IF(B161=0, "-", B148/B161)</f>
        <v>8.3333333333333329E-2</v>
      </c>
      <c r="D148" s="65">
        <v>0</v>
      </c>
      <c r="E148" s="9">
        <f>IF(D161=0, "-", D148/D161)</f>
        <v>0</v>
      </c>
      <c r="F148" s="81">
        <v>6</v>
      </c>
      <c r="G148" s="34">
        <f>IF(F161=0, "-", F148/F161)</f>
        <v>3.9215686274509803E-2</v>
      </c>
      <c r="H148" s="65">
        <v>0</v>
      </c>
      <c r="I148" s="9">
        <f>IF(H161=0, "-", H148/H161)</f>
        <v>0</v>
      </c>
      <c r="J148" s="8" t="str">
        <f t="shared" si="12"/>
        <v>-</v>
      </c>
      <c r="K148" s="9" t="str">
        <f t="shared" si="13"/>
        <v>-</v>
      </c>
    </row>
    <row r="149" spans="1:11" x14ac:dyDescent="0.25">
      <c r="A149" s="7" t="s">
        <v>404</v>
      </c>
      <c r="B149" s="65">
        <v>1</v>
      </c>
      <c r="C149" s="34">
        <f>IF(B161=0, "-", B149/B161)</f>
        <v>8.3333333333333329E-2</v>
      </c>
      <c r="D149" s="65">
        <v>1</v>
      </c>
      <c r="E149" s="9">
        <f>IF(D161=0, "-", D149/D161)</f>
        <v>0.1111111111111111</v>
      </c>
      <c r="F149" s="81">
        <v>17</v>
      </c>
      <c r="G149" s="34">
        <f>IF(F161=0, "-", F149/F161)</f>
        <v>0.1111111111111111</v>
      </c>
      <c r="H149" s="65">
        <v>22</v>
      </c>
      <c r="I149" s="9">
        <f>IF(H161=0, "-", H149/H161)</f>
        <v>0.13580246913580246</v>
      </c>
      <c r="J149" s="8">
        <f t="shared" si="12"/>
        <v>0</v>
      </c>
      <c r="K149" s="9">
        <f t="shared" si="13"/>
        <v>-0.22727272727272727</v>
      </c>
    </row>
    <row r="150" spans="1:11" x14ac:dyDescent="0.25">
      <c r="A150" s="7" t="s">
        <v>405</v>
      </c>
      <c r="B150" s="65">
        <v>1</v>
      </c>
      <c r="C150" s="34">
        <f>IF(B161=0, "-", B150/B161)</f>
        <v>8.3333333333333329E-2</v>
      </c>
      <c r="D150" s="65">
        <v>0</v>
      </c>
      <c r="E150" s="9">
        <f>IF(D161=0, "-", D150/D161)</f>
        <v>0</v>
      </c>
      <c r="F150" s="81">
        <v>11</v>
      </c>
      <c r="G150" s="34">
        <f>IF(F161=0, "-", F150/F161)</f>
        <v>7.1895424836601302E-2</v>
      </c>
      <c r="H150" s="65">
        <v>15</v>
      </c>
      <c r="I150" s="9">
        <f>IF(H161=0, "-", H150/H161)</f>
        <v>9.2592592592592587E-2</v>
      </c>
      <c r="J150" s="8" t="str">
        <f t="shared" si="12"/>
        <v>-</v>
      </c>
      <c r="K150" s="9">
        <f t="shared" si="13"/>
        <v>-0.26666666666666666</v>
      </c>
    </row>
    <row r="151" spans="1:11" x14ac:dyDescent="0.25">
      <c r="A151" s="7" t="s">
        <v>406</v>
      </c>
      <c r="B151" s="65">
        <v>0</v>
      </c>
      <c r="C151" s="34">
        <f>IF(B161=0, "-", B151/B161)</f>
        <v>0</v>
      </c>
      <c r="D151" s="65">
        <v>0</v>
      </c>
      <c r="E151" s="9">
        <f>IF(D161=0, "-", D151/D161)</f>
        <v>0</v>
      </c>
      <c r="F151" s="81">
        <v>5</v>
      </c>
      <c r="G151" s="34">
        <f>IF(F161=0, "-", F151/F161)</f>
        <v>3.2679738562091505E-2</v>
      </c>
      <c r="H151" s="65">
        <v>7</v>
      </c>
      <c r="I151" s="9">
        <f>IF(H161=0, "-", H151/H161)</f>
        <v>4.3209876543209874E-2</v>
      </c>
      <c r="J151" s="8" t="str">
        <f t="shared" si="12"/>
        <v>-</v>
      </c>
      <c r="K151" s="9">
        <f t="shared" si="13"/>
        <v>-0.2857142857142857</v>
      </c>
    </row>
    <row r="152" spans="1:11" x14ac:dyDescent="0.25">
      <c r="A152" s="7" t="s">
        <v>407</v>
      </c>
      <c r="B152" s="65">
        <v>1</v>
      </c>
      <c r="C152" s="34">
        <f>IF(B161=0, "-", B152/B161)</f>
        <v>8.3333333333333329E-2</v>
      </c>
      <c r="D152" s="65">
        <v>0</v>
      </c>
      <c r="E152" s="9">
        <f>IF(D161=0, "-", D152/D161)</f>
        <v>0</v>
      </c>
      <c r="F152" s="81">
        <v>7</v>
      </c>
      <c r="G152" s="34">
        <f>IF(F161=0, "-", F152/F161)</f>
        <v>4.5751633986928102E-2</v>
      </c>
      <c r="H152" s="65">
        <v>1</v>
      </c>
      <c r="I152" s="9">
        <f>IF(H161=0, "-", H152/H161)</f>
        <v>6.1728395061728392E-3</v>
      </c>
      <c r="J152" s="8" t="str">
        <f t="shared" si="12"/>
        <v>-</v>
      </c>
      <c r="K152" s="9">
        <f t="shared" si="13"/>
        <v>6</v>
      </c>
    </row>
    <row r="153" spans="1:11" x14ac:dyDescent="0.25">
      <c r="A153" s="7" t="s">
        <v>408</v>
      </c>
      <c r="B153" s="65">
        <v>0</v>
      </c>
      <c r="C153" s="34">
        <f>IF(B161=0, "-", B153/B161)</f>
        <v>0</v>
      </c>
      <c r="D153" s="65">
        <v>0</v>
      </c>
      <c r="E153" s="9">
        <f>IF(D161=0, "-", D153/D161)</f>
        <v>0</v>
      </c>
      <c r="F153" s="81">
        <v>0</v>
      </c>
      <c r="G153" s="34">
        <f>IF(F161=0, "-", F153/F161)</f>
        <v>0</v>
      </c>
      <c r="H153" s="65">
        <v>2</v>
      </c>
      <c r="I153" s="9">
        <f>IF(H161=0, "-", H153/H161)</f>
        <v>1.2345679012345678E-2</v>
      </c>
      <c r="J153" s="8" t="str">
        <f t="shared" si="12"/>
        <v>-</v>
      </c>
      <c r="K153" s="9">
        <f t="shared" si="13"/>
        <v>-1</v>
      </c>
    </row>
    <row r="154" spans="1:11" x14ac:dyDescent="0.25">
      <c r="A154" s="7" t="s">
        <v>409</v>
      </c>
      <c r="B154" s="65">
        <v>0</v>
      </c>
      <c r="C154" s="34">
        <f>IF(B161=0, "-", B154/B161)</f>
        <v>0</v>
      </c>
      <c r="D154" s="65">
        <v>0</v>
      </c>
      <c r="E154" s="9">
        <f>IF(D161=0, "-", D154/D161)</f>
        <v>0</v>
      </c>
      <c r="F154" s="81">
        <v>0</v>
      </c>
      <c r="G154" s="34">
        <f>IF(F161=0, "-", F154/F161)</f>
        <v>0</v>
      </c>
      <c r="H154" s="65">
        <v>3</v>
      </c>
      <c r="I154" s="9">
        <f>IF(H161=0, "-", H154/H161)</f>
        <v>1.8518518518518517E-2</v>
      </c>
      <c r="J154" s="8" t="str">
        <f t="shared" si="12"/>
        <v>-</v>
      </c>
      <c r="K154" s="9">
        <f t="shared" si="13"/>
        <v>-1</v>
      </c>
    </row>
    <row r="155" spans="1:11" x14ac:dyDescent="0.25">
      <c r="A155" s="7" t="s">
        <v>410</v>
      </c>
      <c r="B155" s="65">
        <v>2</v>
      </c>
      <c r="C155" s="34">
        <f>IF(B161=0, "-", B155/B161)</f>
        <v>0.16666666666666666</v>
      </c>
      <c r="D155" s="65">
        <v>3</v>
      </c>
      <c r="E155" s="9">
        <f>IF(D161=0, "-", D155/D161)</f>
        <v>0.33333333333333331</v>
      </c>
      <c r="F155" s="81">
        <v>17</v>
      </c>
      <c r="G155" s="34">
        <f>IF(F161=0, "-", F155/F161)</f>
        <v>0.1111111111111111</v>
      </c>
      <c r="H155" s="65">
        <v>16</v>
      </c>
      <c r="I155" s="9">
        <f>IF(H161=0, "-", H155/H161)</f>
        <v>9.8765432098765427E-2</v>
      </c>
      <c r="J155" s="8">
        <f t="shared" si="12"/>
        <v>-0.33333333333333331</v>
      </c>
      <c r="K155" s="9">
        <f t="shared" si="13"/>
        <v>6.25E-2</v>
      </c>
    </row>
    <row r="156" spans="1:11" x14ac:dyDescent="0.25">
      <c r="A156" s="7" t="s">
        <v>411</v>
      </c>
      <c r="B156" s="65">
        <v>0</v>
      </c>
      <c r="C156" s="34">
        <f>IF(B161=0, "-", B156/B161)</f>
        <v>0</v>
      </c>
      <c r="D156" s="65">
        <v>0</v>
      </c>
      <c r="E156" s="9">
        <f>IF(D161=0, "-", D156/D161)</f>
        <v>0</v>
      </c>
      <c r="F156" s="81">
        <v>10</v>
      </c>
      <c r="G156" s="34">
        <f>IF(F161=0, "-", F156/F161)</f>
        <v>6.535947712418301E-2</v>
      </c>
      <c r="H156" s="65">
        <v>1</v>
      </c>
      <c r="I156" s="9">
        <f>IF(H161=0, "-", H156/H161)</f>
        <v>6.1728395061728392E-3</v>
      </c>
      <c r="J156" s="8" t="str">
        <f t="shared" si="12"/>
        <v>-</v>
      </c>
      <c r="K156" s="9">
        <f t="shared" si="13"/>
        <v>9</v>
      </c>
    </row>
    <row r="157" spans="1:11" x14ac:dyDescent="0.25">
      <c r="A157" s="7" t="s">
        <v>412</v>
      </c>
      <c r="B157" s="65">
        <v>1</v>
      </c>
      <c r="C157" s="34">
        <f>IF(B161=0, "-", B157/B161)</f>
        <v>8.3333333333333329E-2</v>
      </c>
      <c r="D157" s="65">
        <v>0</v>
      </c>
      <c r="E157" s="9">
        <f>IF(D161=0, "-", D157/D161)</f>
        <v>0</v>
      </c>
      <c r="F157" s="81">
        <v>9</v>
      </c>
      <c r="G157" s="34">
        <f>IF(F161=0, "-", F157/F161)</f>
        <v>5.8823529411764705E-2</v>
      </c>
      <c r="H157" s="65">
        <v>4</v>
      </c>
      <c r="I157" s="9">
        <f>IF(H161=0, "-", H157/H161)</f>
        <v>2.4691358024691357E-2</v>
      </c>
      <c r="J157" s="8" t="str">
        <f t="shared" si="12"/>
        <v>-</v>
      </c>
      <c r="K157" s="9">
        <f t="shared" si="13"/>
        <v>1.25</v>
      </c>
    </row>
    <row r="158" spans="1:11" x14ac:dyDescent="0.25">
      <c r="A158" s="7" t="s">
        <v>413</v>
      </c>
      <c r="B158" s="65">
        <v>2</v>
      </c>
      <c r="C158" s="34">
        <f>IF(B161=0, "-", B158/B161)</f>
        <v>0.16666666666666666</v>
      </c>
      <c r="D158" s="65">
        <v>2</v>
      </c>
      <c r="E158" s="9">
        <f>IF(D161=0, "-", D158/D161)</f>
        <v>0.22222222222222221</v>
      </c>
      <c r="F158" s="81">
        <v>14</v>
      </c>
      <c r="G158" s="34">
        <f>IF(F161=0, "-", F158/F161)</f>
        <v>9.1503267973856203E-2</v>
      </c>
      <c r="H158" s="65">
        <v>28</v>
      </c>
      <c r="I158" s="9">
        <f>IF(H161=0, "-", H158/H161)</f>
        <v>0.1728395061728395</v>
      </c>
      <c r="J158" s="8">
        <f t="shared" si="12"/>
        <v>0</v>
      </c>
      <c r="K158" s="9">
        <f t="shared" si="13"/>
        <v>-0.5</v>
      </c>
    </row>
    <row r="159" spans="1:11" x14ac:dyDescent="0.25">
      <c r="A159" s="7" t="s">
        <v>414</v>
      </c>
      <c r="B159" s="65">
        <v>2</v>
      </c>
      <c r="C159" s="34">
        <f>IF(B161=0, "-", B159/B161)</f>
        <v>0.16666666666666666</v>
      </c>
      <c r="D159" s="65">
        <v>0</v>
      </c>
      <c r="E159" s="9">
        <f>IF(D161=0, "-", D159/D161)</f>
        <v>0</v>
      </c>
      <c r="F159" s="81">
        <v>17</v>
      </c>
      <c r="G159" s="34">
        <f>IF(F161=0, "-", F159/F161)</f>
        <v>0.1111111111111111</v>
      </c>
      <c r="H159" s="65">
        <v>16</v>
      </c>
      <c r="I159" s="9">
        <f>IF(H161=0, "-", H159/H161)</f>
        <v>9.8765432098765427E-2</v>
      </c>
      <c r="J159" s="8" t="str">
        <f t="shared" si="12"/>
        <v>-</v>
      </c>
      <c r="K159" s="9">
        <f t="shared" si="13"/>
        <v>6.25E-2</v>
      </c>
    </row>
    <row r="160" spans="1:11" x14ac:dyDescent="0.25">
      <c r="A160" s="2"/>
      <c r="B160" s="68"/>
      <c r="C160" s="33"/>
      <c r="D160" s="68"/>
      <c r="E160" s="6"/>
      <c r="F160" s="82"/>
      <c r="G160" s="33"/>
      <c r="H160" s="68"/>
      <c r="I160" s="6"/>
      <c r="J160" s="5"/>
      <c r="K160" s="6"/>
    </row>
    <row r="161" spans="1:11" s="43" customFormat="1" x14ac:dyDescent="0.25">
      <c r="A161" s="162" t="s">
        <v>538</v>
      </c>
      <c r="B161" s="71">
        <f>SUM(B140:B160)</f>
        <v>12</v>
      </c>
      <c r="C161" s="40">
        <f>B161/1630</f>
        <v>7.3619631901840491E-3</v>
      </c>
      <c r="D161" s="71">
        <f>SUM(D140:D160)</f>
        <v>9</v>
      </c>
      <c r="E161" s="41">
        <f>D161/1645</f>
        <v>5.47112462006079E-3</v>
      </c>
      <c r="F161" s="77">
        <f>SUM(F140:F160)</f>
        <v>153</v>
      </c>
      <c r="G161" s="42">
        <f>F161/14054</f>
        <v>1.0886580333001281E-2</v>
      </c>
      <c r="H161" s="71">
        <f>SUM(H140:H160)</f>
        <v>162</v>
      </c>
      <c r="I161" s="41">
        <f>H161/14340</f>
        <v>1.1297071129707114E-2</v>
      </c>
      <c r="J161" s="37">
        <f>IF(D161=0, "-", IF((B161-D161)/D161&lt;10, (B161-D161)/D161, "&gt;999%"))</f>
        <v>0.33333333333333331</v>
      </c>
      <c r="K161" s="38">
        <f>IF(H161=0, "-", IF((F161-H161)/H161&lt;10, (F161-H161)/H161, "&gt;999%"))</f>
        <v>-5.5555555555555552E-2</v>
      </c>
    </row>
    <row r="162" spans="1:11" x14ac:dyDescent="0.25">
      <c r="B162" s="83"/>
      <c r="D162" s="83"/>
      <c r="F162" s="83"/>
      <c r="H162" s="83"/>
    </row>
    <row r="163" spans="1:11" s="43" customFormat="1" x14ac:dyDescent="0.25">
      <c r="A163" s="162" t="s">
        <v>537</v>
      </c>
      <c r="B163" s="71">
        <v>180</v>
      </c>
      <c r="C163" s="40">
        <f>B163/1630</f>
        <v>0.11042944785276074</v>
      </c>
      <c r="D163" s="71">
        <v>179</v>
      </c>
      <c r="E163" s="41">
        <f>D163/1645</f>
        <v>0.10881458966565349</v>
      </c>
      <c r="F163" s="77">
        <v>1714</v>
      </c>
      <c r="G163" s="42">
        <f>F163/14054</f>
        <v>0.12195816137754376</v>
      </c>
      <c r="H163" s="71">
        <v>1485</v>
      </c>
      <c r="I163" s="41">
        <f>H163/14340</f>
        <v>0.10355648535564854</v>
      </c>
      <c r="J163" s="37">
        <f>IF(D163=0, "-", IF((B163-D163)/D163&lt;10, (B163-D163)/D163, "&gt;999%"))</f>
        <v>5.5865921787709499E-3</v>
      </c>
      <c r="K163" s="38">
        <f>IF(H163=0, "-", IF((F163-H163)/H163&lt;10, (F163-H163)/H163, "&gt;999%"))</f>
        <v>0.15420875420875421</v>
      </c>
    </row>
    <row r="164" spans="1:11" x14ac:dyDescent="0.25">
      <c r="B164" s="83"/>
      <c r="D164" s="83"/>
      <c r="F164" s="83"/>
      <c r="H164" s="83"/>
    </row>
    <row r="165" spans="1:11" ht="15.6" x14ac:dyDescent="0.3">
      <c r="A165" s="164" t="s">
        <v>115</v>
      </c>
      <c r="B165" s="196" t="s">
        <v>1</v>
      </c>
      <c r="C165" s="200"/>
      <c r="D165" s="200"/>
      <c r="E165" s="197"/>
      <c r="F165" s="196" t="s">
        <v>14</v>
      </c>
      <c r="G165" s="200"/>
      <c r="H165" s="200"/>
      <c r="I165" s="197"/>
      <c r="J165" s="196" t="s">
        <v>15</v>
      </c>
      <c r="K165" s="197"/>
    </row>
    <row r="166" spans="1:11" x14ac:dyDescent="0.25">
      <c r="A166" s="22"/>
      <c r="B166" s="196">
        <f>VALUE(RIGHT($B$2, 4))</f>
        <v>2022</v>
      </c>
      <c r="C166" s="197"/>
      <c r="D166" s="196">
        <f>B166-1</f>
        <v>2021</v>
      </c>
      <c r="E166" s="204"/>
      <c r="F166" s="196">
        <f>B166</f>
        <v>2022</v>
      </c>
      <c r="G166" s="204"/>
      <c r="H166" s="196">
        <f>D166</f>
        <v>2021</v>
      </c>
      <c r="I166" s="204"/>
      <c r="J166" s="140" t="s">
        <v>4</v>
      </c>
      <c r="K166" s="141" t="s">
        <v>2</v>
      </c>
    </row>
    <row r="167" spans="1:11" x14ac:dyDescent="0.25">
      <c r="A167" s="163" t="s">
        <v>148</v>
      </c>
      <c r="B167" s="61" t="s">
        <v>12</v>
      </c>
      <c r="C167" s="62" t="s">
        <v>13</v>
      </c>
      <c r="D167" s="61" t="s">
        <v>12</v>
      </c>
      <c r="E167" s="63" t="s">
        <v>13</v>
      </c>
      <c r="F167" s="62" t="s">
        <v>12</v>
      </c>
      <c r="G167" s="62" t="s">
        <v>13</v>
      </c>
      <c r="H167" s="61" t="s">
        <v>12</v>
      </c>
      <c r="I167" s="63" t="s">
        <v>13</v>
      </c>
      <c r="J167" s="61"/>
      <c r="K167" s="63"/>
    </row>
    <row r="168" spans="1:11" x14ac:dyDescent="0.25">
      <c r="A168" s="7" t="s">
        <v>415</v>
      </c>
      <c r="B168" s="65">
        <v>10</v>
      </c>
      <c r="C168" s="34">
        <f>IF(B171=0, "-", B168/B171)</f>
        <v>0.58823529411764708</v>
      </c>
      <c r="D168" s="65">
        <v>7</v>
      </c>
      <c r="E168" s="9">
        <f>IF(D171=0, "-", D168/D171)</f>
        <v>0.63636363636363635</v>
      </c>
      <c r="F168" s="81">
        <v>80</v>
      </c>
      <c r="G168" s="34">
        <f>IF(F171=0, "-", F168/F171)</f>
        <v>0.45454545454545453</v>
      </c>
      <c r="H168" s="65">
        <v>35</v>
      </c>
      <c r="I168" s="9">
        <f>IF(H171=0, "-", H168/H171)</f>
        <v>0.15151515151515152</v>
      </c>
      <c r="J168" s="8">
        <f>IF(D168=0, "-", IF((B168-D168)/D168&lt;10, (B168-D168)/D168, "&gt;999%"))</f>
        <v>0.42857142857142855</v>
      </c>
      <c r="K168" s="9">
        <f>IF(H168=0, "-", IF((F168-H168)/H168&lt;10, (F168-H168)/H168, "&gt;999%"))</f>
        <v>1.2857142857142858</v>
      </c>
    </row>
    <row r="169" spans="1:11" x14ac:dyDescent="0.25">
      <c r="A169" s="7" t="s">
        <v>416</v>
      </c>
      <c r="B169" s="65">
        <v>7</v>
      </c>
      <c r="C169" s="34">
        <f>IF(B171=0, "-", B169/B171)</f>
        <v>0.41176470588235292</v>
      </c>
      <c r="D169" s="65">
        <v>4</v>
      </c>
      <c r="E169" s="9">
        <f>IF(D171=0, "-", D169/D171)</f>
        <v>0.36363636363636365</v>
      </c>
      <c r="F169" s="81">
        <v>96</v>
      </c>
      <c r="G169" s="34">
        <f>IF(F171=0, "-", F169/F171)</f>
        <v>0.54545454545454541</v>
      </c>
      <c r="H169" s="65">
        <v>196</v>
      </c>
      <c r="I169" s="9">
        <f>IF(H171=0, "-", H169/H171)</f>
        <v>0.84848484848484851</v>
      </c>
      <c r="J169" s="8">
        <f>IF(D169=0, "-", IF((B169-D169)/D169&lt;10, (B169-D169)/D169, "&gt;999%"))</f>
        <v>0.75</v>
      </c>
      <c r="K169" s="9">
        <f>IF(H169=0, "-", IF((F169-H169)/H169&lt;10, (F169-H169)/H169, "&gt;999%"))</f>
        <v>-0.51020408163265307</v>
      </c>
    </row>
    <row r="170" spans="1:11" x14ac:dyDescent="0.25">
      <c r="A170" s="2"/>
      <c r="B170" s="68"/>
      <c r="C170" s="33"/>
      <c r="D170" s="68"/>
      <c r="E170" s="6"/>
      <c r="F170" s="82"/>
      <c r="G170" s="33"/>
      <c r="H170" s="68"/>
      <c r="I170" s="6"/>
      <c r="J170" s="5"/>
      <c r="K170" s="6"/>
    </row>
    <row r="171" spans="1:11" s="43" customFormat="1" x14ac:dyDescent="0.25">
      <c r="A171" s="162" t="s">
        <v>536</v>
      </c>
      <c r="B171" s="71">
        <f>SUM(B168:B170)</f>
        <v>17</v>
      </c>
      <c r="C171" s="40">
        <f>B171/1630</f>
        <v>1.0429447852760737E-2</v>
      </c>
      <c r="D171" s="71">
        <f>SUM(D168:D170)</f>
        <v>11</v>
      </c>
      <c r="E171" s="41">
        <f>D171/1645</f>
        <v>6.6869300911854106E-3</v>
      </c>
      <c r="F171" s="77">
        <f>SUM(F168:F170)</f>
        <v>176</v>
      </c>
      <c r="G171" s="42">
        <f>F171/14054</f>
        <v>1.252312508894265E-2</v>
      </c>
      <c r="H171" s="71">
        <f>SUM(H168:H170)</f>
        <v>231</v>
      </c>
      <c r="I171" s="41">
        <f>H171/14340</f>
        <v>1.610878661087866E-2</v>
      </c>
      <c r="J171" s="37">
        <f>IF(D171=0, "-", IF((B171-D171)/D171&lt;10, (B171-D171)/D171, "&gt;999%"))</f>
        <v>0.54545454545454541</v>
      </c>
      <c r="K171" s="38">
        <f>IF(H171=0, "-", IF((F171-H171)/H171&lt;10, (F171-H171)/H171, "&gt;999%"))</f>
        <v>-0.23809523809523808</v>
      </c>
    </row>
    <row r="172" spans="1:11" x14ac:dyDescent="0.25">
      <c r="B172" s="83"/>
      <c r="D172" s="83"/>
      <c r="F172" s="83"/>
      <c r="H172" s="83"/>
    </row>
    <row r="173" spans="1:11" x14ac:dyDescent="0.25">
      <c r="A173" s="163" t="s">
        <v>149</v>
      </c>
      <c r="B173" s="61" t="s">
        <v>12</v>
      </c>
      <c r="C173" s="62" t="s">
        <v>13</v>
      </c>
      <c r="D173" s="61" t="s">
        <v>12</v>
      </c>
      <c r="E173" s="63" t="s">
        <v>13</v>
      </c>
      <c r="F173" s="62" t="s">
        <v>12</v>
      </c>
      <c r="G173" s="62" t="s">
        <v>13</v>
      </c>
      <c r="H173" s="61" t="s">
        <v>12</v>
      </c>
      <c r="I173" s="63" t="s">
        <v>13</v>
      </c>
      <c r="J173" s="61"/>
      <c r="K173" s="63"/>
    </row>
    <row r="174" spans="1:11" x14ac:dyDescent="0.25">
      <c r="A174" s="7" t="s">
        <v>417</v>
      </c>
      <c r="B174" s="65">
        <v>1</v>
      </c>
      <c r="C174" s="34">
        <f>IF(B181=0, "-", B174/B181)</f>
        <v>0.25</v>
      </c>
      <c r="D174" s="65">
        <v>0</v>
      </c>
      <c r="E174" s="9">
        <f>IF(D181=0, "-", D174/D181)</f>
        <v>0</v>
      </c>
      <c r="F174" s="81">
        <v>5</v>
      </c>
      <c r="G174" s="34">
        <f>IF(F181=0, "-", F174/F181)</f>
        <v>0.19230769230769232</v>
      </c>
      <c r="H174" s="65">
        <v>2</v>
      </c>
      <c r="I174" s="9">
        <f>IF(H181=0, "-", H174/H181)</f>
        <v>0.1</v>
      </c>
      <c r="J174" s="8" t="str">
        <f t="shared" ref="J174:J179" si="14">IF(D174=0, "-", IF((B174-D174)/D174&lt;10, (B174-D174)/D174, "&gt;999%"))</f>
        <v>-</v>
      </c>
      <c r="K174" s="9">
        <f t="shared" ref="K174:K179" si="15">IF(H174=0, "-", IF((F174-H174)/H174&lt;10, (F174-H174)/H174, "&gt;999%"))</f>
        <v>1.5</v>
      </c>
    </row>
    <row r="175" spans="1:11" x14ac:dyDescent="0.25">
      <c r="A175" s="7" t="s">
        <v>418</v>
      </c>
      <c r="B175" s="65">
        <v>1</v>
      </c>
      <c r="C175" s="34">
        <f>IF(B181=0, "-", B175/B181)</f>
        <v>0.25</v>
      </c>
      <c r="D175" s="65">
        <v>0</v>
      </c>
      <c r="E175" s="9">
        <f>IF(D181=0, "-", D175/D181)</f>
        <v>0</v>
      </c>
      <c r="F175" s="81">
        <v>5</v>
      </c>
      <c r="G175" s="34">
        <f>IF(F181=0, "-", F175/F181)</f>
        <v>0.19230769230769232</v>
      </c>
      <c r="H175" s="65">
        <v>0</v>
      </c>
      <c r="I175" s="9">
        <f>IF(H181=0, "-", H175/H181)</f>
        <v>0</v>
      </c>
      <c r="J175" s="8" t="str">
        <f t="shared" si="14"/>
        <v>-</v>
      </c>
      <c r="K175" s="9" t="str">
        <f t="shared" si="15"/>
        <v>-</v>
      </c>
    </row>
    <row r="176" spans="1:11" x14ac:dyDescent="0.25">
      <c r="A176" s="7" t="s">
        <v>419</v>
      </c>
      <c r="B176" s="65">
        <v>1</v>
      </c>
      <c r="C176" s="34">
        <f>IF(B181=0, "-", B176/B181)</f>
        <v>0.25</v>
      </c>
      <c r="D176" s="65">
        <v>1</v>
      </c>
      <c r="E176" s="9">
        <f>IF(D181=0, "-", D176/D181)</f>
        <v>0.5</v>
      </c>
      <c r="F176" s="81">
        <v>5</v>
      </c>
      <c r="G176" s="34">
        <f>IF(F181=0, "-", F176/F181)</f>
        <v>0.19230769230769232</v>
      </c>
      <c r="H176" s="65">
        <v>9</v>
      </c>
      <c r="I176" s="9">
        <f>IF(H181=0, "-", H176/H181)</f>
        <v>0.45</v>
      </c>
      <c r="J176" s="8">
        <f t="shared" si="14"/>
        <v>0</v>
      </c>
      <c r="K176" s="9">
        <f t="shared" si="15"/>
        <v>-0.44444444444444442</v>
      </c>
    </row>
    <row r="177" spans="1:11" x14ac:dyDescent="0.25">
      <c r="A177" s="7" t="s">
        <v>420</v>
      </c>
      <c r="B177" s="65">
        <v>1</v>
      </c>
      <c r="C177" s="34">
        <f>IF(B181=0, "-", B177/B181)</f>
        <v>0.25</v>
      </c>
      <c r="D177" s="65">
        <v>1</v>
      </c>
      <c r="E177" s="9">
        <f>IF(D181=0, "-", D177/D181)</f>
        <v>0.5</v>
      </c>
      <c r="F177" s="81">
        <v>4</v>
      </c>
      <c r="G177" s="34">
        <f>IF(F181=0, "-", F177/F181)</f>
        <v>0.15384615384615385</v>
      </c>
      <c r="H177" s="65">
        <v>1</v>
      </c>
      <c r="I177" s="9">
        <f>IF(H181=0, "-", H177/H181)</f>
        <v>0.05</v>
      </c>
      <c r="J177" s="8">
        <f t="shared" si="14"/>
        <v>0</v>
      </c>
      <c r="K177" s="9">
        <f t="shared" si="15"/>
        <v>3</v>
      </c>
    </row>
    <row r="178" spans="1:11" x14ac:dyDescent="0.25">
      <c r="A178" s="7" t="s">
        <v>421</v>
      </c>
      <c r="B178" s="65">
        <v>0</v>
      </c>
      <c r="C178" s="34">
        <f>IF(B181=0, "-", B178/B181)</f>
        <v>0</v>
      </c>
      <c r="D178" s="65">
        <v>0</v>
      </c>
      <c r="E178" s="9">
        <f>IF(D181=0, "-", D178/D181)</f>
        <v>0</v>
      </c>
      <c r="F178" s="81">
        <v>4</v>
      </c>
      <c r="G178" s="34">
        <f>IF(F181=0, "-", F178/F181)</f>
        <v>0.15384615384615385</v>
      </c>
      <c r="H178" s="65">
        <v>3</v>
      </c>
      <c r="I178" s="9">
        <f>IF(H181=0, "-", H178/H181)</f>
        <v>0.15</v>
      </c>
      <c r="J178" s="8" t="str">
        <f t="shared" si="14"/>
        <v>-</v>
      </c>
      <c r="K178" s="9">
        <f t="shared" si="15"/>
        <v>0.33333333333333331</v>
      </c>
    </row>
    <row r="179" spans="1:11" x14ac:dyDescent="0.25">
      <c r="A179" s="7" t="s">
        <v>422</v>
      </c>
      <c r="B179" s="65">
        <v>0</v>
      </c>
      <c r="C179" s="34">
        <f>IF(B181=0, "-", B179/B181)</f>
        <v>0</v>
      </c>
      <c r="D179" s="65">
        <v>0</v>
      </c>
      <c r="E179" s="9">
        <f>IF(D181=0, "-", D179/D181)</f>
        <v>0</v>
      </c>
      <c r="F179" s="81">
        <v>3</v>
      </c>
      <c r="G179" s="34">
        <f>IF(F181=0, "-", F179/F181)</f>
        <v>0.11538461538461539</v>
      </c>
      <c r="H179" s="65">
        <v>5</v>
      </c>
      <c r="I179" s="9">
        <f>IF(H181=0, "-", H179/H181)</f>
        <v>0.25</v>
      </c>
      <c r="J179" s="8" t="str">
        <f t="shared" si="14"/>
        <v>-</v>
      </c>
      <c r="K179" s="9">
        <f t="shared" si="15"/>
        <v>-0.4</v>
      </c>
    </row>
    <row r="180" spans="1:11" x14ac:dyDescent="0.25">
      <c r="A180" s="2"/>
      <c r="B180" s="68"/>
      <c r="C180" s="33"/>
      <c r="D180" s="68"/>
      <c r="E180" s="6"/>
      <c r="F180" s="82"/>
      <c r="G180" s="33"/>
      <c r="H180" s="68"/>
      <c r="I180" s="6"/>
      <c r="J180" s="5"/>
      <c r="K180" s="6"/>
    </row>
    <row r="181" spans="1:11" s="43" customFormat="1" x14ac:dyDescent="0.25">
      <c r="A181" s="162" t="s">
        <v>535</v>
      </c>
      <c r="B181" s="71">
        <f>SUM(B174:B180)</f>
        <v>4</v>
      </c>
      <c r="C181" s="40">
        <f>B181/1630</f>
        <v>2.4539877300613498E-3</v>
      </c>
      <c r="D181" s="71">
        <f>SUM(D174:D180)</f>
        <v>2</v>
      </c>
      <c r="E181" s="41">
        <f>D181/1645</f>
        <v>1.2158054711246201E-3</v>
      </c>
      <c r="F181" s="77">
        <f>SUM(F174:F180)</f>
        <v>26</v>
      </c>
      <c r="G181" s="42">
        <f>F181/14054</f>
        <v>1.8500071154119824E-3</v>
      </c>
      <c r="H181" s="71">
        <f>SUM(H174:H180)</f>
        <v>20</v>
      </c>
      <c r="I181" s="41">
        <f>H181/14340</f>
        <v>1.3947001394700139E-3</v>
      </c>
      <c r="J181" s="37">
        <f>IF(D181=0, "-", IF((B181-D181)/D181&lt;10, (B181-D181)/D181, "&gt;999%"))</f>
        <v>1</v>
      </c>
      <c r="K181" s="38">
        <f>IF(H181=0, "-", IF((F181-H181)/H181&lt;10, (F181-H181)/H181, "&gt;999%"))</f>
        <v>0.3</v>
      </c>
    </row>
    <row r="182" spans="1:11" x14ac:dyDescent="0.25">
      <c r="B182" s="83"/>
      <c r="D182" s="83"/>
      <c r="F182" s="83"/>
      <c r="H182" s="83"/>
    </row>
    <row r="183" spans="1:11" s="43" customFormat="1" x14ac:dyDescent="0.25">
      <c r="A183" s="162" t="s">
        <v>534</v>
      </c>
      <c r="B183" s="71">
        <v>21</v>
      </c>
      <c r="C183" s="40">
        <f>B183/1630</f>
        <v>1.2883435582822086E-2</v>
      </c>
      <c r="D183" s="71">
        <v>13</v>
      </c>
      <c r="E183" s="41">
        <f>D183/1645</f>
        <v>7.9027355623100311E-3</v>
      </c>
      <c r="F183" s="77">
        <v>202</v>
      </c>
      <c r="G183" s="42">
        <f>F183/14054</f>
        <v>1.4373132204354632E-2</v>
      </c>
      <c r="H183" s="71">
        <v>251</v>
      </c>
      <c r="I183" s="41">
        <f>H183/14340</f>
        <v>1.7503486750348674E-2</v>
      </c>
      <c r="J183" s="37">
        <f>IF(D183=0, "-", IF((B183-D183)/D183&lt;10, (B183-D183)/D183, "&gt;999%"))</f>
        <v>0.61538461538461542</v>
      </c>
      <c r="K183" s="38">
        <f>IF(H183=0, "-", IF((F183-H183)/H183&lt;10, (F183-H183)/H183, "&gt;999%"))</f>
        <v>-0.19521912350597609</v>
      </c>
    </row>
    <row r="184" spans="1:11" x14ac:dyDescent="0.25">
      <c r="B184" s="83"/>
      <c r="D184" s="83"/>
      <c r="F184" s="83"/>
      <c r="H184" s="83"/>
    </row>
    <row r="185" spans="1:11" x14ac:dyDescent="0.25">
      <c r="A185" s="27" t="s">
        <v>532</v>
      </c>
      <c r="B185" s="71">
        <f>B189-B187</f>
        <v>748</v>
      </c>
      <c r="C185" s="40">
        <f>B185/1630</f>
        <v>0.45889570552147241</v>
      </c>
      <c r="D185" s="71">
        <f>D189-D187</f>
        <v>759</v>
      </c>
      <c r="E185" s="41">
        <f>D185/1645</f>
        <v>0.4613981762917933</v>
      </c>
      <c r="F185" s="77">
        <f>F189-F187</f>
        <v>6301</v>
      </c>
      <c r="G185" s="42">
        <f>F185/14054</f>
        <v>0.44834210900811156</v>
      </c>
      <c r="H185" s="71">
        <f>H189-H187</f>
        <v>6502</v>
      </c>
      <c r="I185" s="41">
        <f>H185/14340</f>
        <v>0.45341701534170153</v>
      </c>
      <c r="J185" s="37">
        <f>IF(D185=0, "-", IF((B185-D185)/D185&lt;10, (B185-D185)/D185, "&gt;999%"))</f>
        <v>-1.4492753623188406E-2</v>
      </c>
      <c r="K185" s="38">
        <f>IF(H185=0, "-", IF((F185-H185)/H185&lt;10, (F185-H185)/H185, "&gt;999%"))</f>
        <v>-3.0913565056905568E-2</v>
      </c>
    </row>
    <row r="186" spans="1:11" x14ac:dyDescent="0.25">
      <c r="A186" s="27"/>
      <c r="B186" s="71"/>
      <c r="C186" s="40"/>
      <c r="D186" s="71"/>
      <c r="E186" s="41"/>
      <c r="F186" s="77"/>
      <c r="G186" s="42"/>
      <c r="H186" s="71"/>
      <c r="I186" s="41"/>
      <c r="J186" s="37"/>
      <c r="K186" s="38"/>
    </row>
    <row r="187" spans="1:11" x14ac:dyDescent="0.25">
      <c r="A187" s="27" t="s">
        <v>533</v>
      </c>
      <c r="B187" s="71">
        <v>66</v>
      </c>
      <c r="C187" s="40">
        <f>B187/1630</f>
        <v>4.0490797546012272E-2</v>
      </c>
      <c r="D187" s="71">
        <v>66</v>
      </c>
      <c r="E187" s="41">
        <f>D187/1645</f>
        <v>4.0121580547112463E-2</v>
      </c>
      <c r="F187" s="77">
        <v>651</v>
      </c>
      <c r="G187" s="42">
        <f>F187/14054</f>
        <v>4.6321332005123096E-2</v>
      </c>
      <c r="H187" s="71">
        <v>607</v>
      </c>
      <c r="I187" s="41">
        <f>H187/14340</f>
        <v>4.232914923291492E-2</v>
      </c>
      <c r="J187" s="37">
        <f>IF(D187=0, "-", IF((B187-D187)/D187&lt;10, (B187-D187)/D187, "&gt;999%"))</f>
        <v>0</v>
      </c>
      <c r="K187" s="38">
        <f>IF(H187=0, "-", IF((F187-H187)/H187&lt;10, (F187-H187)/H187, "&gt;999%"))</f>
        <v>7.248764415156507E-2</v>
      </c>
    </row>
    <row r="188" spans="1:11" x14ac:dyDescent="0.25">
      <c r="A188" s="27"/>
      <c r="B188" s="71"/>
      <c r="C188" s="40"/>
      <c r="D188" s="71"/>
      <c r="E188" s="41"/>
      <c r="F188" s="77"/>
      <c r="G188" s="42"/>
      <c r="H188" s="71"/>
      <c r="I188" s="41"/>
      <c r="J188" s="37"/>
      <c r="K188" s="38"/>
    </row>
    <row r="189" spans="1:11" x14ac:dyDescent="0.25">
      <c r="A189" s="27" t="s">
        <v>531</v>
      </c>
      <c r="B189" s="71">
        <v>814</v>
      </c>
      <c r="C189" s="40">
        <f>B189/1630</f>
        <v>0.49938650306748467</v>
      </c>
      <c r="D189" s="71">
        <v>825</v>
      </c>
      <c r="E189" s="41">
        <f>D189/1645</f>
        <v>0.50151975683890582</v>
      </c>
      <c r="F189" s="77">
        <v>6952</v>
      </c>
      <c r="G189" s="42">
        <f>F189/14054</f>
        <v>0.49466344101323467</v>
      </c>
      <c r="H189" s="71">
        <v>7109</v>
      </c>
      <c r="I189" s="41">
        <f>H189/14340</f>
        <v>0.49574616457461645</v>
      </c>
      <c r="J189" s="37">
        <f>IF(D189=0, "-", IF((B189-D189)/D189&lt;10, (B189-D189)/D189, "&gt;999%"))</f>
        <v>-1.3333333333333334E-2</v>
      </c>
      <c r="K189" s="38">
        <f>IF(H189=0, "-", IF((F189-H189)/H189&lt;10, (F189-H189)/H189, "&gt;999%"))</f>
        <v>-2.2084681389787593E-2</v>
      </c>
    </row>
  </sheetData>
  <mergeCells count="37">
    <mergeCell ref="B1:K1"/>
    <mergeCell ref="B2:K2"/>
    <mergeCell ref="B165:E165"/>
    <mergeCell ref="F165:I165"/>
    <mergeCell ref="J165:K165"/>
    <mergeCell ref="B166:C166"/>
    <mergeCell ref="D166:E166"/>
    <mergeCell ref="F166:G166"/>
    <mergeCell ref="H166:I166"/>
    <mergeCell ref="B111:E111"/>
    <mergeCell ref="F111:I111"/>
    <mergeCell ref="J111:K111"/>
    <mergeCell ref="B112:C112"/>
    <mergeCell ref="D112:E112"/>
    <mergeCell ref="F112:G112"/>
    <mergeCell ref="H112:I112"/>
    <mergeCell ref="B65:E65"/>
    <mergeCell ref="F65:I65"/>
    <mergeCell ref="J65:K65"/>
    <mergeCell ref="B66:C66"/>
    <mergeCell ref="D66:E66"/>
    <mergeCell ref="F66:G66"/>
    <mergeCell ref="H66:I66"/>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09" max="16383" man="1"/>
    <brk id="164" max="16383" man="1"/>
    <brk id="18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559</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IF(B41=0, "-", B7/B41)</f>
        <v>1.2285012285012285E-3</v>
      </c>
      <c r="D7" s="65">
        <v>1</v>
      </c>
      <c r="E7" s="21">
        <f>IF(D41=0, "-", D7/D41)</f>
        <v>1.2121212121212121E-3</v>
      </c>
      <c r="F7" s="81">
        <v>2</v>
      </c>
      <c r="G7" s="39">
        <f>IF(F41=0, "-", F7/F41)</f>
        <v>2.8768699654775604E-4</v>
      </c>
      <c r="H7" s="65">
        <v>3</v>
      </c>
      <c r="I7" s="21">
        <f>IF(H41=0, "-", H7/H41)</f>
        <v>4.2200028133352089E-4</v>
      </c>
      <c r="J7" s="20">
        <f t="shared" ref="J7:J39" si="0">IF(D7=0, "-", IF((B7-D7)/D7&lt;10, (B7-D7)/D7, "&gt;999%"))</f>
        <v>0</v>
      </c>
      <c r="K7" s="21">
        <f t="shared" ref="K7:K39" si="1">IF(H7=0, "-", IF((F7-H7)/H7&lt;10, (F7-H7)/H7, "&gt;999%"))</f>
        <v>-0.33333333333333331</v>
      </c>
    </row>
    <row r="8" spans="1:11" x14ac:dyDescent="0.25">
      <c r="A8" s="7" t="s">
        <v>32</v>
      </c>
      <c r="B8" s="65">
        <v>7</v>
      </c>
      <c r="C8" s="39">
        <f>IF(B41=0, "-", B8/B41)</f>
        <v>8.5995085995085995E-3</v>
      </c>
      <c r="D8" s="65">
        <v>13</v>
      </c>
      <c r="E8" s="21">
        <f>IF(D41=0, "-", D8/D41)</f>
        <v>1.5757575757575758E-2</v>
      </c>
      <c r="F8" s="81">
        <v>92</v>
      </c>
      <c r="G8" s="39">
        <f>IF(F41=0, "-", F8/F41)</f>
        <v>1.3233601841196778E-2</v>
      </c>
      <c r="H8" s="65">
        <v>119</v>
      </c>
      <c r="I8" s="21">
        <f>IF(H41=0, "-", H8/H41)</f>
        <v>1.6739344492896328E-2</v>
      </c>
      <c r="J8" s="20">
        <f t="shared" si="0"/>
        <v>-0.46153846153846156</v>
      </c>
      <c r="K8" s="21">
        <f t="shared" si="1"/>
        <v>-0.22689075630252101</v>
      </c>
    </row>
    <row r="9" spans="1:11" x14ac:dyDescent="0.25">
      <c r="A9" s="7" t="s">
        <v>33</v>
      </c>
      <c r="B9" s="65">
        <v>6</v>
      </c>
      <c r="C9" s="39">
        <f>IF(B41=0, "-", B9/B41)</f>
        <v>7.3710073710073713E-3</v>
      </c>
      <c r="D9" s="65">
        <v>10</v>
      </c>
      <c r="E9" s="21">
        <f>IF(D41=0, "-", D9/D41)</f>
        <v>1.2121212121212121E-2</v>
      </c>
      <c r="F9" s="81">
        <v>85</v>
      </c>
      <c r="G9" s="39">
        <f>IF(F41=0, "-", F9/F41)</f>
        <v>1.2226697353279631E-2</v>
      </c>
      <c r="H9" s="65">
        <v>83</v>
      </c>
      <c r="I9" s="21">
        <f>IF(H41=0, "-", H9/H41)</f>
        <v>1.1675341116894078E-2</v>
      </c>
      <c r="J9" s="20">
        <f t="shared" si="0"/>
        <v>-0.4</v>
      </c>
      <c r="K9" s="21">
        <f t="shared" si="1"/>
        <v>2.4096385542168676E-2</v>
      </c>
    </row>
    <row r="10" spans="1:11" x14ac:dyDescent="0.25">
      <c r="A10" s="7" t="s">
        <v>41</v>
      </c>
      <c r="B10" s="65">
        <v>18</v>
      </c>
      <c r="C10" s="39">
        <f>IF(B41=0, "-", B10/B41)</f>
        <v>2.2113022113022112E-2</v>
      </c>
      <c r="D10" s="65">
        <v>17</v>
      </c>
      <c r="E10" s="21">
        <f>IF(D41=0, "-", D10/D41)</f>
        <v>2.0606060606060607E-2</v>
      </c>
      <c r="F10" s="81">
        <v>163</v>
      </c>
      <c r="G10" s="39">
        <f>IF(F41=0, "-", F10/F41)</f>
        <v>2.3446490218642119E-2</v>
      </c>
      <c r="H10" s="65">
        <v>171</v>
      </c>
      <c r="I10" s="21">
        <f>IF(H41=0, "-", H10/H41)</f>
        <v>2.4054016036010692E-2</v>
      </c>
      <c r="J10" s="20">
        <f t="shared" si="0"/>
        <v>5.8823529411764705E-2</v>
      </c>
      <c r="K10" s="21">
        <f t="shared" si="1"/>
        <v>-4.6783625730994149E-2</v>
      </c>
    </row>
    <row r="11" spans="1:11" x14ac:dyDescent="0.25">
      <c r="A11" s="7" t="s">
        <v>44</v>
      </c>
      <c r="B11" s="65">
        <v>0</v>
      </c>
      <c r="C11" s="39">
        <f>IF(B41=0, "-", B11/B41)</f>
        <v>0</v>
      </c>
      <c r="D11" s="65">
        <v>0</v>
      </c>
      <c r="E11" s="21">
        <f>IF(D41=0, "-", D11/D41)</f>
        <v>0</v>
      </c>
      <c r="F11" s="81">
        <v>5</v>
      </c>
      <c r="G11" s="39">
        <f>IF(F41=0, "-", F11/F41)</f>
        <v>7.1921749136939013E-4</v>
      </c>
      <c r="H11" s="65">
        <v>1</v>
      </c>
      <c r="I11" s="21">
        <f>IF(H41=0, "-", H11/H41)</f>
        <v>1.4066676044450696E-4</v>
      </c>
      <c r="J11" s="20" t="str">
        <f t="shared" si="0"/>
        <v>-</v>
      </c>
      <c r="K11" s="21">
        <f t="shared" si="1"/>
        <v>4</v>
      </c>
    </row>
    <row r="12" spans="1:11" x14ac:dyDescent="0.25">
      <c r="A12" s="7" t="s">
        <v>45</v>
      </c>
      <c r="B12" s="65">
        <v>16</v>
      </c>
      <c r="C12" s="39">
        <f>IF(B41=0, "-", B12/B41)</f>
        <v>1.9656019656019656E-2</v>
      </c>
      <c r="D12" s="65">
        <v>1</v>
      </c>
      <c r="E12" s="21">
        <f>IF(D41=0, "-", D12/D41)</f>
        <v>1.2121212121212121E-3</v>
      </c>
      <c r="F12" s="81">
        <v>53</v>
      </c>
      <c r="G12" s="39">
        <f>IF(F41=0, "-", F12/F41)</f>
        <v>7.6237054085155354E-3</v>
      </c>
      <c r="H12" s="65">
        <v>29</v>
      </c>
      <c r="I12" s="21">
        <f>IF(H41=0, "-", H12/H41)</f>
        <v>4.0793360528907016E-3</v>
      </c>
      <c r="J12" s="20" t="str">
        <f t="shared" si="0"/>
        <v>&gt;999%</v>
      </c>
      <c r="K12" s="21">
        <f t="shared" si="1"/>
        <v>0.82758620689655171</v>
      </c>
    </row>
    <row r="13" spans="1:11" x14ac:dyDescent="0.25">
      <c r="A13" s="7" t="s">
        <v>47</v>
      </c>
      <c r="B13" s="65">
        <v>18</v>
      </c>
      <c r="C13" s="39">
        <f>IF(B41=0, "-", B13/B41)</f>
        <v>2.2113022113022112E-2</v>
      </c>
      <c r="D13" s="65">
        <v>32</v>
      </c>
      <c r="E13" s="21">
        <f>IF(D41=0, "-", D13/D41)</f>
        <v>3.8787878787878788E-2</v>
      </c>
      <c r="F13" s="81">
        <v>172</v>
      </c>
      <c r="G13" s="39">
        <f>IF(F41=0, "-", F13/F41)</f>
        <v>2.4741081703107019E-2</v>
      </c>
      <c r="H13" s="65">
        <v>241</v>
      </c>
      <c r="I13" s="21">
        <f>IF(H41=0, "-", H13/H41)</f>
        <v>3.390068926712618E-2</v>
      </c>
      <c r="J13" s="20">
        <f t="shared" si="0"/>
        <v>-0.4375</v>
      </c>
      <c r="K13" s="21">
        <f t="shared" si="1"/>
        <v>-0.2863070539419087</v>
      </c>
    </row>
    <row r="14" spans="1:11" x14ac:dyDescent="0.25">
      <c r="A14" s="7" t="s">
        <v>48</v>
      </c>
      <c r="B14" s="65">
        <v>79</v>
      </c>
      <c r="C14" s="39">
        <f>IF(B41=0, "-", B14/B41)</f>
        <v>9.7051597051597049E-2</v>
      </c>
      <c r="D14" s="65">
        <v>69</v>
      </c>
      <c r="E14" s="21">
        <f>IF(D41=0, "-", D14/D41)</f>
        <v>8.3636363636363634E-2</v>
      </c>
      <c r="F14" s="81">
        <v>609</v>
      </c>
      <c r="G14" s="39">
        <f>IF(F41=0, "-", F14/F41)</f>
        <v>8.7600690448791721E-2</v>
      </c>
      <c r="H14" s="65">
        <v>620</v>
      </c>
      <c r="I14" s="21">
        <f>IF(H41=0, "-", H14/H41)</f>
        <v>8.7213391475594315E-2</v>
      </c>
      <c r="J14" s="20">
        <f t="shared" si="0"/>
        <v>0.14492753623188406</v>
      </c>
      <c r="K14" s="21">
        <f t="shared" si="1"/>
        <v>-1.7741935483870968E-2</v>
      </c>
    </row>
    <row r="15" spans="1:11" x14ac:dyDescent="0.25">
      <c r="A15" s="7" t="s">
        <v>51</v>
      </c>
      <c r="B15" s="65">
        <v>14</v>
      </c>
      <c r="C15" s="39">
        <f>IF(B41=0, "-", B15/B41)</f>
        <v>1.7199017199017199E-2</v>
      </c>
      <c r="D15" s="65">
        <v>18</v>
      </c>
      <c r="E15" s="21">
        <f>IF(D41=0, "-", D15/D41)</f>
        <v>2.181818181818182E-2</v>
      </c>
      <c r="F15" s="81">
        <v>175</v>
      </c>
      <c r="G15" s="39">
        <f>IF(F41=0, "-", F15/F41)</f>
        <v>2.5172612197928653E-2</v>
      </c>
      <c r="H15" s="65">
        <v>130</v>
      </c>
      <c r="I15" s="21">
        <f>IF(H41=0, "-", H15/H41)</f>
        <v>1.8286678857785905E-2</v>
      </c>
      <c r="J15" s="20">
        <f t="shared" si="0"/>
        <v>-0.22222222222222221</v>
      </c>
      <c r="K15" s="21">
        <f t="shared" si="1"/>
        <v>0.34615384615384615</v>
      </c>
    </row>
    <row r="16" spans="1:11" x14ac:dyDescent="0.25">
      <c r="A16" s="7" t="s">
        <v>53</v>
      </c>
      <c r="B16" s="65">
        <v>0</v>
      </c>
      <c r="C16" s="39">
        <f>IF(B41=0, "-", B16/B41)</f>
        <v>0</v>
      </c>
      <c r="D16" s="65">
        <v>5</v>
      </c>
      <c r="E16" s="21">
        <f>IF(D41=0, "-", D16/D41)</f>
        <v>6.0606060606060606E-3</v>
      </c>
      <c r="F16" s="81">
        <v>8</v>
      </c>
      <c r="G16" s="39">
        <f>IF(F41=0, "-", F16/F41)</f>
        <v>1.1507479861910242E-3</v>
      </c>
      <c r="H16" s="65">
        <v>27</v>
      </c>
      <c r="I16" s="21">
        <f>IF(H41=0, "-", H16/H41)</f>
        <v>3.7980025320016879E-3</v>
      </c>
      <c r="J16" s="20">
        <f t="shared" si="0"/>
        <v>-1</v>
      </c>
      <c r="K16" s="21">
        <f t="shared" si="1"/>
        <v>-0.70370370370370372</v>
      </c>
    </row>
    <row r="17" spans="1:11" x14ac:dyDescent="0.25">
      <c r="A17" s="7" t="s">
        <v>54</v>
      </c>
      <c r="B17" s="65">
        <v>3</v>
      </c>
      <c r="C17" s="39">
        <f>IF(B41=0, "-", B17/B41)</f>
        <v>3.6855036855036856E-3</v>
      </c>
      <c r="D17" s="65">
        <v>10</v>
      </c>
      <c r="E17" s="21">
        <f>IF(D41=0, "-", D17/D41)</f>
        <v>1.2121212121212121E-2</v>
      </c>
      <c r="F17" s="81">
        <v>52</v>
      </c>
      <c r="G17" s="39">
        <f>IF(F41=0, "-", F17/F41)</f>
        <v>7.4798619102416572E-3</v>
      </c>
      <c r="H17" s="65">
        <v>76</v>
      </c>
      <c r="I17" s="21">
        <f>IF(H41=0, "-", H17/H41)</f>
        <v>1.0690673793782529E-2</v>
      </c>
      <c r="J17" s="20">
        <f t="shared" si="0"/>
        <v>-0.7</v>
      </c>
      <c r="K17" s="21">
        <f t="shared" si="1"/>
        <v>-0.31578947368421051</v>
      </c>
    </row>
    <row r="18" spans="1:11" x14ac:dyDescent="0.25">
      <c r="A18" s="7" t="s">
        <v>56</v>
      </c>
      <c r="B18" s="65">
        <v>61</v>
      </c>
      <c r="C18" s="39">
        <f>IF(B41=0, "-", B18/B41)</f>
        <v>7.4938574938574934E-2</v>
      </c>
      <c r="D18" s="65">
        <v>42</v>
      </c>
      <c r="E18" s="21">
        <f>IF(D41=0, "-", D18/D41)</f>
        <v>5.0909090909090911E-2</v>
      </c>
      <c r="F18" s="81">
        <v>473</v>
      </c>
      <c r="G18" s="39">
        <f>IF(F41=0, "-", F18/F41)</f>
        <v>6.8037974683544306E-2</v>
      </c>
      <c r="H18" s="65">
        <v>363</v>
      </c>
      <c r="I18" s="21">
        <f>IF(H41=0, "-", H18/H41)</f>
        <v>5.1062034041356029E-2</v>
      </c>
      <c r="J18" s="20">
        <f t="shared" si="0"/>
        <v>0.45238095238095238</v>
      </c>
      <c r="K18" s="21">
        <f t="shared" si="1"/>
        <v>0.30303030303030304</v>
      </c>
    </row>
    <row r="19" spans="1:11" x14ac:dyDescent="0.25">
      <c r="A19" s="7" t="s">
        <v>57</v>
      </c>
      <c r="B19" s="65">
        <v>8</v>
      </c>
      <c r="C19" s="39">
        <f>IF(B41=0, "-", B19/B41)</f>
        <v>9.8280098280098278E-3</v>
      </c>
      <c r="D19" s="65">
        <v>7</v>
      </c>
      <c r="E19" s="21">
        <f>IF(D41=0, "-", D19/D41)</f>
        <v>8.4848484848484857E-3</v>
      </c>
      <c r="F19" s="81">
        <v>62</v>
      </c>
      <c r="G19" s="39">
        <f>IF(F41=0, "-", F19/F41)</f>
        <v>8.918296892980437E-3</v>
      </c>
      <c r="H19" s="65">
        <v>76</v>
      </c>
      <c r="I19" s="21">
        <f>IF(H41=0, "-", H19/H41)</f>
        <v>1.0690673793782529E-2</v>
      </c>
      <c r="J19" s="20">
        <f t="shared" si="0"/>
        <v>0.14285714285714285</v>
      </c>
      <c r="K19" s="21">
        <f t="shared" si="1"/>
        <v>-0.18421052631578946</v>
      </c>
    </row>
    <row r="20" spans="1:11" x14ac:dyDescent="0.25">
      <c r="A20" s="7" t="s">
        <v>58</v>
      </c>
      <c r="B20" s="65">
        <v>3</v>
      </c>
      <c r="C20" s="39">
        <f>IF(B41=0, "-", B20/B41)</f>
        <v>3.6855036855036856E-3</v>
      </c>
      <c r="D20" s="65">
        <v>7</v>
      </c>
      <c r="E20" s="21">
        <f>IF(D41=0, "-", D20/D41)</f>
        <v>8.4848484848484857E-3</v>
      </c>
      <c r="F20" s="81">
        <v>104</v>
      </c>
      <c r="G20" s="39">
        <f>IF(F41=0, "-", F20/F41)</f>
        <v>1.4959723820483314E-2</v>
      </c>
      <c r="H20" s="65">
        <v>15</v>
      </c>
      <c r="I20" s="21">
        <f>IF(H41=0, "-", H20/H41)</f>
        <v>2.1100014066676043E-3</v>
      </c>
      <c r="J20" s="20">
        <f t="shared" si="0"/>
        <v>-0.5714285714285714</v>
      </c>
      <c r="K20" s="21">
        <f t="shared" si="1"/>
        <v>5.9333333333333336</v>
      </c>
    </row>
    <row r="21" spans="1:11" x14ac:dyDescent="0.25">
      <c r="A21" s="7" t="s">
        <v>59</v>
      </c>
      <c r="B21" s="65">
        <v>6</v>
      </c>
      <c r="C21" s="39">
        <f>IF(B41=0, "-", B21/B41)</f>
        <v>7.3710073710073713E-3</v>
      </c>
      <c r="D21" s="65">
        <v>2</v>
      </c>
      <c r="E21" s="21">
        <f>IF(D41=0, "-", D21/D41)</f>
        <v>2.4242424242424242E-3</v>
      </c>
      <c r="F21" s="81">
        <v>33</v>
      </c>
      <c r="G21" s="39">
        <f>IF(F41=0, "-", F21/F41)</f>
        <v>4.7468354430379748E-3</v>
      </c>
      <c r="H21" s="65">
        <v>8</v>
      </c>
      <c r="I21" s="21">
        <f>IF(H41=0, "-", H21/H41)</f>
        <v>1.1253340835560557E-3</v>
      </c>
      <c r="J21" s="20">
        <f t="shared" si="0"/>
        <v>2</v>
      </c>
      <c r="K21" s="21">
        <f t="shared" si="1"/>
        <v>3.125</v>
      </c>
    </row>
    <row r="22" spans="1:11" x14ac:dyDescent="0.25">
      <c r="A22" s="7" t="s">
        <v>63</v>
      </c>
      <c r="B22" s="65">
        <v>0</v>
      </c>
      <c r="C22" s="39">
        <f>IF(B41=0, "-", B22/B41)</f>
        <v>0</v>
      </c>
      <c r="D22" s="65">
        <v>0</v>
      </c>
      <c r="E22" s="21">
        <f>IF(D41=0, "-", D22/D41)</f>
        <v>0</v>
      </c>
      <c r="F22" s="81">
        <v>0</v>
      </c>
      <c r="G22" s="39">
        <f>IF(F41=0, "-", F22/F41)</f>
        <v>0</v>
      </c>
      <c r="H22" s="65">
        <v>2</v>
      </c>
      <c r="I22" s="21">
        <f>IF(H41=0, "-", H22/H41)</f>
        <v>2.8133352088901393E-4</v>
      </c>
      <c r="J22" s="20" t="str">
        <f t="shared" si="0"/>
        <v>-</v>
      </c>
      <c r="K22" s="21">
        <f t="shared" si="1"/>
        <v>-1</v>
      </c>
    </row>
    <row r="23" spans="1:11" x14ac:dyDescent="0.25">
      <c r="A23" s="7" t="s">
        <v>64</v>
      </c>
      <c r="B23" s="65">
        <v>53</v>
      </c>
      <c r="C23" s="39">
        <f>IF(B41=0, "-", B23/B41)</f>
        <v>6.5110565110565108E-2</v>
      </c>
      <c r="D23" s="65">
        <v>57</v>
      </c>
      <c r="E23" s="21">
        <f>IF(D41=0, "-", D23/D41)</f>
        <v>6.9090909090909092E-2</v>
      </c>
      <c r="F23" s="81">
        <v>557</v>
      </c>
      <c r="G23" s="39">
        <f>IF(F41=0, "-", F23/F41)</f>
        <v>8.0120828538550057E-2</v>
      </c>
      <c r="H23" s="65">
        <v>606</v>
      </c>
      <c r="I23" s="21">
        <f>IF(H41=0, "-", H23/H41)</f>
        <v>8.5244056829371223E-2</v>
      </c>
      <c r="J23" s="20">
        <f t="shared" si="0"/>
        <v>-7.0175438596491224E-2</v>
      </c>
      <c r="K23" s="21">
        <f t="shared" si="1"/>
        <v>-8.0858085808580851E-2</v>
      </c>
    </row>
    <row r="24" spans="1:11" x14ac:dyDescent="0.25">
      <c r="A24" s="7" t="s">
        <v>66</v>
      </c>
      <c r="B24" s="65">
        <v>6</v>
      </c>
      <c r="C24" s="39">
        <f>IF(B41=0, "-", B24/B41)</f>
        <v>7.3710073710073713E-3</v>
      </c>
      <c r="D24" s="65">
        <v>14</v>
      </c>
      <c r="E24" s="21">
        <f>IF(D41=0, "-", D24/D41)</f>
        <v>1.6969696969696971E-2</v>
      </c>
      <c r="F24" s="81">
        <v>99</v>
      </c>
      <c r="G24" s="39">
        <f>IF(F41=0, "-", F24/F41)</f>
        <v>1.4240506329113924E-2</v>
      </c>
      <c r="H24" s="65">
        <v>99</v>
      </c>
      <c r="I24" s="21">
        <f>IF(H41=0, "-", H24/H41)</f>
        <v>1.392600928400619E-2</v>
      </c>
      <c r="J24" s="20">
        <f t="shared" si="0"/>
        <v>-0.5714285714285714</v>
      </c>
      <c r="K24" s="21">
        <f t="shared" si="1"/>
        <v>0</v>
      </c>
    </row>
    <row r="25" spans="1:11" x14ac:dyDescent="0.25">
      <c r="A25" s="7" t="s">
        <v>69</v>
      </c>
      <c r="B25" s="65">
        <v>83</v>
      </c>
      <c r="C25" s="39">
        <f>IF(B41=0, "-", B25/B41)</f>
        <v>0.10196560196560196</v>
      </c>
      <c r="D25" s="65">
        <v>34</v>
      </c>
      <c r="E25" s="21">
        <f>IF(D41=0, "-", D25/D41)</f>
        <v>4.1212121212121214E-2</v>
      </c>
      <c r="F25" s="81">
        <v>503</v>
      </c>
      <c r="G25" s="39">
        <f>IF(F41=0, "-", F25/F41)</f>
        <v>7.235327963176065E-2</v>
      </c>
      <c r="H25" s="65">
        <v>456</v>
      </c>
      <c r="I25" s="21">
        <f>IF(H41=0, "-", H25/H41)</f>
        <v>6.4144042762695169E-2</v>
      </c>
      <c r="J25" s="20">
        <f t="shared" si="0"/>
        <v>1.4411764705882353</v>
      </c>
      <c r="K25" s="21">
        <f t="shared" si="1"/>
        <v>0.10307017543859649</v>
      </c>
    </row>
    <row r="26" spans="1:11" x14ac:dyDescent="0.25">
      <c r="A26" s="7" t="s">
        <v>70</v>
      </c>
      <c r="B26" s="65">
        <v>1</v>
      </c>
      <c r="C26" s="39">
        <f>IF(B41=0, "-", B26/B41)</f>
        <v>1.2285012285012285E-3</v>
      </c>
      <c r="D26" s="65">
        <v>0</v>
      </c>
      <c r="E26" s="21">
        <f>IF(D41=0, "-", D26/D41)</f>
        <v>0</v>
      </c>
      <c r="F26" s="81">
        <v>12</v>
      </c>
      <c r="G26" s="39">
        <f>IF(F41=0, "-", F26/F41)</f>
        <v>1.7261219792865361E-3</v>
      </c>
      <c r="H26" s="65">
        <v>11</v>
      </c>
      <c r="I26" s="21">
        <f>IF(H41=0, "-", H26/H41)</f>
        <v>1.5473343648895765E-3</v>
      </c>
      <c r="J26" s="20" t="str">
        <f t="shared" si="0"/>
        <v>-</v>
      </c>
      <c r="K26" s="21">
        <f t="shared" si="1"/>
        <v>9.0909090909090912E-2</v>
      </c>
    </row>
    <row r="27" spans="1:11" x14ac:dyDescent="0.25">
      <c r="A27" s="7" t="s">
        <v>71</v>
      </c>
      <c r="B27" s="65">
        <v>78</v>
      </c>
      <c r="C27" s="39">
        <f>IF(B41=0, "-", B27/B41)</f>
        <v>9.5823095823095825E-2</v>
      </c>
      <c r="D27" s="65">
        <v>89</v>
      </c>
      <c r="E27" s="21">
        <f>IF(D41=0, "-", D27/D41)</f>
        <v>0.10787878787878788</v>
      </c>
      <c r="F27" s="81">
        <v>717</v>
      </c>
      <c r="G27" s="39">
        <f>IF(F41=0, "-", F27/F41)</f>
        <v>0.10313578826237053</v>
      </c>
      <c r="H27" s="65">
        <v>677</v>
      </c>
      <c r="I27" s="21">
        <f>IF(H41=0, "-", H27/H41)</f>
        <v>9.5231396820931208E-2</v>
      </c>
      <c r="J27" s="20">
        <f t="shared" si="0"/>
        <v>-0.12359550561797752</v>
      </c>
      <c r="K27" s="21">
        <f t="shared" si="1"/>
        <v>5.9084194977843424E-2</v>
      </c>
    </row>
    <row r="28" spans="1:11" x14ac:dyDescent="0.25">
      <c r="A28" s="7" t="s">
        <v>72</v>
      </c>
      <c r="B28" s="65">
        <v>19</v>
      </c>
      <c r="C28" s="39">
        <f>IF(B41=0, "-", B28/B41)</f>
        <v>2.334152334152334E-2</v>
      </c>
      <c r="D28" s="65">
        <v>20</v>
      </c>
      <c r="E28" s="21">
        <f>IF(D41=0, "-", D28/D41)</f>
        <v>2.4242424242424242E-2</v>
      </c>
      <c r="F28" s="81">
        <v>201</v>
      </c>
      <c r="G28" s="39">
        <f>IF(F41=0, "-", F28/F41)</f>
        <v>2.8912543153049482E-2</v>
      </c>
      <c r="H28" s="65">
        <v>318</v>
      </c>
      <c r="I28" s="21">
        <f>IF(H41=0, "-", H28/H41)</f>
        <v>4.4732029821353214E-2</v>
      </c>
      <c r="J28" s="20">
        <f t="shared" si="0"/>
        <v>-0.05</v>
      </c>
      <c r="K28" s="21">
        <f t="shared" si="1"/>
        <v>-0.36792452830188677</v>
      </c>
    </row>
    <row r="29" spans="1:11" x14ac:dyDescent="0.25">
      <c r="A29" s="7" t="s">
        <v>73</v>
      </c>
      <c r="B29" s="65">
        <v>1</v>
      </c>
      <c r="C29" s="39">
        <f>IF(B41=0, "-", B29/B41)</f>
        <v>1.2285012285012285E-3</v>
      </c>
      <c r="D29" s="65">
        <v>1</v>
      </c>
      <c r="E29" s="21">
        <f>IF(D41=0, "-", D29/D41)</f>
        <v>1.2121212121212121E-3</v>
      </c>
      <c r="F29" s="81">
        <v>19</v>
      </c>
      <c r="G29" s="39">
        <f>IF(F41=0, "-", F29/F41)</f>
        <v>2.7330264672036824E-3</v>
      </c>
      <c r="H29" s="65">
        <v>18</v>
      </c>
      <c r="I29" s="21">
        <f>IF(H41=0, "-", H29/H41)</f>
        <v>2.5320016880011251E-3</v>
      </c>
      <c r="J29" s="20">
        <f t="shared" si="0"/>
        <v>0</v>
      </c>
      <c r="K29" s="21">
        <f t="shared" si="1"/>
        <v>5.5555555555555552E-2</v>
      </c>
    </row>
    <row r="30" spans="1:11" x14ac:dyDescent="0.25">
      <c r="A30" s="7" t="s">
        <v>75</v>
      </c>
      <c r="B30" s="65">
        <v>6</v>
      </c>
      <c r="C30" s="39">
        <f>IF(B41=0, "-", B30/B41)</f>
        <v>7.3710073710073713E-3</v>
      </c>
      <c r="D30" s="65">
        <v>1</v>
      </c>
      <c r="E30" s="21">
        <f>IF(D41=0, "-", D30/D41)</f>
        <v>1.2121212121212121E-3</v>
      </c>
      <c r="F30" s="81">
        <v>53</v>
      </c>
      <c r="G30" s="39">
        <f>IF(F41=0, "-", F30/F41)</f>
        <v>7.6237054085155354E-3</v>
      </c>
      <c r="H30" s="65">
        <v>23</v>
      </c>
      <c r="I30" s="21">
        <f>IF(H41=0, "-", H30/H41)</f>
        <v>3.2353354902236601E-3</v>
      </c>
      <c r="J30" s="20">
        <f t="shared" si="0"/>
        <v>5</v>
      </c>
      <c r="K30" s="21">
        <f t="shared" si="1"/>
        <v>1.3043478260869565</v>
      </c>
    </row>
    <row r="31" spans="1:11" x14ac:dyDescent="0.25">
      <c r="A31" s="7" t="s">
        <v>77</v>
      </c>
      <c r="B31" s="65">
        <v>14</v>
      </c>
      <c r="C31" s="39">
        <f>IF(B41=0, "-", B31/B41)</f>
        <v>1.7199017199017199E-2</v>
      </c>
      <c r="D31" s="65">
        <v>10</v>
      </c>
      <c r="E31" s="21">
        <f>IF(D41=0, "-", D31/D41)</f>
        <v>1.2121212121212121E-2</v>
      </c>
      <c r="F31" s="81">
        <v>80</v>
      </c>
      <c r="G31" s="39">
        <f>IF(F41=0, "-", F31/F41)</f>
        <v>1.1507479861910242E-2</v>
      </c>
      <c r="H31" s="65">
        <v>40</v>
      </c>
      <c r="I31" s="21">
        <f>IF(H41=0, "-", H31/H41)</f>
        <v>5.6266704177802785E-3</v>
      </c>
      <c r="J31" s="20">
        <f t="shared" si="0"/>
        <v>0.4</v>
      </c>
      <c r="K31" s="21">
        <f t="shared" si="1"/>
        <v>1</v>
      </c>
    </row>
    <row r="32" spans="1:11" x14ac:dyDescent="0.25">
      <c r="A32" s="7" t="s">
        <v>79</v>
      </c>
      <c r="B32" s="65">
        <v>15</v>
      </c>
      <c r="C32" s="39">
        <f>IF(B41=0, "-", B32/B41)</f>
        <v>1.8427518427518427E-2</v>
      </c>
      <c r="D32" s="65">
        <v>10</v>
      </c>
      <c r="E32" s="21">
        <f>IF(D41=0, "-", D32/D41)</f>
        <v>1.2121212121212121E-2</v>
      </c>
      <c r="F32" s="81">
        <v>93</v>
      </c>
      <c r="G32" s="39">
        <f>IF(F41=0, "-", F32/F41)</f>
        <v>1.3377445339470656E-2</v>
      </c>
      <c r="H32" s="65">
        <v>144</v>
      </c>
      <c r="I32" s="21">
        <f>IF(H41=0, "-", H32/H41)</f>
        <v>2.0256013504009001E-2</v>
      </c>
      <c r="J32" s="20">
        <f t="shared" si="0"/>
        <v>0.5</v>
      </c>
      <c r="K32" s="21">
        <f t="shared" si="1"/>
        <v>-0.35416666666666669</v>
      </c>
    </row>
    <row r="33" spans="1:11" x14ac:dyDescent="0.25">
      <c r="A33" s="7" t="s">
        <v>80</v>
      </c>
      <c r="B33" s="65">
        <v>4</v>
      </c>
      <c r="C33" s="39">
        <f>IF(B41=0, "-", B33/B41)</f>
        <v>4.9140049140049139E-3</v>
      </c>
      <c r="D33" s="65">
        <v>2</v>
      </c>
      <c r="E33" s="21">
        <f>IF(D41=0, "-", D33/D41)</f>
        <v>2.4242424242424242E-3</v>
      </c>
      <c r="F33" s="81">
        <v>29</v>
      </c>
      <c r="G33" s="39">
        <f>IF(F41=0, "-", F33/F41)</f>
        <v>4.1714614499424622E-3</v>
      </c>
      <c r="H33" s="65">
        <v>4</v>
      </c>
      <c r="I33" s="21">
        <f>IF(H41=0, "-", H33/H41)</f>
        <v>5.6266704177802785E-4</v>
      </c>
      <c r="J33" s="20">
        <f t="shared" si="0"/>
        <v>1</v>
      </c>
      <c r="K33" s="21">
        <f t="shared" si="1"/>
        <v>6.25</v>
      </c>
    </row>
    <row r="34" spans="1:11" x14ac:dyDescent="0.25">
      <c r="A34" s="7" t="s">
        <v>81</v>
      </c>
      <c r="B34" s="65">
        <v>78</v>
      </c>
      <c r="C34" s="39">
        <f>IF(B41=0, "-", B34/B41)</f>
        <v>9.5823095823095825E-2</v>
      </c>
      <c r="D34" s="65">
        <v>96</v>
      </c>
      <c r="E34" s="21">
        <f>IF(D41=0, "-", D34/D41)</f>
        <v>0.11636363636363636</v>
      </c>
      <c r="F34" s="81">
        <v>734</v>
      </c>
      <c r="G34" s="39">
        <f>IF(F41=0, "-", F34/F41)</f>
        <v>0.10558112773302647</v>
      </c>
      <c r="H34" s="65">
        <v>800</v>
      </c>
      <c r="I34" s="21">
        <f>IF(H41=0, "-", H34/H41)</f>
        <v>0.11253340835560557</v>
      </c>
      <c r="J34" s="20">
        <f t="shared" si="0"/>
        <v>-0.1875</v>
      </c>
      <c r="K34" s="21">
        <f t="shared" si="1"/>
        <v>-8.2500000000000004E-2</v>
      </c>
    </row>
    <row r="35" spans="1:11" x14ac:dyDescent="0.25">
      <c r="A35" s="7" t="s">
        <v>82</v>
      </c>
      <c r="B35" s="65">
        <v>14</v>
      </c>
      <c r="C35" s="39">
        <f>IF(B41=0, "-", B35/B41)</f>
        <v>1.7199017199017199E-2</v>
      </c>
      <c r="D35" s="65">
        <v>30</v>
      </c>
      <c r="E35" s="21">
        <f>IF(D41=0, "-", D35/D41)</f>
        <v>3.6363636363636362E-2</v>
      </c>
      <c r="F35" s="81">
        <v>146</v>
      </c>
      <c r="G35" s="39">
        <f>IF(F41=0, "-", F35/F41)</f>
        <v>2.100115074798619E-2</v>
      </c>
      <c r="H35" s="65">
        <v>186</v>
      </c>
      <c r="I35" s="21">
        <f>IF(H41=0, "-", H35/H41)</f>
        <v>2.6164017442678295E-2</v>
      </c>
      <c r="J35" s="20">
        <f t="shared" si="0"/>
        <v>-0.53333333333333333</v>
      </c>
      <c r="K35" s="21">
        <f t="shared" si="1"/>
        <v>-0.21505376344086022</v>
      </c>
    </row>
    <row r="36" spans="1:11" x14ac:dyDescent="0.25">
      <c r="A36" s="7" t="s">
        <v>83</v>
      </c>
      <c r="B36" s="65">
        <v>4</v>
      </c>
      <c r="C36" s="39">
        <f>IF(B41=0, "-", B36/B41)</f>
        <v>4.9140049140049139E-3</v>
      </c>
      <c r="D36" s="65">
        <v>0</v>
      </c>
      <c r="E36" s="21">
        <f>IF(D41=0, "-", D36/D41)</f>
        <v>0</v>
      </c>
      <c r="F36" s="81">
        <v>6</v>
      </c>
      <c r="G36" s="39">
        <f>IF(F41=0, "-", F36/F41)</f>
        <v>8.6306098964326807E-4</v>
      </c>
      <c r="H36" s="65">
        <v>0</v>
      </c>
      <c r="I36" s="21">
        <f>IF(H41=0, "-", H36/H41)</f>
        <v>0</v>
      </c>
      <c r="J36" s="20" t="str">
        <f t="shared" si="0"/>
        <v>-</v>
      </c>
      <c r="K36" s="21" t="str">
        <f t="shared" si="1"/>
        <v>-</v>
      </c>
    </row>
    <row r="37" spans="1:11" x14ac:dyDescent="0.25">
      <c r="A37" s="7" t="s">
        <v>84</v>
      </c>
      <c r="B37" s="65">
        <v>140</v>
      </c>
      <c r="C37" s="39">
        <f>IF(B41=0, "-", B37/B41)</f>
        <v>0.171990171990172</v>
      </c>
      <c r="D37" s="65">
        <v>173</v>
      </c>
      <c r="E37" s="21">
        <f>IF(D41=0, "-", D37/D41)</f>
        <v>0.20969696969696969</v>
      </c>
      <c r="F37" s="81">
        <v>1256</v>
      </c>
      <c r="G37" s="39">
        <f>IF(F41=0, "-", F37/F41)</f>
        <v>0.1806674338319908</v>
      </c>
      <c r="H37" s="65">
        <v>1335</v>
      </c>
      <c r="I37" s="21">
        <f>IF(H41=0, "-", H37/H41)</f>
        <v>0.18779012519341678</v>
      </c>
      <c r="J37" s="20">
        <f t="shared" si="0"/>
        <v>-0.19075144508670519</v>
      </c>
      <c r="K37" s="21">
        <f t="shared" si="1"/>
        <v>-5.9176029962546818E-2</v>
      </c>
    </row>
    <row r="38" spans="1:11" x14ac:dyDescent="0.25">
      <c r="A38" s="7" t="s">
        <v>86</v>
      </c>
      <c r="B38" s="65">
        <v>44</v>
      </c>
      <c r="C38" s="39">
        <f>IF(B41=0, "-", B38/B41)</f>
        <v>5.4054054054054057E-2</v>
      </c>
      <c r="D38" s="65">
        <v>43</v>
      </c>
      <c r="E38" s="21">
        <f>IF(D41=0, "-", D38/D41)</f>
        <v>5.2121212121212124E-2</v>
      </c>
      <c r="F38" s="81">
        <v>199</v>
      </c>
      <c r="G38" s="39">
        <f>IF(F41=0, "-", F38/F41)</f>
        <v>2.8624856156501725E-2</v>
      </c>
      <c r="H38" s="65">
        <v>301</v>
      </c>
      <c r="I38" s="21">
        <f>IF(H41=0, "-", H38/H41)</f>
        <v>4.2340694893796597E-2</v>
      </c>
      <c r="J38" s="20">
        <f t="shared" si="0"/>
        <v>2.3255813953488372E-2</v>
      </c>
      <c r="K38" s="21">
        <f t="shared" si="1"/>
        <v>-0.33887043189368771</v>
      </c>
    </row>
    <row r="39" spans="1:11" x14ac:dyDescent="0.25">
      <c r="A39" s="7" t="s">
        <v>87</v>
      </c>
      <c r="B39" s="65">
        <v>14</v>
      </c>
      <c r="C39" s="39">
        <f>IF(B41=0, "-", B39/B41)</f>
        <v>1.7199017199017199E-2</v>
      </c>
      <c r="D39" s="65">
        <v>11</v>
      </c>
      <c r="E39" s="21">
        <f>IF(D41=0, "-", D39/D41)</f>
        <v>1.3333333333333334E-2</v>
      </c>
      <c r="F39" s="81">
        <v>160</v>
      </c>
      <c r="G39" s="39">
        <f>IF(F41=0, "-", F39/F41)</f>
        <v>2.3014959723820484E-2</v>
      </c>
      <c r="H39" s="65">
        <v>127</v>
      </c>
      <c r="I39" s="21">
        <f>IF(H41=0, "-", H39/H41)</f>
        <v>1.7864678576452384E-2</v>
      </c>
      <c r="J39" s="20">
        <f t="shared" si="0"/>
        <v>0.27272727272727271</v>
      </c>
      <c r="K39" s="21">
        <f t="shared" si="1"/>
        <v>0.25984251968503935</v>
      </c>
    </row>
    <row r="40" spans="1:11" x14ac:dyDescent="0.25">
      <c r="A40" s="2"/>
      <c r="B40" s="68"/>
      <c r="C40" s="33"/>
      <c r="D40" s="68"/>
      <c r="E40" s="6"/>
      <c r="F40" s="82"/>
      <c r="G40" s="33"/>
      <c r="H40" s="68"/>
      <c r="I40" s="6"/>
      <c r="J40" s="5"/>
      <c r="K40" s="6"/>
    </row>
    <row r="41" spans="1:11" s="43" customFormat="1" x14ac:dyDescent="0.25">
      <c r="A41" s="162" t="s">
        <v>531</v>
      </c>
      <c r="B41" s="71">
        <f>SUM(B7:B40)</f>
        <v>814</v>
      </c>
      <c r="C41" s="40">
        <v>1</v>
      </c>
      <c r="D41" s="71">
        <f>SUM(D7:D40)</f>
        <v>825</v>
      </c>
      <c r="E41" s="41">
        <v>1</v>
      </c>
      <c r="F41" s="77">
        <f>SUM(F7:F40)</f>
        <v>6952</v>
      </c>
      <c r="G41" s="42">
        <v>1</v>
      </c>
      <c r="H41" s="71">
        <f>SUM(H7:H40)</f>
        <v>7109</v>
      </c>
      <c r="I41" s="41">
        <v>1</v>
      </c>
      <c r="J41" s="37">
        <f>IF(D41=0, "-", (B41-D41)/D41)</f>
        <v>-1.3333333333333334E-2</v>
      </c>
      <c r="K41" s="38">
        <f>IF(H41=0, "-", (F41-H41)/H41)</f>
        <v>-2.2084681389787593E-2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164" t="s">
        <v>116</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118</v>
      </c>
      <c r="B6" s="61" t="s">
        <v>12</v>
      </c>
      <c r="C6" s="62" t="s">
        <v>13</v>
      </c>
      <c r="D6" s="61" t="s">
        <v>12</v>
      </c>
      <c r="E6" s="63" t="s">
        <v>13</v>
      </c>
      <c r="F6" s="62" t="s">
        <v>12</v>
      </c>
      <c r="G6" s="62" t="s">
        <v>13</v>
      </c>
      <c r="H6" s="61" t="s">
        <v>12</v>
      </c>
      <c r="I6" s="63" t="s">
        <v>13</v>
      </c>
      <c r="J6" s="61"/>
      <c r="K6" s="63"/>
    </row>
    <row r="7" spans="1:11" x14ac:dyDescent="0.25">
      <c r="A7" s="7" t="s">
        <v>423</v>
      </c>
      <c r="B7" s="65">
        <v>0</v>
      </c>
      <c r="C7" s="34">
        <f>IF(B14=0, "-", B7/B14)</f>
        <v>0</v>
      </c>
      <c r="D7" s="65">
        <v>0</v>
      </c>
      <c r="E7" s="9">
        <f>IF(D14=0, "-", D7/D14)</f>
        <v>0</v>
      </c>
      <c r="F7" s="81">
        <v>1</v>
      </c>
      <c r="G7" s="34">
        <f>IF(F14=0, "-", F7/F14)</f>
        <v>2.1276595744680851E-2</v>
      </c>
      <c r="H7" s="65">
        <v>3</v>
      </c>
      <c r="I7" s="9">
        <f>IF(H14=0, "-", H7/H14)</f>
        <v>7.4999999999999997E-2</v>
      </c>
      <c r="J7" s="8" t="str">
        <f t="shared" ref="J7:J12" si="0">IF(D7=0, "-", IF((B7-D7)/D7&lt;10, (B7-D7)/D7, "&gt;999%"))</f>
        <v>-</v>
      </c>
      <c r="K7" s="9">
        <f t="shared" ref="K7:K12" si="1">IF(H7=0, "-", IF((F7-H7)/H7&lt;10, (F7-H7)/H7, "&gt;999%"))</f>
        <v>-0.66666666666666663</v>
      </c>
    </row>
    <row r="8" spans="1:11" x14ac:dyDescent="0.25">
      <c r="A8" s="7" t="s">
        <v>424</v>
      </c>
      <c r="B8" s="65">
        <v>0</v>
      </c>
      <c r="C8" s="34">
        <f>IF(B14=0, "-", B8/B14)</f>
        <v>0</v>
      </c>
      <c r="D8" s="65">
        <v>1</v>
      </c>
      <c r="E8" s="9">
        <f>IF(D14=0, "-", D8/D14)</f>
        <v>0.2</v>
      </c>
      <c r="F8" s="81">
        <v>11</v>
      </c>
      <c r="G8" s="34">
        <f>IF(F14=0, "-", F8/F14)</f>
        <v>0.23404255319148937</v>
      </c>
      <c r="H8" s="65">
        <v>3</v>
      </c>
      <c r="I8" s="9">
        <f>IF(H14=0, "-", H8/H14)</f>
        <v>7.4999999999999997E-2</v>
      </c>
      <c r="J8" s="8">
        <f t="shared" si="0"/>
        <v>-1</v>
      </c>
      <c r="K8" s="9">
        <f t="shared" si="1"/>
        <v>2.6666666666666665</v>
      </c>
    </row>
    <row r="9" spans="1:11" x14ac:dyDescent="0.25">
      <c r="A9" s="7" t="s">
        <v>425</v>
      </c>
      <c r="B9" s="65">
        <v>0</v>
      </c>
      <c r="C9" s="34">
        <f>IF(B14=0, "-", B9/B14)</f>
        <v>0</v>
      </c>
      <c r="D9" s="65">
        <v>1</v>
      </c>
      <c r="E9" s="9">
        <f>IF(D14=0, "-", D9/D14)</f>
        <v>0.2</v>
      </c>
      <c r="F9" s="81">
        <v>0</v>
      </c>
      <c r="G9" s="34">
        <f>IF(F14=0, "-", F9/F14)</f>
        <v>0</v>
      </c>
      <c r="H9" s="65">
        <v>1</v>
      </c>
      <c r="I9" s="9">
        <f>IF(H14=0, "-", H9/H14)</f>
        <v>2.5000000000000001E-2</v>
      </c>
      <c r="J9" s="8">
        <f t="shared" si="0"/>
        <v>-1</v>
      </c>
      <c r="K9" s="9">
        <f t="shared" si="1"/>
        <v>-1</v>
      </c>
    </row>
    <row r="10" spans="1:11" x14ac:dyDescent="0.25">
      <c r="A10" s="7" t="s">
        <v>426</v>
      </c>
      <c r="B10" s="65">
        <v>0</v>
      </c>
      <c r="C10" s="34">
        <f>IF(B14=0, "-", B10/B14)</f>
        <v>0</v>
      </c>
      <c r="D10" s="65">
        <v>0</v>
      </c>
      <c r="E10" s="9">
        <f>IF(D14=0, "-", D10/D14)</f>
        <v>0</v>
      </c>
      <c r="F10" s="81">
        <v>0</v>
      </c>
      <c r="G10" s="34">
        <f>IF(F14=0, "-", F10/F14)</f>
        <v>0</v>
      </c>
      <c r="H10" s="65">
        <v>2</v>
      </c>
      <c r="I10" s="9">
        <f>IF(H14=0, "-", H10/H14)</f>
        <v>0.05</v>
      </c>
      <c r="J10" s="8" t="str">
        <f t="shared" si="0"/>
        <v>-</v>
      </c>
      <c r="K10" s="9">
        <f t="shared" si="1"/>
        <v>-1</v>
      </c>
    </row>
    <row r="11" spans="1:11" x14ac:dyDescent="0.25">
      <c r="A11" s="7" t="s">
        <v>427</v>
      </c>
      <c r="B11" s="65">
        <v>5</v>
      </c>
      <c r="C11" s="34">
        <f>IF(B14=0, "-", B11/B14)</f>
        <v>1</v>
      </c>
      <c r="D11" s="65">
        <v>3</v>
      </c>
      <c r="E11" s="9">
        <f>IF(D14=0, "-", D11/D14)</f>
        <v>0.6</v>
      </c>
      <c r="F11" s="81">
        <v>33</v>
      </c>
      <c r="G11" s="34">
        <f>IF(F14=0, "-", F11/F14)</f>
        <v>0.7021276595744681</v>
      </c>
      <c r="H11" s="65">
        <v>30</v>
      </c>
      <c r="I11" s="9">
        <f>IF(H14=0, "-", H11/H14)</f>
        <v>0.75</v>
      </c>
      <c r="J11" s="8">
        <f t="shared" si="0"/>
        <v>0.66666666666666663</v>
      </c>
      <c r="K11" s="9">
        <f t="shared" si="1"/>
        <v>0.1</v>
      </c>
    </row>
    <row r="12" spans="1:11" x14ac:dyDescent="0.25">
      <c r="A12" s="7" t="s">
        <v>428</v>
      </c>
      <c r="B12" s="65">
        <v>0</v>
      </c>
      <c r="C12" s="34">
        <f>IF(B14=0, "-", B12/B14)</f>
        <v>0</v>
      </c>
      <c r="D12" s="65">
        <v>0</v>
      </c>
      <c r="E12" s="9">
        <f>IF(D14=0, "-", D12/D14)</f>
        <v>0</v>
      </c>
      <c r="F12" s="81">
        <v>2</v>
      </c>
      <c r="G12" s="34">
        <f>IF(F14=0, "-", F12/F14)</f>
        <v>4.2553191489361701E-2</v>
      </c>
      <c r="H12" s="65">
        <v>1</v>
      </c>
      <c r="I12" s="9">
        <f>IF(H14=0, "-", H12/H14)</f>
        <v>2.5000000000000001E-2</v>
      </c>
      <c r="J12" s="8" t="str">
        <f t="shared" si="0"/>
        <v>-</v>
      </c>
      <c r="K12" s="9">
        <f t="shared" si="1"/>
        <v>1</v>
      </c>
    </row>
    <row r="13" spans="1:11" x14ac:dyDescent="0.25">
      <c r="A13" s="2"/>
      <c r="B13" s="68"/>
      <c r="C13" s="33"/>
      <c r="D13" s="68"/>
      <c r="E13" s="6"/>
      <c r="F13" s="82"/>
      <c r="G13" s="33"/>
      <c r="H13" s="68"/>
      <c r="I13" s="6"/>
      <c r="J13" s="5"/>
      <c r="K13" s="6"/>
    </row>
    <row r="14" spans="1:11" s="43" customFormat="1" x14ac:dyDescent="0.25">
      <c r="A14" s="162" t="s">
        <v>553</v>
      </c>
      <c r="B14" s="71">
        <f>SUM(B7:B13)</f>
        <v>5</v>
      </c>
      <c r="C14" s="40">
        <f>B14/1630</f>
        <v>3.0674846625766872E-3</v>
      </c>
      <c r="D14" s="71">
        <f>SUM(D7:D13)</f>
        <v>5</v>
      </c>
      <c r="E14" s="41">
        <f>D14/1645</f>
        <v>3.0395136778115501E-3</v>
      </c>
      <c r="F14" s="77">
        <f>SUM(F7:F13)</f>
        <v>47</v>
      </c>
      <c r="G14" s="42">
        <f>F14/14054</f>
        <v>3.3442436317062756E-3</v>
      </c>
      <c r="H14" s="71">
        <f>SUM(H7:H13)</f>
        <v>40</v>
      </c>
      <c r="I14" s="41">
        <f>H14/14340</f>
        <v>2.7894002789400278E-3</v>
      </c>
      <c r="J14" s="37">
        <f>IF(D14=0, "-", IF((B14-D14)/D14&lt;10, (B14-D14)/D14, "&gt;999%"))</f>
        <v>0</v>
      </c>
      <c r="K14" s="38">
        <f>IF(H14=0, "-", IF((F14-H14)/H14&lt;10, (F14-H14)/H14, "&gt;999%"))</f>
        <v>0.17499999999999999</v>
      </c>
    </row>
    <row r="15" spans="1:11" x14ac:dyDescent="0.25">
      <c r="B15" s="83"/>
      <c r="D15" s="83"/>
      <c r="F15" s="83"/>
      <c r="H15" s="83"/>
    </row>
    <row r="16" spans="1:11" x14ac:dyDescent="0.25">
      <c r="A16" s="163" t="s">
        <v>119</v>
      </c>
      <c r="B16" s="61" t="s">
        <v>12</v>
      </c>
      <c r="C16" s="62" t="s">
        <v>13</v>
      </c>
      <c r="D16" s="61" t="s">
        <v>12</v>
      </c>
      <c r="E16" s="63" t="s">
        <v>13</v>
      </c>
      <c r="F16" s="62" t="s">
        <v>12</v>
      </c>
      <c r="G16" s="62" t="s">
        <v>13</v>
      </c>
      <c r="H16" s="61" t="s">
        <v>12</v>
      </c>
      <c r="I16" s="63" t="s">
        <v>13</v>
      </c>
      <c r="J16" s="61"/>
      <c r="K16" s="63"/>
    </row>
    <row r="17" spans="1:11" x14ac:dyDescent="0.25">
      <c r="A17" s="7" t="s">
        <v>429</v>
      </c>
      <c r="B17" s="65">
        <v>0</v>
      </c>
      <c r="C17" s="34" t="str">
        <f>IF(B19=0, "-", B17/B19)</f>
        <v>-</v>
      </c>
      <c r="D17" s="65">
        <v>0</v>
      </c>
      <c r="E17" s="9" t="str">
        <f>IF(D19=0, "-", D17/D19)</f>
        <v>-</v>
      </c>
      <c r="F17" s="81">
        <v>3</v>
      </c>
      <c r="G17" s="34">
        <f>IF(F19=0, "-", F17/F19)</f>
        <v>1</v>
      </c>
      <c r="H17" s="65">
        <v>1</v>
      </c>
      <c r="I17" s="9">
        <f>IF(H19=0, "-", H17/H19)</f>
        <v>1</v>
      </c>
      <c r="J17" s="8" t="str">
        <f>IF(D17=0, "-", IF((B17-D17)/D17&lt;10, (B17-D17)/D17, "&gt;999%"))</f>
        <v>-</v>
      </c>
      <c r="K17" s="9">
        <f>IF(H17=0, "-", IF((F17-H17)/H17&lt;10, (F17-H17)/H17, "&gt;999%"))</f>
        <v>2</v>
      </c>
    </row>
    <row r="18" spans="1:11" x14ac:dyDescent="0.25">
      <c r="A18" s="2"/>
      <c r="B18" s="68"/>
      <c r="C18" s="33"/>
      <c r="D18" s="68"/>
      <c r="E18" s="6"/>
      <c r="F18" s="82"/>
      <c r="G18" s="33"/>
      <c r="H18" s="68"/>
      <c r="I18" s="6"/>
      <c r="J18" s="5"/>
      <c r="K18" s="6"/>
    </row>
    <row r="19" spans="1:11" s="43" customFormat="1" x14ac:dyDescent="0.25">
      <c r="A19" s="162" t="s">
        <v>552</v>
      </c>
      <c r="B19" s="71">
        <f>SUM(B17:B18)</f>
        <v>0</v>
      </c>
      <c r="C19" s="40">
        <f>B19/1630</f>
        <v>0</v>
      </c>
      <c r="D19" s="71">
        <f>SUM(D17:D18)</f>
        <v>0</v>
      </c>
      <c r="E19" s="41">
        <f>D19/1645</f>
        <v>0</v>
      </c>
      <c r="F19" s="77">
        <f>SUM(F17:F18)</f>
        <v>3</v>
      </c>
      <c r="G19" s="42">
        <f>F19/14054</f>
        <v>2.1346235947061336E-4</v>
      </c>
      <c r="H19" s="71">
        <f>SUM(H17:H18)</f>
        <v>1</v>
      </c>
      <c r="I19" s="41">
        <f>H19/14340</f>
        <v>6.9735006973500698E-5</v>
      </c>
      <c r="J19" s="37" t="str">
        <f>IF(D19=0, "-", IF((B19-D19)/D19&lt;10, (B19-D19)/D19, "&gt;999%"))</f>
        <v>-</v>
      </c>
      <c r="K19" s="38">
        <f>IF(H19=0, "-", IF((F19-H19)/H19&lt;10, (F19-H19)/H19, "&gt;999%"))</f>
        <v>2</v>
      </c>
    </row>
    <row r="20" spans="1:11" x14ac:dyDescent="0.25">
      <c r="B20" s="83"/>
      <c r="D20" s="83"/>
      <c r="F20" s="83"/>
      <c r="H20" s="83"/>
    </row>
    <row r="21" spans="1:11" x14ac:dyDescent="0.25">
      <c r="A21" s="163" t="s">
        <v>120</v>
      </c>
      <c r="B21" s="61" t="s">
        <v>12</v>
      </c>
      <c r="C21" s="62" t="s">
        <v>13</v>
      </c>
      <c r="D21" s="61" t="s">
        <v>12</v>
      </c>
      <c r="E21" s="63" t="s">
        <v>13</v>
      </c>
      <c r="F21" s="62" t="s">
        <v>12</v>
      </c>
      <c r="G21" s="62" t="s">
        <v>13</v>
      </c>
      <c r="H21" s="61" t="s">
        <v>12</v>
      </c>
      <c r="I21" s="63" t="s">
        <v>13</v>
      </c>
      <c r="J21" s="61"/>
      <c r="K21" s="63"/>
    </row>
    <row r="22" spans="1:11" x14ac:dyDescent="0.25">
      <c r="A22" s="7" t="s">
        <v>430</v>
      </c>
      <c r="B22" s="65">
        <v>0</v>
      </c>
      <c r="C22" s="34">
        <f>IF(B26=0, "-", B22/B26)</f>
        <v>0</v>
      </c>
      <c r="D22" s="65">
        <v>0</v>
      </c>
      <c r="E22" s="9">
        <f>IF(D26=0, "-", D22/D26)</f>
        <v>0</v>
      </c>
      <c r="F22" s="81">
        <v>2</v>
      </c>
      <c r="G22" s="34">
        <f>IF(F26=0, "-", F22/F26)</f>
        <v>0.13333333333333333</v>
      </c>
      <c r="H22" s="65">
        <v>0</v>
      </c>
      <c r="I22" s="9">
        <f>IF(H26=0, "-", H22/H26)</f>
        <v>0</v>
      </c>
      <c r="J22" s="8" t="str">
        <f>IF(D22=0, "-", IF((B22-D22)/D22&lt;10, (B22-D22)/D22, "&gt;999%"))</f>
        <v>-</v>
      </c>
      <c r="K22" s="9" t="str">
        <f>IF(H22=0, "-", IF((F22-H22)/H22&lt;10, (F22-H22)/H22, "&gt;999%"))</f>
        <v>-</v>
      </c>
    </row>
    <row r="23" spans="1:11" x14ac:dyDescent="0.25">
      <c r="A23" s="7" t="s">
        <v>431</v>
      </c>
      <c r="B23" s="65">
        <v>0</v>
      </c>
      <c r="C23" s="34">
        <f>IF(B26=0, "-", B23/B26)</f>
        <v>0</v>
      </c>
      <c r="D23" s="65">
        <v>0</v>
      </c>
      <c r="E23" s="9">
        <f>IF(D26=0, "-", D23/D26)</f>
        <v>0</v>
      </c>
      <c r="F23" s="81">
        <v>6</v>
      </c>
      <c r="G23" s="34">
        <f>IF(F26=0, "-", F23/F26)</f>
        <v>0.4</v>
      </c>
      <c r="H23" s="65">
        <v>8</v>
      </c>
      <c r="I23" s="9">
        <f>IF(H26=0, "-", H23/H26)</f>
        <v>0.66666666666666663</v>
      </c>
      <c r="J23" s="8" t="str">
        <f>IF(D23=0, "-", IF((B23-D23)/D23&lt;10, (B23-D23)/D23, "&gt;999%"))</f>
        <v>-</v>
      </c>
      <c r="K23" s="9">
        <f>IF(H23=0, "-", IF((F23-H23)/H23&lt;10, (F23-H23)/H23, "&gt;999%"))</f>
        <v>-0.25</v>
      </c>
    </row>
    <row r="24" spans="1:11" x14ac:dyDescent="0.25">
      <c r="A24" s="7" t="s">
        <v>432</v>
      </c>
      <c r="B24" s="65">
        <v>1</v>
      </c>
      <c r="C24" s="34">
        <f>IF(B26=0, "-", B24/B26)</f>
        <v>1</v>
      </c>
      <c r="D24" s="65">
        <v>1</v>
      </c>
      <c r="E24" s="9">
        <f>IF(D26=0, "-", D24/D26)</f>
        <v>1</v>
      </c>
      <c r="F24" s="81">
        <v>7</v>
      </c>
      <c r="G24" s="34">
        <f>IF(F26=0, "-", F24/F26)</f>
        <v>0.46666666666666667</v>
      </c>
      <c r="H24" s="65">
        <v>4</v>
      </c>
      <c r="I24" s="9">
        <f>IF(H26=0, "-", H24/H26)</f>
        <v>0.33333333333333331</v>
      </c>
      <c r="J24" s="8">
        <f>IF(D24=0, "-", IF((B24-D24)/D24&lt;10, (B24-D24)/D24, "&gt;999%"))</f>
        <v>0</v>
      </c>
      <c r="K24" s="9">
        <f>IF(H24=0, "-", IF((F24-H24)/H24&lt;10, (F24-H24)/H24, "&gt;999%"))</f>
        <v>0.75</v>
      </c>
    </row>
    <row r="25" spans="1:11" x14ac:dyDescent="0.25">
      <c r="A25" s="2"/>
      <c r="B25" s="68"/>
      <c r="C25" s="33"/>
      <c r="D25" s="68"/>
      <c r="E25" s="6"/>
      <c r="F25" s="82"/>
      <c r="G25" s="33"/>
      <c r="H25" s="68"/>
      <c r="I25" s="6"/>
      <c r="J25" s="5"/>
      <c r="K25" s="6"/>
    </row>
    <row r="26" spans="1:11" s="43" customFormat="1" x14ac:dyDescent="0.25">
      <c r="A26" s="162" t="s">
        <v>551</v>
      </c>
      <c r="B26" s="71">
        <f>SUM(B22:B25)</f>
        <v>1</v>
      </c>
      <c r="C26" s="40">
        <f>B26/1630</f>
        <v>6.1349693251533746E-4</v>
      </c>
      <c r="D26" s="71">
        <f>SUM(D22:D25)</f>
        <v>1</v>
      </c>
      <c r="E26" s="41">
        <f>D26/1645</f>
        <v>6.0790273556231007E-4</v>
      </c>
      <c r="F26" s="77">
        <f>SUM(F22:F25)</f>
        <v>15</v>
      </c>
      <c r="G26" s="42">
        <f>F26/14054</f>
        <v>1.0673117973530666E-3</v>
      </c>
      <c r="H26" s="71">
        <f>SUM(H22:H25)</f>
        <v>12</v>
      </c>
      <c r="I26" s="41">
        <f>H26/14340</f>
        <v>8.3682008368200832E-4</v>
      </c>
      <c r="J26" s="37">
        <f>IF(D26=0, "-", IF((B26-D26)/D26&lt;10, (B26-D26)/D26, "&gt;999%"))</f>
        <v>0</v>
      </c>
      <c r="K26" s="38">
        <f>IF(H26=0, "-", IF((F26-H26)/H26&lt;10, (F26-H26)/H26, "&gt;999%"))</f>
        <v>0.25</v>
      </c>
    </row>
    <row r="27" spans="1:11" x14ac:dyDescent="0.25">
      <c r="B27" s="83"/>
      <c r="D27" s="83"/>
      <c r="F27" s="83"/>
      <c r="H27" s="83"/>
    </row>
    <row r="28" spans="1:11" x14ac:dyDescent="0.25">
      <c r="A28" s="163" t="s">
        <v>121</v>
      </c>
      <c r="B28" s="61" t="s">
        <v>12</v>
      </c>
      <c r="C28" s="62" t="s">
        <v>13</v>
      </c>
      <c r="D28" s="61" t="s">
        <v>12</v>
      </c>
      <c r="E28" s="63" t="s">
        <v>13</v>
      </c>
      <c r="F28" s="62" t="s">
        <v>12</v>
      </c>
      <c r="G28" s="62" t="s">
        <v>13</v>
      </c>
      <c r="H28" s="61" t="s">
        <v>12</v>
      </c>
      <c r="I28" s="63" t="s">
        <v>13</v>
      </c>
      <c r="J28" s="61"/>
      <c r="K28" s="63"/>
    </row>
    <row r="29" spans="1:11" x14ac:dyDescent="0.25">
      <c r="A29" s="7" t="s">
        <v>433</v>
      </c>
      <c r="B29" s="65">
        <v>3</v>
      </c>
      <c r="C29" s="34">
        <f>IF(B41=0, "-", B29/B41)</f>
        <v>0.1</v>
      </c>
      <c r="D29" s="65">
        <v>5</v>
      </c>
      <c r="E29" s="9">
        <f>IF(D41=0, "-", D29/D41)</f>
        <v>0.1111111111111111</v>
      </c>
      <c r="F29" s="81">
        <v>22</v>
      </c>
      <c r="G29" s="34">
        <f>IF(F41=0, "-", F29/F41)</f>
        <v>8.7301587301587297E-2</v>
      </c>
      <c r="H29" s="65">
        <v>48</v>
      </c>
      <c r="I29" s="9">
        <f>IF(H41=0, "-", H29/H41)</f>
        <v>0.14814814814814814</v>
      </c>
      <c r="J29" s="8">
        <f t="shared" ref="J29:J39" si="2">IF(D29=0, "-", IF((B29-D29)/D29&lt;10, (B29-D29)/D29, "&gt;999%"))</f>
        <v>-0.4</v>
      </c>
      <c r="K29" s="9">
        <f t="shared" ref="K29:K39" si="3">IF(H29=0, "-", IF((F29-H29)/H29&lt;10, (F29-H29)/H29, "&gt;999%"))</f>
        <v>-0.54166666666666663</v>
      </c>
    </row>
    <row r="30" spans="1:11" x14ac:dyDescent="0.25">
      <c r="A30" s="7" t="s">
        <v>434</v>
      </c>
      <c r="B30" s="65">
        <v>0</v>
      </c>
      <c r="C30" s="34">
        <f>IF(B41=0, "-", B30/B41)</f>
        <v>0</v>
      </c>
      <c r="D30" s="65">
        <v>0</v>
      </c>
      <c r="E30" s="9">
        <f>IF(D41=0, "-", D30/D41)</f>
        <v>0</v>
      </c>
      <c r="F30" s="81">
        <v>0</v>
      </c>
      <c r="G30" s="34">
        <f>IF(F41=0, "-", F30/F41)</f>
        <v>0</v>
      </c>
      <c r="H30" s="65">
        <v>25</v>
      </c>
      <c r="I30" s="9">
        <f>IF(H41=0, "-", H30/H41)</f>
        <v>7.716049382716049E-2</v>
      </c>
      <c r="J30" s="8" t="str">
        <f t="shared" si="2"/>
        <v>-</v>
      </c>
      <c r="K30" s="9">
        <f t="shared" si="3"/>
        <v>-1</v>
      </c>
    </row>
    <row r="31" spans="1:11" x14ac:dyDescent="0.25">
      <c r="A31" s="7" t="s">
        <v>435</v>
      </c>
      <c r="B31" s="65">
        <v>3</v>
      </c>
      <c r="C31" s="34">
        <f>IF(B41=0, "-", B31/B41)</f>
        <v>0.1</v>
      </c>
      <c r="D31" s="65">
        <v>2</v>
      </c>
      <c r="E31" s="9">
        <f>IF(D41=0, "-", D31/D41)</f>
        <v>4.4444444444444446E-2</v>
      </c>
      <c r="F31" s="81">
        <v>21</v>
      </c>
      <c r="G31" s="34">
        <f>IF(F41=0, "-", F31/F41)</f>
        <v>8.3333333333333329E-2</v>
      </c>
      <c r="H31" s="65">
        <v>2</v>
      </c>
      <c r="I31" s="9">
        <f>IF(H41=0, "-", H31/H41)</f>
        <v>6.1728395061728392E-3</v>
      </c>
      <c r="J31" s="8">
        <f t="shared" si="2"/>
        <v>0.5</v>
      </c>
      <c r="K31" s="9">
        <f t="shared" si="3"/>
        <v>9.5</v>
      </c>
    </row>
    <row r="32" spans="1:11" x14ac:dyDescent="0.25">
      <c r="A32" s="7" t="s">
        <v>436</v>
      </c>
      <c r="B32" s="65">
        <v>2</v>
      </c>
      <c r="C32" s="34">
        <f>IF(B41=0, "-", B32/B41)</f>
        <v>6.6666666666666666E-2</v>
      </c>
      <c r="D32" s="65">
        <v>5</v>
      </c>
      <c r="E32" s="9">
        <f>IF(D41=0, "-", D32/D41)</f>
        <v>0.1111111111111111</v>
      </c>
      <c r="F32" s="81">
        <v>39</v>
      </c>
      <c r="G32" s="34">
        <f>IF(F41=0, "-", F32/F41)</f>
        <v>0.15476190476190477</v>
      </c>
      <c r="H32" s="65">
        <v>28</v>
      </c>
      <c r="I32" s="9">
        <f>IF(H41=0, "-", H32/H41)</f>
        <v>8.6419753086419748E-2</v>
      </c>
      <c r="J32" s="8">
        <f t="shared" si="2"/>
        <v>-0.6</v>
      </c>
      <c r="K32" s="9">
        <f t="shared" si="3"/>
        <v>0.39285714285714285</v>
      </c>
    </row>
    <row r="33" spans="1:11" x14ac:dyDescent="0.25">
      <c r="A33" s="7" t="s">
        <v>437</v>
      </c>
      <c r="B33" s="65">
        <v>0</v>
      </c>
      <c r="C33" s="34">
        <f>IF(B41=0, "-", B33/B41)</f>
        <v>0</v>
      </c>
      <c r="D33" s="65">
        <v>1</v>
      </c>
      <c r="E33" s="9">
        <f>IF(D41=0, "-", D33/D41)</f>
        <v>2.2222222222222223E-2</v>
      </c>
      <c r="F33" s="81">
        <v>3</v>
      </c>
      <c r="G33" s="34">
        <f>IF(F41=0, "-", F33/F41)</f>
        <v>1.1904761904761904E-2</v>
      </c>
      <c r="H33" s="65">
        <v>4</v>
      </c>
      <c r="I33" s="9">
        <f>IF(H41=0, "-", H33/H41)</f>
        <v>1.2345679012345678E-2</v>
      </c>
      <c r="J33" s="8">
        <f t="shared" si="2"/>
        <v>-1</v>
      </c>
      <c r="K33" s="9">
        <f t="shared" si="3"/>
        <v>-0.25</v>
      </c>
    </row>
    <row r="34" spans="1:11" x14ac:dyDescent="0.25">
      <c r="A34" s="7" t="s">
        <v>438</v>
      </c>
      <c r="B34" s="65">
        <v>2</v>
      </c>
      <c r="C34" s="34">
        <f>IF(B41=0, "-", B34/B41)</f>
        <v>6.6666666666666666E-2</v>
      </c>
      <c r="D34" s="65">
        <v>1</v>
      </c>
      <c r="E34" s="9">
        <f>IF(D41=0, "-", D34/D41)</f>
        <v>2.2222222222222223E-2</v>
      </c>
      <c r="F34" s="81">
        <v>9</v>
      </c>
      <c r="G34" s="34">
        <f>IF(F41=0, "-", F34/F41)</f>
        <v>3.5714285714285712E-2</v>
      </c>
      <c r="H34" s="65">
        <v>4</v>
      </c>
      <c r="I34" s="9">
        <f>IF(H41=0, "-", H34/H41)</f>
        <v>1.2345679012345678E-2</v>
      </c>
      <c r="J34" s="8">
        <f t="shared" si="2"/>
        <v>1</v>
      </c>
      <c r="K34" s="9">
        <f t="shared" si="3"/>
        <v>1.25</v>
      </c>
    </row>
    <row r="35" spans="1:11" x14ac:dyDescent="0.25">
      <c r="A35" s="7" t="s">
        <v>439</v>
      </c>
      <c r="B35" s="65">
        <v>3</v>
      </c>
      <c r="C35" s="34">
        <f>IF(B41=0, "-", B35/B41)</f>
        <v>0.1</v>
      </c>
      <c r="D35" s="65">
        <v>3</v>
      </c>
      <c r="E35" s="9">
        <f>IF(D41=0, "-", D35/D41)</f>
        <v>6.6666666666666666E-2</v>
      </c>
      <c r="F35" s="81">
        <v>9</v>
      </c>
      <c r="G35" s="34">
        <f>IF(F41=0, "-", F35/F41)</f>
        <v>3.5714285714285712E-2</v>
      </c>
      <c r="H35" s="65">
        <v>19</v>
      </c>
      <c r="I35" s="9">
        <f>IF(H41=0, "-", H35/H41)</f>
        <v>5.8641975308641972E-2</v>
      </c>
      <c r="J35" s="8">
        <f t="shared" si="2"/>
        <v>0</v>
      </c>
      <c r="K35" s="9">
        <f t="shared" si="3"/>
        <v>-0.52631578947368418</v>
      </c>
    </row>
    <row r="36" spans="1:11" x14ac:dyDescent="0.25">
      <c r="A36" s="7" t="s">
        <v>440</v>
      </c>
      <c r="B36" s="65">
        <v>1</v>
      </c>
      <c r="C36" s="34">
        <f>IF(B41=0, "-", B36/B41)</f>
        <v>3.3333333333333333E-2</v>
      </c>
      <c r="D36" s="65">
        <v>0</v>
      </c>
      <c r="E36" s="9">
        <f>IF(D41=0, "-", D36/D41)</f>
        <v>0</v>
      </c>
      <c r="F36" s="81">
        <v>7</v>
      </c>
      <c r="G36" s="34">
        <f>IF(F41=0, "-", F36/F41)</f>
        <v>2.7777777777777776E-2</v>
      </c>
      <c r="H36" s="65">
        <v>4</v>
      </c>
      <c r="I36" s="9">
        <f>IF(H41=0, "-", H36/H41)</f>
        <v>1.2345679012345678E-2</v>
      </c>
      <c r="J36" s="8" t="str">
        <f t="shared" si="2"/>
        <v>-</v>
      </c>
      <c r="K36" s="9">
        <f t="shared" si="3"/>
        <v>0.75</v>
      </c>
    </row>
    <row r="37" spans="1:11" x14ac:dyDescent="0.25">
      <c r="A37" s="7" t="s">
        <v>441</v>
      </c>
      <c r="B37" s="65">
        <v>2</v>
      </c>
      <c r="C37" s="34">
        <f>IF(B41=0, "-", B37/B41)</f>
        <v>6.6666666666666666E-2</v>
      </c>
      <c r="D37" s="65">
        <v>6</v>
      </c>
      <c r="E37" s="9">
        <f>IF(D41=0, "-", D37/D41)</f>
        <v>0.13333333333333333</v>
      </c>
      <c r="F37" s="81">
        <v>36</v>
      </c>
      <c r="G37" s="34">
        <f>IF(F41=0, "-", F37/F41)</f>
        <v>0.14285714285714285</v>
      </c>
      <c r="H37" s="65">
        <v>52</v>
      </c>
      <c r="I37" s="9">
        <f>IF(H41=0, "-", H37/H41)</f>
        <v>0.16049382716049382</v>
      </c>
      <c r="J37" s="8">
        <f t="shared" si="2"/>
        <v>-0.66666666666666663</v>
      </c>
      <c r="K37" s="9">
        <f t="shared" si="3"/>
        <v>-0.30769230769230771</v>
      </c>
    </row>
    <row r="38" spans="1:11" x14ac:dyDescent="0.25">
      <c r="A38" s="7" t="s">
        <v>442</v>
      </c>
      <c r="B38" s="65">
        <v>9</v>
      </c>
      <c r="C38" s="34">
        <f>IF(B41=0, "-", B38/B41)</f>
        <v>0.3</v>
      </c>
      <c r="D38" s="65">
        <v>18</v>
      </c>
      <c r="E38" s="9">
        <f>IF(D41=0, "-", D38/D41)</f>
        <v>0.4</v>
      </c>
      <c r="F38" s="81">
        <v>90</v>
      </c>
      <c r="G38" s="34">
        <f>IF(F41=0, "-", F38/F41)</f>
        <v>0.35714285714285715</v>
      </c>
      <c r="H38" s="65">
        <v>108</v>
      </c>
      <c r="I38" s="9">
        <f>IF(H41=0, "-", H38/H41)</f>
        <v>0.33333333333333331</v>
      </c>
      <c r="J38" s="8">
        <f t="shared" si="2"/>
        <v>-0.5</v>
      </c>
      <c r="K38" s="9">
        <f t="shared" si="3"/>
        <v>-0.16666666666666666</v>
      </c>
    </row>
    <row r="39" spans="1:11" x14ac:dyDescent="0.25">
      <c r="A39" s="7" t="s">
        <v>443</v>
      </c>
      <c r="B39" s="65">
        <v>5</v>
      </c>
      <c r="C39" s="34">
        <f>IF(B41=0, "-", B39/B41)</f>
        <v>0.16666666666666666</v>
      </c>
      <c r="D39" s="65">
        <v>4</v>
      </c>
      <c r="E39" s="9">
        <f>IF(D41=0, "-", D39/D41)</f>
        <v>8.8888888888888892E-2</v>
      </c>
      <c r="F39" s="81">
        <v>16</v>
      </c>
      <c r="G39" s="34">
        <f>IF(F41=0, "-", F39/F41)</f>
        <v>6.3492063492063489E-2</v>
      </c>
      <c r="H39" s="65">
        <v>30</v>
      </c>
      <c r="I39" s="9">
        <f>IF(H41=0, "-", H39/H41)</f>
        <v>9.2592592592592587E-2</v>
      </c>
      <c r="J39" s="8">
        <f t="shared" si="2"/>
        <v>0.25</v>
      </c>
      <c r="K39" s="9">
        <f t="shared" si="3"/>
        <v>-0.46666666666666667</v>
      </c>
    </row>
    <row r="40" spans="1:11" x14ac:dyDescent="0.25">
      <c r="A40" s="2"/>
      <c r="B40" s="68"/>
      <c r="C40" s="33"/>
      <c r="D40" s="68"/>
      <c r="E40" s="6"/>
      <c r="F40" s="82"/>
      <c r="G40" s="33"/>
      <c r="H40" s="68"/>
      <c r="I40" s="6"/>
      <c r="J40" s="5"/>
      <c r="K40" s="6"/>
    </row>
    <row r="41" spans="1:11" s="43" customFormat="1" x14ac:dyDescent="0.25">
      <c r="A41" s="162" t="s">
        <v>550</v>
      </c>
      <c r="B41" s="71">
        <f>SUM(B29:B40)</f>
        <v>30</v>
      </c>
      <c r="C41" s="40">
        <f>B41/1630</f>
        <v>1.8404907975460124E-2</v>
      </c>
      <c r="D41" s="71">
        <f>SUM(D29:D40)</f>
        <v>45</v>
      </c>
      <c r="E41" s="41">
        <f>D41/1645</f>
        <v>2.7355623100303952E-2</v>
      </c>
      <c r="F41" s="77">
        <f>SUM(F29:F40)</f>
        <v>252</v>
      </c>
      <c r="G41" s="42">
        <f>F41/14054</f>
        <v>1.7930838195531523E-2</v>
      </c>
      <c r="H41" s="71">
        <f>SUM(H29:H40)</f>
        <v>324</v>
      </c>
      <c r="I41" s="41">
        <f>H41/14340</f>
        <v>2.2594142259414227E-2</v>
      </c>
      <c r="J41" s="37">
        <f>IF(D41=0, "-", IF((B41-D41)/D41&lt;10, (B41-D41)/D41, "&gt;999%"))</f>
        <v>-0.33333333333333331</v>
      </c>
      <c r="K41" s="38">
        <f>IF(H41=0, "-", IF((F41-H41)/H41&lt;10, (F41-H41)/H41, "&gt;999%"))</f>
        <v>-0.22222222222222221</v>
      </c>
    </row>
    <row r="42" spans="1:11" x14ac:dyDescent="0.25">
      <c r="B42" s="83"/>
      <c r="D42" s="83"/>
      <c r="F42" s="83"/>
      <c r="H42" s="83"/>
    </row>
    <row r="43" spans="1:11" x14ac:dyDescent="0.25">
      <c r="A43" s="163" t="s">
        <v>122</v>
      </c>
      <c r="B43" s="61" t="s">
        <v>12</v>
      </c>
      <c r="C43" s="62" t="s">
        <v>13</v>
      </c>
      <c r="D43" s="61" t="s">
        <v>12</v>
      </c>
      <c r="E43" s="63" t="s">
        <v>13</v>
      </c>
      <c r="F43" s="62" t="s">
        <v>12</v>
      </c>
      <c r="G43" s="62" t="s">
        <v>13</v>
      </c>
      <c r="H43" s="61" t="s">
        <v>12</v>
      </c>
      <c r="I43" s="63" t="s">
        <v>13</v>
      </c>
      <c r="J43" s="61"/>
      <c r="K43" s="63"/>
    </row>
    <row r="44" spans="1:11" x14ac:dyDescent="0.25">
      <c r="A44" s="7" t="s">
        <v>444</v>
      </c>
      <c r="B44" s="65">
        <v>9</v>
      </c>
      <c r="C44" s="34">
        <f>IF(B53=0, "-", B44/B53)</f>
        <v>0.19148936170212766</v>
      </c>
      <c r="D44" s="65">
        <v>1</v>
      </c>
      <c r="E44" s="9">
        <f>IF(D53=0, "-", D44/D53)</f>
        <v>2.7777777777777776E-2</v>
      </c>
      <c r="F44" s="81">
        <v>44</v>
      </c>
      <c r="G44" s="34">
        <f>IF(F53=0, "-", F44/F53)</f>
        <v>8.3175803402646506E-2</v>
      </c>
      <c r="H44" s="65">
        <v>56</v>
      </c>
      <c r="I44" s="9">
        <f>IF(H53=0, "-", H44/H53)</f>
        <v>0.13084112149532709</v>
      </c>
      <c r="J44" s="8">
        <f t="shared" ref="J44:J51" si="4">IF(D44=0, "-", IF((B44-D44)/D44&lt;10, (B44-D44)/D44, "&gt;999%"))</f>
        <v>8</v>
      </c>
      <c r="K44" s="9">
        <f t="shared" ref="K44:K51" si="5">IF(H44=0, "-", IF((F44-H44)/H44&lt;10, (F44-H44)/H44, "&gt;999%"))</f>
        <v>-0.21428571428571427</v>
      </c>
    </row>
    <row r="45" spans="1:11" x14ac:dyDescent="0.25">
      <c r="A45" s="7" t="s">
        <v>445</v>
      </c>
      <c r="B45" s="65">
        <v>0</v>
      </c>
      <c r="C45" s="34">
        <f>IF(B53=0, "-", B45/B53)</f>
        <v>0</v>
      </c>
      <c r="D45" s="65">
        <v>3</v>
      </c>
      <c r="E45" s="9">
        <f>IF(D53=0, "-", D45/D53)</f>
        <v>8.3333333333333329E-2</v>
      </c>
      <c r="F45" s="81">
        <v>0</v>
      </c>
      <c r="G45" s="34">
        <f>IF(F53=0, "-", F45/F53)</f>
        <v>0</v>
      </c>
      <c r="H45" s="65">
        <v>14</v>
      </c>
      <c r="I45" s="9">
        <f>IF(H53=0, "-", H45/H53)</f>
        <v>3.2710280373831772E-2</v>
      </c>
      <c r="J45" s="8">
        <f t="shared" si="4"/>
        <v>-1</v>
      </c>
      <c r="K45" s="9">
        <f t="shared" si="5"/>
        <v>-1</v>
      </c>
    </row>
    <row r="46" spans="1:11" x14ac:dyDescent="0.25">
      <c r="A46" s="7" t="s">
        <v>446</v>
      </c>
      <c r="B46" s="65">
        <v>1</v>
      </c>
      <c r="C46" s="34">
        <f>IF(B53=0, "-", B46/B53)</f>
        <v>2.1276595744680851E-2</v>
      </c>
      <c r="D46" s="65">
        <v>1</v>
      </c>
      <c r="E46" s="9">
        <f>IF(D53=0, "-", D46/D53)</f>
        <v>2.7777777777777776E-2</v>
      </c>
      <c r="F46" s="81">
        <v>2</v>
      </c>
      <c r="G46" s="34">
        <f>IF(F53=0, "-", F46/F53)</f>
        <v>3.780718336483932E-3</v>
      </c>
      <c r="H46" s="65">
        <v>1</v>
      </c>
      <c r="I46" s="9">
        <f>IF(H53=0, "-", H46/H53)</f>
        <v>2.3364485981308409E-3</v>
      </c>
      <c r="J46" s="8">
        <f t="shared" si="4"/>
        <v>0</v>
      </c>
      <c r="K46" s="9">
        <f t="shared" si="5"/>
        <v>1</v>
      </c>
    </row>
    <row r="47" spans="1:11" x14ac:dyDescent="0.25">
      <c r="A47" s="7" t="s">
        <v>447</v>
      </c>
      <c r="B47" s="65">
        <v>3</v>
      </c>
      <c r="C47" s="34">
        <f>IF(B53=0, "-", B47/B53)</f>
        <v>6.3829787234042548E-2</v>
      </c>
      <c r="D47" s="65">
        <v>7</v>
      </c>
      <c r="E47" s="9">
        <f>IF(D53=0, "-", D47/D53)</f>
        <v>0.19444444444444445</v>
      </c>
      <c r="F47" s="81">
        <v>81</v>
      </c>
      <c r="G47" s="34">
        <f>IF(F53=0, "-", F47/F53)</f>
        <v>0.15311909262759923</v>
      </c>
      <c r="H47" s="65">
        <v>74</v>
      </c>
      <c r="I47" s="9">
        <f>IF(H53=0, "-", H47/H53)</f>
        <v>0.17289719626168223</v>
      </c>
      <c r="J47" s="8">
        <f t="shared" si="4"/>
        <v>-0.5714285714285714</v>
      </c>
      <c r="K47" s="9">
        <f t="shared" si="5"/>
        <v>9.45945945945946E-2</v>
      </c>
    </row>
    <row r="48" spans="1:11" x14ac:dyDescent="0.25">
      <c r="A48" s="7" t="s">
        <v>448</v>
      </c>
      <c r="B48" s="65">
        <v>0</v>
      </c>
      <c r="C48" s="34">
        <f>IF(B53=0, "-", B48/B53)</f>
        <v>0</v>
      </c>
      <c r="D48" s="65">
        <v>4</v>
      </c>
      <c r="E48" s="9">
        <f>IF(D53=0, "-", D48/D53)</f>
        <v>0.1111111111111111</v>
      </c>
      <c r="F48" s="81">
        <v>38</v>
      </c>
      <c r="G48" s="34">
        <f>IF(F53=0, "-", F48/F53)</f>
        <v>7.1833648393194713E-2</v>
      </c>
      <c r="H48" s="65">
        <v>29</v>
      </c>
      <c r="I48" s="9">
        <f>IF(H53=0, "-", H48/H53)</f>
        <v>6.7757009345794386E-2</v>
      </c>
      <c r="J48" s="8">
        <f t="shared" si="4"/>
        <v>-1</v>
      </c>
      <c r="K48" s="9">
        <f t="shared" si="5"/>
        <v>0.31034482758620691</v>
      </c>
    </row>
    <row r="49" spans="1:11" x14ac:dyDescent="0.25">
      <c r="A49" s="7" t="s">
        <v>449</v>
      </c>
      <c r="B49" s="65">
        <v>2</v>
      </c>
      <c r="C49" s="34">
        <f>IF(B53=0, "-", B49/B53)</f>
        <v>4.2553191489361701E-2</v>
      </c>
      <c r="D49" s="65">
        <v>5</v>
      </c>
      <c r="E49" s="9">
        <f>IF(D53=0, "-", D49/D53)</f>
        <v>0.1388888888888889</v>
      </c>
      <c r="F49" s="81">
        <v>49</v>
      </c>
      <c r="G49" s="34">
        <f>IF(F53=0, "-", F49/F53)</f>
        <v>9.2627599243856329E-2</v>
      </c>
      <c r="H49" s="65">
        <v>28</v>
      </c>
      <c r="I49" s="9">
        <f>IF(H53=0, "-", H49/H53)</f>
        <v>6.5420560747663545E-2</v>
      </c>
      <c r="J49" s="8">
        <f t="shared" si="4"/>
        <v>-0.6</v>
      </c>
      <c r="K49" s="9">
        <f t="shared" si="5"/>
        <v>0.75</v>
      </c>
    </row>
    <row r="50" spans="1:11" x14ac:dyDescent="0.25">
      <c r="A50" s="7" t="s">
        <v>450</v>
      </c>
      <c r="B50" s="65">
        <v>2</v>
      </c>
      <c r="C50" s="34">
        <f>IF(B53=0, "-", B50/B53)</f>
        <v>4.2553191489361701E-2</v>
      </c>
      <c r="D50" s="65">
        <v>2</v>
      </c>
      <c r="E50" s="9">
        <f>IF(D53=0, "-", D50/D53)</f>
        <v>5.5555555555555552E-2</v>
      </c>
      <c r="F50" s="81">
        <v>22</v>
      </c>
      <c r="G50" s="34">
        <f>IF(F53=0, "-", F50/F53)</f>
        <v>4.1587901701323253E-2</v>
      </c>
      <c r="H50" s="65">
        <v>26</v>
      </c>
      <c r="I50" s="9">
        <f>IF(H53=0, "-", H50/H53)</f>
        <v>6.0747663551401869E-2</v>
      </c>
      <c r="J50" s="8">
        <f t="shared" si="4"/>
        <v>0</v>
      </c>
      <c r="K50" s="9">
        <f t="shared" si="5"/>
        <v>-0.15384615384615385</v>
      </c>
    </row>
    <row r="51" spans="1:11" x14ac:dyDescent="0.25">
      <c r="A51" s="7" t="s">
        <v>451</v>
      </c>
      <c r="B51" s="65">
        <v>30</v>
      </c>
      <c r="C51" s="34">
        <f>IF(B53=0, "-", B51/B53)</f>
        <v>0.63829787234042556</v>
      </c>
      <c r="D51" s="65">
        <v>13</v>
      </c>
      <c r="E51" s="9">
        <f>IF(D53=0, "-", D51/D53)</f>
        <v>0.3611111111111111</v>
      </c>
      <c r="F51" s="81">
        <v>293</v>
      </c>
      <c r="G51" s="34">
        <f>IF(F53=0, "-", F51/F53)</f>
        <v>0.55387523629489599</v>
      </c>
      <c r="H51" s="65">
        <v>200</v>
      </c>
      <c r="I51" s="9">
        <f>IF(H53=0, "-", H51/H53)</f>
        <v>0.46728971962616822</v>
      </c>
      <c r="J51" s="8">
        <f t="shared" si="4"/>
        <v>1.3076923076923077</v>
      </c>
      <c r="K51" s="9">
        <f t="shared" si="5"/>
        <v>0.46500000000000002</v>
      </c>
    </row>
    <row r="52" spans="1:11" x14ac:dyDescent="0.25">
      <c r="A52" s="2"/>
      <c r="B52" s="68"/>
      <c r="C52" s="33"/>
      <c r="D52" s="68"/>
      <c r="E52" s="6"/>
      <c r="F52" s="82"/>
      <c r="G52" s="33"/>
      <c r="H52" s="68"/>
      <c r="I52" s="6"/>
      <c r="J52" s="5"/>
      <c r="K52" s="6"/>
    </row>
    <row r="53" spans="1:11" s="43" customFormat="1" x14ac:dyDescent="0.25">
      <c r="A53" s="162" t="s">
        <v>549</v>
      </c>
      <c r="B53" s="71">
        <f>SUM(B44:B52)</f>
        <v>47</v>
      </c>
      <c r="C53" s="40">
        <f>B53/1630</f>
        <v>2.8834355828220859E-2</v>
      </c>
      <c r="D53" s="71">
        <f>SUM(D44:D52)</f>
        <v>36</v>
      </c>
      <c r="E53" s="41">
        <f>D53/1645</f>
        <v>2.188449848024316E-2</v>
      </c>
      <c r="F53" s="77">
        <f>SUM(F44:F52)</f>
        <v>529</v>
      </c>
      <c r="G53" s="42">
        <f>F53/14054</f>
        <v>3.7640529386651488E-2</v>
      </c>
      <c r="H53" s="71">
        <f>SUM(H44:H52)</f>
        <v>428</v>
      </c>
      <c r="I53" s="41">
        <f>H53/14340</f>
        <v>2.9846582984658299E-2</v>
      </c>
      <c r="J53" s="37">
        <f>IF(D53=0, "-", IF((B53-D53)/D53&lt;10, (B53-D53)/D53, "&gt;999%"))</f>
        <v>0.30555555555555558</v>
      </c>
      <c r="K53" s="38">
        <f>IF(H53=0, "-", IF((F53-H53)/H53&lt;10, (F53-H53)/H53, "&gt;999%"))</f>
        <v>0.23598130841121495</v>
      </c>
    </row>
    <row r="54" spans="1:11" x14ac:dyDescent="0.25">
      <c r="B54" s="83"/>
      <c r="D54" s="83"/>
      <c r="F54" s="83"/>
      <c r="H54" s="83"/>
    </row>
    <row r="55" spans="1:11" x14ac:dyDescent="0.25">
      <c r="A55" s="163" t="s">
        <v>123</v>
      </c>
      <c r="B55" s="61" t="s">
        <v>12</v>
      </c>
      <c r="C55" s="62" t="s">
        <v>13</v>
      </c>
      <c r="D55" s="61" t="s">
        <v>12</v>
      </c>
      <c r="E55" s="63" t="s">
        <v>13</v>
      </c>
      <c r="F55" s="62" t="s">
        <v>12</v>
      </c>
      <c r="G55" s="62" t="s">
        <v>13</v>
      </c>
      <c r="H55" s="61" t="s">
        <v>12</v>
      </c>
      <c r="I55" s="63" t="s">
        <v>13</v>
      </c>
      <c r="J55" s="61"/>
      <c r="K55" s="63"/>
    </row>
    <row r="56" spans="1:11" x14ac:dyDescent="0.25">
      <c r="A56" s="7" t="s">
        <v>452</v>
      </c>
      <c r="B56" s="65">
        <v>5</v>
      </c>
      <c r="C56" s="34">
        <f>IF(B76=0, "-", B56/B76)</f>
        <v>1.2437810945273632E-2</v>
      </c>
      <c r="D56" s="65">
        <v>5</v>
      </c>
      <c r="E56" s="9">
        <f>IF(D76=0, "-", D56/D76)</f>
        <v>1.607717041800643E-2</v>
      </c>
      <c r="F56" s="81">
        <v>19</v>
      </c>
      <c r="G56" s="34">
        <f>IF(F76=0, "-", F56/F76)</f>
        <v>5.7610673135233478E-3</v>
      </c>
      <c r="H56" s="65">
        <v>21</v>
      </c>
      <c r="I56" s="9">
        <f>IF(H76=0, "-", H56/H76)</f>
        <v>6.0922541340295913E-3</v>
      </c>
      <c r="J56" s="8">
        <f t="shared" ref="J56:J74" si="6">IF(D56=0, "-", IF((B56-D56)/D56&lt;10, (B56-D56)/D56, "&gt;999%"))</f>
        <v>0</v>
      </c>
      <c r="K56" s="9">
        <f t="shared" ref="K56:K74" si="7">IF(H56=0, "-", IF((F56-H56)/H56&lt;10, (F56-H56)/H56, "&gt;999%"))</f>
        <v>-9.5238095238095233E-2</v>
      </c>
    </row>
    <row r="57" spans="1:11" x14ac:dyDescent="0.25">
      <c r="A57" s="7" t="s">
        <v>453</v>
      </c>
      <c r="B57" s="65">
        <v>0</v>
      </c>
      <c r="C57" s="34">
        <f>IF(B76=0, "-", B57/B76)</f>
        <v>0</v>
      </c>
      <c r="D57" s="65">
        <v>0</v>
      </c>
      <c r="E57" s="9">
        <f>IF(D76=0, "-", D57/D76)</f>
        <v>0</v>
      </c>
      <c r="F57" s="81">
        <v>9</v>
      </c>
      <c r="G57" s="34">
        <f>IF(F76=0, "-", F57/F76)</f>
        <v>2.7289266221952697E-3</v>
      </c>
      <c r="H57" s="65">
        <v>0</v>
      </c>
      <c r="I57" s="9">
        <f>IF(H76=0, "-", H57/H76)</f>
        <v>0</v>
      </c>
      <c r="J57" s="8" t="str">
        <f t="shared" si="6"/>
        <v>-</v>
      </c>
      <c r="K57" s="9" t="str">
        <f t="shared" si="7"/>
        <v>-</v>
      </c>
    </row>
    <row r="58" spans="1:11" x14ac:dyDescent="0.25">
      <c r="A58" s="7" t="s">
        <v>454</v>
      </c>
      <c r="B58" s="65">
        <v>88</v>
      </c>
      <c r="C58" s="34">
        <f>IF(B76=0, "-", B58/B76)</f>
        <v>0.21890547263681592</v>
      </c>
      <c r="D58" s="65">
        <v>85</v>
      </c>
      <c r="E58" s="9">
        <f>IF(D76=0, "-", D58/D76)</f>
        <v>0.27331189710610931</v>
      </c>
      <c r="F58" s="81">
        <v>610</v>
      </c>
      <c r="G58" s="34">
        <f>IF(F76=0, "-", F58/F76)</f>
        <v>0.18496058217101274</v>
      </c>
      <c r="H58" s="65">
        <v>768</v>
      </c>
      <c r="I58" s="9">
        <f>IF(H76=0, "-", H58/H76)</f>
        <v>0.22280243690165361</v>
      </c>
      <c r="J58" s="8">
        <f t="shared" si="6"/>
        <v>3.5294117647058823E-2</v>
      </c>
      <c r="K58" s="9">
        <f t="shared" si="7"/>
        <v>-0.20572916666666666</v>
      </c>
    </row>
    <row r="59" spans="1:11" x14ac:dyDescent="0.25">
      <c r="A59" s="7" t="s">
        <v>455</v>
      </c>
      <c r="B59" s="65">
        <v>0</v>
      </c>
      <c r="C59" s="34">
        <f>IF(B76=0, "-", B59/B76)</f>
        <v>0</v>
      </c>
      <c r="D59" s="65">
        <v>3</v>
      </c>
      <c r="E59" s="9">
        <f>IF(D76=0, "-", D59/D76)</f>
        <v>9.6463022508038593E-3</v>
      </c>
      <c r="F59" s="81">
        <v>0</v>
      </c>
      <c r="G59" s="34">
        <f>IF(F76=0, "-", F59/F76)</f>
        <v>0</v>
      </c>
      <c r="H59" s="65">
        <v>22</v>
      </c>
      <c r="I59" s="9">
        <f>IF(H76=0, "-", H59/H76)</f>
        <v>6.3823614737452856E-3</v>
      </c>
      <c r="J59" s="8">
        <f t="shared" si="6"/>
        <v>-1</v>
      </c>
      <c r="K59" s="9">
        <f t="shared" si="7"/>
        <v>-1</v>
      </c>
    </row>
    <row r="60" spans="1:11" x14ac:dyDescent="0.25">
      <c r="A60" s="7" t="s">
        <v>456</v>
      </c>
      <c r="B60" s="65">
        <v>6</v>
      </c>
      <c r="C60" s="34">
        <f>IF(B76=0, "-", B60/B76)</f>
        <v>1.4925373134328358E-2</v>
      </c>
      <c r="D60" s="65">
        <v>5</v>
      </c>
      <c r="E60" s="9">
        <f>IF(D76=0, "-", D60/D76)</f>
        <v>1.607717041800643E-2</v>
      </c>
      <c r="F60" s="81">
        <v>42</v>
      </c>
      <c r="G60" s="34">
        <f>IF(F76=0, "-", F60/F76)</f>
        <v>1.2734990903577926E-2</v>
      </c>
      <c r="H60" s="65">
        <v>60</v>
      </c>
      <c r="I60" s="9">
        <f>IF(H76=0, "-", H60/H76)</f>
        <v>1.7406440382941687E-2</v>
      </c>
      <c r="J60" s="8">
        <f t="shared" si="6"/>
        <v>0.2</v>
      </c>
      <c r="K60" s="9">
        <f t="shared" si="7"/>
        <v>-0.3</v>
      </c>
    </row>
    <row r="61" spans="1:11" x14ac:dyDescent="0.25">
      <c r="A61" s="7" t="s">
        <v>457</v>
      </c>
      <c r="B61" s="65">
        <v>43</v>
      </c>
      <c r="C61" s="34">
        <f>IF(B76=0, "-", B61/B76)</f>
        <v>0.10696517412935323</v>
      </c>
      <c r="D61" s="65">
        <v>32</v>
      </c>
      <c r="E61" s="9">
        <f>IF(D76=0, "-", D61/D76)</f>
        <v>0.10289389067524116</v>
      </c>
      <c r="F61" s="81">
        <v>344</v>
      </c>
      <c r="G61" s="34">
        <f>IF(F76=0, "-", F61/F76)</f>
        <v>0.10430563978168587</v>
      </c>
      <c r="H61" s="65">
        <v>331</v>
      </c>
      <c r="I61" s="9">
        <f>IF(H76=0, "-", H61/H76)</f>
        <v>9.6025529445894986E-2</v>
      </c>
      <c r="J61" s="8">
        <f t="shared" si="6"/>
        <v>0.34375</v>
      </c>
      <c r="K61" s="9">
        <f t="shared" si="7"/>
        <v>3.9274924471299093E-2</v>
      </c>
    </row>
    <row r="62" spans="1:11" x14ac:dyDescent="0.25">
      <c r="A62" s="7" t="s">
        <v>458</v>
      </c>
      <c r="B62" s="65">
        <v>3</v>
      </c>
      <c r="C62" s="34">
        <f>IF(B76=0, "-", B62/B76)</f>
        <v>7.462686567164179E-3</v>
      </c>
      <c r="D62" s="65">
        <v>2</v>
      </c>
      <c r="E62" s="9">
        <f>IF(D76=0, "-", D62/D76)</f>
        <v>6.4308681672025723E-3</v>
      </c>
      <c r="F62" s="81">
        <v>26</v>
      </c>
      <c r="G62" s="34">
        <f>IF(F76=0, "-", F62/F76)</f>
        <v>7.8835657974530016E-3</v>
      </c>
      <c r="H62" s="65">
        <v>18</v>
      </c>
      <c r="I62" s="9">
        <f>IF(H76=0, "-", H62/H76)</f>
        <v>5.2219321148825066E-3</v>
      </c>
      <c r="J62" s="8">
        <f t="shared" si="6"/>
        <v>0.5</v>
      </c>
      <c r="K62" s="9">
        <f t="shared" si="7"/>
        <v>0.44444444444444442</v>
      </c>
    </row>
    <row r="63" spans="1:11" x14ac:dyDescent="0.25">
      <c r="A63" s="7" t="s">
        <v>459</v>
      </c>
      <c r="B63" s="65">
        <v>32</v>
      </c>
      <c r="C63" s="34">
        <f>IF(B76=0, "-", B63/B76)</f>
        <v>7.9601990049751242E-2</v>
      </c>
      <c r="D63" s="65">
        <v>27</v>
      </c>
      <c r="E63" s="9">
        <f>IF(D76=0, "-", D63/D76)</f>
        <v>8.6816720257234734E-2</v>
      </c>
      <c r="F63" s="81">
        <v>121</v>
      </c>
      <c r="G63" s="34">
        <f>IF(F76=0, "-", F63/F76)</f>
        <v>3.6688902365069741E-2</v>
      </c>
      <c r="H63" s="65">
        <v>147</v>
      </c>
      <c r="I63" s="9">
        <f>IF(H76=0, "-", H63/H76)</f>
        <v>4.2645778938207139E-2</v>
      </c>
      <c r="J63" s="8">
        <f t="shared" si="6"/>
        <v>0.18518518518518517</v>
      </c>
      <c r="K63" s="9">
        <f t="shared" si="7"/>
        <v>-0.17687074829931973</v>
      </c>
    </row>
    <row r="64" spans="1:11" x14ac:dyDescent="0.25">
      <c r="A64" s="7" t="s">
        <v>460</v>
      </c>
      <c r="B64" s="65">
        <v>9</v>
      </c>
      <c r="C64" s="34">
        <f>IF(B76=0, "-", B64/B76)</f>
        <v>2.2388059701492536E-2</v>
      </c>
      <c r="D64" s="65">
        <v>39</v>
      </c>
      <c r="E64" s="9">
        <f>IF(D76=0, "-", D64/D76)</f>
        <v>0.12540192926045016</v>
      </c>
      <c r="F64" s="81">
        <v>161</v>
      </c>
      <c r="G64" s="34">
        <f>IF(F76=0, "-", F64/F76)</f>
        <v>4.881746513038205E-2</v>
      </c>
      <c r="H64" s="65">
        <v>272</v>
      </c>
      <c r="I64" s="9">
        <f>IF(H76=0, "-", H64/H76)</f>
        <v>7.8909196402668982E-2</v>
      </c>
      <c r="J64" s="8">
        <f t="shared" si="6"/>
        <v>-0.76923076923076927</v>
      </c>
      <c r="K64" s="9">
        <f t="shared" si="7"/>
        <v>-0.40808823529411764</v>
      </c>
    </row>
    <row r="65" spans="1:11" x14ac:dyDescent="0.25">
      <c r="A65" s="7" t="s">
        <v>461</v>
      </c>
      <c r="B65" s="65">
        <v>0</v>
      </c>
      <c r="C65" s="34">
        <f>IF(B76=0, "-", B65/B76)</f>
        <v>0</v>
      </c>
      <c r="D65" s="65">
        <v>0</v>
      </c>
      <c r="E65" s="9">
        <f>IF(D76=0, "-", D65/D76)</f>
        <v>0</v>
      </c>
      <c r="F65" s="81">
        <v>0</v>
      </c>
      <c r="G65" s="34">
        <f>IF(F76=0, "-", F65/F76)</f>
        <v>0</v>
      </c>
      <c r="H65" s="65">
        <v>1</v>
      </c>
      <c r="I65" s="9">
        <f>IF(H76=0, "-", H65/H76)</f>
        <v>2.9010733971569482E-4</v>
      </c>
      <c r="J65" s="8" t="str">
        <f t="shared" si="6"/>
        <v>-</v>
      </c>
      <c r="K65" s="9">
        <f t="shared" si="7"/>
        <v>-1</v>
      </c>
    </row>
    <row r="66" spans="1:11" x14ac:dyDescent="0.25">
      <c r="A66" s="7" t="s">
        <v>462</v>
      </c>
      <c r="B66" s="65">
        <v>58</v>
      </c>
      <c r="C66" s="34">
        <f>IF(B76=0, "-", B66/B76)</f>
        <v>0.14427860696517414</v>
      </c>
      <c r="D66" s="65">
        <v>8</v>
      </c>
      <c r="E66" s="9">
        <f>IF(D76=0, "-", D66/D76)</f>
        <v>2.5723472668810289E-2</v>
      </c>
      <c r="F66" s="81">
        <v>623</v>
      </c>
      <c r="G66" s="34">
        <f>IF(F76=0, "-", F66/F76)</f>
        <v>0.18890236506973923</v>
      </c>
      <c r="H66" s="65">
        <v>389</v>
      </c>
      <c r="I66" s="9">
        <f>IF(H76=0, "-", H66/H76)</f>
        <v>0.11285175514940528</v>
      </c>
      <c r="J66" s="8">
        <f t="shared" si="6"/>
        <v>6.25</v>
      </c>
      <c r="K66" s="9">
        <f t="shared" si="7"/>
        <v>0.60154241645244211</v>
      </c>
    </row>
    <row r="67" spans="1:11" x14ac:dyDescent="0.25">
      <c r="A67" s="7" t="s">
        <v>463</v>
      </c>
      <c r="B67" s="65">
        <v>22</v>
      </c>
      <c r="C67" s="34">
        <f>IF(B76=0, "-", B67/B76)</f>
        <v>5.4726368159203981E-2</v>
      </c>
      <c r="D67" s="65">
        <v>18</v>
      </c>
      <c r="E67" s="9">
        <f>IF(D76=0, "-", D67/D76)</f>
        <v>5.7877813504823149E-2</v>
      </c>
      <c r="F67" s="81">
        <v>184</v>
      </c>
      <c r="G67" s="34">
        <f>IF(F76=0, "-", F67/F76)</f>
        <v>5.5791388720436631E-2</v>
      </c>
      <c r="H67" s="65">
        <v>249</v>
      </c>
      <c r="I67" s="9">
        <f>IF(H76=0, "-", H67/H76)</f>
        <v>7.2236727589208002E-2</v>
      </c>
      <c r="J67" s="8">
        <f t="shared" si="6"/>
        <v>0.22222222222222221</v>
      </c>
      <c r="K67" s="9">
        <f t="shared" si="7"/>
        <v>-0.26104417670682734</v>
      </c>
    </row>
    <row r="68" spans="1:11" x14ac:dyDescent="0.25">
      <c r="A68" s="7" t="s">
        <v>464</v>
      </c>
      <c r="B68" s="65">
        <v>13</v>
      </c>
      <c r="C68" s="34">
        <f>IF(B76=0, "-", B68/B76)</f>
        <v>3.2338308457711441E-2</v>
      </c>
      <c r="D68" s="65">
        <v>6</v>
      </c>
      <c r="E68" s="9">
        <f>IF(D76=0, "-", D68/D76)</f>
        <v>1.9292604501607719E-2</v>
      </c>
      <c r="F68" s="81">
        <v>105</v>
      </c>
      <c r="G68" s="34">
        <f>IF(F76=0, "-", F68/F76)</f>
        <v>3.1837477258944813E-2</v>
      </c>
      <c r="H68" s="65">
        <v>78</v>
      </c>
      <c r="I68" s="9">
        <f>IF(H76=0, "-", H68/H76)</f>
        <v>2.2628372497824196E-2</v>
      </c>
      <c r="J68" s="8">
        <f t="shared" si="6"/>
        <v>1.1666666666666667</v>
      </c>
      <c r="K68" s="9">
        <f t="shared" si="7"/>
        <v>0.34615384615384615</v>
      </c>
    </row>
    <row r="69" spans="1:11" x14ac:dyDescent="0.25">
      <c r="A69" s="7" t="s">
        <v>465</v>
      </c>
      <c r="B69" s="65">
        <v>0</v>
      </c>
      <c r="C69" s="34">
        <f>IF(B76=0, "-", B69/B76)</f>
        <v>0</v>
      </c>
      <c r="D69" s="65">
        <v>0</v>
      </c>
      <c r="E69" s="9">
        <f>IF(D76=0, "-", D69/D76)</f>
        <v>0</v>
      </c>
      <c r="F69" s="81">
        <v>7</v>
      </c>
      <c r="G69" s="34">
        <f>IF(F76=0, "-", F69/F76)</f>
        <v>2.1224984839296542E-3</v>
      </c>
      <c r="H69" s="65">
        <v>0</v>
      </c>
      <c r="I69" s="9">
        <f>IF(H76=0, "-", H69/H76)</f>
        <v>0</v>
      </c>
      <c r="J69" s="8" t="str">
        <f t="shared" si="6"/>
        <v>-</v>
      </c>
      <c r="K69" s="9" t="str">
        <f t="shared" si="7"/>
        <v>-</v>
      </c>
    </row>
    <row r="70" spans="1:11" x14ac:dyDescent="0.25">
      <c r="A70" s="7" t="s">
        <v>466</v>
      </c>
      <c r="B70" s="65">
        <v>1</v>
      </c>
      <c r="C70" s="34">
        <f>IF(B76=0, "-", B70/B76)</f>
        <v>2.4875621890547263E-3</v>
      </c>
      <c r="D70" s="65">
        <v>0</v>
      </c>
      <c r="E70" s="9">
        <f>IF(D76=0, "-", D70/D76)</f>
        <v>0</v>
      </c>
      <c r="F70" s="81">
        <v>1</v>
      </c>
      <c r="G70" s="34">
        <f>IF(F76=0, "-", F70/F76)</f>
        <v>3.0321406913280777E-4</v>
      </c>
      <c r="H70" s="65">
        <v>0</v>
      </c>
      <c r="I70" s="9">
        <f>IF(H76=0, "-", H70/H76)</f>
        <v>0</v>
      </c>
      <c r="J70" s="8" t="str">
        <f t="shared" si="6"/>
        <v>-</v>
      </c>
      <c r="K70" s="9" t="str">
        <f t="shared" si="7"/>
        <v>-</v>
      </c>
    </row>
    <row r="71" spans="1:11" x14ac:dyDescent="0.25">
      <c r="A71" s="7" t="s">
        <v>467</v>
      </c>
      <c r="B71" s="65">
        <v>4</v>
      </c>
      <c r="C71" s="34">
        <f>IF(B76=0, "-", B71/B76)</f>
        <v>9.9502487562189053E-3</v>
      </c>
      <c r="D71" s="65">
        <v>6</v>
      </c>
      <c r="E71" s="9">
        <f>IF(D76=0, "-", D71/D76)</f>
        <v>1.9292604501607719E-2</v>
      </c>
      <c r="F71" s="81">
        <v>38</v>
      </c>
      <c r="G71" s="34">
        <f>IF(F76=0, "-", F71/F76)</f>
        <v>1.1522134627046696E-2</v>
      </c>
      <c r="H71" s="65">
        <v>44</v>
      </c>
      <c r="I71" s="9">
        <f>IF(H76=0, "-", H71/H76)</f>
        <v>1.2764722947490571E-2</v>
      </c>
      <c r="J71" s="8">
        <f t="shared" si="6"/>
        <v>-0.33333333333333331</v>
      </c>
      <c r="K71" s="9">
        <f t="shared" si="7"/>
        <v>-0.13636363636363635</v>
      </c>
    </row>
    <row r="72" spans="1:11" x14ac:dyDescent="0.25">
      <c r="A72" s="7" t="s">
        <v>468</v>
      </c>
      <c r="B72" s="65">
        <v>84</v>
      </c>
      <c r="C72" s="34">
        <f>IF(B76=0, "-", B72/B76)</f>
        <v>0.20895522388059701</v>
      </c>
      <c r="D72" s="65">
        <v>20</v>
      </c>
      <c r="E72" s="9">
        <f>IF(D76=0, "-", D72/D76)</f>
        <v>6.4308681672025719E-2</v>
      </c>
      <c r="F72" s="81">
        <v>742</v>
      </c>
      <c r="G72" s="34">
        <f>IF(F76=0, "-", F72/F76)</f>
        <v>0.22498483929654337</v>
      </c>
      <c r="H72" s="65">
        <v>652</v>
      </c>
      <c r="I72" s="9">
        <f>IF(H76=0, "-", H72/H76)</f>
        <v>0.18914998549463302</v>
      </c>
      <c r="J72" s="8">
        <f t="shared" si="6"/>
        <v>3.2</v>
      </c>
      <c r="K72" s="9">
        <f t="shared" si="7"/>
        <v>0.13803680981595093</v>
      </c>
    </row>
    <row r="73" spans="1:11" x14ac:dyDescent="0.25">
      <c r="A73" s="7" t="s">
        <v>469</v>
      </c>
      <c r="B73" s="65">
        <v>18</v>
      </c>
      <c r="C73" s="34">
        <f>IF(B76=0, "-", B73/B76)</f>
        <v>4.4776119402985072E-2</v>
      </c>
      <c r="D73" s="65">
        <v>24</v>
      </c>
      <c r="E73" s="9">
        <f>IF(D76=0, "-", D73/D76)</f>
        <v>7.7170418006430874E-2</v>
      </c>
      <c r="F73" s="81">
        <v>158</v>
      </c>
      <c r="G73" s="34">
        <f>IF(F76=0, "-", F73/F76)</f>
        <v>4.790782292298363E-2</v>
      </c>
      <c r="H73" s="65">
        <v>185</v>
      </c>
      <c r="I73" s="9">
        <f>IF(H76=0, "-", H73/H76)</f>
        <v>5.3669857847403538E-2</v>
      </c>
      <c r="J73" s="8">
        <f t="shared" si="6"/>
        <v>-0.25</v>
      </c>
      <c r="K73" s="9">
        <f t="shared" si="7"/>
        <v>-0.14594594594594595</v>
      </c>
    </row>
    <row r="74" spans="1:11" x14ac:dyDescent="0.25">
      <c r="A74" s="7" t="s">
        <v>470</v>
      </c>
      <c r="B74" s="65">
        <v>16</v>
      </c>
      <c r="C74" s="34">
        <f>IF(B76=0, "-", B74/B76)</f>
        <v>3.9800995024875621E-2</v>
      </c>
      <c r="D74" s="65">
        <v>31</v>
      </c>
      <c r="E74" s="9">
        <f>IF(D76=0, "-", D74/D76)</f>
        <v>9.9678456591639875E-2</v>
      </c>
      <c r="F74" s="81">
        <v>108</v>
      </c>
      <c r="G74" s="34">
        <f>IF(F76=0, "-", F74/F76)</f>
        <v>3.274711946634324E-2</v>
      </c>
      <c r="H74" s="65">
        <v>210</v>
      </c>
      <c r="I74" s="9">
        <f>IF(H76=0, "-", H74/H76)</f>
        <v>6.0922541340295906E-2</v>
      </c>
      <c r="J74" s="8">
        <f t="shared" si="6"/>
        <v>-0.4838709677419355</v>
      </c>
      <c r="K74" s="9">
        <f t="shared" si="7"/>
        <v>-0.48571428571428571</v>
      </c>
    </row>
    <row r="75" spans="1:11" x14ac:dyDescent="0.25">
      <c r="A75" s="2"/>
      <c r="B75" s="68"/>
      <c r="C75" s="33"/>
      <c r="D75" s="68"/>
      <c r="E75" s="6"/>
      <c r="F75" s="82"/>
      <c r="G75" s="33"/>
      <c r="H75" s="68"/>
      <c r="I75" s="6"/>
      <c r="J75" s="5"/>
      <c r="K75" s="6"/>
    </row>
    <row r="76" spans="1:11" s="43" customFormat="1" x14ac:dyDescent="0.25">
      <c r="A76" s="162" t="s">
        <v>548</v>
      </c>
      <c r="B76" s="71">
        <f>SUM(B56:B75)</f>
        <v>402</v>
      </c>
      <c r="C76" s="40">
        <f>B76/1630</f>
        <v>0.24662576687116564</v>
      </c>
      <c r="D76" s="71">
        <f>SUM(D56:D75)</f>
        <v>311</v>
      </c>
      <c r="E76" s="41">
        <f>D76/1645</f>
        <v>0.18905775075987841</v>
      </c>
      <c r="F76" s="77">
        <f>SUM(F56:F75)</f>
        <v>3298</v>
      </c>
      <c r="G76" s="42">
        <f>F76/14054</f>
        <v>0.23466628717802762</v>
      </c>
      <c r="H76" s="71">
        <f>SUM(H56:H75)</f>
        <v>3447</v>
      </c>
      <c r="I76" s="41">
        <f>H76/14340</f>
        <v>0.24037656903765692</v>
      </c>
      <c r="J76" s="37">
        <f>IF(D76=0, "-", IF((B76-D76)/D76&lt;10, (B76-D76)/D76, "&gt;999%"))</f>
        <v>0.29260450160771706</v>
      </c>
      <c r="K76" s="38">
        <f>IF(H76=0, "-", IF((F76-H76)/H76&lt;10, (F76-H76)/H76, "&gt;999%"))</f>
        <v>-4.3225993617638528E-2</v>
      </c>
    </row>
    <row r="77" spans="1:11" x14ac:dyDescent="0.25">
      <c r="B77" s="83"/>
      <c r="D77" s="83"/>
      <c r="F77" s="83"/>
      <c r="H77" s="83"/>
    </row>
    <row r="78" spans="1:11" x14ac:dyDescent="0.25">
      <c r="A78" s="27" t="s">
        <v>547</v>
      </c>
      <c r="B78" s="71">
        <v>485</v>
      </c>
      <c r="C78" s="40">
        <f>B78/1630</f>
        <v>0.29754601226993865</v>
      </c>
      <c r="D78" s="71">
        <v>398</v>
      </c>
      <c r="E78" s="41">
        <f>D78/1645</f>
        <v>0.24194528875379939</v>
      </c>
      <c r="F78" s="77">
        <v>4144</v>
      </c>
      <c r="G78" s="42">
        <f>F78/14054</f>
        <v>0.29486267254874055</v>
      </c>
      <c r="H78" s="71">
        <v>4252</v>
      </c>
      <c r="I78" s="41">
        <f>H78/14340</f>
        <v>0.29651324965132497</v>
      </c>
      <c r="J78" s="37">
        <f>IF(D78=0, "-", IF((B78-D78)/D78&lt;10, (B78-D78)/D78, "&gt;999%"))</f>
        <v>0.21859296482412061</v>
      </c>
      <c r="K78" s="38">
        <f>IF(H78=0, "-", IF((F78-H78)/H78&lt;10, (F78-H78)/H78, "&gt;999%"))</f>
        <v>-2.5399811853245531E-2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560</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34</v>
      </c>
      <c r="B7" s="65">
        <v>5</v>
      </c>
      <c r="C7" s="39">
        <f>IF(B25=0, "-", B7/B25)</f>
        <v>1.0309278350515464E-2</v>
      </c>
      <c r="D7" s="65">
        <v>5</v>
      </c>
      <c r="E7" s="21">
        <f>IF(D25=0, "-", D7/D25)</f>
        <v>1.2562814070351759E-2</v>
      </c>
      <c r="F7" s="81">
        <v>28</v>
      </c>
      <c r="G7" s="39">
        <f>IF(F25=0, "-", F7/F25)</f>
        <v>6.7567567567567571E-3</v>
      </c>
      <c r="H7" s="65">
        <v>21</v>
      </c>
      <c r="I7" s="21">
        <f>IF(H25=0, "-", H7/H25)</f>
        <v>4.9388523047977423E-3</v>
      </c>
      <c r="J7" s="20">
        <f t="shared" ref="J7:J23" si="0">IF(D7=0, "-", IF((B7-D7)/D7&lt;10, (B7-D7)/D7, "&gt;999%"))</f>
        <v>0</v>
      </c>
      <c r="K7" s="21">
        <f t="shared" ref="K7:K23" si="1">IF(H7=0, "-", IF((F7-H7)/H7&lt;10, (F7-H7)/H7, "&gt;999%"))</f>
        <v>0.33333333333333331</v>
      </c>
    </row>
    <row r="8" spans="1:11" x14ac:dyDescent="0.25">
      <c r="A8" s="7" t="s">
        <v>41</v>
      </c>
      <c r="B8" s="65">
        <v>100</v>
      </c>
      <c r="C8" s="39">
        <f>IF(B25=0, "-", B8/B25)</f>
        <v>0.20618556701030927</v>
      </c>
      <c r="D8" s="65">
        <v>91</v>
      </c>
      <c r="E8" s="21">
        <f>IF(D25=0, "-", D8/D25)</f>
        <v>0.228643216080402</v>
      </c>
      <c r="F8" s="81">
        <v>677</v>
      </c>
      <c r="G8" s="39">
        <f>IF(F25=0, "-", F8/F25)</f>
        <v>0.16336872586872586</v>
      </c>
      <c r="H8" s="65">
        <v>875</v>
      </c>
      <c r="I8" s="21">
        <f>IF(H25=0, "-", H8/H25)</f>
        <v>0.20578551269990591</v>
      </c>
      <c r="J8" s="20">
        <f t="shared" si="0"/>
        <v>9.8901098901098897E-2</v>
      </c>
      <c r="K8" s="21">
        <f t="shared" si="1"/>
        <v>-0.22628571428571428</v>
      </c>
    </row>
    <row r="9" spans="1:11" x14ac:dyDescent="0.25">
      <c r="A9" s="7" t="s">
        <v>45</v>
      </c>
      <c r="B9" s="65">
        <v>7</v>
      </c>
      <c r="C9" s="39">
        <f>IF(B25=0, "-", B9/B25)</f>
        <v>1.443298969072165E-2</v>
      </c>
      <c r="D9" s="65">
        <v>12</v>
      </c>
      <c r="E9" s="21">
        <f>IF(D25=0, "-", D9/D25)</f>
        <v>3.015075376884422E-2</v>
      </c>
      <c r="F9" s="81">
        <v>44</v>
      </c>
      <c r="G9" s="39">
        <f>IF(F25=0, "-", F9/F25)</f>
        <v>1.0617760617760617E-2</v>
      </c>
      <c r="H9" s="65">
        <v>97</v>
      </c>
      <c r="I9" s="21">
        <f>IF(H25=0, "-", H9/H25)</f>
        <v>2.2812793979303858E-2</v>
      </c>
      <c r="J9" s="20">
        <f t="shared" si="0"/>
        <v>-0.41666666666666669</v>
      </c>
      <c r="K9" s="21">
        <f t="shared" si="1"/>
        <v>-0.54639175257731953</v>
      </c>
    </row>
    <row r="10" spans="1:11" x14ac:dyDescent="0.25">
      <c r="A10" s="7" t="s">
        <v>48</v>
      </c>
      <c r="B10" s="65">
        <v>3</v>
      </c>
      <c r="C10" s="39">
        <f>IF(B25=0, "-", B10/B25)</f>
        <v>6.1855670103092781E-3</v>
      </c>
      <c r="D10" s="65">
        <v>2</v>
      </c>
      <c r="E10" s="21">
        <f>IF(D25=0, "-", D10/D25)</f>
        <v>5.0251256281407036E-3</v>
      </c>
      <c r="F10" s="81">
        <v>21</v>
      </c>
      <c r="G10" s="39">
        <f>IF(F25=0, "-", F10/F25)</f>
        <v>5.0675675675675678E-3</v>
      </c>
      <c r="H10" s="65">
        <v>27</v>
      </c>
      <c r="I10" s="21">
        <f>IF(H25=0, "-", H10/H25)</f>
        <v>6.3499529633113828E-3</v>
      </c>
      <c r="J10" s="20">
        <f t="shared" si="0"/>
        <v>0.5</v>
      </c>
      <c r="K10" s="21">
        <f t="shared" si="1"/>
        <v>-0.22222222222222221</v>
      </c>
    </row>
    <row r="11" spans="1:11" x14ac:dyDescent="0.25">
      <c r="A11" s="7" t="s">
        <v>51</v>
      </c>
      <c r="B11" s="65">
        <v>46</v>
      </c>
      <c r="C11" s="39">
        <f>IF(B25=0, "-", B11/B25)</f>
        <v>9.4845360824742264E-2</v>
      </c>
      <c r="D11" s="65">
        <v>39</v>
      </c>
      <c r="E11" s="21">
        <f>IF(D25=0, "-", D11/D25)</f>
        <v>9.7989949748743713E-2</v>
      </c>
      <c r="F11" s="81">
        <v>425</v>
      </c>
      <c r="G11" s="39">
        <f>IF(F25=0, "-", F11/F25)</f>
        <v>0.10255791505791506</v>
      </c>
      <c r="H11" s="65">
        <v>405</v>
      </c>
      <c r="I11" s="21">
        <f>IF(H25=0, "-", H11/H25)</f>
        <v>9.5249294449670743E-2</v>
      </c>
      <c r="J11" s="20">
        <f t="shared" si="0"/>
        <v>0.17948717948717949</v>
      </c>
      <c r="K11" s="21">
        <f t="shared" si="1"/>
        <v>4.9382716049382713E-2</v>
      </c>
    </row>
    <row r="12" spans="1:11" x14ac:dyDescent="0.25">
      <c r="A12" s="7" t="s">
        <v>54</v>
      </c>
      <c r="B12" s="65">
        <v>3</v>
      </c>
      <c r="C12" s="39">
        <f>IF(B25=0, "-", B12/B25)</f>
        <v>6.1855670103092781E-3</v>
      </c>
      <c r="D12" s="65">
        <v>2</v>
      </c>
      <c r="E12" s="21">
        <f>IF(D25=0, "-", D12/D25)</f>
        <v>5.0251256281407036E-3</v>
      </c>
      <c r="F12" s="81">
        <v>26</v>
      </c>
      <c r="G12" s="39">
        <f>IF(F25=0, "-", F12/F25)</f>
        <v>6.2741312741312737E-3</v>
      </c>
      <c r="H12" s="65">
        <v>18</v>
      </c>
      <c r="I12" s="21">
        <f>IF(H25=0, "-", H12/H25)</f>
        <v>4.2333019755409216E-3</v>
      </c>
      <c r="J12" s="20">
        <f t="shared" si="0"/>
        <v>0.5</v>
      </c>
      <c r="K12" s="21">
        <f t="shared" si="1"/>
        <v>0.44444444444444442</v>
      </c>
    </row>
    <row r="13" spans="1:11" x14ac:dyDescent="0.25">
      <c r="A13" s="7" t="s">
        <v>58</v>
      </c>
      <c r="B13" s="65">
        <v>34</v>
      </c>
      <c r="C13" s="39">
        <f>IF(B25=0, "-", B13/B25)</f>
        <v>7.0103092783505155E-2</v>
      </c>
      <c r="D13" s="65">
        <v>34</v>
      </c>
      <c r="E13" s="21">
        <f>IF(D25=0, "-", D13/D25)</f>
        <v>8.5427135678391955E-2</v>
      </c>
      <c r="F13" s="81">
        <v>174</v>
      </c>
      <c r="G13" s="39">
        <f>IF(F25=0, "-", F13/F25)</f>
        <v>4.1988416988416988E-2</v>
      </c>
      <c r="H13" s="65">
        <v>182</v>
      </c>
      <c r="I13" s="21">
        <f>IF(H25=0, "-", H13/H25)</f>
        <v>4.2803386641580433E-2</v>
      </c>
      <c r="J13" s="20">
        <f t="shared" si="0"/>
        <v>0</v>
      </c>
      <c r="K13" s="21">
        <f t="shared" si="1"/>
        <v>-4.3956043956043959E-2</v>
      </c>
    </row>
    <row r="14" spans="1:11" x14ac:dyDescent="0.25">
      <c r="A14" s="7" t="s">
        <v>64</v>
      </c>
      <c r="B14" s="65">
        <v>9</v>
      </c>
      <c r="C14" s="39">
        <f>IF(B25=0, "-", B14/B25)</f>
        <v>1.8556701030927835E-2</v>
      </c>
      <c r="D14" s="65">
        <v>43</v>
      </c>
      <c r="E14" s="21">
        <f>IF(D25=0, "-", D14/D25)</f>
        <v>0.10804020100502512</v>
      </c>
      <c r="F14" s="81">
        <v>199</v>
      </c>
      <c r="G14" s="39">
        <f>IF(F25=0, "-", F14/F25)</f>
        <v>4.8021235521235522E-2</v>
      </c>
      <c r="H14" s="65">
        <v>301</v>
      </c>
      <c r="I14" s="21">
        <f>IF(H25=0, "-", H14/H25)</f>
        <v>7.0790216368767644E-2</v>
      </c>
      <c r="J14" s="20">
        <f t="shared" si="0"/>
        <v>-0.79069767441860461</v>
      </c>
      <c r="K14" s="21">
        <f t="shared" si="1"/>
        <v>-0.33887043189368771</v>
      </c>
    </row>
    <row r="15" spans="1:11" x14ac:dyDescent="0.25">
      <c r="A15" s="7" t="s">
        <v>68</v>
      </c>
      <c r="B15" s="65">
        <v>2</v>
      </c>
      <c r="C15" s="39">
        <f>IF(B25=0, "-", B15/B25)</f>
        <v>4.1237113402061857E-3</v>
      </c>
      <c r="D15" s="65">
        <v>2</v>
      </c>
      <c r="E15" s="21">
        <f>IF(D25=0, "-", D15/D25)</f>
        <v>5.0251256281407036E-3</v>
      </c>
      <c r="F15" s="81">
        <v>9</v>
      </c>
      <c r="G15" s="39">
        <f>IF(F25=0, "-", F15/F25)</f>
        <v>2.1718146718146718E-3</v>
      </c>
      <c r="H15" s="65">
        <v>6</v>
      </c>
      <c r="I15" s="21">
        <f>IF(H25=0, "-", H15/H25)</f>
        <v>1.4111006585136407E-3</v>
      </c>
      <c r="J15" s="20">
        <f t="shared" si="0"/>
        <v>0</v>
      </c>
      <c r="K15" s="21">
        <f t="shared" si="1"/>
        <v>0.5</v>
      </c>
    </row>
    <row r="16" spans="1:11" x14ac:dyDescent="0.25">
      <c r="A16" s="7" t="s">
        <v>71</v>
      </c>
      <c r="B16" s="65">
        <v>63</v>
      </c>
      <c r="C16" s="39">
        <f>IF(B25=0, "-", B16/B25)</f>
        <v>0.12989690721649486</v>
      </c>
      <c r="D16" s="65">
        <v>16</v>
      </c>
      <c r="E16" s="21">
        <f>IF(D25=0, "-", D16/D25)</f>
        <v>4.0201005025125629E-2</v>
      </c>
      <c r="F16" s="81">
        <v>681</v>
      </c>
      <c r="G16" s="39">
        <f>IF(F25=0, "-", F16/F25)</f>
        <v>0.16433397683397682</v>
      </c>
      <c r="H16" s="65">
        <v>436</v>
      </c>
      <c r="I16" s="21">
        <f>IF(H25=0, "-", H16/H25)</f>
        <v>0.10253998118532455</v>
      </c>
      <c r="J16" s="20">
        <f t="shared" si="0"/>
        <v>2.9375</v>
      </c>
      <c r="K16" s="21">
        <f t="shared" si="1"/>
        <v>0.56192660550458717</v>
      </c>
    </row>
    <row r="17" spans="1:11" x14ac:dyDescent="0.25">
      <c r="A17" s="7" t="s">
        <v>72</v>
      </c>
      <c r="B17" s="65">
        <v>24</v>
      </c>
      <c r="C17" s="39">
        <f>IF(B25=0, "-", B17/B25)</f>
        <v>4.9484536082474224E-2</v>
      </c>
      <c r="D17" s="65">
        <v>20</v>
      </c>
      <c r="E17" s="21">
        <f>IF(D25=0, "-", D17/D25)</f>
        <v>5.0251256281407038E-2</v>
      </c>
      <c r="F17" s="81">
        <v>206</v>
      </c>
      <c r="G17" s="39">
        <f>IF(F25=0, "-", F17/F25)</f>
        <v>4.9710424710424708E-2</v>
      </c>
      <c r="H17" s="65">
        <v>275</v>
      </c>
      <c r="I17" s="21">
        <f>IF(H25=0, "-", H17/H25)</f>
        <v>6.4675446848541859E-2</v>
      </c>
      <c r="J17" s="20">
        <f t="shared" si="0"/>
        <v>0.2</v>
      </c>
      <c r="K17" s="21">
        <f t="shared" si="1"/>
        <v>-0.25090909090909091</v>
      </c>
    </row>
    <row r="18" spans="1:11" x14ac:dyDescent="0.25">
      <c r="A18" s="7" t="s">
        <v>73</v>
      </c>
      <c r="B18" s="65">
        <v>1</v>
      </c>
      <c r="C18" s="39">
        <f>IF(B25=0, "-", B18/B25)</f>
        <v>2.0618556701030928E-3</v>
      </c>
      <c r="D18" s="65">
        <v>0</v>
      </c>
      <c r="E18" s="21">
        <f>IF(D25=0, "-", D18/D25)</f>
        <v>0</v>
      </c>
      <c r="F18" s="81">
        <v>9</v>
      </c>
      <c r="G18" s="39">
        <f>IF(F25=0, "-", F18/F25)</f>
        <v>2.1718146718146718E-3</v>
      </c>
      <c r="H18" s="65">
        <v>4</v>
      </c>
      <c r="I18" s="21">
        <f>IF(H25=0, "-", H18/H25)</f>
        <v>9.4073377234242712E-4</v>
      </c>
      <c r="J18" s="20" t="str">
        <f t="shared" si="0"/>
        <v>-</v>
      </c>
      <c r="K18" s="21">
        <f t="shared" si="1"/>
        <v>1.25</v>
      </c>
    </row>
    <row r="19" spans="1:11" x14ac:dyDescent="0.25">
      <c r="A19" s="7" t="s">
        <v>76</v>
      </c>
      <c r="B19" s="65">
        <v>14</v>
      </c>
      <c r="C19" s="39">
        <f>IF(B25=0, "-", B19/B25)</f>
        <v>2.88659793814433E-2</v>
      </c>
      <c r="D19" s="65">
        <v>6</v>
      </c>
      <c r="E19" s="21">
        <f>IF(D25=0, "-", D19/D25)</f>
        <v>1.507537688442211E-2</v>
      </c>
      <c r="F19" s="81">
        <v>113</v>
      </c>
      <c r="G19" s="39">
        <f>IF(F25=0, "-", F19/F25)</f>
        <v>2.7268339768339769E-2</v>
      </c>
      <c r="H19" s="65">
        <v>78</v>
      </c>
      <c r="I19" s="21">
        <f>IF(H25=0, "-", H19/H25)</f>
        <v>1.8344308560677328E-2</v>
      </c>
      <c r="J19" s="20">
        <f t="shared" si="0"/>
        <v>1.3333333333333333</v>
      </c>
      <c r="K19" s="21">
        <f t="shared" si="1"/>
        <v>0.44871794871794873</v>
      </c>
    </row>
    <row r="20" spans="1:11" x14ac:dyDescent="0.25">
      <c r="A20" s="7" t="s">
        <v>77</v>
      </c>
      <c r="B20" s="65">
        <v>2</v>
      </c>
      <c r="C20" s="39">
        <f>IF(B25=0, "-", B20/B25)</f>
        <v>4.1237113402061857E-3</v>
      </c>
      <c r="D20" s="65">
        <v>6</v>
      </c>
      <c r="E20" s="21">
        <f>IF(D25=0, "-", D20/D25)</f>
        <v>1.507537688442211E-2</v>
      </c>
      <c r="F20" s="81">
        <v>42</v>
      </c>
      <c r="G20" s="39">
        <f>IF(F25=0, "-", F20/F25)</f>
        <v>1.0135135135135136E-2</v>
      </c>
      <c r="H20" s="65">
        <v>62</v>
      </c>
      <c r="I20" s="21">
        <f>IF(H25=0, "-", H20/H25)</f>
        <v>1.458137347130762E-2</v>
      </c>
      <c r="J20" s="20">
        <f t="shared" si="0"/>
        <v>-0.66666666666666663</v>
      </c>
      <c r="K20" s="21">
        <f t="shared" si="1"/>
        <v>-0.32258064516129031</v>
      </c>
    </row>
    <row r="21" spans="1:11" x14ac:dyDescent="0.25">
      <c r="A21" s="7" t="s">
        <v>80</v>
      </c>
      <c r="B21" s="65">
        <v>4</v>
      </c>
      <c r="C21" s="39">
        <f>IF(B25=0, "-", B21/B25)</f>
        <v>8.2474226804123713E-3</v>
      </c>
      <c r="D21" s="65">
        <v>6</v>
      </c>
      <c r="E21" s="21">
        <f>IF(D25=0, "-", D21/D25)</f>
        <v>1.507537688442211E-2</v>
      </c>
      <c r="F21" s="81">
        <v>38</v>
      </c>
      <c r="G21" s="39">
        <f>IF(F25=0, "-", F21/F25)</f>
        <v>9.1698841698841706E-3</v>
      </c>
      <c r="H21" s="65">
        <v>44</v>
      </c>
      <c r="I21" s="21">
        <f>IF(H25=0, "-", H21/H25)</f>
        <v>1.0348071495766699E-2</v>
      </c>
      <c r="J21" s="20">
        <f t="shared" si="0"/>
        <v>-0.33333333333333331</v>
      </c>
      <c r="K21" s="21">
        <f t="shared" si="1"/>
        <v>-0.13636363636363635</v>
      </c>
    </row>
    <row r="22" spans="1:11" x14ac:dyDescent="0.25">
      <c r="A22" s="7" t="s">
        <v>84</v>
      </c>
      <c r="B22" s="65">
        <v>146</v>
      </c>
      <c r="C22" s="39">
        <f>IF(B25=0, "-", B22/B25)</f>
        <v>0.30103092783505153</v>
      </c>
      <c r="D22" s="65">
        <v>78</v>
      </c>
      <c r="E22" s="21">
        <f>IF(D25=0, "-", D22/D25)</f>
        <v>0.19597989949748743</v>
      </c>
      <c r="F22" s="81">
        <v>1319</v>
      </c>
      <c r="G22" s="39">
        <f>IF(F25=0, "-", F22/F25)</f>
        <v>0.31829150579150578</v>
      </c>
      <c r="H22" s="65">
        <v>1176</v>
      </c>
      <c r="I22" s="21">
        <f>IF(H25=0, "-", H22/H25)</f>
        <v>0.27657572906867356</v>
      </c>
      <c r="J22" s="20">
        <f t="shared" si="0"/>
        <v>0.87179487179487181</v>
      </c>
      <c r="K22" s="21">
        <f t="shared" si="1"/>
        <v>0.12159863945578231</v>
      </c>
    </row>
    <row r="23" spans="1:11" x14ac:dyDescent="0.25">
      <c r="A23" s="7" t="s">
        <v>86</v>
      </c>
      <c r="B23" s="65">
        <v>22</v>
      </c>
      <c r="C23" s="39">
        <f>IF(B25=0, "-", B23/B25)</f>
        <v>4.536082474226804E-2</v>
      </c>
      <c r="D23" s="65">
        <v>36</v>
      </c>
      <c r="E23" s="21">
        <f>IF(D25=0, "-", D23/D25)</f>
        <v>9.0452261306532666E-2</v>
      </c>
      <c r="F23" s="81">
        <v>133</v>
      </c>
      <c r="G23" s="39">
        <f>IF(F25=0, "-", F23/F25)</f>
        <v>3.2094594594594593E-2</v>
      </c>
      <c r="H23" s="65">
        <v>245</v>
      </c>
      <c r="I23" s="21">
        <f>IF(H25=0, "-", H23/H25)</f>
        <v>5.7619943555973663E-2</v>
      </c>
      <c r="J23" s="20">
        <f t="shared" si="0"/>
        <v>-0.3888888888888889</v>
      </c>
      <c r="K23" s="21">
        <f t="shared" si="1"/>
        <v>-0.45714285714285713</v>
      </c>
    </row>
    <row r="24" spans="1:11" x14ac:dyDescent="0.25">
      <c r="A24" s="2"/>
      <c r="B24" s="68"/>
      <c r="C24" s="33"/>
      <c r="D24" s="68"/>
      <c r="E24" s="6"/>
      <c r="F24" s="82"/>
      <c r="G24" s="33"/>
      <c r="H24" s="68"/>
      <c r="I24" s="6"/>
      <c r="J24" s="5"/>
      <c r="K24" s="6"/>
    </row>
    <row r="25" spans="1:11" s="43" customFormat="1" x14ac:dyDescent="0.25">
      <c r="A25" s="162" t="s">
        <v>547</v>
      </c>
      <c r="B25" s="71">
        <f>SUM(B7:B24)</f>
        <v>485</v>
      </c>
      <c r="C25" s="40">
        <v>1</v>
      </c>
      <c r="D25" s="71">
        <f>SUM(D7:D24)</f>
        <v>398</v>
      </c>
      <c r="E25" s="41">
        <v>1</v>
      </c>
      <c r="F25" s="77">
        <f>SUM(F7:F24)</f>
        <v>4144</v>
      </c>
      <c r="G25" s="42">
        <v>1</v>
      </c>
      <c r="H25" s="71">
        <f>SUM(H7:H24)</f>
        <v>4252</v>
      </c>
      <c r="I25" s="41">
        <v>1</v>
      </c>
      <c r="J25" s="37">
        <f>IF(D25=0, "-", (B25-D25)/D25)</f>
        <v>0.21859296482412061</v>
      </c>
      <c r="K25" s="38">
        <f>IF(H25=0, "-", (F25-H25)/H25)</f>
        <v>-2.5399811853245531E-2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3"/>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164" t="s">
        <v>117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124</v>
      </c>
      <c r="B6" s="61" t="s">
        <v>12</v>
      </c>
      <c r="C6" s="62" t="s">
        <v>13</v>
      </c>
      <c r="D6" s="61" t="s">
        <v>12</v>
      </c>
      <c r="E6" s="63" t="s">
        <v>13</v>
      </c>
      <c r="F6" s="62" t="s">
        <v>12</v>
      </c>
      <c r="G6" s="62" t="s">
        <v>13</v>
      </c>
      <c r="H6" s="61" t="s">
        <v>12</v>
      </c>
      <c r="I6" s="63" t="s">
        <v>13</v>
      </c>
      <c r="J6" s="61"/>
      <c r="K6" s="63"/>
    </row>
    <row r="7" spans="1:11" x14ac:dyDescent="0.25">
      <c r="A7" s="7" t="s">
        <v>471</v>
      </c>
      <c r="B7" s="65">
        <v>2</v>
      </c>
      <c r="C7" s="34">
        <f>IF(B21=0, "-", B7/B21)</f>
        <v>4.5454545454545456E-2</v>
      </c>
      <c r="D7" s="65">
        <v>3</v>
      </c>
      <c r="E7" s="9">
        <f>IF(D21=0, "-", D7/D21)</f>
        <v>8.5714285714285715E-2</v>
      </c>
      <c r="F7" s="81">
        <v>18</v>
      </c>
      <c r="G7" s="34">
        <f>IF(F21=0, "-", F7/F21)</f>
        <v>5.1873198847262249E-2</v>
      </c>
      <c r="H7" s="65">
        <v>21</v>
      </c>
      <c r="I7" s="9">
        <f>IF(H21=0, "-", H7/H21)</f>
        <v>6.7307692307692304E-2</v>
      </c>
      <c r="J7" s="8">
        <f t="shared" ref="J7:J19" si="0">IF(D7=0, "-", IF((B7-D7)/D7&lt;10, (B7-D7)/D7, "&gt;999%"))</f>
        <v>-0.33333333333333331</v>
      </c>
      <c r="K7" s="9">
        <f t="shared" ref="K7:K19" si="1">IF(H7=0, "-", IF((F7-H7)/H7&lt;10, (F7-H7)/H7, "&gt;999%"))</f>
        <v>-0.14285714285714285</v>
      </c>
    </row>
    <row r="8" spans="1:11" x14ac:dyDescent="0.25">
      <c r="A8" s="7" t="s">
        <v>472</v>
      </c>
      <c r="B8" s="65">
        <v>0</v>
      </c>
      <c r="C8" s="34">
        <f>IF(B21=0, "-", B8/B21)</f>
        <v>0</v>
      </c>
      <c r="D8" s="65">
        <v>1</v>
      </c>
      <c r="E8" s="9">
        <f>IF(D21=0, "-", D8/D21)</f>
        <v>2.8571428571428571E-2</v>
      </c>
      <c r="F8" s="81">
        <v>9</v>
      </c>
      <c r="G8" s="34">
        <f>IF(F21=0, "-", F8/F21)</f>
        <v>2.5936599423631124E-2</v>
      </c>
      <c r="H8" s="65">
        <v>31</v>
      </c>
      <c r="I8" s="9">
        <f>IF(H21=0, "-", H8/H21)</f>
        <v>9.9358974358974353E-2</v>
      </c>
      <c r="J8" s="8">
        <f t="shared" si="0"/>
        <v>-1</v>
      </c>
      <c r="K8" s="9">
        <f t="shared" si="1"/>
        <v>-0.70967741935483875</v>
      </c>
    </row>
    <row r="9" spans="1:11" x14ac:dyDescent="0.25">
      <c r="A9" s="7" t="s">
        <v>473</v>
      </c>
      <c r="B9" s="65">
        <v>2</v>
      </c>
      <c r="C9" s="34">
        <f>IF(B21=0, "-", B9/B21)</f>
        <v>4.5454545454545456E-2</v>
      </c>
      <c r="D9" s="65">
        <v>3</v>
      </c>
      <c r="E9" s="9">
        <f>IF(D21=0, "-", D9/D21)</f>
        <v>8.5714285714285715E-2</v>
      </c>
      <c r="F9" s="81">
        <v>32</v>
      </c>
      <c r="G9" s="34">
        <f>IF(F21=0, "-", F9/F21)</f>
        <v>9.2219020172910657E-2</v>
      </c>
      <c r="H9" s="65">
        <v>23</v>
      </c>
      <c r="I9" s="9">
        <f>IF(H21=0, "-", H9/H21)</f>
        <v>7.371794871794872E-2</v>
      </c>
      <c r="J9" s="8">
        <f t="shared" si="0"/>
        <v>-0.33333333333333331</v>
      </c>
      <c r="K9" s="9">
        <f t="shared" si="1"/>
        <v>0.39130434782608697</v>
      </c>
    </row>
    <row r="10" spans="1:11" x14ac:dyDescent="0.25">
      <c r="A10" s="7" t="s">
        <v>474</v>
      </c>
      <c r="B10" s="65">
        <v>3</v>
      </c>
      <c r="C10" s="34">
        <f>IF(B21=0, "-", B10/B21)</f>
        <v>6.8181818181818177E-2</v>
      </c>
      <c r="D10" s="65">
        <v>6</v>
      </c>
      <c r="E10" s="9">
        <f>IF(D21=0, "-", D10/D21)</f>
        <v>0.17142857142857143</v>
      </c>
      <c r="F10" s="81">
        <v>45</v>
      </c>
      <c r="G10" s="34">
        <f>IF(F21=0, "-", F10/F21)</f>
        <v>0.12968299711815562</v>
      </c>
      <c r="H10" s="65">
        <v>52</v>
      </c>
      <c r="I10" s="9">
        <f>IF(H21=0, "-", H10/H21)</f>
        <v>0.16666666666666666</v>
      </c>
      <c r="J10" s="8">
        <f t="shared" si="0"/>
        <v>-0.5</v>
      </c>
      <c r="K10" s="9">
        <f t="shared" si="1"/>
        <v>-0.13461538461538461</v>
      </c>
    </row>
    <row r="11" spans="1:11" x14ac:dyDescent="0.25">
      <c r="A11" s="7" t="s">
        <v>475</v>
      </c>
      <c r="B11" s="65">
        <v>0</v>
      </c>
      <c r="C11" s="34">
        <f>IF(B21=0, "-", B11/B21)</f>
        <v>0</v>
      </c>
      <c r="D11" s="65">
        <v>0</v>
      </c>
      <c r="E11" s="9">
        <f>IF(D21=0, "-", D11/D21)</f>
        <v>0</v>
      </c>
      <c r="F11" s="81">
        <v>0</v>
      </c>
      <c r="G11" s="34">
        <f>IF(F21=0, "-", F11/F21)</f>
        <v>0</v>
      </c>
      <c r="H11" s="65">
        <v>2</v>
      </c>
      <c r="I11" s="9">
        <f>IF(H21=0, "-", H11/H21)</f>
        <v>6.41025641025641E-3</v>
      </c>
      <c r="J11" s="8" t="str">
        <f t="shared" si="0"/>
        <v>-</v>
      </c>
      <c r="K11" s="9">
        <f t="shared" si="1"/>
        <v>-1</v>
      </c>
    </row>
    <row r="12" spans="1:11" x14ac:dyDescent="0.25">
      <c r="A12" s="7" t="s">
        <v>476</v>
      </c>
      <c r="B12" s="65">
        <v>0</v>
      </c>
      <c r="C12" s="34">
        <f>IF(B21=0, "-", B12/B21)</f>
        <v>0</v>
      </c>
      <c r="D12" s="65">
        <v>0</v>
      </c>
      <c r="E12" s="9">
        <f>IF(D21=0, "-", D12/D21)</f>
        <v>0</v>
      </c>
      <c r="F12" s="81">
        <v>1</v>
      </c>
      <c r="G12" s="34">
        <f>IF(F21=0, "-", F12/F21)</f>
        <v>2.881844380403458E-3</v>
      </c>
      <c r="H12" s="65">
        <v>0</v>
      </c>
      <c r="I12" s="9">
        <f>IF(H21=0, "-", H12/H21)</f>
        <v>0</v>
      </c>
      <c r="J12" s="8" t="str">
        <f t="shared" si="0"/>
        <v>-</v>
      </c>
      <c r="K12" s="9" t="str">
        <f t="shared" si="1"/>
        <v>-</v>
      </c>
    </row>
    <row r="13" spans="1:11" x14ac:dyDescent="0.25">
      <c r="A13" s="7" t="s">
        <v>477</v>
      </c>
      <c r="B13" s="65">
        <v>17</v>
      </c>
      <c r="C13" s="34">
        <f>IF(B21=0, "-", B13/B21)</f>
        <v>0.38636363636363635</v>
      </c>
      <c r="D13" s="65">
        <v>10</v>
      </c>
      <c r="E13" s="9">
        <f>IF(D21=0, "-", D13/D21)</f>
        <v>0.2857142857142857</v>
      </c>
      <c r="F13" s="81">
        <v>120</v>
      </c>
      <c r="G13" s="34">
        <f>IF(F21=0, "-", F13/F21)</f>
        <v>0.345821325648415</v>
      </c>
      <c r="H13" s="65">
        <v>78</v>
      </c>
      <c r="I13" s="9">
        <f>IF(H21=0, "-", H13/H21)</f>
        <v>0.25</v>
      </c>
      <c r="J13" s="8">
        <f t="shared" si="0"/>
        <v>0.7</v>
      </c>
      <c r="K13" s="9">
        <f t="shared" si="1"/>
        <v>0.53846153846153844</v>
      </c>
    </row>
    <row r="14" spans="1:11" x14ac:dyDescent="0.25">
      <c r="A14" s="7" t="s">
        <v>478</v>
      </c>
      <c r="B14" s="65">
        <v>0</v>
      </c>
      <c r="C14" s="34">
        <f>IF(B21=0, "-", B14/B21)</f>
        <v>0</v>
      </c>
      <c r="D14" s="65">
        <v>0</v>
      </c>
      <c r="E14" s="9">
        <f>IF(D21=0, "-", D14/D21)</f>
        <v>0</v>
      </c>
      <c r="F14" s="81">
        <v>0</v>
      </c>
      <c r="G14" s="34">
        <f>IF(F21=0, "-", F14/F21)</f>
        <v>0</v>
      </c>
      <c r="H14" s="65">
        <v>11</v>
      </c>
      <c r="I14" s="9">
        <f>IF(H21=0, "-", H14/H21)</f>
        <v>3.5256410256410256E-2</v>
      </c>
      <c r="J14" s="8" t="str">
        <f t="shared" si="0"/>
        <v>-</v>
      </c>
      <c r="K14" s="9">
        <f t="shared" si="1"/>
        <v>-1</v>
      </c>
    </row>
    <row r="15" spans="1:11" x14ac:dyDescent="0.25">
      <c r="A15" s="7" t="s">
        <v>479</v>
      </c>
      <c r="B15" s="65">
        <v>2</v>
      </c>
      <c r="C15" s="34">
        <f>IF(B21=0, "-", B15/B21)</f>
        <v>4.5454545454545456E-2</v>
      </c>
      <c r="D15" s="65">
        <v>2</v>
      </c>
      <c r="E15" s="9">
        <f>IF(D21=0, "-", D15/D21)</f>
        <v>5.7142857142857141E-2</v>
      </c>
      <c r="F15" s="81">
        <v>28</v>
      </c>
      <c r="G15" s="34">
        <f>IF(F21=0, "-", F15/F21)</f>
        <v>8.069164265129683E-2</v>
      </c>
      <c r="H15" s="65">
        <v>16</v>
      </c>
      <c r="I15" s="9">
        <f>IF(H21=0, "-", H15/H21)</f>
        <v>5.128205128205128E-2</v>
      </c>
      <c r="J15" s="8">
        <f t="shared" si="0"/>
        <v>0</v>
      </c>
      <c r="K15" s="9">
        <f t="shared" si="1"/>
        <v>0.75</v>
      </c>
    </row>
    <row r="16" spans="1:11" x14ac:dyDescent="0.25">
      <c r="A16" s="7" t="s">
        <v>480</v>
      </c>
      <c r="B16" s="65">
        <v>10</v>
      </c>
      <c r="C16" s="34">
        <f>IF(B21=0, "-", B16/B21)</f>
        <v>0.22727272727272727</v>
      </c>
      <c r="D16" s="65">
        <v>0</v>
      </c>
      <c r="E16" s="9">
        <f>IF(D21=0, "-", D16/D21)</f>
        <v>0</v>
      </c>
      <c r="F16" s="81">
        <v>35</v>
      </c>
      <c r="G16" s="34">
        <f>IF(F21=0, "-", F16/F21)</f>
        <v>0.10086455331412104</v>
      </c>
      <c r="H16" s="65">
        <v>29</v>
      </c>
      <c r="I16" s="9">
        <f>IF(H21=0, "-", H16/H21)</f>
        <v>9.2948717948717952E-2</v>
      </c>
      <c r="J16" s="8" t="str">
        <f t="shared" si="0"/>
        <v>-</v>
      </c>
      <c r="K16" s="9">
        <f t="shared" si="1"/>
        <v>0.20689655172413793</v>
      </c>
    </row>
    <row r="17" spans="1:11" x14ac:dyDescent="0.25">
      <c r="A17" s="7" t="s">
        <v>481</v>
      </c>
      <c r="B17" s="65">
        <v>0</v>
      </c>
      <c r="C17" s="34">
        <f>IF(B21=0, "-", B17/B21)</f>
        <v>0</v>
      </c>
      <c r="D17" s="65">
        <v>0</v>
      </c>
      <c r="E17" s="9">
        <f>IF(D21=0, "-", D17/D21)</f>
        <v>0</v>
      </c>
      <c r="F17" s="81">
        <v>0</v>
      </c>
      <c r="G17" s="34">
        <f>IF(F21=0, "-", F17/F21)</f>
        <v>0</v>
      </c>
      <c r="H17" s="65">
        <v>1</v>
      </c>
      <c r="I17" s="9">
        <f>IF(H21=0, "-", H17/H21)</f>
        <v>3.205128205128205E-3</v>
      </c>
      <c r="J17" s="8" t="str">
        <f t="shared" si="0"/>
        <v>-</v>
      </c>
      <c r="K17" s="9">
        <f t="shared" si="1"/>
        <v>-1</v>
      </c>
    </row>
    <row r="18" spans="1:11" x14ac:dyDescent="0.25">
      <c r="A18" s="7" t="s">
        <v>482</v>
      </c>
      <c r="B18" s="65">
        <v>5</v>
      </c>
      <c r="C18" s="34">
        <f>IF(B21=0, "-", B18/B21)</f>
        <v>0.11363636363636363</v>
      </c>
      <c r="D18" s="65">
        <v>8</v>
      </c>
      <c r="E18" s="9">
        <f>IF(D21=0, "-", D18/D21)</f>
        <v>0.22857142857142856</v>
      </c>
      <c r="F18" s="81">
        <v>46</v>
      </c>
      <c r="G18" s="34">
        <f>IF(F21=0, "-", F18/F21)</f>
        <v>0.13256484149855907</v>
      </c>
      <c r="H18" s="65">
        <v>35</v>
      </c>
      <c r="I18" s="9">
        <f>IF(H21=0, "-", H18/H21)</f>
        <v>0.11217948717948718</v>
      </c>
      <c r="J18" s="8">
        <f t="shared" si="0"/>
        <v>-0.375</v>
      </c>
      <c r="K18" s="9">
        <f t="shared" si="1"/>
        <v>0.31428571428571428</v>
      </c>
    </row>
    <row r="19" spans="1:11" x14ac:dyDescent="0.25">
      <c r="A19" s="7" t="s">
        <v>483</v>
      </c>
      <c r="B19" s="65">
        <v>3</v>
      </c>
      <c r="C19" s="34">
        <f>IF(B21=0, "-", B19/B21)</f>
        <v>6.8181818181818177E-2</v>
      </c>
      <c r="D19" s="65">
        <v>2</v>
      </c>
      <c r="E19" s="9">
        <f>IF(D21=0, "-", D19/D21)</f>
        <v>5.7142857142857141E-2</v>
      </c>
      <c r="F19" s="81">
        <v>13</v>
      </c>
      <c r="G19" s="34">
        <f>IF(F21=0, "-", F19/F21)</f>
        <v>3.7463976945244955E-2</v>
      </c>
      <c r="H19" s="65">
        <v>13</v>
      </c>
      <c r="I19" s="9">
        <f>IF(H21=0, "-", H19/H21)</f>
        <v>4.1666666666666664E-2</v>
      </c>
      <c r="J19" s="8">
        <f t="shared" si="0"/>
        <v>0.5</v>
      </c>
      <c r="K19" s="9">
        <f t="shared" si="1"/>
        <v>0</v>
      </c>
    </row>
    <row r="20" spans="1:11" x14ac:dyDescent="0.25">
      <c r="A20" s="2"/>
      <c r="B20" s="68"/>
      <c r="C20" s="33"/>
      <c r="D20" s="68"/>
      <c r="E20" s="6"/>
      <c r="F20" s="82"/>
      <c r="G20" s="33"/>
      <c r="H20" s="68"/>
      <c r="I20" s="6"/>
      <c r="J20" s="5"/>
      <c r="K20" s="6"/>
    </row>
    <row r="21" spans="1:11" s="43" customFormat="1" x14ac:dyDescent="0.25">
      <c r="A21" s="162" t="s">
        <v>557</v>
      </c>
      <c r="B21" s="71">
        <f>SUM(B7:B20)</f>
        <v>44</v>
      </c>
      <c r="C21" s="40">
        <f>B21/1630</f>
        <v>2.6993865030674847E-2</v>
      </c>
      <c r="D21" s="71">
        <f>SUM(D7:D20)</f>
        <v>35</v>
      </c>
      <c r="E21" s="41">
        <f>D21/1645</f>
        <v>2.1276595744680851E-2</v>
      </c>
      <c r="F21" s="77">
        <f>SUM(F7:F20)</f>
        <v>347</v>
      </c>
      <c r="G21" s="42">
        <f>F21/14054</f>
        <v>2.4690479578767612E-2</v>
      </c>
      <c r="H21" s="71">
        <f>SUM(H7:H20)</f>
        <v>312</v>
      </c>
      <c r="I21" s="41">
        <f>H21/14340</f>
        <v>2.1757322175732216E-2</v>
      </c>
      <c r="J21" s="37">
        <f>IF(D21=0, "-", IF((B21-D21)/D21&lt;10, (B21-D21)/D21, "&gt;999%"))</f>
        <v>0.25714285714285712</v>
      </c>
      <c r="K21" s="38">
        <f>IF(H21=0, "-", IF((F21-H21)/H21&lt;10, (F21-H21)/H21, "&gt;999%"))</f>
        <v>0.11217948717948718</v>
      </c>
    </row>
    <row r="22" spans="1:11" x14ac:dyDescent="0.25">
      <c r="B22" s="83"/>
      <c r="D22" s="83"/>
      <c r="F22" s="83"/>
      <c r="H22" s="83"/>
    </row>
    <row r="23" spans="1:11" x14ac:dyDescent="0.25">
      <c r="A23" s="163" t="s">
        <v>125</v>
      </c>
      <c r="B23" s="61" t="s">
        <v>12</v>
      </c>
      <c r="C23" s="62" t="s">
        <v>13</v>
      </c>
      <c r="D23" s="61" t="s">
        <v>12</v>
      </c>
      <c r="E23" s="63" t="s">
        <v>13</v>
      </c>
      <c r="F23" s="62" t="s">
        <v>12</v>
      </c>
      <c r="G23" s="62" t="s">
        <v>13</v>
      </c>
      <c r="H23" s="61" t="s">
        <v>12</v>
      </c>
      <c r="I23" s="63" t="s">
        <v>13</v>
      </c>
      <c r="J23" s="61"/>
      <c r="K23" s="63"/>
    </row>
    <row r="24" spans="1:11" x14ac:dyDescent="0.25">
      <c r="A24" s="7" t="s">
        <v>484</v>
      </c>
      <c r="B24" s="65">
        <v>1</v>
      </c>
      <c r="C24" s="34">
        <f>IF(B33=0, "-", B24/B33)</f>
        <v>6.25E-2</v>
      </c>
      <c r="D24" s="65">
        <v>0</v>
      </c>
      <c r="E24" s="9">
        <f>IF(D33=0, "-", D24/D33)</f>
        <v>0</v>
      </c>
      <c r="F24" s="81">
        <v>3</v>
      </c>
      <c r="G24" s="34">
        <f>IF(F33=0, "-", F24/F33)</f>
        <v>2.8037383177570093E-2</v>
      </c>
      <c r="H24" s="65">
        <v>3</v>
      </c>
      <c r="I24" s="9">
        <f>IF(H33=0, "-", H24/H33)</f>
        <v>3.0303030303030304E-2</v>
      </c>
      <c r="J24" s="8" t="str">
        <f t="shared" ref="J24:J31" si="2">IF(D24=0, "-", IF((B24-D24)/D24&lt;10, (B24-D24)/D24, "&gt;999%"))</f>
        <v>-</v>
      </c>
      <c r="K24" s="9">
        <f t="shared" ref="K24:K31" si="3">IF(H24=0, "-", IF((F24-H24)/H24&lt;10, (F24-H24)/H24, "&gt;999%"))</f>
        <v>0</v>
      </c>
    </row>
    <row r="25" spans="1:11" x14ac:dyDescent="0.25">
      <c r="A25" s="7" t="s">
        <v>485</v>
      </c>
      <c r="B25" s="65">
        <v>1</v>
      </c>
      <c r="C25" s="34">
        <f>IF(B33=0, "-", B25/B33)</f>
        <v>6.25E-2</v>
      </c>
      <c r="D25" s="65">
        <v>4</v>
      </c>
      <c r="E25" s="9">
        <f>IF(D33=0, "-", D25/D33)</f>
        <v>0.26666666666666666</v>
      </c>
      <c r="F25" s="81">
        <v>12</v>
      </c>
      <c r="G25" s="34">
        <f>IF(F33=0, "-", F25/F33)</f>
        <v>0.11214953271028037</v>
      </c>
      <c r="H25" s="65">
        <v>22</v>
      </c>
      <c r="I25" s="9">
        <f>IF(H33=0, "-", H25/H33)</f>
        <v>0.22222222222222221</v>
      </c>
      <c r="J25" s="8">
        <f t="shared" si="2"/>
        <v>-0.75</v>
      </c>
      <c r="K25" s="9">
        <f t="shared" si="3"/>
        <v>-0.45454545454545453</v>
      </c>
    </row>
    <row r="26" spans="1:11" x14ac:dyDescent="0.25">
      <c r="A26" s="7" t="s">
        <v>486</v>
      </c>
      <c r="B26" s="65">
        <v>6</v>
      </c>
      <c r="C26" s="34">
        <f>IF(B33=0, "-", B26/B33)</f>
        <v>0.375</v>
      </c>
      <c r="D26" s="65">
        <v>2</v>
      </c>
      <c r="E26" s="9">
        <f>IF(D33=0, "-", D26/D33)</f>
        <v>0.13333333333333333</v>
      </c>
      <c r="F26" s="81">
        <v>34</v>
      </c>
      <c r="G26" s="34">
        <f>IF(F33=0, "-", F26/F33)</f>
        <v>0.31775700934579437</v>
      </c>
      <c r="H26" s="65">
        <v>28</v>
      </c>
      <c r="I26" s="9">
        <f>IF(H33=0, "-", H26/H33)</f>
        <v>0.28282828282828282</v>
      </c>
      <c r="J26" s="8">
        <f t="shared" si="2"/>
        <v>2</v>
      </c>
      <c r="K26" s="9">
        <f t="shared" si="3"/>
        <v>0.21428571428571427</v>
      </c>
    </row>
    <row r="27" spans="1:11" x14ac:dyDescent="0.25">
      <c r="A27" s="7" t="s">
        <v>487</v>
      </c>
      <c r="B27" s="65">
        <v>8</v>
      </c>
      <c r="C27" s="34">
        <f>IF(B33=0, "-", B27/B33)</f>
        <v>0.5</v>
      </c>
      <c r="D27" s="65">
        <v>8</v>
      </c>
      <c r="E27" s="9">
        <f>IF(D33=0, "-", D27/D33)</f>
        <v>0.53333333333333333</v>
      </c>
      <c r="F27" s="81">
        <v>55</v>
      </c>
      <c r="G27" s="34">
        <f>IF(F33=0, "-", F27/F33)</f>
        <v>0.51401869158878499</v>
      </c>
      <c r="H27" s="65">
        <v>37</v>
      </c>
      <c r="I27" s="9">
        <f>IF(H33=0, "-", H27/H33)</f>
        <v>0.37373737373737376</v>
      </c>
      <c r="J27" s="8">
        <f t="shared" si="2"/>
        <v>0</v>
      </c>
      <c r="K27" s="9">
        <f t="shared" si="3"/>
        <v>0.48648648648648651</v>
      </c>
    </row>
    <row r="28" spans="1:11" x14ac:dyDescent="0.25">
      <c r="A28" s="7" t="s">
        <v>488</v>
      </c>
      <c r="B28" s="65">
        <v>0</v>
      </c>
      <c r="C28" s="34">
        <f>IF(B33=0, "-", B28/B33)</f>
        <v>0</v>
      </c>
      <c r="D28" s="65">
        <v>0</v>
      </c>
      <c r="E28" s="9">
        <f>IF(D33=0, "-", D28/D33)</f>
        <v>0</v>
      </c>
      <c r="F28" s="81">
        <v>0</v>
      </c>
      <c r="G28" s="34">
        <f>IF(F33=0, "-", F28/F33)</f>
        <v>0</v>
      </c>
      <c r="H28" s="65">
        <v>2</v>
      </c>
      <c r="I28" s="9">
        <f>IF(H33=0, "-", H28/H33)</f>
        <v>2.0202020202020204E-2</v>
      </c>
      <c r="J28" s="8" t="str">
        <f t="shared" si="2"/>
        <v>-</v>
      </c>
      <c r="K28" s="9">
        <f t="shared" si="3"/>
        <v>-1</v>
      </c>
    </row>
    <row r="29" spans="1:11" x14ac:dyDescent="0.25">
      <c r="A29" s="7" t="s">
        <v>489</v>
      </c>
      <c r="B29" s="65">
        <v>0</v>
      </c>
      <c r="C29" s="34">
        <f>IF(B33=0, "-", B29/B33)</f>
        <v>0</v>
      </c>
      <c r="D29" s="65">
        <v>0</v>
      </c>
      <c r="E29" s="9">
        <f>IF(D33=0, "-", D29/D33)</f>
        <v>0</v>
      </c>
      <c r="F29" s="81">
        <v>0</v>
      </c>
      <c r="G29" s="34">
        <f>IF(F33=0, "-", F29/F33)</f>
        <v>0</v>
      </c>
      <c r="H29" s="65">
        <v>2</v>
      </c>
      <c r="I29" s="9">
        <f>IF(H33=0, "-", H29/H33)</f>
        <v>2.0202020202020204E-2</v>
      </c>
      <c r="J29" s="8" t="str">
        <f t="shared" si="2"/>
        <v>-</v>
      </c>
      <c r="K29" s="9">
        <f t="shared" si="3"/>
        <v>-1</v>
      </c>
    </row>
    <row r="30" spans="1:11" x14ac:dyDescent="0.25">
      <c r="A30" s="7" t="s">
        <v>490</v>
      </c>
      <c r="B30" s="65">
        <v>0</v>
      </c>
      <c r="C30" s="34">
        <f>IF(B33=0, "-", B30/B33)</f>
        <v>0</v>
      </c>
      <c r="D30" s="65">
        <v>1</v>
      </c>
      <c r="E30" s="9">
        <f>IF(D33=0, "-", D30/D33)</f>
        <v>6.6666666666666666E-2</v>
      </c>
      <c r="F30" s="81">
        <v>3</v>
      </c>
      <c r="G30" s="34">
        <f>IF(F33=0, "-", F30/F33)</f>
        <v>2.8037383177570093E-2</v>
      </c>
      <c r="H30" s="65">
        <v>3</v>
      </c>
      <c r="I30" s="9">
        <f>IF(H33=0, "-", H30/H33)</f>
        <v>3.0303030303030304E-2</v>
      </c>
      <c r="J30" s="8">
        <f t="shared" si="2"/>
        <v>-1</v>
      </c>
      <c r="K30" s="9">
        <f t="shared" si="3"/>
        <v>0</v>
      </c>
    </row>
    <row r="31" spans="1:11" x14ac:dyDescent="0.25">
      <c r="A31" s="7" t="s">
        <v>491</v>
      </c>
      <c r="B31" s="65">
        <v>0</v>
      </c>
      <c r="C31" s="34">
        <f>IF(B33=0, "-", B31/B33)</f>
        <v>0</v>
      </c>
      <c r="D31" s="65">
        <v>0</v>
      </c>
      <c r="E31" s="9">
        <f>IF(D33=0, "-", D31/D33)</f>
        <v>0</v>
      </c>
      <c r="F31" s="81">
        <v>0</v>
      </c>
      <c r="G31" s="34">
        <f>IF(F33=0, "-", F31/F33)</f>
        <v>0</v>
      </c>
      <c r="H31" s="65">
        <v>2</v>
      </c>
      <c r="I31" s="9">
        <f>IF(H33=0, "-", H31/H33)</f>
        <v>2.0202020202020204E-2</v>
      </c>
      <c r="J31" s="8" t="str">
        <f t="shared" si="2"/>
        <v>-</v>
      </c>
      <c r="K31" s="9">
        <f t="shared" si="3"/>
        <v>-1</v>
      </c>
    </row>
    <row r="32" spans="1:11" x14ac:dyDescent="0.25">
      <c r="A32" s="2"/>
      <c r="B32" s="68"/>
      <c r="C32" s="33"/>
      <c r="D32" s="68"/>
      <c r="E32" s="6"/>
      <c r="F32" s="82"/>
      <c r="G32" s="33"/>
      <c r="H32" s="68"/>
      <c r="I32" s="6"/>
      <c r="J32" s="5"/>
      <c r="K32" s="6"/>
    </row>
    <row r="33" spans="1:11" s="43" customFormat="1" x14ac:dyDescent="0.25">
      <c r="A33" s="162" t="s">
        <v>556</v>
      </c>
      <c r="B33" s="71">
        <f>SUM(B24:B32)</f>
        <v>16</v>
      </c>
      <c r="C33" s="40">
        <f>B33/1630</f>
        <v>9.8159509202453993E-3</v>
      </c>
      <c r="D33" s="71">
        <f>SUM(D24:D32)</f>
        <v>15</v>
      </c>
      <c r="E33" s="41">
        <f>D33/1645</f>
        <v>9.11854103343465E-3</v>
      </c>
      <c r="F33" s="77">
        <f>SUM(F24:F32)</f>
        <v>107</v>
      </c>
      <c r="G33" s="42">
        <f>F33/14054</f>
        <v>7.6134908211185426E-3</v>
      </c>
      <c r="H33" s="71">
        <f>SUM(H24:H32)</f>
        <v>99</v>
      </c>
      <c r="I33" s="41">
        <f>H33/14340</f>
        <v>6.9037656903765694E-3</v>
      </c>
      <c r="J33" s="37">
        <f>IF(D33=0, "-", IF((B33-D33)/D33&lt;10, (B33-D33)/D33, "&gt;999%"))</f>
        <v>6.6666666666666666E-2</v>
      </c>
      <c r="K33" s="38">
        <f>IF(H33=0, "-", IF((F33-H33)/H33&lt;10, (F33-H33)/H33, "&gt;999%"))</f>
        <v>8.0808080808080815E-2</v>
      </c>
    </row>
    <row r="34" spans="1:11" x14ac:dyDescent="0.25">
      <c r="B34" s="83"/>
      <c r="D34" s="83"/>
      <c r="F34" s="83"/>
      <c r="H34" s="83"/>
    </row>
    <row r="35" spans="1:11" x14ac:dyDescent="0.25">
      <c r="A35" s="163" t="s">
        <v>126</v>
      </c>
      <c r="B35" s="61" t="s">
        <v>12</v>
      </c>
      <c r="C35" s="62" t="s">
        <v>13</v>
      </c>
      <c r="D35" s="61" t="s">
        <v>12</v>
      </c>
      <c r="E35" s="63" t="s">
        <v>13</v>
      </c>
      <c r="F35" s="62" t="s">
        <v>12</v>
      </c>
      <c r="G35" s="62" t="s">
        <v>13</v>
      </c>
      <c r="H35" s="61" t="s">
        <v>12</v>
      </c>
      <c r="I35" s="63" t="s">
        <v>13</v>
      </c>
      <c r="J35" s="61"/>
      <c r="K35" s="63"/>
    </row>
    <row r="36" spans="1:11" x14ac:dyDescent="0.25">
      <c r="A36" s="7" t="s">
        <v>492</v>
      </c>
      <c r="B36" s="65">
        <v>2</v>
      </c>
      <c r="C36" s="34">
        <f>IF(B51=0, "-", B36/B51)</f>
        <v>0.1111111111111111</v>
      </c>
      <c r="D36" s="65">
        <v>2</v>
      </c>
      <c r="E36" s="9">
        <f>IF(D51=0, "-", D36/D51)</f>
        <v>9.5238095238095233E-2</v>
      </c>
      <c r="F36" s="81">
        <v>14</v>
      </c>
      <c r="G36" s="34">
        <f>IF(F51=0, "-", F36/F51)</f>
        <v>0.11965811965811966</v>
      </c>
      <c r="H36" s="65">
        <v>10</v>
      </c>
      <c r="I36" s="9">
        <f>IF(H51=0, "-", H36/H51)</f>
        <v>7.1942446043165464E-2</v>
      </c>
      <c r="J36" s="8">
        <f t="shared" ref="J36:J49" si="4">IF(D36=0, "-", IF((B36-D36)/D36&lt;10, (B36-D36)/D36, "&gt;999%"))</f>
        <v>0</v>
      </c>
      <c r="K36" s="9">
        <f t="shared" ref="K36:K49" si="5">IF(H36=0, "-", IF((F36-H36)/H36&lt;10, (F36-H36)/H36, "&gt;999%"))</f>
        <v>0.4</v>
      </c>
    </row>
    <row r="37" spans="1:11" x14ac:dyDescent="0.25">
      <c r="A37" s="7" t="s">
        <v>493</v>
      </c>
      <c r="B37" s="65">
        <v>0</v>
      </c>
      <c r="C37" s="34">
        <f>IF(B51=0, "-", B37/B51)</f>
        <v>0</v>
      </c>
      <c r="D37" s="65">
        <v>0</v>
      </c>
      <c r="E37" s="9">
        <f>IF(D51=0, "-", D37/D51)</f>
        <v>0</v>
      </c>
      <c r="F37" s="81">
        <v>2</v>
      </c>
      <c r="G37" s="34">
        <f>IF(F51=0, "-", F37/F51)</f>
        <v>1.7094017094017096E-2</v>
      </c>
      <c r="H37" s="65">
        <v>2</v>
      </c>
      <c r="I37" s="9">
        <f>IF(H51=0, "-", H37/H51)</f>
        <v>1.4388489208633094E-2</v>
      </c>
      <c r="J37" s="8" t="str">
        <f t="shared" si="4"/>
        <v>-</v>
      </c>
      <c r="K37" s="9">
        <f t="shared" si="5"/>
        <v>0</v>
      </c>
    </row>
    <row r="38" spans="1:11" x14ac:dyDescent="0.25">
      <c r="A38" s="7" t="s">
        <v>494</v>
      </c>
      <c r="B38" s="65">
        <v>1</v>
      </c>
      <c r="C38" s="34">
        <f>IF(B51=0, "-", B38/B51)</f>
        <v>5.5555555555555552E-2</v>
      </c>
      <c r="D38" s="65">
        <v>1</v>
      </c>
      <c r="E38" s="9">
        <f>IF(D51=0, "-", D38/D51)</f>
        <v>4.7619047619047616E-2</v>
      </c>
      <c r="F38" s="81">
        <v>4</v>
      </c>
      <c r="G38" s="34">
        <f>IF(F51=0, "-", F38/F51)</f>
        <v>3.4188034188034191E-2</v>
      </c>
      <c r="H38" s="65">
        <v>4</v>
      </c>
      <c r="I38" s="9">
        <f>IF(H51=0, "-", H38/H51)</f>
        <v>2.8776978417266189E-2</v>
      </c>
      <c r="J38" s="8">
        <f t="shared" si="4"/>
        <v>0</v>
      </c>
      <c r="K38" s="9">
        <f t="shared" si="5"/>
        <v>0</v>
      </c>
    </row>
    <row r="39" spans="1:11" x14ac:dyDescent="0.25">
      <c r="A39" s="7" t="s">
        <v>495</v>
      </c>
      <c r="B39" s="65">
        <v>0</v>
      </c>
      <c r="C39" s="34">
        <f>IF(B51=0, "-", B39/B51)</f>
        <v>0</v>
      </c>
      <c r="D39" s="65">
        <v>1</v>
      </c>
      <c r="E39" s="9">
        <f>IF(D51=0, "-", D39/D51)</f>
        <v>4.7619047619047616E-2</v>
      </c>
      <c r="F39" s="81">
        <v>6</v>
      </c>
      <c r="G39" s="34">
        <f>IF(F51=0, "-", F39/F51)</f>
        <v>5.128205128205128E-2</v>
      </c>
      <c r="H39" s="65">
        <v>3</v>
      </c>
      <c r="I39" s="9">
        <f>IF(H51=0, "-", H39/H51)</f>
        <v>2.1582733812949641E-2</v>
      </c>
      <c r="J39" s="8">
        <f t="shared" si="4"/>
        <v>-1</v>
      </c>
      <c r="K39" s="9">
        <f t="shared" si="5"/>
        <v>1</v>
      </c>
    </row>
    <row r="40" spans="1:11" x14ac:dyDescent="0.25">
      <c r="A40" s="7" t="s">
        <v>496</v>
      </c>
      <c r="B40" s="65">
        <v>2</v>
      </c>
      <c r="C40" s="34">
        <f>IF(B51=0, "-", B40/B51)</f>
        <v>0.1111111111111111</v>
      </c>
      <c r="D40" s="65">
        <v>0</v>
      </c>
      <c r="E40" s="9">
        <f>IF(D51=0, "-", D40/D51)</f>
        <v>0</v>
      </c>
      <c r="F40" s="81">
        <v>15</v>
      </c>
      <c r="G40" s="34">
        <f>IF(F51=0, "-", F40/F51)</f>
        <v>0.12820512820512819</v>
      </c>
      <c r="H40" s="65">
        <v>7</v>
      </c>
      <c r="I40" s="9">
        <f>IF(H51=0, "-", H40/H51)</f>
        <v>5.0359712230215826E-2</v>
      </c>
      <c r="J40" s="8" t="str">
        <f t="shared" si="4"/>
        <v>-</v>
      </c>
      <c r="K40" s="9">
        <f t="shared" si="5"/>
        <v>1.1428571428571428</v>
      </c>
    </row>
    <row r="41" spans="1:11" x14ac:dyDescent="0.25">
      <c r="A41" s="7" t="s">
        <v>497</v>
      </c>
      <c r="B41" s="65">
        <v>0</v>
      </c>
      <c r="C41" s="34">
        <f>IF(B51=0, "-", B41/B51)</f>
        <v>0</v>
      </c>
      <c r="D41" s="65">
        <v>0</v>
      </c>
      <c r="E41" s="9">
        <f>IF(D51=0, "-", D41/D51)</f>
        <v>0</v>
      </c>
      <c r="F41" s="81">
        <v>0</v>
      </c>
      <c r="G41" s="34">
        <f>IF(F51=0, "-", F41/F51)</f>
        <v>0</v>
      </c>
      <c r="H41" s="65">
        <v>7</v>
      </c>
      <c r="I41" s="9">
        <f>IF(H51=0, "-", H41/H51)</f>
        <v>5.0359712230215826E-2</v>
      </c>
      <c r="J41" s="8" t="str">
        <f t="shared" si="4"/>
        <v>-</v>
      </c>
      <c r="K41" s="9">
        <f t="shared" si="5"/>
        <v>-1</v>
      </c>
    </row>
    <row r="42" spans="1:11" x14ac:dyDescent="0.25">
      <c r="A42" s="7" t="s">
        <v>55</v>
      </c>
      <c r="B42" s="65">
        <v>3</v>
      </c>
      <c r="C42" s="34">
        <f>IF(B51=0, "-", B42/B51)</f>
        <v>0.16666666666666666</v>
      </c>
      <c r="D42" s="65">
        <v>5</v>
      </c>
      <c r="E42" s="9">
        <f>IF(D51=0, "-", D42/D51)</f>
        <v>0.23809523809523808</v>
      </c>
      <c r="F42" s="81">
        <v>23</v>
      </c>
      <c r="G42" s="34">
        <f>IF(F51=0, "-", F42/F51)</f>
        <v>0.19658119658119658</v>
      </c>
      <c r="H42" s="65">
        <v>32</v>
      </c>
      <c r="I42" s="9">
        <f>IF(H51=0, "-", H42/H51)</f>
        <v>0.23021582733812951</v>
      </c>
      <c r="J42" s="8">
        <f t="shared" si="4"/>
        <v>-0.4</v>
      </c>
      <c r="K42" s="9">
        <f t="shared" si="5"/>
        <v>-0.28125</v>
      </c>
    </row>
    <row r="43" spans="1:11" x14ac:dyDescent="0.25">
      <c r="A43" s="7" t="s">
        <v>498</v>
      </c>
      <c r="B43" s="65">
        <v>0</v>
      </c>
      <c r="C43" s="34">
        <f>IF(B51=0, "-", B43/B51)</f>
        <v>0</v>
      </c>
      <c r="D43" s="65">
        <v>1</v>
      </c>
      <c r="E43" s="9">
        <f>IF(D51=0, "-", D43/D51)</f>
        <v>4.7619047619047616E-2</v>
      </c>
      <c r="F43" s="81">
        <v>6</v>
      </c>
      <c r="G43" s="34">
        <f>IF(F51=0, "-", F43/F51)</f>
        <v>5.128205128205128E-2</v>
      </c>
      <c r="H43" s="65">
        <v>9</v>
      </c>
      <c r="I43" s="9">
        <f>IF(H51=0, "-", H43/H51)</f>
        <v>6.4748201438848921E-2</v>
      </c>
      <c r="J43" s="8">
        <f t="shared" si="4"/>
        <v>-1</v>
      </c>
      <c r="K43" s="9">
        <f t="shared" si="5"/>
        <v>-0.33333333333333331</v>
      </c>
    </row>
    <row r="44" spans="1:11" x14ac:dyDescent="0.25">
      <c r="A44" s="7" t="s">
        <v>499</v>
      </c>
      <c r="B44" s="65">
        <v>0</v>
      </c>
      <c r="C44" s="34">
        <f>IF(B51=0, "-", B44/B51)</f>
        <v>0</v>
      </c>
      <c r="D44" s="65">
        <v>0</v>
      </c>
      <c r="E44" s="9">
        <f>IF(D51=0, "-", D44/D51)</f>
        <v>0</v>
      </c>
      <c r="F44" s="81">
        <v>1</v>
      </c>
      <c r="G44" s="34">
        <f>IF(F51=0, "-", F44/F51)</f>
        <v>8.5470085470085479E-3</v>
      </c>
      <c r="H44" s="65">
        <v>1</v>
      </c>
      <c r="I44" s="9">
        <f>IF(H51=0, "-", H44/H51)</f>
        <v>7.1942446043165471E-3</v>
      </c>
      <c r="J44" s="8" t="str">
        <f t="shared" si="4"/>
        <v>-</v>
      </c>
      <c r="K44" s="9">
        <f t="shared" si="5"/>
        <v>0</v>
      </c>
    </row>
    <row r="45" spans="1:11" x14ac:dyDescent="0.25">
      <c r="A45" s="7" t="s">
        <v>500</v>
      </c>
      <c r="B45" s="65">
        <v>0</v>
      </c>
      <c r="C45" s="34">
        <f>IF(B51=0, "-", B45/B51)</f>
        <v>0</v>
      </c>
      <c r="D45" s="65">
        <v>3</v>
      </c>
      <c r="E45" s="9">
        <f>IF(D51=0, "-", D45/D51)</f>
        <v>0.14285714285714285</v>
      </c>
      <c r="F45" s="81">
        <v>0</v>
      </c>
      <c r="G45" s="34">
        <f>IF(F51=0, "-", F45/F51)</f>
        <v>0</v>
      </c>
      <c r="H45" s="65">
        <v>4</v>
      </c>
      <c r="I45" s="9">
        <f>IF(H51=0, "-", H45/H51)</f>
        <v>2.8776978417266189E-2</v>
      </c>
      <c r="J45" s="8">
        <f t="shared" si="4"/>
        <v>-1</v>
      </c>
      <c r="K45" s="9">
        <f t="shared" si="5"/>
        <v>-1</v>
      </c>
    </row>
    <row r="46" spans="1:11" x14ac:dyDescent="0.25">
      <c r="A46" s="7" t="s">
        <v>501</v>
      </c>
      <c r="B46" s="65">
        <v>7</v>
      </c>
      <c r="C46" s="34">
        <f>IF(B51=0, "-", B46/B51)</f>
        <v>0.3888888888888889</v>
      </c>
      <c r="D46" s="65">
        <v>1</v>
      </c>
      <c r="E46" s="9">
        <f>IF(D51=0, "-", D46/D51)</f>
        <v>4.7619047619047616E-2</v>
      </c>
      <c r="F46" s="81">
        <v>11</v>
      </c>
      <c r="G46" s="34">
        <f>IF(F51=0, "-", F46/F51)</f>
        <v>9.4017094017094016E-2</v>
      </c>
      <c r="H46" s="65">
        <v>12</v>
      </c>
      <c r="I46" s="9">
        <f>IF(H51=0, "-", H46/H51)</f>
        <v>8.6330935251798566E-2</v>
      </c>
      <c r="J46" s="8">
        <f t="shared" si="4"/>
        <v>6</v>
      </c>
      <c r="K46" s="9">
        <f t="shared" si="5"/>
        <v>-8.3333333333333329E-2</v>
      </c>
    </row>
    <row r="47" spans="1:11" x14ac:dyDescent="0.25">
      <c r="A47" s="7" t="s">
        <v>502</v>
      </c>
      <c r="B47" s="65">
        <v>1</v>
      </c>
      <c r="C47" s="34">
        <f>IF(B51=0, "-", B47/B51)</f>
        <v>5.5555555555555552E-2</v>
      </c>
      <c r="D47" s="65">
        <v>1</v>
      </c>
      <c r="E47" s="9">
        <f>IF(D51=0, "-", D47/D51)</f>
        <v>4.7619047619047616E-2</v>
      </c>
      <c r="F47" s="81">
        <v>6</v>
      </c>
      <c r="G47" s="34">
        <f>IF(F51=0, "-", F47/F51)</f>
        <v>5.128205128205128E-2</v>
      </c>
      <c r="H47" s="65">
        <v>4</v>
      </c>
      <c r="I47" s="9">
        <f>IF(H51=0, "-", H47/H51)</f>
        <v>2.8776978417266189E-2</v>
      </c>
      <c r="J47" s="8">
        <f t="shared" si="4"/>
        <v>0</v>
      </c>
      <c r="K47" s="9">
        <f t="shared" si="5"/>
        <v>0.5</v>
      </c>
    </row>
    <row r="48" spans="1:11" x14ac:dyDescent="0.25">
      <c r="A48" s="7" t="s">
        <v>503</v>
      </c>
      <c r="B48" s="65">
        <v>2</v>
      </c>
      <c r="C48" s="34">
        <f>IF(B51=0, "-", B48/B51)</f>
        <v>0.1111111111111111</v>
      </c>
      <c r="D48" s="65">
        <v>6</v>
      </c>
      <c r="E48" s="9">
        <f>IF(D51=0, "-", D48/D51)</f>
        <v>0.2857142857142857</v>
      </c>
      <c r="F48" s="81">
        <v>29</v>
      </c>
      <c r="G48" s="34">
        <f>IF(F51=0, "-", F48/F51)</f>
        <v>0.24786324786324787</v>
      </c>
      <c r="H48" s="65">
        <v>42</v>
      </c>
      <c r="I48" s="9">
        <f>IF(H51=0, "-", H48/H51)</f>
        <v>0.30215827338129497</v>
      </c>
      <c r="J48" s="8">
        <f t="shared" si="4"/>
        <v>-0.66666666666666663</v>
      </c>
      <c r="K48" s="9">
        <f t="shared" si="5"/>
        <v>-0.30952380952380953</v>
      </c>
    </row>
    <row r="49" spans="1:11" x14ac:dyDescent="0.25">
      <c r="A49" s="7" t="s">
        <v>504</v>
      </c>
      <c r="B49" s="65">
        <v>0</v>
      </c>
      <c r="C49" s="34">
        <f>IF(B51=0, "-", B49/B51)</f>
        <v>0</v>
      </c>
      <c r="D49" s="65">
        <v>0</v>
      </c>
      <c r="E49" s="9">
        <f>IF(D51=0, "-", D49/D51)</f>
        <v>0</v>
      </c>
      <c r="F49" s="81">
        <v>0</v>
      </c>
      <c r="G49" s="34">
        <f>IF(F51=0, "-", F49/F51)</f>
        <v>0</v>
      </c>
      <c r="H49" s="65">
        <v>2</v>
      </c>
      <c r="I49" s="9">
        <f>IF(H51=0, "-", H49/H51)</f>
        <v>1.4388489208633094E-2</v>
      </c>
      <c r="J49" s="8" t="str">
        <f t="shared" si="4"/>
        <v>-</v>
      </c>
      <c r="K49" s="9">
        <f t="shared" si="5"/>
        <v>-1</v>
      </c>
    </row>
    <row r="50" spans="1:11" x14ac:dyDescent="0.25">
      <c r="A50" s="2"/>
      <c r="B50" s="68"/>
      <c r="C50" s="33"/>
      <c r="D50" s="68"/>
      <c r="E50" s="6"/>
      <c r="F50" s="82"/>
      <c r="G50" s="33"/>
      <c r="H50" s="68"/>
      <c r="I50" s="6"/>
      <c r="J50" s="5"/>
      <c r="K50" s="6"/>
    </row>
    <row r="51" spans="1:11" s="43" customFormat="1" x14ac:dyDescent="0.25">
      <c r="A51" s="162" t="s">
        <v>555</v>
      </c>
      <c r="B51" s="71">
        <f>SUM(B36:B50)</f>
        <v>18</v>
      </c>
      <c r="C51" s="40">
        <f>B51/1630</f>
        <v>1.1042944785276074E-2</v>
      </c>
      <c r="D51" s="71">
        <f>SUM(D36:D50)</f>
        <v>21</v>
      </c>
      <c r="E51" s="41">
        <f>D51/1645</f>
        <v>1.276595744680851E-2</v>
      </c>
      <c r="F51" s="77">
        <f>SUM(F36:F50)</f>
        <v>117</v>
      </c>
      <c r="G51" s="42">
        <f>F51/14054</f>
        <v>8.3250320193539208E-3</v>
      </c>
      <c r="H51" s="71">
        <f>SUM(H36:H50)</f>
        <v>139</v>
      </c>
      <c r="I51" s="41">
        <f>H51/14340</f>
        <v>9.6931659693165976E-3</v>
      </c>
      <c r="J51" s="37">
        <f>IF(D51=0, "-", IF((B51-D51)/D51&lt;10, (B51-D51)/D51, "&gt;999%"))</f>
        <v>-0.14285714285714285</v>
      </c>
      <c r="K51" s="38">
        <f>IF(H51=0, "-", IF((F51-H51)/H51&lt;10, (F51-H51)/H51, "&gt;999%"))</f>
        <v>-0.15827338129496402</v>
      </c>
    </row>
    <row r="52" spans="1:11" x14ac:dyDescent="0.25">
      <c r="B52" s="83"/>
      <c r="D52" s="83"/>
      <c r="F52" s="83"/>
      <c r="H52" s="83"/>
    </row>
    <row r="53" spans="1:11" x14ac:dyDescent="0.25">
      <c r="A53" s="27" t="s">
        <v>554</v>
      </c>
      <c r="B53" s="71">
        <v>78</v>
      </c>
      <c r="C53" s="40">
        <f>B53/1630</f>
        <v>4.785276073619632E-2</v>
      </c>
      <c r="D53" s="71">
        <v>71</v>
      </c>
      <c r="E53" s="41">
        <f>D53/1645</f>
        <v>4.3161094224924014E-2</v>
      </c>
      <c r="F53" s="77">
        <v>571</v>
      </c>
      <c r="G53" s="42">
        <f>F53/14054</f>
        <v>4.0629002419240071E-2</v>
      </c>
      <c r="H53" s="71">
        <v>550</v>
      </c>
      <c r="I53" s="41">
        <f>H53/14340</f>
        <v>3.8354253835425386E-2</v>
      </c>
      <c r="J53" s="37">
        <f>IF(D53=0, "-", IF((B53-D53)/D53&lt;10, (B53-D53)/D53, "&gt;999%"))</f>
        <v>9.8591549295774641E-2</v>
      </c>
      <c r="K53" s="38">
        <f>IF(H53=0, "-", IF((F53-H53)/H53&lt;10, (F53-H53)/H53, "&gt;999%"))</f>
        <v>3.8181818181818185E-2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8"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561</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3</v>
      </c>
      <c r="C7" s="39">
        <f>IF(B30=0, "-", B7/B30)</f>
        <v>3.8461538461538464E-2</v>
      </c>
      <c r="D7" s="65">
        <v>2</v>
      </c>
      <c r="E7" s="21">
        <f>IF(D30=0, "-", D7/D30)</f>
        <v>2.8169014084507043E-2</v>
      </c>
      <c r="F7" s="81">
        <v>17</v>
      </c>
      <c r="G7" s="39">
        <f>IF(F30=0, "-", F7/F30)</f>
        <v>2.9772329246935202E-2</v>
      </c>
      <c r="H7" s="65">
        <v>13</v>
      </c>
      <c r="I7" s="21">
        <f>IF(H30=0, "-", H7/H30)</f>
        <v>2.3636363636363636E-2</v>
      </c>
      <c r="J7" s="20">
        <f t="shared" ref="J7:J28" si="0">IF(D7=0, "-", IF((B7-D7)/D7&lt;10, (B7-D7)/D7, "&gt;999%"))</f>
        <v>0.5</v>
      </c>
      <c r="K7" s="21">
        <f t="shared" ref="K7:K28" si="1">IF(H7=0, "-", IF((F7-H7)/H7&lt;10, (F7-H7)/H7, "&gt;999%"))</f>
        <v>0.30769230769230771</v>
      </c>
    </row>
    <row r="8" spans="1:11" x14ac:dyDescent="0.25">
      <c r="A8" s="7" t="s">
        <v>40</v>
      </c>
      <c r="B8" s="65">
        <v>2</v>
      </c>
      <c r="C8" s="39">
        <f>IF(B30=0, "-", B8/B30)</f>
        <v>2.564102564102564E-2</v>
      </c>
      <c r="D8" s="65">
        <v>3</v>
      </c>
      <c r="E8" s="21">
        <f>IF(D30=0, "-", D8/D30)</f>
        <v>4.2253521126760563E-2</v>
      </c>
      <c r="F8" s="81">
        <v>18</v>
      </c>
      <c r="G8" s="39">
        <f>IF(F30=0, "-", F8/F30)</f>
        <v>3.1523642732049037E-2</v>
      </c>
      <c r="H8" s="65">
        <v>21</v>
      </c>
      <c r="I8" s="21">
        <f>IF(H30=0, "-", H8/H30)</f>
        <v>3.8181818181818185E-2</v>
      </c>
      <c r="J8" s="20">
        <f t="shared" si="0"/>
        <v>-0.33333333333333331</v>
      </c>
      <c r="K8" s="21">
        <f t="shared" si="1"/>
        <v>-0.14285714285714285</v>
      </c>
    </row>
    <row r="9" spans="1:11" x14ac:dyDescent="0.25">
      <c r="A9" s="7" t="s">
        <v>41</v>
      </c>
      <c r="B9" s="65">
        <v>0</v>
      </c>
      <c r="C9" s="39">
        <f>IF(B30=0, "-", B9/B30)</f>
        <v>0</v>
      </c>
      <c r="D9" s="65">
        <v>1</v>
      </c>
      <c r="E9" s="21">
        <f>IF(D30=0, "-", D9/D30)</f>
        <v>1.4084507042253521E-2</v>
      </c>
      <c r="F9" s="81">
        <v>9</v>
      </c>
      <c r="G9" s="39">
        <f>IF(F30=0, "-", F9/F30)</f>
        <v>1.5761821366024518E-2</v>
      </c>
      <c r="H9" s="65">
        <v>31</v>
      </c>
      <c r="I9" s="21">
        <f>IF(H30=0, "-", H9/H30)</f>
        <v>5.6363636363636366E-2</v>
      </c>
      <c r="J9" s="20">
        <f t="shared" si="0"/>
        <v>-1</v>
      </c>
      <c r="K9" s="21">
        <f t="shared" si="1"/>
        <v>-0.70967741935483875</v>
      </c>
    </row>
    <row r="10" spans="1:11" x14ac:dyDescent="0.25">
      <c r="A10" s="7" t="s">
        <v>42</v>
      </c>
      <c r="B10" s="65">
        <v>0</v>
      </c>
      <c r="C10" s="39">
        <f>IF(B30=0, "-", B10/B30)</f>
        <v>0</v>
      </c>
      <c r="D10" s="65">
        <v>0</v>
      </c>
      <c r="E10" s="21">
        <f>IF(D30=0, "-", D10/D30)</f>
        <v>0</v>
      </c>
      <c r="F10" s="81">
        <v>2</v>
      </c>
      <c r="G10" s="39">
        <f>IF(F30=0, "-", F10/F30)</f>
        <v>3.5026269702276708E-3</v>
      </c>
      <c r="H10" s="65">
        <v>2</v>
      </c>
      <c r="I10" s="21">
        <f>IF(H30=0, "-", H10/H30)</f>
        <v>3.6363636363636364E-3</v>
      </c>
      <c r="J10" s="20" t="str">
        <f t="shared" si="0"/>
        <v>-</v>
      </c>
      <c r="K10" s="21">
        <f t="shared" si="1"/>
        <v>0</v>
      </c>
    </row>
    <row r="11" spans="1:11" x14ac:dyDescent="0.25">
      <c r="A11" s="7" t="s">
        <v>43</v>
      </c>
      <c r="B11" s="65">
        <v>4</v>
      </c>
      <c r="C11" s="39">
        <f>IF(B30=0, "-", B11/B30)</f>
        <v>5.128205128205128E-2</v>
      </c>
      <c r="D11" s="65">
        <v>8</v>
      </c>
      <c r="E11" s="21">
        <f>IF(D30=0, "-", D11/D30)</f>
        <v>0.11267605633802817</v>
      </c>
      <c r="F11" s="81">
        <v>48</v>
      </c>
      <c r="G11" s="39">
        <f>IF(F30=0, "-", F11/F30)</f>
        <v>8.4063047285464099E-2</v>
      </c>
      <c r="H11" s="65">
        <v>49</v>
      </c>
      <c r="I11" s="21">
        <f>IF(H30=0, "-", H11/H30)</f>
        <v>8.9090909090909096E-2</v>
      </c>
      <c r="J11" s="20">
        <f t="shared" si="0"/>
        <v>-0.5</v>
      </c>
      <c r="K11" s="21">
        <f t="shared" si="1"/>
        <v>-2.0408163265306121E-2</v>
      </c>
    </row>
    <row r="12" spans="1:11" x14ac:dyDescent="0.25">
      <c r="A12" s="7" t="s">
        <v>46</v>
      </c>
      <c r="B12" s="65">
        <v>9</v>
      </c>
      <c r="C12" s="39">
        <f>IF(B30=0, "-", B12/B30)</f>
        <v>0.11538461538461539</v>
      </c>
      <c r="D12" s="65">
        <v>9</v>
      </c>
      <c r="E12" s="21">
        <f>IF(D30=0, "-", D12/D30)</f>
        <v>0.12676056338028169</v>
      </c>
      <c r="F12" s="81">
        <v>85</v>
      </c>
      <c r="G12" s="39">
        <f>IF(F30=0, "-", F12/F30)</f>
        <v>0.14886164623467601</v>
      </c>
      <c r="H12" s="65">
        <v>83</v>
      </c>
      <c r="I12" s="21">
        <f>IF(H30=0, "-", H12/H30)</f>
        <v>0.15090909090909091</v>
      </c>
      <c r="J12" s="20">
        <f t="shared" si="0"/>
        <v>0</v>
      </c>
      <c r="K12" s="21">
        <f t="shared" si="1"/>
        <v>2.4096385542168676E-2</v>
      </c>
    </row>
    <row r="13" spans="1:11" x14ac:dyDescent="0.25">
      <c r="A13" s="7" t="s">
        <v>49</v>
      </c>
      <c r="B13" s="65">
        <v>0</v>
      </c>
      <c r="C13" s="39">
        <f>IF(B30=0, "-", B13/B30)</f>
        <v>0</v>
      </c>
      <c r="D13" s="65">
        <v>0</v>
      </c>
      <c r="E13" s="21">
        <f>IF(D30=0, "-", D13/D30)</f>
        <v>0</v>
      </c>
      <c r="F13" s="81">
        <v>1</v>
      </c>
      <c r="G13" s="39">
        <f>IF(F30=0, "-", F13/F30)</f>
        <v>1.7513134851138354E-3</v>
      </c>
      <c r="H13" s="65">
        <v>2</v>
      </c>
      <c r="I13" s="21">
        <f>IF(H30=0, "-", H13/H30)</f>
        <v>3.6363636363636364E-3</v>
      </c>
      <c r="J13" s="20" t="str">
        <f t="shared" si="0"/>
        <v>-</v>
      </c>
      <c r="K13" s="21">
        <f t="shared" si="1"/>
        <v>-0.5</v>
      </c>
    </row>
    <row r="14" spans="1:11" x14ac:dyDescent="0.25">
      <c r="A14" s="7" t="s">
        <v>50</v>
      </c>
      <c r="B14" s="65">
        <v>27</v>
      </c>
      <c r="C14" s="39">
        <f>IF(B30=0, "-", B14/B30)</f>
        <v>0.34615384615384615</v>
      </c>
      <c r="D14" s="65">
        <v>18</v>
      </c>
      <c r="E14" s="21">
        <f>IF(D30=0, "-", D14/D30)</f>
        <v>0.25352112676056338</v>
      </c>
      <c r="F14" s="81">
        <v>190</v>
      </c>
      <c r="G14" s="39">
        <f>IF(F30=0, "-", F14/F30)</f>
        <v>0.33274956217162871</v>
      </c>
      <c r="H14" s="65">
        <v>122</v>
      </c>
      <c r="I14" s="21">
        <f>IF(H30=0, "-", H14/H30)</f>
        <v>0.22181818181818183</v>
      </c>
      <c r="J14" s="20">
        <f t="shared" si="0"/>
        <v>0.5</v>
      </c>
      <c r="K14" s="21">
        <f t="shared" si="1"/>
        <v>0.55737704918032782</v>
      </c>
    </row>
    <row r="15" spans="1:11" x14ac:dyDescent="0.25">
      <c r="A15" s="7" t="s">
        <v>52</v>
      </c>
      <c r="B15" s="65">
        <v>0</v>
      </c>
      <c r="C15" s="39">
        <f>IF(B30=0, "-", B15/B30)</f>
        <v>0</v>
      </c>
      <c r="D15" s="65">
        <v>0</v>
      </c>
      <c r="E15" s="21">
        <f>IF(D30=0, "-", D15/D30)</f>
        <v>0</v>
      </c>
      <c r="F15" s="81">
        <v>0</v>
      </c>
      <c r="G15" s="39">
        <f>IF(F30=0, "-", F15/F30)</f>
        <v>0</v>
      </c>
      <c r="H15" s="65">
        <v>20</v>
      </c>
      <c r="I15" s="21">
        <f>IF(H30=0, "-", H15/H30)</f>
        <v>3.6363636363636362E-2</v>
      </c>
      <c r="J15" s="20" t="str">
        <f t="shared" si="0"/>
        <v>-</v>
      </c>
      <c r="K15" s="21">
        <f t="shared" si="1"/>
        <v>-1</v>
      </c>
    </row>
    <row r="16" spans="1:11" x14ac:dyDescent="0.25">
      <c r="A16" s="7" t="s">
        <v>55</v>
      </c>
      <c r="B16" s="65">
        <v>3</v>
      </c>
      <c r="C16" s="39">
        <f>IF(B30=0, "-", B16/B30)</f>
        <v>3.8461538461538464E-2</v>
      </c>
      <c r="D16" s="65">
        <v>5</v>
      </c>
      <c r="E16" s="21">
        <f>IF(D30=0, "-", D16/D30)</f>
        <v>7.0422535211267609E-2</v>
      </c>
      <c r="F16" s="81">
        <v>23</v>
      </c>
      <c r="G16" s="39">
        <f>IF(F30=0, "-", F16/F30)</f>
        <v>4.0280210157618214E-2</v>
      </c>
      <c r="H16" s="65">
        <v>32</v>
      </c>
      <c r="I16" s="21">
        <f>IF(H30=0, "-", H16/H30)</f>
        <v>5.8181818181818182E-2</v>
      </c>
      <c r="J16" s="20">
        <f t="shared" si="0"/>
        <v>-0.4</v>
      </c>
      <c r="K16" s="21">
        <f t="shared" si="1"/>
        <v>-0.28125</v>
      </c>
    </row>
    <row r="17" spans="1:11" x14ac:dyDescent="0.25">
      <c r="A17" s="7" t="s">
        <v>58</v>
      </c>
      <c r="B17" s="65">
        <v>2</v>
      </c>
      <c r="C17" s="39">
        <f>IF(B30=0, "-", B17/B30)</f>
        <v>2.564102564102564E-2</v>
      </c>
      <c r="D17" s="65">
        <v>2</v>
      </c>
      <c r="E17" s="21">
        <f>IF(D30=0, "-", D17/D30)</f>
        <v>2.8169014084507043E-2</v>
      </c>
      <c r="F17" s="81">
        <v>28</v>
      </c>
      <c r="G17" s="39">
        <f>IF(F30=0, "-", F17/F30)</f>
        <v>4.9036777583187391E-2</v>
      </c>
      <c r="H17" s="65">
        <v>16</v>
      </c>
      <c r="I17" s="21">
        <f>IF(H30=0, "-", H17/H30)</f>
        <v>2.9090909090909091E-2</v>
      </c>
      <c r="J17" s="20">
        <f t="shared" si="0"/>
        <v>0</v>
      </c>
      <c r="K17" s="21">
        <f t="shared" si="1"/>
        <v>0.75</v>
      </c>
    </row>
    <row r="18" spans="1:11" x14ac:dyDescent="0.25">
      <c r="A18" s="7" t="s">
        <v>61</v>
      </c>
      <c r="B18" s="65">
        <v>0</v>
      </c>
      <c r="C18" s="39">
        <f>IF(B30=0, "-", B18/B30)</f>
        <v>0</v>
      </c>
      <c r="D18" s="65">
        <v>1</v>
      </c>
      <c r="E18" s="21">
        <f>IF(D30=0, "-", D18/D30)</f>
        <v>1.4084507042253521E-2</v>
      </c>
      <c r="F18" s="81">
        <v>6</v>
      </c>
      <c r="G18" s="39">
        <f>IF(F30=0, "-", F18/F30)</f>
        <v>1.0507880910683012E-2</v>
      </c>
      <c r="H18" s="65">
        <v>9</v>
      </c>
      <c r="I18" s="21">
        <f>IF(H30=0, "-", H18/H30)</f>
        <v>1.6363636363636365E-2</v>
      </c>
      <c r="J18" s="20">
        <f t="shared" si="0"/>
        <v>-1</v>
      </c>
      <c r="K18" s="21">
        <f t="shared" si="1"/>
        <v>-0.33333333333333331</v>
      </c>
    </row>
    <row r="19" spans="1:11" x14ac:dyDescent="0.25">
      <c r="A19" s="7" t="s">
        <v>62</v>
      </c>
      <c r="B19" s="65">
        <v>0</v>
      </c>
      <c r="C19" s="39">
        <f>IF(B30=0, "-", B19/B30)</f>
        <v>0</v>
      </c>
      <c r="D19" s="65">
        <v>0</v>
      </c>
      <c r="E19" s="21">
        <f>IF(D30=0, "-", D19/D30)</f>
        <v>0</v>
      </c>
      <c r="F19" s="81">
        <v>1</v>
      </c>
      <c r="G19" s="39">
        <f>IF(F30=0, "-", F19/F30)</f>
        <v>1.7513134851138354E-3</v>
      </c>
      <c r="H19" s="65">
        <v>3</v>
      </c>
      <c r="I19" s="21">
        <f>IF(H30=0, "-", H19/H30)</f>
        <v>5.454545454545455E-3</v>
      </c>
      <c r="J19" s="20" t="str">
        <f t="shared" si="0"/>
        <v>-</v>
      </c>
      <c r="K19" s="21">
        <f t="shared" si="1"/>
        <v>-0.66666666666666663</v>
      </c>
    </row>
    <row r="20" spans="1:11" x14ac:dyDescent="0.25">
      <c r="A20" s="7" t="s">
        <v>67</v>
      </c>
      <c r="B20" s="65">
        <v>0</v>
      </c>
      <c r="C20" s="39">
        <f>IF(B30=0, "-", B20/B30)</f>
        <v>0</v>
      </c>
      <c r="D20" s="65">
        <v>3</v>
      </c>
      <c r="E20" s="21">
        <f>IF(D30=0, "-", D20/D30)</f>
        <v>4.2253521126760563E-2</v>
      </c>
      <c r="F20" s="81">
        <v>0</v>
      </c>
      <c r="G20" s="39">
        <f>IF(F30=0, "-", F20/F30)</f>
        <v>0</v>
      </c>
      <c r="H20" s="65">
        <v>4</v>
      </c>
      <c r="I20" s="21">
        <f>IF(H30=0, "-", H20/H30)</f>
        <v>7.2727272727272727E-3</v>
      </c>
      <c r="J20" s="20">
        <f t="shared" si="0"/>
        <v>-1</v>
      </c>
      <c r="K20" s="21">
        <f t="shared" si="1"/>
        <v>-1</v>
      </c>
    </row>
    <row r="21" spans="1:11" x14ac:dyDescent="0.25">
      <c r="A21" s="7" t="s">
        <v>68</v>
      </c>
      <c r="B21" s="65">
        <v>10</v>
      </c>
      <c r="C21" s="39">
        <f>IF(B30=0, "-", B21/B30)</f>
        <v>0.12820512820512819</v>
      </c>
      <c r="D21" s="65">
        <v>0</v>
      </c>
      <c r="E21" s="21">
        <f>IF(D30=0, "-", D21/D30)</f>
        <v>0</v>
      </c>
      <c r="F21" s="81">
        <v>35</v>
      </c>
      <c r="G21" s="39">
        <f>IF(F30=0, "-", F21/F30)</f>
        <v>6.1295971978984239E-2</v>
      </c>
      <c r="H21" s="65">
        <v>29</v>
      </c>
      <c r="I21" s="21">
        <f>IF(H30=0, "-", H21/H30)</f>
        <v>5.2727272727272727E-2</v>
      </c>
      <c r="J21" s="20" t="str">
        <f t="shared" si="0"/>
        <v>-</v>
      </c>
      <c r="K21" s="21">
        <f t="shared" si="1"/>
        <v>0.20689655172413793</v>
      </c>
    </row>
    <row r="22" spans="1:11" x14ac:dyDescent="0.25">
      <c r="A22" s="7" t="s">
        <v>73</v>
      </c>
      <c r="B22" s="65">
        <v>0</v>
      </c>
      <c r="C22" s="39">
        <f>IF(B30=0, "-", B22/B30)</f>
        <v>0</v>
      </c>
      <c r="D22" s="65">
        <v>0</v>
      </c>
      <c r="E22" s="21">
        <f>IF(D30=0, "-", D22/D30)</f>
        <v>0</v>
      </c>
      <c r="F22" s="81">
        <v>0</v>
      </c>
      <c r="G22" s="39">
        <f>IF(F30=0, "-", F22/F30)</f>
        <v>0</v>
      </c>
      <c r="H22" s="65">
        <v>1</v>
      </c>
      <c r="I22" s="21">
        <f>IF(H30=0, "-", H22/H30)</f>
        <v>1.8181818181818182E-3</v>
      </c>
      <c r="J22" s="20" t="str">
        <f t="shared" si="0"/>
        <v>-</v>
      </c>
      <c r="K22" s="21">
        <f t="shared" si="1"/>
        <v>-1</v>
      </c>
    </row>
    <row r="23" spans="1:11" x14ac:dyDescent="0.25">
      <c r="A23" s="7" t="s">
        <v>77</v>
      </c>
      <c r="B23" s="65">
        <v>5</v>
      </c>
      <c r="C23" s="39">
        <f>IF(B30=0, "-", B23/B30)</f>
        <v>6.4102564102564097E-2</v>
      </c>
      <c r="D23" s="65">
        <v>8</v>
      </c>
      <c r="E23" s="21">
        <f>IF(D30=0, "-", D23/D30)</f>
        <v>0.11267605633802817</v>
      </c>
      <c r="F23" s="81">
        <v>46</v>
      </c>
      <c r="G23" s="39">
        <f>IF(F30=0, "-", F23/F30)</f>
        <v>8.0560420315236428E-2</v>
      </c>
      <c r="H23" s="65">
        <v>35</v>
      </c>
      <c r="I23" s="21">
        <f>IF(H30=0, "-", H23/H30)</f>
        <v>6.363636363636363E-2</v>
      </c>
      <c r="J23" s="20">
        <f t="shared" si="0"/>
        <v>-0.375</v>
      </c>
      <c r="K23" s="21">
        <f t="shared" si="1"/>
        <v>0.31428571428571428</v>
      </c>
    </row>
    <row r="24" spans="1:11" x14ac:dyDescent="0.25">
      <c r="A24" s="7" t="s">
        <v>78</v>
      </c>
      <c r="B24" s="65">
        <v>7</v>
      </c>
      <c r="C24" s="39">
        <f>IF(B30=0, "-", B24/B30)</f>
        <v>8.9743589743589744E-2</v>
      </c>
      <c r="D24" s="65">
        <v>1</v>
      </c>
      <c r="E24" s="21">
        <f>IF(D30=0, "-", D24/D30)</f>
        <v>1.4084507042253521E-2</v>
      </c>
      <c r="F24" s="81">
        <v>11</v>
      </c>
      <c r="G24" s="39">
        <f>IF(F30=0, "-", F24/F30)</f>
        <v>1.9264448336252189E-2</v>
      </c>
      <c r="H24" s="65">
        <v>12</v>
      </c>
      <c r="I24" s="21">
        <f>IF(H30=0, "-", H24/H30)</f>
        <v>2.181818181818182E-2</v>
      </c>
      <c r="J24" s="20">
        <f t="shared" si="0"/>
        <v>6</v>
      </c>
      <c r="K24" s="21">
        <f t="shared" si="1"/>
        <v>-8.3333333333333329E-2</v>
      </c>
    </row>
    <row r="25" spans="1:11" x14ac:dyDescent="0.25">
      <c r="A25" s="7" t="s">
        <v>85</v>
      </c>
      <c r="B25" s="65">
        <v>1</v>
      </c>
      <c r="C25" s="39">
        <f>IF(B30=0, "-", B25/B30)</f>
        <v>1.282051282051282E-2</v>
      </c>
      <c r="D25" s="65">
        <v>2</v>
      </c>
      <c r="E25" s="21">
        <f>IF(D30=0, "-", D25/D30)</f>
        <v>2.8169014084507043E-2</v>
      </c>
      <c r="F25" s="81">
        <v>9</v>
      </c>
      <c r="G25" s="39">
        <f>IF(F30=0, "-", F25/F30)</f>
        <v>1.5761821366024518E-2</v>
      </c>
      <c r="H25" s="65">
        <v>7</v>
      </c>
      <c r="I25" s="21">
        <f>IF(H30=0, "-", H25/H30)</f>
        <v>1.2727272727272728E-2</v>
      </c>
      <c r="J25" s="20">
        <f t="shared" si="0"/>
        <v>-0.5</v>
      </c>
      <c r="K25" s="21">
        <f t="shared" si="1"/>
        <v>0.2857142857142857</v>
      </c>
    </row>
    <row r="26" spans="1:11" x14ac:dyDescent="0.25">
      <c r="A26" s="7" t="s">
        <v>86</v>
      </c>
      <c r="B26" s="65">
        <v>3</v>
      </c>
      <c r="C26" s="39">
        <f>IF(B30=0, "-", B26/B30)</f>
        <v>3.8461538461538464E-2</v>
      </c>
      <c r="D26" s="65">
        <v>2</v>
      </c>
      <c r="E26" s="21">
        <f>IF(D30=0, "-", D26/D30)</f>
        <v>2.8169014084507043E-2</v>
      </c>
      <c r="F26" s="81">
        <v>13</v>
      </c>
      <c r="G26" s="39">
        <f>IF(F30=0, "-", F26/F30)</f>
        <v>2.276707530647986E-2</v>
      </c>
      <c r="H26" s="65">
        <v>13</v>
      </c>
      <c r="I26" s="21">
        <f>IF(H30=0, "-", H26/H30)</f>
        <v>2.3636363636363636E-2</v>
      </c>
      <c r="J26" s="20">
        <f t="shared" si="0"/>
        <v>0.5</v>
      </c>
      <c r="K26" s="21">
        <f t="shared" si="1"/>
        <v>0</v>
      </c>
    </row>
    <row r="27" spans="1:11" x14ac:dyDescent="0.25">
      <c r="A27" s="7" t="s">
        <v>88</v>
      </c>
      <c r="B27" s="65">
        <v>2</v>
      </c>
      <c r="C27" s="39">
        <f>IF(B30=0, "-", B27/B30)</f>
        <v>2.564102564102564E-2</v>
      </c>
      <c r="D27" s="65">
        <v>6</v>
      </c>
      <c r="E27" s="21">
        <f>IF(D30=0, "-", D27/D30)</f>
        <v>8.4507042253521125E-2</v>
      </c>
      <c r="F27" s="81">
        <v>29</v>
      </c>
      <c r="G27" s="39">
        <f>IF(F30=0, "-", F27/F30)</f>
        <v>5.0788091068301226E-2</v>
      </c>
      <c r="H27" s="65">
        <v>44</v>
      </c>
      <c r="I27" s="21">
        <f>IF(H30=0, "-", H27/H30)</f>
        <v>0.08</v>
      </c>
      <c r="J27" s="20">
        <f t="shared" si="0"/>
        <v>-0.66666666666666663</v>
      </c>
      <c r="K27" s="21">
        <f t="shared" si="1"/>
        <v>-0.34090909090909088</v>
      </c>
    </row>
    <row r="28" spans="1:11" x14ac:dyDescent="0.25">
      <c r="A28" s="7" t="s">
        <v>89</v>
      </c>
      <c r="B28" s="65">
        <v>0</v>
      </c>
      <c r="C28" s="39">
        <f>IF(B30=0, "-", B28/B30)</f>
        <v>0</v>
      </c>
      <c r="D28" s="65">
        <v>0</v>
      </c>
      <c r="E28" s="21">
        <f>IF(D30=0, "-", D28/D30)</f>
        <v>0</v>
      </c>
      <c r="F28" s="81">
        <v>0</v>
      </c>
      <c r="G28" s="39">
        <f>IF(F30=0, "-", F28/F30)</f>
        <v>0</v>
      </c>
      <c r="H28" s="65">
        <v>2</v>
      </c>
      <c r="I28" s="21">
        <f>IF(H30=0, "-", H28/H30)</f>
        <v>3.6363636363636364E-3</v>
      </c>
      <c r="J28" s="20" t="str">
        <f t="shared" si="0"/>
        <v>-</v>
      </c>
      <c r="K28" s="21">
        <f t="shared" si="1"/>
        <v>-1</v>
      </c>
    </row>
    <row r="29" spans="1:11" x14ac:dyDescent="0.25">
      <c r="A29" s="2"/>
      <c r="B29" s="68"/>
      <c r="C29" s="33"/>
      <c r="D29" s="68"/>
      <c r="E29" s="6"/>
      <c r="F29" s="82"/>
      <c r="G29" s="33"/>
      <c r="H29" s="68"/>
      <c r="I29" s="6"/>
      <c r="J29" s="5"/>
      <c r="K29" s="6"/>
    </row>
    <row r="30" spans="1:11" s="43" customFormat="1" x14ac:dyDescent="0.25">
      <c r="A30" s="162" t="s">
        <v>554</v>
      </c>
      <c r="B30" s="71">
        <f>SUM(B7:B29)</f>
        <v>78</v>
      </c>
      <c r="C30" s="40">
        <v>1</v>
      </c>
      <c r="D30" s="71">
        <f>SUM(D7:D29)</f>
        <v>71</v>
      </c>
      <c r="E30" s="41">
        <v>1</v>
      </c>
      <c r="F30" s="77">
        <f>SUM(F7:F29)</f>
        <v>571</v>
      </c>
      <c r="G30" s="42">
        <v>1</v>
      </c>
      <c r="H30" s="71">
        <f>SUM(H7:H29)</f>
        <v>550</v>
      </c>
      <c r="I30" s="41">
        <v>1</v>
      </c>
      <c r="J30" s="37">
        <f>IF(D30=0, "-", (B30-D30)/D30)</f>
        <v>9.8591549295774641E-2</v>
      </c>
      <c r="K30" s="38">
        <f>IF(H30=0, "-", (F30-H30)/H30)</f>
        <v>3.8181818181818185E-2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02"/>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236</v>
      </c>
      <c r="B8" s="143">
        <v>0</v>
      </c>
      <c r="C8" s="144">
        <v>0</v>
      </c>
      <c r="D8" s="143">
        <v>4</v>
      </c>
      <c r="E8" s="144">
        <v>4</v>
      </c>
      <c r="F8" s="145"/>
      <c r="G8" s="143">
        <f>B8-C8</f>
        <v>0</v>
      </c>
      <c r="H8" s="144">
        <f>D8-E8</f>
        <v>0</v>
      </c>
      <c r="I8" s="151" t="str">
        <f>IF(C8=0, "-", IF(G8/C8&lt;10, G8/C8, "&gt;999%"))</f>
        <v>-</v>
      </c>
      <c r="J8" s="152">
        <f>IF(E8=0, "-", IF(H8/E8&lt;10, H8/E8, "&gt;999%"))</f>
        <v>0</v>
      </c>
    </row>
    <row r="9" spans="1:10" x14ac:dyDescent="0.25">
      <c r="A9" s="158" t="s">
        <v>205</v>
      </c>
      <c r="B9" s="65">
        <v>0</v>
      </c>
      <c r="C9" s="66">
        <v>0</v>
      </c>
      <c r="D9" s="65">
        <v>0</v>
      </c>
      <c r="E9" s="66">
        <v>3</v>
      </c>
      <c r="F9" s="67"/>
      <c r="G9" s="65">
        <f>B9-C9</f>
        <v>0</v>
      </c>
      <c r="H9" s="66">
        <f>D9-E9</f>
        <v>-3</v>
      </c>
      <c r="I9" s="20" t="str">
        <f>IF(C9=0, "-", IF(G9/C9&lt;10, G9/C9, "&gt;999%"))</f>
        <v>-</v>
      </c>
      <c r="J9" s="21">
        <f>IF(E9=0, "-", IF(H9/E9&lt;10, H9/E9, "&gt;999%"))</f>
        <v>-1</v>
      </c>
    </row>
    <row r="10" spans="1:10" x14ac:dyDescent="0.25">
      <c r="A10" s="158" t="s">
        <v>357</v>
      </c>
      <c r="B10" s="65">
        <v>1</v>
      </c>
      <c r="C10" s="66">
        <v>1</v>
      </c>
      <c r="D10" s="65">
        <v>2</v>
      </c>
      <c r="E10" s="66">
        <v>3</v>
      </c>
      <c r="F10" s="67"/>
      <c r="G10" s="65">
        <f>B10-C10</f>
        <v>0</v>
      </c>
      <c r="H10" s="66">
        <f>D10-E10</f>
        <v>-1</v>
      </c>
      <c r="I10" s="20">
        <f>IF(C10=0, "-", IF(G10/C10&lt;10, G10/C10, "&gt;999%"))</f>
        <v>0</v>
      </c>
      <c r="J10" s="21">
        <f>IF(E10=0, "-", IF(H10/E10&lt;10, H10/E10, "&gt;999%"))</f>
        <v>-0.33333333333333331</v>
      </c>
    </row>
    <row r="11" spans="1:10" s="160" customFormat="1" x14ac:dyDescent="0.25">
      <c r="A11" s="178" t="s">
        <v>562</v>
      </c>
      <c r="B11" s="71">
        <v>1</v>
      </c>
      <c r="C11" s="72">
        <v>1</v>
      </c>
      <c r="D11" s="71">
        <v>6</v>
      </c>
      <c r="E11" s="72">
        <v>10</v>
      </c>
      <c r="F11" s="73"/>
      <c r="G11" s="71">
        <f>B11-C11</f>
        <v>0</v>
      </c>
      <c r="H11" s="72">
        <f>D11-E11</f>
        <v>-4</v>
      </c>
      <c r="I11" s="37">
        <f>IF(C11=0, "-", IF(G11/C11&lt;10, G11/C11, "&gt;999%"))</f>
        <v>0</v>
      </c>
      <c r="J11" s="38">
        <f>IF(E11=0, "-", IF(H11/E11&lt;10, H11/E11, "&gt;999%"))</f>
        <v>-0.4</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202</v>
      </c>
      <c r="B14" s="65">
        <v>0</v>
      </c>
      <c r="C14" s="66">
        <v>0</v>
      </c>
      <c r="D14" s="65">
        <v>1</v>
      </c>
      <c r="E14" s="66">
        <v>3</v>
      </c>
      <c r="F14" s="67"/>
      <c r="G14" s="65">
        <f t="shared" ref="G14:G28" si="0">B14-C14</f>
        <v>0</v>
      </c>
      <c r="H14" s="66">
        <f t="shared" ref="H14:H28" si="1">D14-E14</f>
        <v>-2</v>
      </c>
      <c r="I14" s="20" t="str">
        <f t="shared" ref="I14:I28" si="2">IF(C14=0, "-", IF(G14/C14&lt;10, G14/C14, "&gt;999%"))</f>
        <v>-</v>
      </c>
      <c r="J14" s="21">
        <f t="shared" ref="J14:J28" si="3">IF(E14=0, "-", IF(H14/E14&lt;10, H14/E14, "&gt;999%"))</f>
        <v>-0.66666666666666663</v>
      </c>
    </row>
    <row r="15" spans="1:10" x14ac:dyDescent="0.25">
      <c r="A15" s="158" t="s">
        <v>222</v>
      </c>
      <c r="B15" s="65">
        <v>2</v>
      </c>
      <c r="C15" s="66">
        <v>0</v>
      </c>
      <c r="D15" s="65">
        <v>13</v>
      </c>
      <c r="E15" s="66">
        <v>8</v>
      </c>
      <c r="F15" s="67"/>
      <c r="G15" s="65">
        <f t="shared" si="0"/>
        <v>2</v>
      </c>
      <c r="H15" s="66">
        <f t="shared" si="1"/>
        <v>5</v>
      </c>
      <c r="I15" s="20" t="str">
        <f t="shared" si="2"/>
        <v>-</v>
      </c>
      <c r="J15" s="21">
        <f t="shared" si="3"/>
        <v>0.625</v>
      </c>
    </row>
    <row r="16" spans="1:10" x14ac:dyDescent="0.25">
      <c r="A16" s="158" t="s">
        <v>275</v>
      </c>
      <c r="B16" s="65">
        <v>0</v>
      </c>
      <c r="C16" s="66">
        <v>0</v>
      </c>
      <c r="D16" s="65">
        <v>0</v>
      </c>
      <c r="E16" s="66">
        <v>1</v>
      </c>
      <c r="F16" s="67"/>
      <c r="G16" s="65">
        <f t="shared" si="0"/>
        <v>0</v>
      </c>
      <c r="H16" s="66">
        <f t="shared" si="1"/>
        <v>-1</v>
      </c>
      <c r="I16" s="20" t="str">
        <f t="shared" si="2"/>
        <v>-</v>
      </c>
      <c r="J16" s="21">
        <f t="shared" si="3"/>
        <v>-1</v>
      </c>
    </row>
    <row r="17" spans="1:10" x14ac:dyDescent="0.25">
      <c r="A17" s="158" t="s">
        <v>237</v>
      </c>
      <c r="B17" s="65">
        <v>1</v>
      </c>
      <c r="C17" s="66">
        <v>0</v>
      </c>
      <c r="D17" s="65">
        <v>3</v>
      </c>
      <c r="E17" s="66">
        <v>6</v>
      </c>
      <c r="F17" s="67"/>
      <c r="G17" s="65">
        <f t="shared" si="0"/>
        <v>1</v>
      </c>
      <c r="H17" s="66">
        <f t="shared" si="1"/>
        <v>-3</v>
      </c>
      <c r="I17" s="20" t="str">
        <f t="shared" si="2"/>
        <v>-</v>
      </c>
      <c r="J17" s="21">
        <f t="shared" si="3"/>
        <v>-0.5</v>
      </c>
    </row>
    <row r="18" spans="1:10" x14ac:dyDescent="0.25">
      <c r="A18" s="158" t="s">
        <v>284</v>
      </c>
      <c r="B18" s="65">
        <v>0</v>
      </c>
      <c r="C18" s="66">
        <v>0</v>
      </c>
      <c r="D18" s="65">
        <v>1</v>
      </c>
      <c r="E18" s="66">
        <v>1</v>
      </c>
      <c r="F18" s="67"/>
      <c r="G18" s="65">
        <f t="shared" si="0"/>
        <v>0</v>
      </c>
      <c r="H18" s="66">
        <f t="shared" si="1"/>
        <v>0</v>
      </c>
      <c r="I18" s="20" t="str">
        <f t="shared" si="2"/>
        <v>-</v>
      </c>
      <c r="J18" s="21">
        <f t="shared" si="3"/>
        <v>0</v>
      </c>
    </row>
    <row r="19" spans="1:10" x14ac:dyDescent="0.25">
      <c r="A19" s="158" t="s">
        <v>238</v>
      </c>
      <c r="B19" s="65">
        <v>0</v>
      </c>
      <c r="C19" s="66">
        <v>1</v>
      </c>
      <c r="D19" s="65">
        <v>1</v>
      </c>
      <c r="E19" s="66">
        <v>6</v>
      </c>
      <c r="F19" s="67"/>
      <c r="G19" s="65">
        <f t="shared" si="0"/>
        <v>-1</v>
      </c>
      <c r="H19" s="66">
        <f t="shared" si="1"/>
        <v>-5</v>
      </c>
      <c r="I19" s="20">
        <f t="shared" si="2"/>
        <v>-1</v>
      </c>
      <c r="J19" s="21">
        <f t="shared" si="3"/>
        <v>-0.83333333333333337</v>
      </c>
    </row>
    <row r="20" spans="1:10" x14ac:dyDescent="0.25">
      <c r="A20" s="158" t="s">
        <v>254</v>
      </c>
      <c r="B20" s="65">
        <v>0</v>
      </c>
      <c r="C20" s="66">
        <v>1</v>
      </c>
      <c r="D20" s="65">
        <v>2</v>
      </c>
      <c r="E20" s="66">
        <v>1</v>
      </c>
      <c r="F20" s="67"/>
      <c r="G20" s="65">
        <f t="shared" si="0"/>
        <v>-1</v>
      </c>
      <c r="H20" s="66">
        <f t="shared" si="1"/>
        <v>1</v>
      </c>
      <c r="I20" s="20">
        <f t="shared" si="2"/>
        <v>-1</v>
      </c>
      <c r="J20" s="21">
        <f t="shared" si="3"/>
        <v>1</v>
      </c>
    </row>
    <row r="21" spans="1:10" x14ac:dyDescent="0.25">
      <c r="A21" s="158" t="s">
        <v>395</v>
      </c>
      <c r="B21" s="65">
        <v>0</v>
      </c>
      <c r="C21" s="66">
        <v>0</v>
      </c>
      <c r="D21" s="65">
        <v>6</v>
      </c>
      <c r="E21" s="66">
        <v>3</v>
      </c>
      <c r="F21" s="67"/>
      <c r="G21" s="65">
        <f t="shared" si="0"/>
        <v>0</v>
      </c>
      <c r="H21" s="66">
        <f t="shared" si="1"/>
        <v>3</v>
      </c>
      <c r="I21" s="20" t="str">
        <f t="shared" si="2"/>
        <v>-</v>
      </c>
      <c r="J21" s="21">
        <f t="shared" si="3"/>
        <v>1</v>
      </c>
    </row>
    <row r="22" spans="1:10" x14ac:dyDescent="0.25">
      <c r="A22" s="158" t="s">
        <v>329</v>
      </c>
      <c r="B22" s="65">
        <v>2</v>
      </c>
      <c r="C22" s="66">
        <v>3</v>
      </c>
      <c r="D22" s="65">
        <v>7</v>
      </c>
      <c r="E22" s="66">
        <v>15</v>
      </c>
      <c r="F22" s="67"/>
      <c r="G22" s="65">
        <f t="shared" si="0"/>
        <v>-1</v>
      </c>
      <c r="H22" s="66">
        <f t="shared" si="1"/>
        <v>-8</v>
      </c>
      <c r="I22" s="20">
        <f t="shared" si="2"/>
        <v>-0.33333333333333331</v>
      </c>
      <c r="J22" s="21">
        <f t="shared" si="3"/>
        <v>-0.53333333333333333</v>
      </c>
    </row>
    <row r="23" spans="1:10" x14ac:dyDescent="0.25">
      <c r="A23" s="158" t="s">
        <v>330</v>
      </c>
      <c r="B23" s="65">
        <v>0</v>
      </c>
      <c r="C23" s="66">
        <v>7</v>
      </c>
      <c r="D23" s="65">
        <v>37</v>
      </c>
      <c r="E23" s="66">
        <v>51</v>
      </c>
      <c r="F23" s="67"/>
      <c r="G23" s="65">
        <f t="shared" si="0"/>
        <v>-7</v>
      </c>
      <c r="H23" s="66">
        <f t="shared" si="1"/>
        <v>-14</v>
      </c>
      <c r="I23" s="20">
        <f t="shared" si="2"/>
        <v>-1</v>
      </c>
      <c r="J23" s="21">
        <f t="shared" si="3"/>
        <v>-0.27450980392156865</v>
      </c>
    </row>
    <row r="24" spans="1:10" x14ac:dyDescent="0.25">
      <c r="A24" s="158" t="s">
        <v>358</v>
      </c>
      <c r="B24" s="65">
        <v>4</v>
      </c>
      <c r="C24" s="66">
        <v>3</v>
      </c>
      <c r="D24" s="65">
        <v>32</v>
      </c>
      <c r="E24" s="66">
        <v>40</v>
      </c>
      <c r="F24" s="67"/>
      <c r="G24" s="65">
        <f t="shared" si="0"/>
        <v>1</v>
      </c>
      <c r="H24" s="66">
        <f t="shared" si="1"/>
        <v>-8</v>
      </c>
      <c r="I24" s="20">
        <f t="shared" si="2"/>
        <v>0.33333333333333331</v>
      </c>
      <c r="J24" s="21">
        <f t="shared" si="3"/>
        <v>-0.2</v>
      </c>
    </row>
    <row r="25" spans="1:10" x14ac:dyDescent="0.25">
      <c r="A25" s="158" t="s">
        <v>396</v>
      </c>
      <c r="B25" s="65">
        <v>0</v>
      </c>
      <c r="C25" s="66">
        <v>0</v>
      </c>
      <c r="D25" s="65">
        <v>5</v>
      </c>
      <c r="E25" s="66">
        <v>8</v>
      </c>
      <c r="F25" s="67"/>
      <c r="G25" s="65">
        <f t="shared" si="0"/>
        <v>0</v>
      </c>
      <c r="H25" s="66">
        <f t="shared" si="1"/>
        <v>-3</v>
      </c>
      <c r="I25" s="20" t="str">
        <f t="shared" si="2"/>
        <v>-</v>
      </c>
      <c r="J25" s="21">
        <f t="shared" si="3"/>
        <v>-0.375</v>
      </c>
    </row>
    <row r="26" spans="1:10" x14ac:dyDescent="0.25">
      <c r="A26" s="158" t="s">
        <v>417</v>
      </c>
      <c r="B26" s="65">
        <v>1</v>
      </c>
      <c r="C26" s="66">
        <v>0</v>
      </c>
      <c r="D26" s="65">
        <v>5</v>
      </c>
      <c r="E26" s="66">
        <v>2</v>
      </c>
      <c r="F26" s="67"/>
      <c r="G26" s="65">
        <f t="shared" si="0"/>
        <v>1</v>
      </c>
      <c r="H26" s="66">
        <f t="shared" si="1"/>
        <v>3</v>
      </c>
      <c r="I26" s="20" t="str">
        <f t="shared" si="2"/>
        <v>-</v>
      </c>
      <c r="J26" s="21">
        <f t="shared" si="3"/>
        <v>1.5</v>
      </c>
    </row>
    <row r="27" spans="1:10" x14ac:dyDescent="0.25">
      <c r="A27" s="158" t="s">
        <v>285</v>
      </c>
      <c r="B27" s="65">
        <v>0</v>
      </c>
      <c r="C27" s="66">
        <v>0</v>
      </c>
      <c r="D27" s="65">
        <v>1</v>
      </c>
      <c r="E27" s="66">
        <v>0</v>
      </c>
      <c r="F27" s="67"/>
      <c r="G27" s="65">
        <f t="shared" si="0"/>
        <v>0</v>
      </c>
      <c r="H27" s="66">
        <f t="shared" si="1"/>
        <v>1</v>
      </c>
      <c r="I27" s="20" t="str">
        <f t="shared" si="2"/>
        <v>-</v>
      </c>
      <c r="J27" s="21" t="str">
        <f t="shared" si="3"/>
        <v>-</v>
      </c>
    </row>
    <row r="28" spans="1:10" s="160" customFormat="1" x14ac:dyDescent="0.25">
      <c r="A28" s="178" t="s">
        <v>563</v>
      </c>
      <c r="B28" s="71">
        <v>10</v>
      </c>
      <c r="C28" s="72">
        <v>15</v>
      </c>
      <c r="D28" s="71">
        <v>114</v>
      </c>
      <c r="E28" s="72">
        <v>145</v>
      </c>
      <c r="F28" s="73"/>
      <c r="G28" s="71">
        <f t="shared" si="0"/>
        <v>-5</v>
      </c>
      <c r="H28" s="72">
        <f t="shared" si="1"/>
        <v>-31</v>
      </c>
      <c r="I28" s="37">
        <f t="shared" si="2"/>
        <v>-0.33333333333333331</v>
      </c>
      <c r="J28" s="38">
        <f t="shared" si="3"/>
        <v>-0.21379310344827587</v>
      </c>
    </row>
    <row r="29" spans="1:10" x14ac:dyDescent="0.25">
      <c r="A29" s="177"/>
      <c r="B29" s="143"/>
      <c r="C29" s="144"/>
      <c r="D29" s="143"/>
      <c r="E29" s="144"/>
      <c r="F29" s="145"/>
      <c r="G29" s="143"/>
      <c r="H29" s="144"/>
      <c r="I29" s="151"/>
      <c r="J29" s="152"/>
    </row>
    <row r="30" spans="1:10" s="139" customFormat="1" x14ac:dyDescent="0.25">
      <c r="A30" s="159" t="s">
        <v>33</v>
      </c>
      <c r="B30" s="65"/>
      <c r="C30" s="66"/>
      <c r="D30" s="65"/>
      <c r="E30" s="66"/>
      <c r="F30" s="67"/>
      <c r="G30" s="65"/>
      <c r="H30" s="66"/>
      <c r="I30" s="20"/>
      <c r="J30" s="21"/>
    </row>
    <row r="31" spans="1:10" x14ac:dyDescent="0.25">
      <c r="A31" s="158" t="s">
        <v>223</v>
      </c>
      <c r="B31" s="65">
        <v>2</v>
      </c>
      <c r="C31" s="66">
        <v>0</v>
      </c>
      <c r="D31" s="65">
        <v>10</v>
      </c>
      <c r="E31" s="66">
        <v>13</v>
      </c>
      <c r="F31" s="67"/>
      <c r="G31" s="65">
        <f t="shared" ref="G31:G47" si="4">B31-C31</f>
        <v>2</v>
      </c>
      <c r="H31" s="66">
        <f t="shared" ref="H31:H47" si="5">D31-E31</f>
        <v>-3</v>
      </c>
      <c r="I31" s="20" t="str">
        <f t="shared" ref="I31:I47" si="6">IF(C31=0, "-", IF(G31/C31&lt;10, G31/C31, "&gt;999%"))</f>
        <v>-</v>
      </c>
      <c r="J31" s="21">
        <f t="shared" ref="J31:J47" si="7">IF(E31=0, "-", IF(H31/E31&lt;10, H31/E31, "&gt;999%"))</f>
        <v>-0.23076923076923078</v>
      </c>
    </row>
    <row r="32" spans="1:10" x14ac:dyDescent="0.25">
      <c r="A32" s="158" t="s">
        <v>276</v>
      </c>
      <c r="B32" s="65">
        <v>0</v>
      </c>
      <c r="C32" s="66">
        <v>1</v>
      </c>
      <c r="D32" s="65">
        <v>2</v>
      </c>
      <c r="E32" s="66">
        <v>6</v>
      </c>
      <c r="F32" s="67"/>
      <c r="G32" s="65">
        <f t="shared" si="4"/>
        <v>-1</v>
      </c>
      <c r="H32" s="66">
        <f t="shared" si="5"/>
        <v>-4</v>
      </c>
      <c r="I32" s="20">
        <f t="shared" si="6"/>
        <v>-1</v>
      </c>
      <c r="J32" s="21">
        <f t="shared" si="7"/>
        <v>-0.66666666666666663</v>
      </c>
    </row>
    <row r="33" spans="1:10" x14ac:dyDescent="0.25">
      <c r="A33" s="158" t="s">
        <v>224</v>
      </c>
      <c r="B33" s="65">
        <v>1</v>
      </c>
      <c r="C33" s="66">
        <v>1</v>
      </c>
      <c r="D33" s="65">
        <v>5</v>
      </c>
      <c r="E33" s="66">
        <v>4</v>
      </c>
      <c r="F33" s="67"/>
      <c r="G33" s="65">
        <f t="shared" si="4"/>
        <v>0</v>
      </c>
      <c r="H33" s="66">
        <f t="shared" si="5"/>
        <v>1</v>
      </c>
      <c r="I33" s="20">
        <f t="shared" si="6"/>
        <v>0</v>
      </c>
      <c r="J33" s="21">
        <f t="shared" si="7"/>
        <v>0.25</v>
      </c>
    </row>
    <row r="34" spans="1:10" x14ac:dyDescent="0.25">
      <c r="A34" s="158" t="s">
        <v>239</v>
      </c>
      <c r="B34" s="65">
        <v>1</v>
      </c>
      <c r="C34" s="66">
        <v>0</v>
      </c>
      <c r="D34" s="65">
        <v>14</v>
      </c>
      <c r="E34" s="66">
        <v>13</v>
      </c>
      <c r="F34" s="67"/>
      <c r="G34" s="65">
        <f t="shared" si="4"/>
        <v>1</v>
      </c>
      <c r="H34" s="66">
        <f t="shared" si="5"/>
        <v>1</v>
      </c>
      <c r="I34" s="20" t="str">
        <f t="shared" si="6"/>
        <v>-</v>
      </c>
      <c r="J34" s="21">
        <f t="shared" si="7"/>
        <v>7.6923076923076927E-2</v>
      </c>
    </row>
    <row r="35" spans="1:10" x14ac:dyDescent="0.25">
      <c r="A35" s="158" t="s">
        <v>286</v>
      </c>
      <c r="B35" s="65">
        <v>1</v>
      </c>
      <c r="C35" s="66">
        <v>0</v>
      </c>
      <c r="D35" s="65">
        <v>3</v>
      </c>
      <c r="E35" s="66">
        <v>8</v>
      </c>
      <c r="F35" s="67"/>
      <c r="G35" s="65">
        <f t="shared" si="4"/>
        <v>1</v>
      </c>
      <c r="H35" s="66">
        <f t="shared" si="5"/>
        <v>-5</v>
      </c>
      <c r="I35" s="20" t="str">
        <f t="shared" si="6"/>
        <v>-</v>
      </c>
      <c r="J35" s="21">
        <f t="shared" si="7"/>
        <v>-0.625</v>
      </c>
    </row>
    <row r="36" spans="1:10" x14ac:dyDescent="0.25">
      <c r="A36" s="158" t="s">
        <v>240</v>
      </c>
      <c r="B36" s="65">
        <v>1</v>
      </c>
      <c r="C36" s="66">
        <v>0</v>
      </c>
      <c r="D36" s="65">
        <v>4</v>
      </c>
      <c r="E36" s="66">
        <v>0</v>
      </c>
      <c r="F36" s="67"/>
      <c r="G36" s="65">
        <f t="shared" si="4"/>
        <v>1</v>
      </c>
      <c r="H36" s="66">
        <f t="shared" si="5"/>
        <v>4</v>
      </c>
      <c r="I36" s="20" t="str">
        <f t="shared" si="6"/>
        <v>-</v>
      </c>
      <c r="J36" s="21" t="str">
        <f t="shared" si="7"/>
        <v>-</v>
      </c>
    </row>
    <row r="37" spans="1:10" x14ac:dyDescent="0.25">
      <c r="A37" s="158" t="s">
        <v>255</v>
      </c>
      <c r="B37" s="65">
        <v>0</v>
      </c>
      <c r="C37" s="66">
        <v>0</v>
      </c>
      <c r="D37" s="65">
        <v>1</v>
      </c>
      <c r="E37" s="66">
        <v>2</v>
      </c>
      <c r="F37" s="67"/>
      <c r="G37" s="65">
        <f t="shared" si="4"/>
        <v>0</v>
      </c>
      <c r="H37" s="66">
        <f t="shared" si="5"/>
        <v>-1</v>
      </c>
      <c r="I37" s="20" t="str">
        <f t="shared" si="6"/>
        <v>-</v>
      </c>
      <c r="J37" s="21">
        <f t="shared" si="7"/>
        <v>-0.5</v>
      </c>
    </row>
    <row r="38" spans="1:10" x14ac:dyDescent="0.25">
      <c r="A38" s="158" t="s">
        <v>241</v>
      </c>
      <c r="B38" s="65">
        <v>0</v>
      </c>
      <c r="C38" s="66">
        <v>0</v>
      </c>
      <c r="D38" s="65">
        <v>4</v>
      </c>
      <c r="E38" s="66">
        <v>0</v>
      </c>
      <c r="F38" s="67"/>
      <c r="G38" s="65">
        <f t="shared" si="4"/>
        <v>0</v>
      </c>
      <c r="H38" s="66">
        <f t="shared" si="5"/>
        <v>4</v>
      </c>
      <c r="I38" s="20" t="str">
        <f t="shared" si="6"/>
        <v>-</v>
      </c>
      <c r="J38" s="21" t="str">
        <f t="shared" si="7"/>
        <v>-</v>
      </c>
    </row>
    <row r="39" spans="1:10" x14ac:dyDescent="0.25">
      <c r="A39" s="158" t="s">
        <v>397</v>
      </c>
      <c r="B39" s="65">
        <v>0</v>
      </c>
      <c r="C39" s="66">
        <v>0</v>
      </c>
      <c r="D39" s="65">
        <v>3</v>
      </c>
      <c r="E39" s="66">
        <v>0</v>
      </c>
      <c r="F39" s="67"/>
      <c r="G39" s="65">
        <f t="shared" si="4"/>
        <v>0</v>
      </c>
      <c r="H39" s="66">
        <f t="shared" si="5"/>
        <v>3</v>
      </c>
      <c r="I39" s="20" t="str">
        <f t="shared" si="6"/>
        <v>-</v>
      </c>
      <c r="J39" s="21" t="str">
        <f t="shared" si="7"/>
        <v>-</v>
      </c>
    </row>
    <row r="40" spans="1:10" x14ac:dyDescent="0.25">
      <c r="A40" s="158" t="s">
        <v>331</v>
      </c>
      <c r="B40" s="65">
        <v>1</v>
      </c>
      <c r="C40" s="66">
        <v>5</v>
      </c>
      <c r="D40" s="65">
        <v>24</v>
      </c>
      <c r="E40" s="66">
        <v>29</v>
      </c>
      <c r="F40" s="67"/>
      <c r="G40" s="65">
        <f t="shared" si="4"/>
        <v>-4</v>
      </c>
      <c r="H40" s="66">
        <f t="shared" si="5"/>
        <v>-5</v>
      </c>
      <c r="I40" s="20">
        <f t="shared" si="6"/>
        <v>-0.8</v>
      </c>
      <c r="J40" s="21">
        <f t="shared" si="7"/>
        <v>-0.17241379310344829</v>
      </c>
    </row>
    <row r="41" spans="1:10" x14ac:dyDescent="0.25">
      <c r="A41" s="158" t="s">
        <v>332</v>
      </c>
      <c r="B41" s="65">
        <v>0</v>
      </c>
      <c r="C41" s="66">
        <v>2</v>
      </c>
      <c r="D41" s="65">
        <v>1</v>
      </c>
      <c r="E41" s="66">
        <v>5</v>
      </c>
      <c r="F41" s="67"/>
      <c r="G41" s="65">
        <f t="shared" si="4"/>
        <v>-2</v>
      </c>
      <c r="H41" s="66">
        <f t="shared" si="5"/>
        <v>-4</v>
      </c>
      <c r="I41" s="20">
        <f t="shared" si="6"/>
        <v>-1</v>
      </c>
      <c r="J41" s="21">
        <f t="shared" si="7"/>
        <v>-0.8</v>
      </c>
    </row>
    <row r="42" spans="1:10" x14ac:dyDescent="0.25">
      <c r="A42" s="158" t="s">
        <v>359</v>
      </c>
      <c r="B42" s="65">
        <v>3</v>
      </c>
      <c r="C42" s="66">
        <v>2</v>
      </c>
      <c r="D42" s="65">
        <v>28</v>
      </c>
      <c r="E42" s="66">
        <v>25</v>
      </c>
      <c r="F42" s="67"/>
      <c r="G42" s="65">
        <f t="shared" si="4"/>
        <v>1</v>
      </c>
      <c r="H42" s="66">
        <f t="shared" si="5"/>
        <v>3</v>
      </c>
      <c r="I42" s="20">
        <f t="shared" si="6"/>
        <v>0.5</v>
      </c>
      <c r="J42" s="21">
        <f t="shared" si="7"/>
        <v>0.12</v>
      </c>
    </row>
    <row r="43" spans="1:10" x14ac:dyDescent="0.25">
      <c r="A43" s="158" t="s">
        <v>360</v>
      </c>
      <c r="B43" s="65">
        <v>0</v>
      </c>
      <c r="C43" s="66">
        <v>0</v>
      </c>
      <c r="D43" s="65">
        <v>3</v>
      </c>
      <c r="E43" s="66">
        <v>1</v>
      </c>
      <c r="F43" s="67"/>
      <c r="G43" s="65">
        <f t="shared" si="4"/>
        <v>0</v>
      </c>
      <c r="H43" s="66">
        <f t="shared" si="5"/>
        <v>2</v>
      </c>
      <c r="I43" s="20" t="str">
        <f t="shared" si="6"/>
        <v>-</v>
      </c>
      <c r="J43" s="21">
        <f t="shared" si="7"/>
        <v>2</v>
      </c>
    </row>
    <row r="44" spans="1:10" x14ac:dyDescent="0.25">
      <c r="A44" s="158" t="s">
        <v>398</v>
      </c>
      <c r="B44" s="65">
        <v>1</v>
      </c>
      <c r="C44" s="66">
        <v>1</v>
      </c>
      <c r="D44" s="65">
        <v>21</v>
      </c>
      <c r="E44" s="66">
        <v>21</v>
      </c>
      <c r="F44" s="67"/>
      <c r="G44" s="65">
        <f t="shared" si="4"/>
        <v>0</v>
      </c>
      <c r="H44" s="66">
        <f t="shared" si="5"/>
        <v>0</v>
      </c>
      <c r="I44" s="20">
        <f t="shared" si="6"/>
        <v>0</v>
      </c>
      <c r="J44" s="21">
        <f t="shared" si="7"/>
        <v>0</v>
      </c>
    </row>
    <row r="45" spans="1:10" x14ac:dyDescent="0.25">
      <c r="A45" s="158" t="s">
        <v>399</v>
      </c>
      <c r="B45" s="65">
        <v>0</v>
      </c>
      <c r="C45" s="66">
        <v>0</v>
      </c>
      <c r="D45" s="65">
        <v>0</v>
      </c>
      <c r="E45" s="66">
        <v>2</v>
      </c>
      <c r="F45" s="67"/>
      <c r="G45" s="65">
        <f t="shared" si="4"/>
        <v>0</v>
      </c>
      <c r="H45" s="66">
        <f t="shared" si="5"/>
        <v>-2</v>
      </c>
      <c r="I45" s="20" t="str">
        <f t="shared" si="6"/>
        <v>-</v>
      </c>
      <c r="J45" s="21">
        <f t="shared" si="7"/>
        <v>-1</v>
      </c>
    </row>
    <row r="46" spans="1:10" x14ac:dyDescent="0.25">
      <c r="A46" s="158" t="s">
        <v>418</v>
      </c>
      <c r="B46" s="65">
        <v>1</v>
      </c>
      <c r="C46" s="66">
        <v>0</v>
      </c>
      <c r="D46" s="65">
        <v>5</v>
      </c>
      <c r="E46" s="66">
        <v>0</v>
      </c>
      <c r="F46" s="67"/>
      <c r="G46" s="65">
        <f t="shared" si="4"/>
        <v>1</v>
      </c>
      <c r="H46" s="66">
        <f t="shared" si="5"/>
        <v>5</v>
      </c>
      <c r="I46" s="20" t="str">
        <f t="shared" si="6"/>
        <v>-</v>
      </c>
      <c r="J46" s="21" t="str">
        <f t="shared" si="7"/>
        <v>-</v>
      </c>
    </row>
    <row r="47" spans="1:10" s="160" customFormat="1" x14ac:dyDescent="0.25">
      <c r="A47" s="178" t="s">
        <v>564</v>
      </c>
      <c r="B47" s="71">
        <v>12</v>
      </c>
      <c r="C47" s="72">
        <v>12</v>
      </c>
      <c r="D47" s="71">
        <v>128</v>
      </c>
      <c r="E47" s="72">
        <v>129</v>
      </c>
      <c r="F47" s="73"/>
      <c r="G47" s="71">
        <f t="shared" si="4"/>
        <v>0</v>
      </c>
      <c r="H47" s="72">
        <f t="shared" si="5"/>
        <v>-1</v>
      </c>
      <c r="I47" s="37">
        <f t="shared" si="6"/>
        <v>0</v>
      </c>
      <c r="J47" s="38">
        <f t="shared" si="7"/>
        <v>-7.7519379844961239E-3</v>
      </c>
    </row>
    <row r="48" spans="1:10" x14ac:dyDescent="0.25">
      <c r="A48" s="177"/>
      <c r="B48" s="143"/>
      <c r="C48" s="144"/>
      <c r="D48" s="143"/>
      <c r="E48" s="144"/>
      <c r="F48" s="145"/>
      <c r="G48" s="143"/>
      <c r="H48" s="144"/>
      <c r="I48" s="151"/>
      <c r="J48" s="152"/>
    </row>
    <row r="49" spans="1:10" s="139" customFormat="1" x14ac:dyDescent="0.25">
      <c r="A49" s="159" t="s">
        <v>34</v>
      </c>
      <c r="B49" s="65"/>
      <c r="C49" s="66"/>
      <c r="D49" s="65"/>
      <c r="E49" s="66"/>
      <c r="F49" s="67"/>
      <c r="G49" s="65"/>
      <c r="H49" s="66"/>
      <c r="I49" s="20"/>
      <c r="J49" s="21"/>
    </row>
    <row r="50" spans="1:10" x14ac:dyDescent="0.25">
      <c r="A50" s="158" t="s">
        <v>287</v>
      </c>
      <c r="B50" s="65">
        <v>1</v>
      </c>
      <c r="C50" s="66">
        <v>0</v>
      </c>
      <c r="D50" s="65">
        <v>3</v>
      </c>
      <c r="E50" s="66">
        <v>0</v>
      </c>
      <c r="F50" s="67"/>
      <c r="G50" s="65">
        <f>B50-C50</f>
        <v>1</v>
      </c>
      <c r="H50" s="66">
        <f>D50-E50</f>
        <v>3</v>
      </c>
      <c r="I50" s="20" t="str">
        <f>IF(C50=0, "-", IF(G50/C50&lt;10, G50/C50, "&gt;999%"))</f>
        <v>-</v>
      </c>
      <c r="J50" s="21" t="str">
        <f>IF(E50=0, "-", IF(H50/E50&lt;10, H50/E50, "&gt;999%"))</f>
        <v>-</v>
      </c>
    </row>
    <row r="51" spans="1:10" x14ac:dyDescent="0.25">
      <c r="A51" s="158" t="s">
        <v>452</v>
      </c>
      <c r="B51" s="65">
        <v>5</v>
      </c>
      <c r="C51" s="66">
        <v>5</v>
      </c>
      <c r="D51" s="65">
        <v>19</v>
      </c>
      <c r="E51" s="66">
        <v>21</v>
      </c>
      <c r="F51" s="67"/>
      <c r="G51" s="65">
        <f>B51-C51</f>
        <v>0</v>
      </c>
      <c r="H51" s="66">
        <f>D51-E51</f>
        <v>-2</v>
      </c>
      <c r="I51" s="20">
        <f>IF(C51=0, "-", IF(G51/C51&lt;10, G51/C51, "&gt;999%"))</f>
        <v>0</v>
      </c>
      <c r="J51" s="21">
        <f>IF(E51=0, "-", IF(H51/E51&lt;10, H51/E51, "&gt;999%"))</f>
        <v>-9.5238095238095233E-2</v>
      </c>
    </row>
    <row r="52" spans="1:10" x14ac:dyDescent="0.25">
      <c r="A52" s="158" t="s">
        <v>453</v>
      </c>
      <c r="B52" s="65">
        <v>0</v>
      </c>
      <c r="C52" s="66">
        <v>0</v>
      </c>
      <c r="D52" s="65">
        <v>9</v>
      </c>
      <c r="E52" s="66">
        <v>0</v>
      </c>
      <c r="F52" s="67"/>
      <c r="G52" s="65">
        <f>B52-C52</f>
        <v>0</v>
      </c>
      <c r="H52" s="66">
        <f>D52-E52</f>
        <v>9</v>
      </c>
      <c r="I52" s="20" t="str">
        <f>IF(C52=0, "-", IF(G52/C52&lt;10, G52/C52, "&gt;999%"))</f>
        <v>-</v>
      </c>
      <c r="J52" s="21" t="str">
        <f>IF(E52=0, "-", IF(H52/E52&lt;10, H52/E52, "&gt;999%"))</f>
        <v>-</v>
      </c>
    </row>
    <row r="53" spans="1:10" s="160" customFormat="1" x14ac:dyDescent="0.25">
      <c r="A53" s="178" t="s">
        <v>565</v>
      </c>
      <c r="B53" s="71">
        <v>6</v>
      </c>
      <c r="C53" s="72">
        <v>5</v>
      </c>
      <c r="D53" s="71">
        <v>31</v>
      </c>
      <c r="E53" s="72">
        <v>21</v>
      </c>
      <c r="F53" s="73"/>
      <c r="G53" s="71">
        <f>B53-C53</f>
        <v>1</v>
      </c>
      <c r="H53" s="72">
        <f>D53-E53</f>
        <v>10</v>
      </c>
      <c r="I53" s="37">
        <f>IF(C53=0, "-", IF(G53/C53&lt;10, G53/C53, "&gt;999%"))</f>
        <v>0.2</v>
      </c>
      <c r="J53" s="38">
        <f>IF(E53=0, "-", IF(H53/E53&lt;10, H53/E53, "&gt;999%"))</f>
        <v>0.47619047619047616</v>
      </c>
    </row>
    <row r="54" spans="1:10" x14ac:dyDescent="0.25">
      <c r="A54" s="177"/>
      <c r="B54" s="143"/>
      <c r="C54" s="144"/>
      <c r="D54" s="143"/>
      <c r="E54" s="144"/>
      <c r="F54" s="145"/>
      <c r="G54" s="143"/>
      <c r="H54" s="144"/>
      <c r="I54" s="151"/>
      <c r="J54" s="152"/>
    </row>
    <row r="55" spans="1:10" s="139" customFormat="1" x14ac:dyDescent="0.25">
      <c r="A55" s="159" t="s">
        <v>35</v>
      </c>
      <c r="B55" s="65"/>
      <c r="C55" s="66"/>
      <c r="D55" s="65"/>
      <c r="E55" s="66"/>
      <c r="F55" s="67"/>
      <c r="G55" s="65"/>
      <c r="H55" s="66"/>
      <c r="I55" s="20"/>
      <c r="J55" s="21"/>
    </row>
    <row r="56" spans="1:10" x14ac:dyDescent="0.25">
      <c r="A56" s="158" t="s">
        <v>260</v>
      </c>
      <c r="B56" s="65">
        <v>0</v>
      </c>
      <c r="C56" s="66">
        <v>0</v>
      </c>
      <c r="D56" s="65">
        <v>0</v>
      </c>
      <c r="E56" s="66">
        <v>1</v>
      </c>
      <c r="F56" s="67"/>
      <c r="G56" s="65">
        <f>B56-C56</f>
        <v>0</v>
      </c>
      <c r="H56" s="66">
        <f>D56-E56</f>
        <v>-1</v>
      </c>
      <c r="I56" s="20" t="str">
        <f>IF(C56=0, "-", IF(G56/C56&lt;10, G56/C56, "&gt;999%"))</f>
        <v>-</v>
      </c>
      <c r="J56" s="21">
        <f>IF(E56=0, "-", IF(H56/E56&lt;10, H56/E56, "&gt;999%"))</f>
        <v>-1</v>
      </c>
    </row>
    <row r="57" spans="1:10" s="160" customFormat="1" x14ac:dyDescent="0.25">
      <c r="A57" s="178" t="s">
        <v>566</v>
      </c>
      <c r="B57" s="71">
        <v>0</v>
      </c>
      <c r="C57" s="72">
        <v>0</v>
      </c>
      <c r="D57" s="71">
        <v>0</v>
      </c>
      <c r="E57" s="72">
        <v>1</v>
      </c>
      <c r="F57" s="73"/>
      <c r="G57" s="71">
        <f>B57-C57</f>
        <v>0</v>
      </c>
      <c r="H57" s="72">
        <f>D57-E57</f>
        <v>-1</v>
      </c>
      <c r="I57" s="37" t="str">
        <f>IF(C57=0, "-", IF(G57/C57&lt;10, G57/C57, "&gt;999%"))</f>
        <v>-</v>
      </c>
      <c r="J57" s="38">
        <f>IF(E57=0, "-", IF(H57/E57&lt;10, H57/E57, "&gt;999%"))</f>
        <v>-1</v>
      </c>
    </row>
    <row r="58" spans="1:10" x14ac:dyDescent="0.25">
      <c r="A58" s="177"/>
      <c r="B58" s="143"/>
      <c r="C58" s="144"/>
      <c r="D58" s="143"/>
      <c r="E58" s="144"/>
      <c r="F58" s="145"/>
      <c r="G58" s="143"/>
      <c r="H58" s="144"/>
      <c r="I58" s="151"/>
      <c r="J58" s="152"/>
    </row>
    <row r="59" spans="1:10" s="139" customFormat="1" x14ac:dyDescent="0.25">
      <c r="A59" s="159" t="s">
        <v>36</v>
      </c>
      <c r="B59" s="65"/>
      <c r="C59" s="66"/>
      <c r="D59" s="65"/>
      <c r="E59" s="66"/>
      <c r="F59" s="67"/>
      <c r="G59" s="65"/>
      <c r="H59" s="66"/>
      <c r="I59" s="20"/>
      <c r="J59" s="21"/>
    </row>
    <row r="60" spans="1:10" x14ac:dyDescent="0.25">
      <c r="A60" s="158" t="s">
        <v>203</v>
      </c>
      <c r="B60" s="65">
        <v>0</v>
      </c>
      <c r="C60" s="66">
        <v>0</v>
      </c>
      <c r="D60" s="65">
        <v>1</v>
      </c>
      <c r="E60" s="66">
        <v>0</v>
      </c>
      <c r="F60" s="67"/>
      <c r="G60" s="65">
        <f>B60-C60</f>
        <v>0</v>
      </c>
      <c r="H60" s="66">
        <f>D60-E60</f>
        <v>1</v>
      </c>
      <c r="I60" s="20" t="str">
        <f>IF(C60=0, "-", IF(G60/C60&lt;10, G60/C60, "&gt;999%"))</f>
        <v>-</v>
      </c>
      <c r="J60" s="21" t="str">
        <f>IF(E60=0, "-", IF(H60/E60&lt;10, H60/E60, "&gt;999%"))</f>
        <v>-</v>
      </c>
    </row>
    <row r="61" spans="1:10" s="160" customFormat="1" x14ac:dyDescent="0.25">
      <c r="A61" s="178" t="s">
        <v>567</v>
      </c>
      <c r="B61" s="71">
        <v>0</v>
      </c>
      <c r="C61" s="72">
        <v>0</v>
      </c>
      <c r="D61" s="71">
        <v>1</v>
      </c>
      <c r="E61" s="72">
        <v>0</v>
      </c>
      <c r="F61" s="73"/>
      <c r="G61" s="71">
        <f>B61-C61</f>
        <v>0</v>
      </c>
      <c r="H61" s="72">
        <f>D61-E61</f>
        <v>1</v>
      </c>
      <c r="I61" s="37" t="str">
        <f>IF(C61=0, "-", IF(G61/C61&lt;10, G61/C61, "&gt;999%"))</f>
        <v>-</v>
      </c>
      <c r="J61" s="38" t="str">
        <f>IF(E61=0, "-", IF(H61/E61&lt;10, H61/E61, "&gt;999%"))</f>
        <v>-</v>
      </c>
    </row>
    <row r="62" spans="1:10" x14ac:dyDescent="0.25">
      <c r="A62" s="177"/>
      <c r="B62" s="143"/>
      <c r="C62" s="144"/>
      <c r="D62" s="143"/>
      <c r="E62" s="144"/>
      <c r="F62" s="145"/>
      <c r="G62" s="143"/>
      <c r="H62" s="144"/>
      <c r="I62" s="151"/>
      <c r="J62" s="152"/>
    </row>
    <row r="63" spans="1:10" s="139" customFormat="1" x14ac:dyDescent="0.25">
      <c r="A63" s="159" t="s">
        <v>37</v>
      </c>
      <c r="B63" s="65"/>
      <c r="C63" s="66"/>
      <c r="D63" s="65"/>
      <c r="E63" s="66"/>
      <c r="F63" s="67"/>
      <c r="G63" s="65"/>
      <c r="H63" s="66"/>
      <c r="I63" s="20"/>
      <c r="J63" s="21"/>
    </row>
    <row r="64" spans="1:10" x14ac:dyDescent="0.25">
      <c r="A64" s="158" t="s">
        <v>492</v>
      </c>
      <c r="B64" s="65">
        <v>2</v>
      </c>
      <c r="C64" s="66">
        <v>2</v>
      </c>
      <c r="D64" s="65">
        <v>14</v>
      </c>
      <c r="E64" s="66">
        <v>10</v>
      </c>
      <c r="F64" s="67"/>
      <c r="G64" s="65">
        <f>B64-C64</f>
        <v>0</v>
      </c>
      <c r="H64" s="66">
        <f>D64-E64</f>
        <v>4</v>
      </c>
      <c r="I64" s="20">
        <f>IF(C64=0, "-", IF(G64/C64&lt;10, G64/C64, "&gt;999%"))</f>
        <v>0</v>
      </c>
      <c r="J64" s="21">
        <f>IF(E64=0, "-", IF(H64/E64&lt;10, H64/E64, "&gt;999%"))</f>
        <v>0.4</v>
      </c>
    </row>
    <row r="65" spans="1:10" x14ac:dyDescent="0.25">
      <c r="A65" s="158" t="s">
        <v>484</v>
      </c>
      <c r="B65" s="65">
        <v>1</v>
      </c>
      <c r="C65" s="66">
        <v>0</v>
      </c>
      <c r="D65" s="65">
        <v>3</v>
      </c>
      <c r="E65" s="66">
        <v>3</v>
      </c>
      <c r="F65" s="67"/>
      <c r="G65" s="65">
        <f>B65-C65</f>
        <v>1</v>
      </c>
      <c r="H65" s="66">
        <f>D65-E65</f>
        <v>0</v>
      </c>
      <c r="I65" s="20" t="str">
        <f>IF(C65=0, "-", IF(G65/C65&lt;10, G65/C65, "&gt;999%"))</f>
        <v>-</v>
      </c>
      <c r="J65" s="21">
        <f>IF(E65=0, "-", IF(H65/E65&lt;10, H65/E65, "&gt;999%"))</f>
        <v>0</v>
      </c>
    </row>
    <row r="66" spans="1:10" s="160" customFormat="1" x14ac:dyDescent="0.25">
      <c r="A66" s="178" t="s">
        <v>568</v>
      </c>
      <c r="B66" s="71">
        <v>3</v>
      </c>
      <c r="C66" s="72">
        <v>2</v>
      </c>
      <c r="D66" s="71">
        <v>17</v>
      </c>
      <c r="E66" s="72">
        <v>13</v>
      </c>
      <c r="F66" s="73"/>
      <c r="G66" s="71">
        <f>B66-C66</f>
        <v>1</v>
      </c>
      <c r="H66" s="72">
        <f>D66-E66</f>
        <v>4</v>
      </c>
      <c r="I66" s="37">
        <f>IF(C66=0, "-", IF(G66/C66&lt;10, G66/C66, "&gt;999%"))</f>
        <v>0.5</v>
      </c>
      <c r="J66" s="38">
        <f>IF(E66=0, "-", IF(H66/E66&lt;10, H66/E66, "&gt;999%"))</f>
        <v>0.30769230769230771</v>
      </c>
    </row>
    <row r="67" spans="1:10" x14ac:dyDescent="0.25">
      <c r="A67" s="177"/>
      <c r="B67" s="143"/>
      <c r="C67" s="144"/>
      <c r="D67" s="143"/>
      <c r="E67" s="144"/>
      <c r="F67" s="145"/>
      <c r="G67" s="143"/>
      <c r="H67" s="144"/>
      <c r="I67" s="151"/>
      <c r="J67" s="152"/>
    </row>
    <row r="68" spans="1:10" s="139" customFormat="1" x14ac:dyDescent="0.25">
      <c r="A68" s="159" t="s">
        <v>38</v>
      </c>
      <c r="B68" s="65"/>
      <c r="C68" s="66"/>
      <c r="D68" s="65"/>
      <c r="E68" s="66"/>
      <c r="F68" s="67"/>
      <c r="G68" s="65"/>
      <c r="H68" s="66"/>
      <c r="I68" s="20"/>
      <c r="J68" s="21"/>
    </row>
    <row r="69" spans="1:10" x14ac:dyDescent="0.25">
      <c r="A69" s="158" t="s">
        <v>294</v>
      </c>
      <c r="B69" s="65">
        <v>0</v>
      </c>
      <c r="C69" s="66">
        <v>0</v>
      </c>
      <c r="D69" s="65">
        <v>0</v>
      </c>
      <c r="E69" s="66">
        <v>1</v>
      </c>
      <c r="F69" s="67"/>
      <c r="G69" s="65">
        <f>B69-C69</f>
        <v>0</v>
      </c>
      <c r="H69" s="66">
        <f>D69-E69</f>
        <v>-1</v>
      </c>
      <c r="I69" s="20" t="str">
        <f>IF(C69=0, "-", IF(G69/C69&lt;10, G69/C69, "&gt;999%"))</f>
        <v>-</v>
      </c>
      <c r="J69" s="21">
        <f>IF(E69=0, "-", IF(H69/E69&lt;10, H69/E69, "&gt;999%"))</f>
        <v>-1</v>
      </c>
    </row>
    <row r="70" spans="1:10" s="160" customFormat="1" x14ac:dyDescent="0.25">
      <c r="A70" s="178" t="s">
        <v>569</v>
      </c>
      <c r="B70" s="71">
        <v>0</v>
      </c>
      <c r="C70" s="72">
        <v>0</v>
      </c>
      <c r="D70" s="71">
        <v>0</v>
      </c>
      <c r="E70" s="72">
        <v>1</v>
      </c>
      <c r="F70" s="73"/>
      <c r="G70" s="71">
        <f>B70-C70</f>
        <v>0</v>
      </c>
      <c r="H70" s="72">
        <f>D70-E70</f>
        <v>-1</v>
      </c>
      <c r="I70" s="37" t="str">
        <f>IF(C70=0, "-", IF(G70/C70&lt;10, G70/C70, "&gt;999%"))</f>
        <v>-</v>
      </c>
      <c r="J70" s="38">
        <f>IF(E70=0, "-", IF(H70/E70&lt;10, H70/E70, "&gt;999%"))</f>
        <v>-1</v>
      </c>
    </row>
    <row r="71" spans="1:10" x14ac:dyDescent="0.25">
      <c r="A71" s="177"/>
      <c r="B71" s="143"/>
      <c r="C71" s="144"/>
      <c r="D71" s="143"/>
      <c r="E71" s="144"/>
      <c r="F71" s="145"/>
      <c r="G71" s="143"/>
      <c r="H71" s="144"/>
      <c r="I71" s="151"/>
      <c r="J71" s="152"/>
    </row>
    <row r="72" spans="1:10" s="139" customFormat="1" x14ac:dyDescent="0.25">
      <c r="A72" s="159" t="s">
        <v>39</v>
      </c>
      <c r="B72" s="65"/>
      <c r="C72" s="66"/>
      <c r="D72" s="65"/>
      <c r="E72" s="66"/>
      <c r="F72" s="67"/>
      <c r="G72" s="65"/>
      <c r="H72" s="66"/>
      <c r="I72" s="20"/>
      <c r="J72" s="21"/>
    </row>
    <row r="73" spans="1:10" x14ac:dyDescent="0.25">
      <c r="A73" s="158" t="s">
        <v>188</v>
      </c>
      <c r="B73" s="65">
        <v>0</v>
      </c>
      <c r="C73" s="66">
        <v>0</v>
      </c>
      <c r="D73" s="65">
        <v>4</v>
      </c>
      <c r="E73" s="66">
        <v>2</v>
      </c>
      <c r="F73" s="67"/>
      <c r="G73" s="65">
        <f>B73-C73</f>
        <v>0</v>
      </c>
      <c r="H73" s="66">
        <f>D73-E73</f>
        <v>2</v>
      </c>
      <c r="I73" s="20" t="str">
        <f>IF(C73=0, "-", IF(G73/C73&lt;10, G73/C73, "&gt;999%"))</f>
        <v>-</v>
      </c>
      <c r="J73" s="21">
        <f>IF(E73=0, "-", IF(H73/E73&lt;10, H73/E73, "&gt;999%"))</f>
        <v>1</v>
      </c>
    </row>
    <row r="74" spans="1:10" s="160" customFormat="1" x14ac:dyDescent="0.25">
      <c r="A74" s="178" t="s">
        <v>570</v>
      </c>
      <c r="B74" s="71">
        <v>0</v>
      </c>
      <c r="C74" s="72">
        <v>0</v>
      </c>
      <c r="D74" s="71">
        <v>4</v>
      </c>
      <c r="E74" s="72">
        <v>2</v>
      </c>
      <c r="F74" s="73"/>
      <c r="G74" s="71">
        <f>B74-C74</f>
        <v>0</v>
      </c>
      <c r="H74" s="72">
        <f>D74-E74</f>
        <v>2</v>
      </c>
      <c r="I74" s="37" t="str">
        <f>IF(C74=0, "-", IF(G74/C74&lt;10, G74/C74, "&gt;999%"))</f>
        <v>-</v>
      </c>
      <c r="J74" s="38">
        <f>IF(E74=0, "-", IF(H74/E74&lt;10, H74/E74, "&gt;999%"))</f>
        <v>1</v>
      </c>
    </row>
    <row r="75" spans="1:10" x14ac:dyDescent="0.25">
      <c r="A75" s="177"/>
      <c r="B75" s="143"/>
      <c r="C75" s="144"/>
      <c r="D75" s="143"/>
      <c r="E75" s="144"/>
      <c r="F75" s="145"/>
      <c r="G75" s="143"/>
      <c r="H75" s="144"/>
      <c r="I75" s="151"/>
      <c r="J75" s="152"/>
    </row>
    <row r="76" spans="1:10" s="139" customFormat="1" x14ac:dyDescent="0.25">
      <c r="A76" s="159" t="s">
        <v>40</v>
      </c>
      <c r="B76" s="65"/>
      <c r="C76" s="66"/>
      <c r="D76" s="65"/>
      <c r="E76" s="66"/>
      <c r="F76" s="67"/>
      <c r="G76" s="65"/>
      <c r="H76" s="66"/>
      <c r="I76" s="20"/>
      <c r="J76" s="21"/>
    </row>
    <row r="77" spans="1:10" x14ac:dyDescent="0.25">
      <c r="A77" s="158" t="s">
        <v>471</v>
      </c>
      <c r="B77" s="65">
        <v>2</v>
      </c>
      <c r="C77" s="66">
        <v>3</v>
      </c>
      <c r="D77" s="65">
        <v>18</v>
      </c>
      <c r="E77" s="66">
        <v>21</v>
      </c>
      <c r="F77" s="67"/>
      <c r="G77" s="65">
        <f>B77-C77</f>
        <v>-1</v>
      </c>
      <c r="H77" s="66">
        <f>D77-E77</f>
        <v>-3</v>
      </c>
      <c r="I77" s="20">
        <f>IF(C77=0, "-", IF(G77/C77&lt;10, G77/C77, "&gt;999%"))</f>
        <v>-0.33333333333333331</v>
      </c>
      <c r="J77" s="21">
        <f>IF(E77=0, "-", IF(H77/E77&lt;10, H77/E77, "&gt;999%"))</f>
        <v>-0.14285714285714285</v>
      </c>
    </row>
    <row r="78" spans="1:10" s="160" customFormat="1" x14ac:dyDescent="0.25">
      <c r="A78" s="178" t="s">
        <v>571</v>
      </c>
      <c r="B78" s="71">
        <v>2</v>
      </c>
      <c r="C78" s="72">
        <v>3</v>
      </c>
      <c r="D78" s="71">
        <v>18</v>
      </c>
      <c r="E78" s="72">
        <v>21</v>
      </c>
      <c r="F78" s="73"/>
      <c r="G78" s="71">
        <f>B78-C78</f>
        <v>-1</v>
      </c>
      <c r="H78" s="72">
        <f>D78-E78</f>
        <v>-3</v>
      </c>
      <c r="I78" s="37">
        <f>IF(C78=0, "-", IF(G78/C78&lt;10, G78/C78, "&gt;999%"))</f>
        <v>-0.33333333333333331</v>
      </c>
      <c r="J78" s="38">
        <f>IF(E78=0, "-", IF(H78/E78&lt;10, H78/E78, "&gt;999%"))</f>
        <v>-0.14285714285714285</v>
      </c>
    </row>
    <row r="79" spans="1:10" x14ac:dyDescent="0.25">
      <c r="A79" s="177"/>
      <c r="B79" s="143"/>
      <c r="C79" s="144"/>
      <c r="D79" s="143"/>
      <c r="E79" s="144"/>
      <c r="F79" s="145"/>
      <c r="G79" s="143"/>
      <c r="H79" s="144"/>
      <c r="I79" s="151"/>
      <c r="J79" s="152"/>
    </row>
    <row r="80" spans="1:10" s="139" customFormat="1" x14ac:dyDescent="0.25">
      <c r="A80" s="159" t="s">
        <v>41</v>
      </c>
      <c r="B80" s="65"/>
      <c r="C80" s="66"/>
      <c r="D80" s="65"/>
      <c r="E80" s="66"/>
      <c r="F80" s="67"/>
      <c r="G80" s="65"/>
      <c r="H80" s="66"/>
      <c r="I80" s="20"/>
      <c r="J80" s="21"/>
    </row>
    <row r="81" spans="1:10" x14ac:dyDescent="0.25">
      <c r="A81" s="158" t="s">
        <v>373</v>
      </c>
      <c r="B81" s="65">
        <v>0</v>
      </c>
      <c r="C81" s="66">
        <v>0</v>
      </c>
      <c r="D81" s="65">
        <v>0</v>
      </c>
      <c r="E81" s="66">
        <v>4</v>
      </c>
      <c r="F81" s="67"/>
      <c r="G81" s="65">
        <f t="shared" ref="G81:G93" si="8">B81-C81</f>
        <v>0</v>
      </c>
      <c r="H81" s="66">
        <f t="shared" ref="H81:H93" si="9">D81-E81</f>
        <v>-4</v>
      </c>
      <c r="I81" s="20" t="str">
        <f t="shared" ref="I81:I93" si="10">IF(C81=0, "-", IF(G81/C81&lt;10, G81/C81, "&gt;999%"))</f>
        <v>-</v>
      </c>
      <c r="J81" s="21">
        <f t="shared" ref="J81:J93" si="11">IF(E81=0, "-", IF(H81/E81&lt;10, H81/E81, "&gt;999%"))</f>
        <v>-1</v>
      </c>
    </row>
    <row r="82" spans="1:10" x14ac:dyDescent="0.25">
      <c r="A82" s="158" t="s">
        <v>339</v>
      </c>
      <c r="B82" s="65">
        <v>5</v>
      </c>
      <c r="C82" s="66">
        <v>0</v>
      </c>
      <c r="D82" s="65">
        <v>25</v>
      </c>
      <c r="E82" s="66">
        <v>25</v>
      </c>
      <c r="F82" s="67"/>
      <c r="G82" s="65">
        <f t="shared" si="8"/>
        <v>5</v>
      </c>
      <c r="H82" s="66">
        <f t="shared" si="9"/>
        <v>0</v>
      </c>
      <c r="I82" s="20" t="str">
        <f t="shared" si="10"/>
        <v>-</v>
      </c>
      <c r="J82" s="21">
        <f t="shared" si="11"/>
        <v>0</v>
      </c>
    </row>
    <row r="83" spans="1:10" x14ac:dyDescent="0.25">
      <c r="A83" s="158" t="s">
        <v>374</v>
      </c>
      <c r="B83" s="65">
        <v>12</v>
      </c>
      <c r="C83" s="66">
        <v>15</v>
      </c>
      <c r="D83" s="65">
        <v>123</v>
      </c>
      <c r="E83" s="66">
        <v>105</v>
      </c>
      <c r="F83" s="67"/>
      <c r="G83" s="65">
        <f t="shared" si="8"/>
        <v>-3</v>
      </c>
      <c r="H83" s="66">
        <f t="shared" si="9"/>
        <v>18</v>
      </c>
      <c r="I83" s="20">
        <f t="shared" si="10"/>
        <v>-0.2</v>
      </c>
      <c r="J83" s="21">
        <f t="shared" si="11"/>
        <v>0.17142857142857143</v>
      </c>
    </row>
    <row r="84" spans="1:10" x14ac:dyDescent="0.25">
      <c r="A84" s="158" t="s">
        <v>191</v>
      </c>
      <c r="B84" s="65">
        <v>1</v>
      </c>
      <c r="C84" s="66">
        <v>0</v>
      </c>
      <c r="D84" s="65">
        <v>1</v>
      </c>
      <c r="E84" s="66">
        <v>3</v>
      </c>
      <c r="F84" s="67"/>
      <c r="G84" s="65">
        <f t="shared" si="8"/>
        <v>1</v>
      </c>
      <c r="H84" s="66">
        <f t="shared" si="9"/>
        <v>-2</v>
      </c>
      <c r="I84" s="20" t="str">
        <f t="shared" si="10"/>
        <v>-</v>
      </c>
      <c r="J84" s="21">
        <f t="shared" si="11"/>
        <v>-0.66666666666666663</v>
      </c>
    </row>
    <row r="85" spans="1:10" x14ac:dyDescent="0.25">
      <c r="A85" s="158" t="s">
        <v>206</v>
      </c>
      <c r="B85" s="65">
        <v>0</v>
      </c>
      <c r="C85" s="66">
        <v>0</v>
      </c>
      <c r="D85" s="65">
        <v>1</v>
      </c>
      <c r="E85" s="66">
        <v>10</v>
      </c>
      <c r="F85" s="67"/>
      <c r="G85" s="65">
        <f t="shared" si="8"/>
        <v>0</v>
      </c>
      <c r="H85" s="66">
        <f t="shared" si="9"/>
        <v>-9</v>
      </c>
      <c r="I85" s="20" t="str">
        <f t="shared" si="10"/>
        <v>-</v>
      </c>
      <c r="J85" s="21">
        <f t="shared" si="11"/>
        <v>-0.9</v>
      </c>
    </row>
    <row r="86" spans="1:10" x14ac:dyDescent="0.25">
      <c r="A86" s="158" t="s">
        <v>277</v>
      </c>
      <c r="B86" s="65">
        <v>3</v>
      </c>
      <c r="C86" s="66">
        <v>1</v>
      </c>
      <c r="D86" s="65">
        <v>17</v>
      </c>
      <c r="E86" s="66">
        <v>24</v>
      </c>
      <c r="F86" s="67"/>
      <c r="G86" s="65">
        <f t="shared" si="8"/>
        <v>2</v>
      </c>
      <c r="H86" s="66">
        <f t="shared" si="9"/>
        <v>-7</v>
      </c>
      <c r="I86" s="20">
        <f t="shared" si="10"/>
        <v>2</v>
      </c>
      <c r="J86" s="21">
        <f t="shared" si="11"/>
        <v>-0.29166666666666669</v>
      </c>
    </row>
    <row r="87" spans="1:10" x14ac:dyDescent="0.25">
      <c r="A87" s="158" t="s">
        <v>298</v>
      </c>
      <c r="B87" s="65">
        <v>1</v>
      </c>
      <c r="C87" s="66">
        <v>2</v>
      </c>
      <c r="D87" s="65">
        <v>15</v>
      </c>
      <c r="E87" s="66">
        <v>37</v>
      </c>
      <c r="F87" s="67"/>
      <c r="G87" s="65">
        <f t="shared" si="8"/>
        <v>-1</v>
      </c>
      <c r="H87" s="66">
        <f t="shared" si="9"/>
        <v>-22</v>
      </c>
      <c r="I87" s="20">
        <f t="shared" si="10"/>
        <v>-0.5</v>
      </c>
      <c r="J87" s="21">
        <f t="shared" si="11"/>
        <v>-0.59459459459459463</v>
      </c>
    </row>
    <row r="88" spans="1:10" x14ac:dyDescent="0.25">
      <c r="A88" s="158" t="s">
        <v>444</v>
      </c>
      <c r="B88" s="65">
        <v>9</v>
      </c>
      <c r="C88" s="66">
        <v>1</v>
      </c>
      <c r="D88" s="65">
        <v>44</v>
      </c>
      <c r="E88" s="66">
        <v>56</v>
      </c>
      <c r="F88" s="67"/>
      <c r="G88" s="65">
        <f t="shared" si="8"/>
        <v>8</v>
      </c>
      <c r="H88" s="66">
        <f t="shared" si="9"/>
        <v>-12</v>
      </c>
      <c r="I88" s="20">
        <f t="shared" si="10"/>
        <v>8</v>
      </c>
      <c r="J88" s="21">
        <f t="shared" si="11"/>
        <v>-0.21428571428571427</v>
      </c>
    </row>
    <row r="89" spans="1:10" x14ac:dyDescent="0.25">
      <c r="A89" s="158" t="s">
        <v>454</v>
      </c>
      <c r="B89" s="65">
        <v>88</v>
      </c>
      <c r="C89" s="66">
        <v>85</v>
      </c>
      <c r="D89" s="65">
        <v>610</v>
      </c>
      <c r="E89" s="66">
        <v>768</v>
      </c>
      <c r="F89" s="67"/>
      <c r="G89" s="65">
        <f t="shared" si="8"/>
        <v>3</v>
      </c>
      <c r="H89" s="66">
        <f t="shared" si="9"/>
        <v>-158</v>
      </c>
      <c r="I89" s="20">
        <f t="shared" si="10"/>
        <v>3.5294117647058823E-2</v>
      </c>
      <c r="J89" s="21">
        <f t="shared" si="11"/>
        <v>-0.20572916666666666</v>
      </c>
    </row>
    <row r="90" spans="1:10" x14ac:dyDescent="0.25">
      <c r="A90" s="158" t="s">
        <v>423</v>
      </c>
      <c r="B90" s="65">
        <v>0</v>
      </c>
      <c r="C90" s="66">
        <v>0</v>
      </c>
      <c r="D90" s="65">
        <v>1</v>
      </c>
      <c r="E90" s="66">
        <v>3</v>
      </c>
      <c r="F90" s="67"/>
      <c r="G90" s="65">
        <f t="shared" si="8"/>
        <v>0</v>
      </c>
      <c r="H90" s="66">
        <f t="shared" si="9"/>
        <v>-2</v>
      </c>
      <c r="I90" s="20" t="str">
        <f t="shared" si="10"/>
        <v>-</v>
      </c>
      <c r="J90" s="21">
        <f t="shared" si="11"/>
        <v>-0.66666666666666663</v>
      </c>
    </row>
    <row r="91" spans="1:10" x14ac:dyDescent="0.25">
      <c r="A91" s="158" t="s">
        <v>433</v>
      </c>
      <c r="B91" s="65">
        <v>3</v>
      </c>
      <c r="C91" s="66">
        <v>5</v>
      </c>
      <c r="D91" s="65">
        <v>22</v>
      </c>
      <c r="E91" s="66">
        <v>48</v>
      </c>
      <c r="F91" s="67"/>
      <c r="G91" s="65">
        <f t="shared" si="8"/>
        <v>-2</v>
      </c>
      <c r="H91" s="66">
        <f t="shared" si="9"/>
        <v>-26</v>
      </c>
      <c r="I91" s="20">
        <f t="shared" si="10"/>
        <v>-0.4</v>
      </c>
      <c r="J91" s="21">
        <f t="shared" si="11"/>
        <v>-0.54166666666666663</v>
      </c>
    </row>
    <row r="92" spans="1:10" x14ac:dyDescent="0.25">
      <c r="A92" s="158" t="s">
        <v>472</v>
      </c>
      <c r="B92" s="65">
        <v>0</v>
      </c>
      <c r="C92" s="66">
        <v>1</v>
      </c>
      <c r="D92" s="65">
        <v>9</v>
      </c>
      <c r="E92" s="66">
        <v>31</v>
      </c>
      <c r="F92" s="67"/>
      <c r="G92" s="65">
        <f t="shared" si="8"/>
        <v>-1</v>
      </c>
      <c r="H92" s="66">
        <f t="shared" si="9"/>
        <v>-22</v>
      </c>
      <c r="I92" s="20">
        <f t="shared" si="10"/>
        <v>-1</v>
      </c>
      <c r="J92" s="21">
        <f t="shared" si="11"/>
        <v>-0.70967741935483875</v>
      </c>
    </row>
    <row r="93" spans="1:10" s="160" customFormat="1" x14ac:dyDescent="0.25">
      <c r="A93" s="178" t="s">
        <v>572</v>
      </c>
      <c r="B93" s="71">
        <v>122</v>
      </c>
      <c r="C93" s="72">
        <v>110</v>
      </c>
      <c r="D93" s="71">
        <v>868</v>
      </c>
      <c r="E93" s="72">
        <v>1114</v>
      </c>
      <c r="F93" s="73"/>
      <c r="G93" s="71">
        <f t="shared" si="8"/>
        <v>12</v>
      </c>
      <c r="H93" s="72">
        <f t="shared" si="9"/>
        <v>-246</v>
      </c>
      <c r="I93" s="37">
        <f t="shared" si="10"/>
        <v>0.10909090909090909</v>
      </c>
      <c r="J93" s="38">
        <f t="shared" si="11"/>
        <v>-0.22082585278276481</v>
      </c>
    </row>
    <row r="94" spans="1:10" x14ac:dyDescent="0.25">
      <c r="A94" s="177"/>
      <c r="B94" s="143"/>
      <c r="C94" s="144"/>
      <c r="D94" s="143"/>
      <c r="E94" s="144"/>
      <c r="F94" s="145"/>
      <c r="G94" s="143"/>
      <c r="H94" s="144"/>
      <c r="I94" s="151"/>
      <c r="J94" s="152"/>
    </row>
    <row r="95" spans="1:10" s="139" customFormat="1" x14ac:dyDescent="0.25">
      <c r="A95" s="159" t="s">
        <v>42</v>
      </c>
      <c r="B95" s="65"/>
      <c r="C95" s="66"/>
      <c r="D95" s="65"/>
      <c r="E95" s="66"/>
      <c r="F95" s="67"/>
      <c r="G95" s="65"/>
      <c r="H95" s="66"/>
      <c r="I95" s="20"/>
      <c r="J95" s="21"/>
    </row>
    <row r="96" spans="1:10" x14ac:dyDescent="0.25">
      <c r="A96" s="158" t="s">
        <v>493</v>
      </c>
      <c r="B96" s="65">
        <v>0</v>
      </c>
      <c r="C96" s="66">
        <v>0</v>
      </c>
      <c r="D96" s="65">
        <v>2</v>
      </c>
      <c r="E96" s="66">
        <v>2</v>
      </c>
      <c r="F96" s="67"/>
      <c r="G96" s="65">
        <f>B96-C96</f>
        <v>0</v>
      </c>
      <c r="H96" s="66">
        <f>D96-E96</f>
        <v>0</v>
      </c>
      <c r="I96" s="20" t="str">
        <f>IF(C96=0, "-", IF(G96/C96&lt;10, G96/C96, "&gt;999%"))</f>
        <v>-</v>
      </c>
      <c r="J96" s="21">
        <f>IF(E96=0, "-", IF(H96/E96&lt;10, H96/E96, "&gt;999%"))</f>
        <v>0</v>
      </c>
    </row>
    <row r="97" spans="1:10" s="160" customFormat="1" x14ac:dyDescent="0.25">
      <c r="A97" s="178" t="s">
        <v>573</v>
      </c>
      <c r="B97" s="71">
        <v>0</v>
      </c>
      <c r="C97" s="72">
        <v>0</v>
      </c>
      <c r="D97" s="71">
        <v>2</v>
      </c>
      <c r="E97" s="72">
        <v>2</v>
      </c>
      <c r="F97" s="73"/>
      <c r="G97" s="71">
        <f>B97-C97</f>
        <v>0</v>
      </c>
      <c r="H97" s="72">
        <f>D97-E97</f>
        <v>0</v>
      </c>
      <c r="I97" s="37" t="str">
        <f>IF(C97=0, "-", IF(G97/C97&lt;10, G97/C97, "&gt;999%"))</f>
        <v>-</v>
      </c>
      <c r="J97" s="38">
        <f>IF(E97=0, "-", IF(H97/E97&lt;10, H97/E97, "&gt;999%"))</f>
        <v>0</v>
      </c>
    </row>
    <row r="98" spans="1:10" x14ac:dyDescent="0.25">
      <c r="A98" s="177"/>
      <c r="B98" s="143"/>
      <c r="C98" s="144"/>
      <c r="D98" s="143"/>
      <c r="E98" s="144"/>
      <c r="F98" s="145"/>
      <c r="G98" s="143"/>
      <c r="H98" s="144"/>
      <c r="I98" s="151"/>
      <c r="J98" s="152"/>
    </row>
    <row r="99" spans="1:10" s="139" customFormat="1" x14ac:dyDescent="0.25">
      <c r="A99" s="159" t="s">
        <v>43</v>
      </c>
      <c r="B99" s="65"/>
      <c r="C99" s="66"/>
      <c r="D99" s="65"/>
      <c r="E99" s="66"/>
      <c r="F99" s="67"/>
      <c r="G99" s="65"/>
      <c r="H99" s="66"/>
      <c r="I99" s="20"/>
      <c r="J99" s="21"/>
    </row>
    <row r="100" spans="1:10" x14ac:dyDescent="0.25">
      <c r="A100" s="158" t="s">
        <v>473</v>
      </c>
      <c r="B100" s="65">
        <v>2</v>
      </c>
      <c r="C100" s="66">
        <v>3</v>
      </c>
      <c r="D100" s="65">
        <v>32</v>
      </c>
      <c r="E100" s="66">
        <v>23</v>
      </c>
      <c r="F100" s="67"/>
      <c r="G100" s="65">
        <f>B100-C100</f>
        <v>-1</v>
      </c>
      <c r="H100" s="66">
        <f>D100-E100</f>
        <v>9</v>
      </c>
      <c r="I100" s="20">
        <f>IF(C100=0, "-", IF(G100/C100&lt;10, G100/C100, "&gt;999%"))</f>
        <v>-0.33333333333333331</v>
      </c>
      <c r="J100" s="21">
        <f>IF(E100=0, "-", IF(H100/E100&lt;10, H100/E100, "&gt;999%"))</f>
        <v>0.39130434782608697</v>
      </c>
    </row>
    <row r="101" spans="1:10" x14ac:dyDescent="0.25">
      <c r="A101" s="158" t="s">
        <v>485</v>
      </c>
      <c r="B101" s="65">
        <v>1</v>
      </c>
      <c r="C101" s="66">
        <v>4</v>
      </c>
      <c r="D101" s="65">
        <v>12</v>
      </c>
      <c r="E101" s="66">
        <v>22</v>
      </c>
      <c r="F101" s="67"/>
      <c r="G101" s="65">
        <f>B101-C101</f>
        <v>-3</v>
      </c>
      <c r="H101" s="66">
        <f>D101-E101</f>
        <v>-10</v>
      </c>
      <c r="I101" s="20">
        <f>IF(C101=0, "-", IF(G101/C101&lt;10, G101/C101, "&gt;999%"))</f>
        <v>-0.75</v>
      </c>
      <c r="J101" s="21">
        <f>IF(E101=0, "-", IF(H101/E101&lt;10, H101/E101, "&gt;999%"))</f>
        <v>-0.45454545454545453</v>
      </c>
    </row>
    <row r="102" spans="1:10" x14ac:dyDescent="0.25">
      <c r="A102" s="158" t="s">
        <v>494</v>
      </c>
      <c r="B102" s="65">
        <v>1</v>
      </c>
      <c r="C102" s="66">
        <v>1</v>
      </c>
      <c r="D102" s="65">
        <v>4</v>
      </c>
      <c r="E102" s="66">
        <v>4</v>
      </c>
      <c r="F102" s="67"/>
      <c r="G102" s="65">
        <f>B102-C102</f>
        <v>0</v>
      </c>
      <c r="H102" s="66">
        <f>D102-E102</f>
        <v>0</v>
      </c>
      <c r="I102" s="20">
        <f>IF(C102=0, "-", IF(G102/C102&lt;10, G102/C102, "&gt;999%"))</f>
        <v>0</v>
      </c>
      <c r="J102" s="21">
        <f>IF(E102=0, "-", IF(H102/E102&lt;10, H102/E102, "&gt;999%"))</f>
        <v>0</v>
      </c>
    </row>
    <row r="103" spans="1:10" s="160" customFormat="1" x14ac:dyDescent="0.25">
      <c r="A103" s="178" t="s">
        <v>574</v>
      </c>
      <c r="B103" s="71">
        <v>4</v>
      </c>
      <c r="C103" s="72">
        <v>8</v>
      </c>
      <c r="D103" s="71">
        <v>48</v>
      </c>
      <c r="E103" s="72">
        <v>49</v>
      </c>
      <c r="F103" s="73"/>
      <c r="G103" s="71">
        <f>B103-C103</f>
        <v>-4</v>
      </c>
      <c r="H103" s="72">
        <f>D103-E103</f>
        <v>-1</v>
      </c>
      <c r="I103" s="37">
        <f>IF(C103=0, "-", IF(G103/C103&lt;10, G103/C103, "&gt;999%"))</f>
        <v>-0.5</v>
      </c>
      <c r="J103" s="38">
        <f>IF(E103=0, "-", IF(H103/E103&lt;10, H103/E103, "&gt;999%"))</f>
        <v>-2.0408163265306121E-2</v>
      </c>
    </row>
    <row r="104" spans="1:10" x14ac:dyDescent="0.25">
      <c r="A104" s="177"/>
      <c r="B104" s="143"/>
      <c r="C104" s="144"/>
      <c r="D104" s="143"/>
      <c r="E104" s="144"/>
      <c r="F104" s="145"/>
      <c r="G104" s="143"/>
      <c r="H104" s="144"/>
      <c r="I104" s="151"/>
      <c r="J104" s="152"/>
    </row>
    <row r="105" spans="1:10" s="139" customFormat="1" x14ac:dyDescent="0.25">
      <c r="A105" s="159" t="s">
        <v>44</v>
      </c>
      <c r="B105" s="65"/>
      <c r="C105" s="66"/>
      <c r="D105" s="65"/>
      <c r="E105" s="66"/>
      <c r="F105" s="67"/>
      <c r="G105" s="65"/>
      <c r="H105" s="66"/>
      <c r="I105" s="20"/>
      <c r="J105" s="21"/>
    </row>
    <row r="106" spans="1:10" x14ac:dyDescent="0.25">
      <c r="A106" s="158" t="s">
        <v>256</v>
      </c>
      <c r="B106" s="65">
        <v>0</v>
      </c>
      <c r="C106" s="66">
        <v>0</v>
      </c>
      <c r="D106" s="65">
        <v>0</v>
      </c>
      <c r="E106" s="66">
        <v>1</v>
      </c>
      <c r="F106" s="67"/>
      <c r="G106" s="65">
        <f>B106-C106</f>
        <v>0</v>
      </c>
      <c r="H106" s="66">
        <f>D106-E106</f>
        <v>-1</v>
      </c>
      <c r="I106" s="20" t="str">
        <f>IF(C106=0, "-", IF(G106/C106&lt;10, G106/C106, "&gt;999%"))</f>
        <v>-</v>
      </c>
      <c r="J106" s="21">
        <f>IF(E106=0, "-", IF(H106/E106&lt;10, H106/E106, "&gt;999%"))</f>
        <v>-1</v>
      </c>
    </row>
    <row r="107" spans="1:10" x14ac:dyDescent="0.25">
      <c r="A107" s="158" t="s">
        <v>361</v>
      </c>
      <c r="B107" s="65">
        <v>0</v>
      </c>
      <c r="C107" s="66">
        <v>0</v>
      </c>
      <c r="D107" s="65">
        <v>5</v>
      </c>
      <c r="E107" s="66">
        <v>0</v>
      </c>
      <c r="F107" s="67"/>
      <c r="G107" s="65">
        <f>B107-C107</f>
        <v>0</v>
      </c>
      <c r="H107" s="66">
        <f>D107-E107</f>
        <v>5</v>
      </c>
      <c r="I107" s="20" t="str">
        <f>IF(C107=0, "-", IF(G107/C107&lt;10, G107/C107, "&gt;999%"))</f>
        <v>-</v>
      </c>
      <c r="J107" s="21" t="str">
        <f>IF(E107=0, "-", IF(H107/E107&lt;10, H107/E107, "&gt;999%"))</f>
        <v>-</v>
      </c>
    </row>
    <row r="108" spans="1:10" x14ac:dyDescent="0.25">
      <c r="A108" s="158" t="s">
        <v>400</v>
      </c>
      <c r="B108" s="65">
        <v>0</v>
      </c>
      <c r="C108" s="66">
        <v>0</v>
      </c>
      <c r="D108" s="65">
        <v>0</v>
      </c>
      <c r="E108" s="66">
        <v>1</v>
      </c>
      <c r="F108" s="67"/>
      <c r="G108" s="65">
        <f>B108-C108</f>
        <v>0</v>
      </c>
      <c r="H108" s="66">
        <f>D108-E108</f>
        <v>-1</v>
      </c>
      <c r="I108" s="20" t="str">
        <f>IF(C108=0, "-", IF(G108/C108&lt;10, G108/C108, "&gt;999%"))</f>
        <v>-</v>
      </c>
      <c r="J108" s="21">
        <f>IF(E108=0, "-", IF(H108/E108&lt;10, H108/E108, "&gt;999%"))</f>
        <v>-1</v>
      </c>
    </row>
    <row r="109" spans="1:10" s="160" customFormat="1" x14ac:dyDescent="0.25">
      <c r="A109" s="178" t="s">
        <v>575</v>
      </c>
      <c r="B109" s="71">
        <v>0</v>
      </c>
      <c r="C109" s="72">
        <v>0</v>
      </c>
      <c r="D109" s="71">
        <v>5</v>
      </c>
      <c r="E109" s="72">
        <v>2</v>
      </c>
      <c r="F109" s="73"/>
      <c r="G109" s="71">
        <f>B109-C109</f>
        <v>0</v>
      </c>
      <c r="H109" s="72">
        <f>D109-E109</f>
        <v>3</v>
      </c>
      <c r="I109" s="37" t="str">
        <f>IF(C109=0, "-", IF(G109/C109&lt;10, G109/C109, "&gt;999%"))</f>
        <v>-</v>
      </c>
      <c r="J109" s="38">
        <f>IF(E109=0, "-", IF(H109/E109&lt;10, H109/E109, "&gt;999%"))</f>
        <v>1.5</v>
      </c>
    </row>
    <row r="110" spans="1:10" x14ac:dyDescent="0.25">
      <c r="A110" s="177"/>
      <c r="B110" s="143"/>
      <c r="C110" s="144"/>
      <c r="D110" s="143"/>
      <c r="E110" s="144"/>
      <c r="F110" s="145"/>
      <c r="G110" s="143"/>
      <c r="H110" s="144"/>
      <c r="I110" s="151"/>
      <c r="J110" s="152"/>
    </row>
    <row r="111" spans="1:10" s="139" customFormat="1" x14ac:dyDescent="0.25">
      <c r="A111" s="159" t="s">
        <v>45</v>
      </c>
      <c r="B111" s="65"/>
      <c r="C111" s="66"/>
      <c r="D111" s="65"/>
      <c r="E111" s="66"/>
      <c r="F111" s="67"/>
      <c r="G111" s="65"/>
      <c r="H111" s="66"/>
      <c r="I111" s="20"/>
      <c r="J111" s="21"/>
    </row>
    <row r="112" spans="1:10" x14ac:dyDescent="0.25">
      <c r="A112" s="158" t="s">
        <v>308</v>
      </c>
      <c r="B112" s="65">
        <v>0</v>
      </c>
      <c r="C112" s="66">
        <v>0</v>
      </c>
      <c r="D112" s="65">
        <v>0</v>
      </c>
      <c r="E112" s="66">
        <v>12</v>
      </c>
      <c r="F112" s="67"/>
      <c r="G112" s="65">
        <f t="shared" ref="G112:G119" si="12">B112-C112</f>
        <v>0</v>
      </c>
      <c r="H112" s="66">
        <f t="shared" ref="H112:H119" si="13">D112-E112</f>
        <v>-12</v>
      </c>
      <c r="I112" s="20" t="str">
        <f t="shared" ref="I112:I119" si="14">IF(C112=0, "-", IF(G112/C112&lt;10, G112/C112, "&gt;999%"))</f>
        <v>-</v>
      </c>
      <c r="J112" s="21">
        <f t="shared" ref="J112:J119" si="15">IF(E112=0, "-", IF(H112/E112&lt;10, H112/E112, "&gt;999%"))</f>
        <v>-1</v>
      </c>
    </row>
    <row r="113" spans="1:10" x14ac:dyDescent="0.25">
      <c r="A113" s="158" t="s">
        <v>340</v>
      </c>
      <c r="B113" s="65">
        <v>0</v>
      </c>
      <c r="C113" s="66">
        <v>0</v>
      </c>
      <c r="D113" s="65">
        <v>12</v>
      </c>
      <c r="E113" s="66">
        <v>0</v>
      </c>
      <c r="F113" s="67"/>
      <c r="G113" s="65">
        <f t="shared" si="12"/>
        <v>0</v>
      </c>
      <c r="H113" s="66">
        <f t="shared" si="13"/>
        <v>12</v>
      </c>
      <c r="I113" s="20" t="str">
        <f t="shared" si="14"/>
        <v>-</v>
      </c>
      <c r="J113" s="21" t="str">
        <f t="shared" si="15"/>
        <v>-</v>
      </c>
    </row>
    <row r="114" spans="1:10" x14ac:dyDescent="0.25">
      <c r="A114" s="158" t="s">
        <v>309</v>
      </c>
      <c r="B114" s="65">
        <v>16</v>
      </c>
      <c r="C114" s="66">
        <v>1</v>
      </c>
      <c r="D114" s="65">
        <v>41</v>
      </c>
      <c r="E114" s="66">
        <v>17</v>
      </c>
      <c r="F114" s="67"/>
      <c r="G114" s="65">
        <f t="shared" si="12"/>
        <v>15</v>
      </c>
      <c r="H114" s="66">
        <f t="shared" si="13"/>
        <v>24</v>
      </c>
      <c r="I114" s="20" t="str">
        <f t="shared" si="14"/>
        <v>&gt;999%</v>
      </c>
      <c r="J114" s="21">
        <f t="shared" si="15"/>
        <v>1.411764705882353</v>
      </c>
    </row>
    <row r="115" spans="1:10" x14ac:dyDescent="0.25">
      <c r="A115" s="158" t="s">
        <v>445</v>
      </c>
      <c r="B115" s="65">
        <v>0</v>
      </c>
      <c r="C115" s="66">
        <v>3</v>
      </c>
      <c r="D115" s="65">
        <v>0</v>
      </c>
      <c r="E115" s="66">
        <v>14</v>
      </c>
      <c r="F115" s="67"/>
      <c r="G115" s="65">
        <f t="shared" si="12"/>
        <v>-3</v>
      </c>
      <c r="H115" s="66">
        <f t="shared" si="13"/>
        <v>-14</v>
      </c>
      <c r="I115" s="20">
        <f t="shared" si="14"/>
        <v>-1</v>
      </c>
      <c r="J115" s="21">
        <f t="shared" si="15"/>
        <v>-1</v>
      </c>
    </row>
    <row r="116" spans="1:10" x14ac:dyDescent="0.25">
      <c r="A116" s="158" t="s">
        <v>455</v>
      </c>
      <c r="B116" s="65">
        <v>0</v>
      </c>
      <c r="C116" s="66">
        <v>3</v>
      </c>
      <c r="D116" s="65">
        <v>0</v>
      </c>
      <c r="E116" s="66">
        <v>22</v>
      </c>
      <c r="F116" s="67"/>
      <c r="G116" s="65">
        <f t="shared" si="12"/>
        <v>-3</v>
      </c>
      <c r="H116" s="66">
        <f t="shared" si="13"/>
        <v>-22</v>
      </c>
      <c r="I116" s="20">
        <f t="shared" si="14"/>
        <v>-1</v>
      </c>
      <c r="J116" s="21">
        <f t="shared" si="15"/>
        <v>-1</v>
      </c>
    </row>
    <row r="117" spans="1:10" x14ac:dyDescent="0.25">
      <c r="A117" s="158" t="s">
        <v>446</v>
      </c>
      <c r="B117" s="65">
        <v>1</v>
      </c>
      <c r="C117" s="66">
        <v>1</v>
      </c>
      <c r="D117" s="65">
        <v>2</v>
      </c>
      <c r="E117" s="66">
        <v>1</v>
      </c>
      <c r="F117" s="67"/>
      <c r="G117" s="65">
        <f t="shared" si="12"/>
        <v>0</v>
      </c>
      <c r="H117" s="66">
        <f t="shared" si="13"/>
        <v>1</v>
      </c>
      <c r="I117" s="20">
        <f t="shared" si="14"/>
        <v>0</v>
      </c>
      <c r="J117" s="21">
        <f t="shared" si="15"/>
        <v>1</v>
      </c>
    </row>
    <row r="118" spans="1:10" x14ac:dyDescent="0.25">
      <c r="A118" s="158" t="s">
        <v>456</v>
      </c>
      <c r="B118" s="65">
        <v>6</v>
      </c>
      <c r="C118" s="66">
        <v>5</v>
      </c>
      <c r="D118" s="65">
        <v>42</v>
      </c>
      <c r="E118" s="66">
        <v>60</v>
      </c>
      <c r="F118" s="67"/>
      <c r="G118" s="65">
        <f t="shared" si="12"/>
        <v>1</v>
      </c>
      <c r="H118" s="66">
        <f t="shared" si="13"/>
        <v>-18</v>
      </c>
      <c r="I118" s="20">
        <f t="shared" si="14"/>
        <v>0.2</v>
      </c>
      <c r="J118" s="21">
        <f t="shared" si="15"/>
        <v>-0.3</v>
      </c>
    </row>
    <row r="119" spans="1:10" s="160" customFormat="1" x14ac:dyDescent="0.25">
      <c r="A119" s="178" t="s">
        <v>576</v>
      </c>
      <c r="B119" s="71">
        <v>23</v>
      </c>
      <c r="C119" s="72">
        <v>13</v>
      </c>
      <c r="D119" s="71">
        <v>97</v>
      </c>
      <c r="E119" s="72">
        <v>126</v>
      </c>
      <c r="F119" s="73"/>
      <c r="G119" s="71">
        <f t="shared" si="12"/>
        <v>10</v>
      </c>
      <c r="H119" s="72">
        <f t="shared" si="13"/>
        <v>-29</v>
      </c>
      <c r="I119" s="37">
        <f t="shared" si="14"/>
        <v>0.76923076923076927</v>
      </c>
      <c r="J119" s="38">
        <f t="shared" si="15"/>
        <v>-0.23015873015873015</v>
      </c>
    </row>
    <row r="120" spans="1:10" x14ac:dyDescent="0.25">
      <c r="A120" s="177"/>
      <c r="B120" s="143"/>
      <c r="C120" s="144"/>
      <c r="D120" s="143"/>
      <c r="E120" s="144"/>
      <c r="F120" s="145"/>
      <c r="G120" s="143"/>
      <c r="H120" s="144"/>
      <c r="I120" s="151"/>
      <c r="J120" s="152"/>
    </row>
    <row r="121" spans="1:10" s="139" customFormat="1" x14ac:dyDescent="0.25">
      <c r="A121" s="159" t="s">
        <v>46</v>
      </c>
      <c r="B121" s="65"/>
      <c r="C121" s="66"/>
      <c r="D121" s="65"/>
      <c r="E121" s="66"/>
      <c r="F121" s="67"/>
      <c r="G121" s="65"/>
      <c r="H121" s="66"/>
      <c r="I121" s="20"/>
      <c r="J121" s="21"/>
    </row>
    <row r="122" spans="1:10" x14ac:dyDescent="0.25">
      <c r="A122" s="158" t="s">
        <v>495</v>
      </c>
      <c r="B122" s="65">
        <v>0</v>
      </c>
      <c r="C122" s="66">
        <v>1</v>
      </c>
      <c r="D122" s="65">
        <v>6</v>
      </c>
      <c r="E122" s="66">
        <v>3</v>
      </c>
      <c r="F122" s="67"/>
      <c r="G122" s="65">
        <f>B122-C122</f>
        <v>-1</v>
      </c>
      <c r="H122" s="66">
        <f>D122-E122</f>
        <v>3</v>
      </c>
      <c r="I122" s="20">
        <f>IF(C122=0, "-", IF(G122/C122&lt;10, G122/C122, "&gt;999%"))</f>
        <v>-1</v>
      </c>
      <c r="J122" s="21">
        <f>IF(E122=0, "-", IF(H122/E122&lt;10, H122/E122, "&gt;999%"))</f>
        <v>1</v>
      </c>
    </row>
    <row r="123" spans="1:10" x14ac:dyDescent="0.25">
      <c r="A123" s="158" t="s">
        <v>474</v>
      </c>
      <c r="B123" s="65">
        <v>3</v>
      </c>
      <c r="C123" s="66">
        <v>6</v>
      </c>
      <c r="D123" s="65">
        <v>45</v>
      </c>
      <c r="E123" s="66">
        <v>52</v>
      </c>
      <c r="F123" s="67"/>
      <c r="G123" s="65">
        <f>B123-C123</f>
        <v>-3</v>
      </c>
      <c r="H123" s="66">
        <f>D123-E123</f>
        <v>-7</v>
      </c>
      <c r="I123" s="20">
        <f>IF(C123=0, "-", IF(G123/C123&lt;10, G123/C123, "&gt;999%"))</f>
        <v>-0.5</v>
      </c>
      <c r="J123" s="21">
        <f>IF(E123=0, "-", IF(H123/E123&lt;10, H123/E123, "&gt;999%"))</f>
        <v>-0.13461538461538461</v>
      </c>
    </row>
    <row r="124" spans="1:10" x14ac:dyDescent="0.25">
      <c r="A124" s="158" t="s">
        <v>486</v>
      </c>
      <c r="B124" s="65">
        <v>6</v>
      </c>
      <c r="C124" s="66">
        <v>2</v>
      </c>
      <c r="D124" s="65">
        <v>34</v>
      </c>
      <c r="E124" s="66">
        <v>28</v>
      </c>
      <c r="F124" s="67"/>
      <c r="G124" s="65">
        <f>B124-C124</f>
        <v>4</v>
      </c>
      <c r="H124" s="66">
        <f>D124-E124</f>
        <v>6</v>
      </c>
      <c r="I124" s="20">
        <f>IF(C124=0, "-", IF(G124/C124&lt;10, G124/C124, "&gt;999%"))</f>
        <v>2</v>
      </c>
      <c r="J124" s="21">
        <f>IF(E124=0, "-", IF(H124/E124&lt;10, H124/E124, "&gt;999%"))</f>
        <v>0.21428571428571427</v>
      </c>
    </row>
    <row r="125" spans="1:10" s="160" customFormat="1" x14ac:dyDescent="0.25">
      <c r="A125" s="178" t="s">
        <v>577</v>
      </c>
      <c r="B125" s="71">
        <v>9</v>
      </c>
      <c r="C125" s="72">
        <v>9</v>
      </c>
      <c r="D125" s="71">
        <v>85</v>
      </c>
      <c r="E125" s="72">
        <v>83</v>
      </c>
      <c r="F125" s="73"/>
      <c r="G125" s="71">
        <f>B125-C125</f>
        <v>0</v>
      </c>
      <c r="H125" s="72">
        <f>D125-E125</f>
        <v>2</v>
      </c>
      <c r="I125" s="37">
        <f>IF(C125=0, "-", IF(G125/C125&lt;10, G125/C125, "&gt;999%"))</f>
        <v>0</v>
      </c>
      <c r="J125" s="38">
        <f>IF(E125=0, "-", IF(H125/E125&lt;10, H125/E125, "&gt;999%"))</f>
        <v>2.4096385542168676E-2</v>
      </c>
    </row>
    <row r="126" spans="1:10" x14ac:dyDescent="0.25">
      <c r="A126" s="177"/>
      <c r="B126" s="143"/>
      <c r="C126" s="144"/>
      <c r="D126" s="143"/>
      <c r="E126" s="144"/>
      <c r="F126" s="145"/>
      <c r="G126" s="143"/>
      <c r="H126" s="144"/>
      <c r="I126" s="151"/>
      <c r="J126" s="152"/>
    </row>
    <row r="127" spans="1:10" s="139" customFormat="1" x14ac:dyDescent="0.25">
      <c r="A127" s="159" t="s">
        <v>47</v>
      </c>
      <c r="B127" s="65"/>
      <c r="C127" s="66"/>
      <c r="D127" s="65"/>
      <c r="E127" s="66"/>
      <c r="F127" s="67"/>
      <c r="G127" s="65"/>
      <c r="H127" s="66"/>
      <c r="I127" s="20"/>
      <c r="J127" s="21"/>
    </row>
    <row r="128" spans="1:10" x14ac:dyDescent="0.25">
      <c r="A128" s="158" t="s">
        <v>229</v>
      </c>
      <c r="B128" s="65">
        <v>0</v>
      </c>
      <c r="C128" s="66">
        <v>0</v>
      </c>
      <c r="D128" s="65">
        <v>0</v>
      </c>
      <c r="E128" s="66">
        <v>1</v>
      </c>
      <c r="F128" s="67"/>
      <c r="G128" s="65">
        <f t="shared" ref="G128:G134" si="16">B128-C128</f>
        <v>0</v>
      </c>
      <c r="H128" s="66">
        <f t="shared" ref="H128:H134" si="17">D128-E128</f>
        <v>-1</v>
      </c>
      <c r="I128" s="20" t="str">
        <f t="shared" ref="I128:I134" si="18">IF(C128=0, "-", IF(G128/C128&lt;10, G128/C128, "&gt;999%"))</f>
        <v>-</v>
      </c>
      <c r="J128" s="21">
        <f t="shared" ref="J128:J134" si="19">IF(E128=0, "-", IF(H128/E128&lt;10, H128/E128, "&gt;999%"))</f>
        <v>-1</v>
      </c>
    </row>
    <row r="129" spans="1:10" x14ac:dyDescent="0.25">
      <c r="A129" s="158" t="s">
        <v>207</v>
      </c>
      <c r="B129" s="65">
        <v>1</v>
      </c>
      <c r="C129" s="66">
        <v>3</v>
      </c>
      <c r="D129" s="65">
        <v>6</v>
      </c>
      <c r="E129" s="66">
        <v>23</v>
      </c>
      <c r="F129" s="67"/>
      <c r="G129" s="65">
        <f t="shared" si="16"/>
        <v>-2</v>
      </c>
      <c r="H129" s="66">
        <f t="shared" si="17"/>
        <v>-17</v>
      </c>
      <c r="I129" s="20">
        <f t="shared" si="18"/>
        <v>-0.66666666666666663</v>
      </c>
      <c r="J129" s="21">
        <f t="shared" si="19"/>
        <v>-0.73913043478260865</v>
      </c>
    </row>
    <row r="130" spans="1:10" x14ac:dyDescent="0.25">
      <c r="A130" s="158" t="s">
        <v>341</v>
      </c>
      <c r="B130" s="65">
        <v>14</v>
      </c>
      <c r="C130" s="66">
        <v>14</v>
      </c>
      <c r="D130" s="65">
        <v>104</v>
      </c>
      <c r="E130" s="66">
        <v>117</v>
      </c>
      <c r="F130" s="67"/>
      <c r="G130" s="65">
        <f t="shared" si="16"/>
        <v>0</v>
      </c>
      <c r="H130" s="66">
        <f t="shared" si="17"/>
        <v>-13</v>
      </c>
      <c r="I130" s="20">
        <f t="shared" si="18"/>
        <v>0</v>
      </c>
      <c r="J130" s="21">
        <f t="shared" si="19"/>
        <v>-0.1111111111111111</v>
      </c>
    </row>
    <row r="131" spans="1:10" x14ac:dyDescent="0.25">
      <c r="A131" s="158" t="s">
        <v>310</v>
      </c>
      <c r="B131" s="65">
        <v>4</v>
      </c>
      <c r="C131" s="66">
        <v>18</v>
      </c>
      <c r="D131" s="65">
        <v>68</v>
      </c>
      <c r="E131" s="66">
        <v>124</v>
      </c>
      <c r="F131" s="67"/>
      <c r="G131" s="65">
        <f t="shared" si="16"/>
        <v>-14</v>
      </c>
      <c r="H131" s="66">
        <f t="shared" si="17"/>
        <v>-56</v>
      </c>
      <c r="I131" s="20">
        <f t="shared" si="18"/>
        <v>-0.77777777777777779</v>
      </c>
      <c r="J131" s="21">
        <f t="shared" si="19"/>
        <v>-0.45161290322580644</v>
      </c>
    </row>
    <row r="132" spans="1:10" x14ac:dyDescent="0.25">
      <c r="A132" s="158" t="s">
        <v>192</v>
      </c>
      <c r="B132" s="65">
        <v>0</v>
      </c>
      <c r="C132" s="66">
        <v>0</v>
      </c>
      <c r="D132" s="65">
        <v>0</v>
      </c>
      <c r="E132" s="66">
        <v>13</v>
      </c>
      <c r="F132" s="67"/>
      <c r="G132" s="65">
        <f t="shared" si="16"/>
        <v>0</v>
      </c>
      <c r="H132" s="66">
        <f t="shared" si="17"/>
        <v>-13</v>
      </c>
      <c r="I132" s="20" t="str">
        <f t="shared" si="18"/>
        <v>-</v>
      </c>
      <c r="J132" s="21">
        <f t="shared" si="19"/>
        <v>-1</v>
      </c>
    </row>
    <row r="133" spans="1:10" x14ac:dyDescent="0.25">
      <c r="A133" s="158" t="s">
        <v>263</v>
      </c>
      <c r="B133" s="65">
        <v>0</v>
      </c>
      <c r="C133" s="66">
        <v>0</v>
      </c>
      <c r="D133" s="65">
        <v>2</v>
      </c>
      <c r="E133" s="66">
        <v>8</v>
      </c>
      <c r="F133" s="67"/>
      <c r="G133" s="65">
        <f t="shared" si="16"/>
        <v>0</v>
      </c>
      <c r="H133" s="66">
        <f t="shared" si="17"/>
        <v>-6</v>
      </c>
      <c r="I133" s="20" t="str">
        <f t="shared" si="18"/>
        <v>-</v>
      </c>
      <c r="J133" s="21">
        <f t="shared" si="19"/>
        <v>-0.75</v>
      </c>
    </row>
    <row r="134" spans="1:10" s="160" customFormat="1" x14ac:dyDescent="0.25">
      <c r="A134" s="178" t="s">
        <v>578</v>
      </c>
      <c r="B134" s="71">
        <v>19</v>
      </c>
      <c r="C134" s="72">
        <v>35</v>
      </c>
      <c r="D134" s="71">
        <v>180</v>
      </c>
      <c r="E134" s="72">
        <v>286</v>
      </c>
      <c r="F134" s="73"/>
      <c r="G134" s="71">
        <f t="shared" si="16"/>
        <v>-16</v>
      </c>
      <c r="H134" s="72">
        <f t="shared" si="17"/>
        <v>-106</v>
      </c>
      <c r="I134" s="37">
        <f t="shared" si="18"/>
        <v>-0.45714285714285713</v>
      </c>
      <c r="J134" s="38">
        <f t="shared" si="19"/>
        <v>-0.37062937062937062</v>
      </c>
    </row>
    <row r="135" spans="1:10" x14ac:dyDescent="0.25">
      <c r="A135" s="177"/>
      <c r="B135" s="143"/>
      <c r="C135" s="144"/>
      <c r="D135" s="143"/>
      <c r="E135" s="144"/>
      <c r="F135" s="145"/>
      <c r="G135" s="143"/>
      <c r="H135" s="144"/>
      <c r="I135" s="151"/>
      <c r="J135" s="152"/>
    </row>
    <row r="136" spans="1:10" s="139" customFormat="1" x14ac:dyDescent="0.25">
      <c r="A136" s="159" t="s">
        <v>48</v>
      </c>
      <c r="B136" s="65"/>
      <c r="C136" s="66"/>
      <c r="D136" s="65"/>
      <c r="E136" s="66"/>
      <c r="F136" s="67"/>
      <c r="G136" s="65"/>
      <c r="H136" s="66"/>
      <c r="I136" s="20"/>
      <c r="J136" s="21"/>
    </row>
    <row r="137" spans="1:10" x14ac:dyDescent="0.25">
      <c r="A137" s="158" t="s">
        <v>208</v>
      </c>
      <c r="B137" s="65">
        <v>0</v>
      </c>
      <c r="C137" s="66">
        <v>0</v>
      </c>
      <c r="D137" s="65">
        <v>0</v>
      </c>
      <c r="E137" s="66">
        <v>3</v>
      </c>
      <c r="F137" s="67"/>
      <c r="G137" s="65">
        <f t="shared" ref="G137:G152" si="20">B137-C137</f>
        <v>0</v>
      </c>
      <c r="H137" s="66">
        <f t="shared" ref="H137:H152" si="21">D137-E137</f>
        <v>-3</v>
      </c>
      <c r="I137" s="20" t="str">
        <f t="shared" ref="I137:I152" si="22">IF(C137=0, "-", IF(G137/C137&lt;10, G137/C137, "&gt;999%"))</f>
        <v>-</v>
      </c>
      <c r="J137" s="21">
        <f t="shared" ref="J137:J152" si="23">IF(E137=0, "-", IF(H137/E137&lt;10, H137/E137, "&gt;999%"))</f>
        <v>-1</v>
      </c>
    </row>
    <row r="138" spans="1:10" x14ac:dyDescent="0.25">
      <c r="A138" s="158" t="s">
        <v>193</v>
      </c>
      <c r="B138" s="65">
        <v>0</v>
      </c>
      <c r="C138" s="66">
        <v>0</v>
      </c>
      <c r="D138" s="65">
        <v>7</v>
      </c>
      <c r="E138" s="66">
        <v>0</v>
      </c>
      <c r="F138" s="67"/>
      <c r="G138" s="65">
        <f t="shared" si="20"/>
        <v>0</v>
      </c>
      <c r="H138" s="66">
        <f t="shared" si="21"/>
        <v>7</v>
      </c>
      <c r="I138" s="20" t="str">
        <f t="shared" si="22"/>
        <v>-</v>
      </c>
      <c r="J138" s="21" t="str">
        <f t="shared" si="23"/>
        <v>-</v>
      </c>
    </row>
    <row r="139" spans="1:10" x14ac:dyDescent="0.25">
      <c r="A139" s="158" t="s">
        <v>209</v>
      </c>
      <c r="B139" s="65">
        <v>14</v>
      </c>
      <c r="C139" s="66">
        <v>42</v>
      </c>
      <c r="D139" s="65">
        <v>207</v>
      </c>
      <c r="E139" s="66">
        <v>279</v>
      </c>
      <c r="F139" s="67"/>
      <c r="G139" s="65">
        <f t="shared" si="20"/>
        <v>-28</v>
      </c>
      <c r="H139" s="66">
        <f t="shared" si="21"/>
        <v>-72</v>
      </c>
      <c r="I139" s="20">
        <f t="shared" si="22"/>
        <v>-0.66666666666666663</v>
      </c>
      <c r="J139" s="21">
        <f t="shared" si="23"/>
        <v>-0.25806451612903225</v>
      </c>
    </row>
    <row r="140" spans="1:10" x14ac:dyDescent="0.25">
      <c r="A140" s="158" t="s">
        <v>434</v>
      </c>
      <c r="B140" s="65">
        <v>0</v>
      </c>
      <c r="C140" s="66">
        <v>0</v>
      </c>
      <c r="D140" s="65">
        <v>0</v>
      </c>
      <c r="E140" s="66">
        <v>25</v>
      </c>
      <c r="F140" s="67"/>
      <c r="G140" s="65">
        <f t="shared" si="20"/>
        <v>0</v>
      </c>
      <c r="H140" s="66">
        <f t="shared" si="21"/>
        <v>-25</v>
      </c>
      <c r="I140" s="20" t="str">
        <f t="shared" si="22"/>
        <v>-</v>
      </c>
      <c r="J140" s="21">
        <f t="shared" si="23"/>
        <v>-1</v>
      </c>
    </row>
    <row r="141" spans="1:10" x14ac:dyDescent="0.25">
      <c r="A141" s="158" t="s">
        <v>264</v>
      </c>
      <c r="B141" s="65">
        <v>0</v>
      </c>
      <c r="C141" s="66">
        <v>0</v>
      </c>
      <c r="D141" s="65">
        <v>0</v>
      </c>
      <c r="E141" s="66">
        <v>8</v>
      </c>
      <c r="F141" s="67"/>
      <c r="G141" s="65">
        <f t="shared" si="20"/>
        <v>0</v>
      </c>
      <c r="H141" s="66">
        <f t="shared" si="21"/>
        <v>-8</v>
      </c>
      <c r="I141" s="20" t="str">
        <f t="shared" si="22"/>
        <v>-</v>
      </c>
      <c r="J141" s="21">
        <f t="shared" si="23"/>
        <v>-1</v>
      </c>
    </row>
    <row r="142" spans="1:10" x14ac:dyDescent="0.25">
      <c r="A142" s="158" t="s">
        <v>210</v>
      </c>
      <c r="B142" s="65">
        <v>0</v>
      </c>
      <c r="C142" s="66">
        <v>0</v>
      </c>
      <c r="D142" s="65">
        <v>21</v>
      </c>
      <c r="E142" s="66">
        <v>10</v>
      </c>
      <c r="F142" s="67"/>
      <c r="G142" s="65">
        <f t="shared" si="20"/>
        <v>0</v>
      </c>
      <c r="H142" s="66">
        <f t="shared" si="21"/>
        <v>11</v>
      </c>
      <c r="I142" s="20" t="str">
        <f t="shared" si="22"/>
        <v>-</v>
      </c>
      <c r="J142" s="21">
        <f t="shared" si="23"/>
        <v>1.1000000000000001</v>
      </c>
    </row>
    <row r="143" spans="1:10" x14ac:dyDescent="0.25">
      <c r="A143" s="158" t="s">
        <v>362</v>
      </c>
      <c r="B143" s="65">
        <v>4</v>
      </c>
      <c r="C143" s="66">
        <v>0</v>
      </c>
      <c r="D143" s="65">
        <v>14</v>
      </c>
      <c r="E143" s="66">
        <v>0</v>
      </c>
      <c r="F143" s="67"/>
      <c r="G143" s="65">
        <f t="shared" si="20"/>
        <v>4</v>
      </c>
      <c r="H143" s="66">
        <f t="shared" si="21"/>
        <v>14</v>
      </c>
      <c r="I143" s="20" t="str">
        <f t="shared" si="22"/>
        <v>-</v>
      </c>
      <c r="J143" s="21" t="str">
        <f t="shared" si="23"/>
        <v>-</v>
      </c>
    </row>
    <row r="144" spans="1:10" x14ac:dyDescent="0.25">
      <c r="A144" s="158" t="s">
        <v>311</v>
      </c>
      <c r="B144" s="65">
        <v>22</v>
      </c>
      <c r="C144" s="66">
        <v>30</v>
      </c>
      <c r="D144" s="65">
        <v>207</v>
      </c>
      <c r="E144" s="66">
        <v>247</v>
      </c>
      <c r="F144" s="67"/>
      <c r="G144" s="65">
        <f t="shared" si="20"/>
        <v>-8</v>
      </c>
      <c r="H144" s="66">
        <f t="shared" si="21"/>
        <v>-40</v>
      </c>
      <c r="I144" s="20">
        <f t="shared" si="22"/>
        <v>-0.26666666666666666</v>
      </c>
      <c r="J144" s="21">
        <f t="shared" si="23"/>
        <v>-0.16194331983805668</v>
      </c>
    </row>
    <row r="145" spans="1:10" x14ac:dyDescent="0.25">
      <c r="A145" s="158" t="s">
        <v>375</v>
      </c>
      <c r="B145" s="65">
        <v>6</v>
      </c>
      <c r="C145" s="66">
        <v>6</v>
      </c>
      <c r="D145" s="65">
        <v>26</v>
      </c>
      <c r="E145" s="66">
        <v>22</v>
      </c>
      <c r="F145" s="67"/>
      <c r="G145" s="65">
        <f t="shared" si="20"/>
        <v>0</v>
      </c>
      <c r="H145" s="66">
        <f t="shared" si="21"/>
        <v>4</v>
      </c>
      <c r="I145" s="20">
        <f t="shared" si="22"/>
        <v>0</v>
      </c>
      <c r="J145" s="21">
        <f t="shared" si="23"/>
        <v>0.18181818181818182</v>
      </c>
    </row>
    <row r="146" spans="1:10" x14ac:dyDescent="0.25">
      <c r="A146" s="158" t="s">
        <v>376</v>
      </c>
      <c r="B146" s="65">
        <v>4</v>
      </c>
      <c r="C146" s="66">
        <v>0</v>
      </c>
      <c r="D146" s="65">
        <v>63</v>
      </c>
      <c r="E146" s="66">
        <v>80</v>
      </c>
      <c r="F146" s="67"/>
      <c r="G146" s="65">
        <f t="shared" si="20"/>
        <v>4</v>
      </c>
      <c r="H146" s="66">
        <f t="shared" si="21"/>
        <v>-17</v>
      </c>
      <c r="I146" s="20" t="str">
        <f t="shared" si="22"/>
        <v>-</v>
      </c>
      <c r="J146" s="21">
        <f t="shared" si="23"/>
        <v>-0.21249999999999999</v>
      </c>
    </row>
    <row r="147" spans="1:10" x14ac:dyDescent="0.25">
      <c r="A147" s="158" t="s">
        <v>230</v>
      </c>
      <c r="B147" s="65">
        <v>0</v>
      </c>
      <c r="C147" s="66">
        <v>0</v>
      </c>
      <c r="D147" s="65">
        <v>7</v>
      </c>
      <c r="E147" s="66">
        <v>2</v>
      </c>
      <c r="F147" s="67"/>
      <c r="G147" s="65">
        <f t="shared" si="20"/>
        <v>0</v>
      </c>
      <c r="H147" s="66">
        <f t="shared" si="21"/>
        <v>5</v>
      </c>
      <c r="I147" s="20" t="str">
        <f t="shared" si="22"/>
        <v>-</v>
      </c>
      <c r="J147" s="21">
        <f t="shared" si="23"/>
        <v>2.5</v>
      </c>
    </row>
    <row r="148" spans="1:10" x14ac:dyDescent="0.25">
      <c r="A148" s="158" t="s">
        <v>265</v>
      </c>
      <c r="B148" s="65">
        <v>16</v>
      </c>
      <c r="C148" s="66">
        <v>2</v>
      </c>
      <c r="D148" s="65">
        <v>55</v>
      </c>
      <c r="E148" s="66">
        <v>4</v>
      </c>
      <c r="F148" s="67"/>
      <c r="G148" s="65">
        <f t="shared" si="20"/>
        <v>14</v>
      </c>
      <c r="H148" s="66">
        <f t="shared" si="21"/>
        <v>51</v>
      </c>
      <c r="I148" s="20">
        <f t="shared" si="22"/>
        <v>7</v>
      </c>
      <c r="J148" s="21" t="str">
        <f t="shared" si="23"/>
        <v>&gt;999%</v>
      </c>
    </row>
    <row r="149" spans="1:10" x14ac:dyDescent="0.25">
      <c r="A149" s="158" t="s">
        <v>435</v>
      </c>
      <c r="B149" s="65">
        <v>3</v>
      </c>
      <c r="C149" s="66">
        <v>2</v>
      </c>
      <c r="D149" s="65">
        <v>21</v>
      </c>
      <c r="E149" s="66">
        <v>2</v>
      </c>
      <c r="F149" s="67"/>
      <c r="G149" s="65">
        <f t="shared" si="20"/>
        <v>1</v>
      </c>
      <c r="H149" s="66">
        <f t="shared" si="21"/>
        <v>19</v>
      </c>
      <c r="I149" s="20">
        <f t="shared" si="22"/>
        <v>0.5</v>
      </c>
      <c r="J149" s="21">
        <f t="shared" si="23"/>
        <v>9.5</v>
      </c>
    </row>
    <row r="150" spans="1:10" x14ac:dyDescent="0.25">
      <c r="A150" s="158" t="s">
        <v>342</v>
      </c>
      <c r="B150" s="65">
        <v>35</v>
      </c>
      <c r="C150" s="66">
        <v>25</v>
      </c>
      <c r="D150" s="65">
        <v>197</v>
      </c>
      <c r="E150" s="66">
        <v>193</v>
      </c>
      <c r="F150" s="67"/>
      <c r="G150" s="65">
        <f t="shared" si="20"/>
        <v>10</v>
      </c>
      <c r="H150" s="66">
        <f t="shared" si="21"/>
        <v>4</v>
      </c>
      <c r="I150" s="20">
        <f t="shared" si="22"/>
        <v>0.4</v>
      </c>
      <c r="J150" s="21">
        <f t="shared" si="23"/>
        <v>2.072538860103627E-2</v>
      </c>
    </row>
    <row r="151" spans="1:10" x14ac:dyDescent="0.25">
      <c r="A151" s="158" t="s">
        <v>299</v>
      </c>
      <c r="B151" s="65">
        <v>8</v>
      </c>
      <c r="C151" s="66">
        <v>8</v>
      </c>
      <c r="D151" s="65">
        <v>102</v>
      </c>
      <c r="E151" s="66">
        <v>78</v>
      </c>
      <c r="F151" s="67"/>
      <c r="G151" s="65">
        <f t="shared" si="20"/>
        <v>0</v>
      </c>
      <c r="H151" s="66">
        <f t="shared" si="21"/>
        <v>24</v>
      </c>
      <c r="I151" s="20">
        <f t="shared" si="22"/>
        <v>0</v>
      </c>
      <c r="J151" s="21">
        <f t="shared" si="23"/>
        <v>0.30769230769230771</v>
      </c>
    </row>
    <row r="152" spans="1:10" s="160" customFormat="1" x14ac:dyDescent="0.25">
      <c r="A152" s="178" t="s">
        <v>579</v>
      </c>
      <c r="B152" s="71">
        <v>112</v>
      </c>
      <c r="C152" s="72">
        <v>115</v>
      </c>
      <c r="D152" s="71">
        <v>927</v>
      </c>
      <c r="E152" s="72">
        <v>953</v>
      </c>
      <c r="F152" s="73"/>
      <c r="G152" s="71">
        <f t="shared" si="20"/>
        <v>-3</v>
      </c>
      <c r="H152" s="72">
        <f t="shared" si="21"/>
        <v>-26</v>
      </c>
      <c r="I152" s="37">
        <f t="shared" si="22"/>
        <v>-2.6086956521739129E-2</v>
      </c>
      <c r="J152" s="38">
        <f t="shared" si="23"/>
        <v>-2.7282266526757609E-2</v>
      </c>
    </row>
    <row r="153" spans="1:10" x14ac:dyDescent="0.25">
      <c r="A153" s="177"/>
      <c r="B153" s="143"/>
      <c r="C153" s="144"/>
      <c r="D153" s="143"/>
      <c r="E153" s="144"/>
      <c r="F153" s="145"/>
      <c r="G153" s="143"/>
      <c r="H153" s="144"/>
      <c r="I153" s="151"/>
      <c r="J153" s="152"/>
    </row>
    <row r="154" spans="1:10" s="139" customFormat="1" x14ac:dyDescent="0.25">
      <c r="A154" s="159" t="s">
        <v>49</v>
      </c>
      <c r="B154" s="65"/>
      <c r="C154" s="66"/>
      <c r="D154" s="65"/>
      <c r="E154" s="66"/>
      <c r="F154" s="67"/>
      <c r="G154" s="65"/>
      <c r="H154" s="66"/>
      <c r="I154" s="20"/>
      <c r="J154" s="21"/>
    </row>
    <row r="155" spans="1:10" x14ac:dyDescent="0.25">
      <c r="A155" s="158" t="s">
        <v>475</v>
      </c>
      <c r="B155" s="65">
        <v>0</v>
      </c>
      <c r="C155" s="66">
        <v>0</v>
      </c>
      <c r="D155" s="65">
        <v>0</v>
      </c>
      <c r="E155" s="66">
        <v>2</v>
      </c>
      <c r="F155" s="67"/>
      <c r="G155" s="65">
        <f>B155-C155</f>
        <v>0</v>
      </c>
      <c r="H155" s="66">
        <f>D155-E155</f>
        <v>-2</v>
      </c>
      <c r="I155" s="20" t="str">
        <f>IF(C155=0, "-", IF(G155/C155&lt;10, G155/C155, "&gt;999%"))</f>
        <v>-</v>
      </c>
      <c r="J155" s="21">
        <f>IF(E155=0, "-", IF(H155/E155&lt;10, H155/E155, "&gt;999%"))</f>
        <v>-1</v>
      </c>
    </row>
    <row r="156" spans="1:10" x14ac:dyDescent="0.25">
      <c r="A156" s="158" t="s">
        <v>476</v>
      </c>
      <c r="B156" s="65">
        <v>0</v>
      </c>
      <c r="C156" s="66">
        <v>0</v>
      </c>
      <c r="D156" s="65">
        <v>1</v>
      </c>
      <c r="E156" s="66">
        <v>0</v>
      </c>
      <c r="F156" s="67"/>
      <c r="G156" s="65">
        <f>B156-C156</f>
        <v>0</v>
      </c>
      <c r="H156" s="66">
        <f>D156-E156</f>
        <v>1</v>
      </c>
      <c r="I156" s="20" t="str">
        <f>IF(C156=0, "-", IF(G156/C156&lt;10, G156/C156, "&gt;999%"))</f>
        <v>-</v>
      </c>
      <c r="J156" s="21" t="str">
        <f>IF(E156=0, "-", IF(H156/E156&lt;10, H156/E156, "&gt;999%"))</f>
        <v>-</v>
      </c>
    </row>
    <row r="157" spans="1:10" s="160" customFormat="1" x14ac:dyDescent="0.25">
      <c r="A157" s="178" t="s">
        <v>580</v>
      </c>
      <c r="B157" s="71">
        <v>0</v>
      </c>
      <c r="C157" s="72">
        <v>0</v>
      </c>
      <c r="D157" s="71">
        <v>1</v>
      </c>
      <c r="E157" s="72">
        <v>2</v>
      </c>
      <c r="F157" s="73"/>
      <c r="G157" s="71">
        <f>B157-C157</f>
        <v>0</v>
      </c>
      <c r="H157" s="72">
        <f>D157-E157</f>
        <v>-1</v>
      </c>
      <c r="I157" s="37" t="str">
        <f>IF(C157=0, "-", IF(G157/C157&lt;10, G157/C157, "&gt;999%"))</f>
        <v>-</v>
      </c>
      <c r="J157" s="38">
        <f>IF(E157=0, "-", IF(H157/E157&lt;10, H157/E157, "&gt;999%"))</f>
        <v>-0.5</v>
      </c>
    </row>
    <row r="158" spans="1:10" x14ac:dyDescent="0.25">
      <c r="A158" s="177"/>
      <c r="B158" s="143"/>
      <c r="C158" s="144"/>
      <c r="D158" s="143"/>
      <c r="E158" s="144"/>
      <c r="F158" s="145"/>
      <c r="G158" s="143"/>
      <c r="H158" s="144"/>
      <c r="I158" s="151"/>
      <c r="J158" s="152"/>
    </row>
    <row r="159" spans="1:10" s="139" customFormat="1" x14ac:dyDescent="0.25">
      <c r="A159" s="159" t="s">
        <v>50</v>
      </c>
      <c r="B159" s="65"/>
      <c r="C159" s="66"/>
      <c r="D159" s="65"/>
      <c r="E159" s="66"/>
      <c r="F159" s="67"/>
      <c r="G159" s="65"/>
      <c r="H159" s="66"/>
      <c r="I159" s="20"/>
      <c r="J159" s="21"/>
    </row>
    <row r="160" spans="1:10" x14ac:dyDescent="0.25">
      <c r="A160" s="158" t="s">
        <v>496</v>
      </c>
      <c r="B160" s="65">
        <v>2</v>
      </c>
      <c r="C160" s="66">
        <v>0</v>
      </c>
      <c r="D160" s="65">
        <v>15</v>
      </c>
      <c r="E160" s="66">
        <v>7</v>
      </c>
      <c r="F160" s="67"/>
      <c r="G160" s="65">
        <f>B160-C160</f>
        <v>2</v>
      </c>
      <c r="H160" s="66">
        <f>D160-E160</f>
        <v>8</v>
      </c>
      <c r="I160" s="20" t="str">
        <f>IF(C160=0, "-", IF(G160/C160&lt;10, G160/C160, "&gt;999%"))</f>
        <v>-</v>
      </c>
      <c r="J160" s="21">
        <f>IF(E160=0, "-", IF(H160/E160&lt;10, H160/E160, "&gt;999%"))</f>
        <v>1.1428571428571428</v>
      </c>
    </row>
    <row r="161" spans="1:10" x14ac:dyDescent="0.25">
      <c r="A161" s="158" t="s">
        <v>477</v>
      </c>
      <c r="B161" s="65">
        <v>17</v>
      </c>
      <c r="C161" s="66">
        <v>10</v>
      </c>
      <c r="D161" s="65">
        <v>120</v>
      </c>
      <c r="E161" s="66">
        <v>78</v>
      </c>
      <c r="F161" s="67"/>
      <c r="G161" s="65">
        <f>B161-C161</f>
        <v>7</v>
      </c>
      <c r="H161" s="66">
        <f>D161-E161</f>
        <v>42</v>
      </c>
      <c r="I161" s="20">
        <f>IF(C161=0, "-", IF(G161/C161&lt;10, G161/C161, "&gt;999%"))</f>
        <v>0.7</v>
      </c>
      <c r="J161" s="21">
        <f>IF(E161=0, "-", IF(H161/E161&lt;10, H161/E161, "&gt;999%"))</f>
        <v>0.53846153846153844</v>
      </c>
    </row>
    <row r="162" spans="1:10" x14ac:dyDescent="0.25">
      <c r="A162" s="158" t="s">
        <v>487</v>
      </c>
      <c r="B162" s="65">
        <v>8</v>
      </c>
      <c r="C162" s="66">
        <v>8</v>
      </c>
      <c r="D162" s="65">
        <v>55</v>
      </c>
      <c r="E162" s="66">
        <v>37</v>
      </c>
      <c r="F162" s="67"/>
      <c r="G162" s="65">
        <f>B162-C162</f>
        <v>0</v>
      </c>
      <c r="H162" s="66">
        <f>D162-E162</f>
        <v>18</v>
      </c>
      <c r="I162" s="20">
        <f>IF(C162=0, "-", IF(G162/C162&lt;10, G162/C162, "&gt;999%"))</f>
        <v>0</v>
      </c>
      <c r="J162" s="21">
        <f>IF(E162=0, "-", IF(H162/E162&lt;10, H162/E162, "&gt;999%"))</f>
        <v>0.48648648648648651</v>
      </c>
    </row>
    <row r="163" spans="1:10" s="160" customFormat="1" x14ac:dyDescent="0.25">
      <c r="A163" s="178" t="s">
        <v>581</v>
      </c>
      <c r="B163" s="71">
        <v>27</v>
      </c>
      <c r="C163" s="72">
        <v>18</v>
      </c>
      <c r="D163" s="71">
        <v>190</v>
      </c>
      <c r="E163" s="72">
        <v>122</v>
      </c>
      <c r="F163" s="73"/>
      <c r="G163" s="71">
        <f>B163-C163</f>
        <v>9</v>
      </c>
      <c r="H163" s="72">
        <f>D163-E163</f>
        <v>68</v>
      </c>
      <c r="I163" s="37">
        <f>IF(C163=0, "-", IF(G163/C163&lt;10, G163/C163, "&gt;999%"))</f>
        <v>0.5</v>
      </c>
      <c r="J163" s="38">
        <f>IF(E163=0, "-", IF(H163/E163&lt;10, H163/E163, "&gt;999%"))</f>
        <v>0.55737704918032782</v>
      </c>
    </row>
    <row r="164" spans="1:10" x14ac:dyDescent="0.25">
      <c r="A164" s="177"/>
      <c r="B164" s="143"/>
      <c r="C164" s="144"/>
      <c r="D164" s="143"/>
      <c r="E164" s="144"/>
      <c r="F164" s="145"/>
      <c r="G164" s="143"/>
      <c r="H164" s="144"/>
      <c r="I164" s="151"/>
      <c r="J164" s="152"/>
    </row>
    <row r="165" spans="1:10" s="139" customFormat="1" x14ac:dyDescent="0.25">
      <c r="A165" s="159" t="s">
        <v>51</v>
      </c>
      <c r="B165" s="65"/>
      <c r="C165" s="66"/>
      <c r="D165" s="65"/>
      <c r="E165" s="66"/>
      <c r="F165" s="67"/>
      <c r="G165" s="65"/>
      <c r="H165" s="66"/>
      <c r="I165" s="20"/>
      <c r="J165" s="21"/>
    </row>
    <row r="166" spans="1:10" x14ac:dyDescent="0.25">
      <c r="A166" s="158" t="s">
        <v>447</v>
      </c>
      <c r="B166" s="65">
        <v>3</v>
      </c>
      <c r="C166" s="66">
        <v>7</v>
      </c>
      <c r="D166" s="65">
        <v>81</v>
      </c>
      <c r="E166" s="66">
        <v>74</v>
      </c>
      <c r="F166" s="67"/>
      <c r="G166" s="65">
        <f>B166-C166</f>
        <v>-4</v>
      </c>
      <c r="H166" s="66">
        <f>D166-E166</f>
        <v>7</v>
      </c>
      <c r="I166" s="20">
        <f>IF(C166=0, "-", IF(G166/C166&lt;10, G166/C166, "&gt;999%"))</f>
        <v>-0.5714285714285714</v>
      </c>
      <c r="J166" s="21">
        <f>IF(E166=0, "-", IF(H166/E166&lt;10, H166/E166, "&gt;999%"))</f>
        <v>9.45945945945946E-2</v>
      </c>
    </row>
    <row r="167" spans="1:10" x14ac:dyDescent="0.25">
      <c r="A167" s="158" t="s">
        <v>457</v>
      </c>
      <c r="B167" s="65">
        <v>43</v>
      </c>
      <c r="C167" s="66">
        <v>32</v>
      </c>
      <c r="D167" s="65">
        <v>344</v>
      </c>
      <c r="E167" s="66">
        <v>331</v>
      </c>
      <c r="F167" s="67"/>
      <c r="G167" s="65">
        <f>B167-C167</f>
        <v>11</v>
      </c>
      <c r="H167" s="66">
        <f>D167-E167</f>
        <v>13</v>
      </c>
      <c r="I167" s="20">
        <f>IF(C167=0, "-", IF(G167/C167&lt;10, G167/C167, "&gt;999%"))</f>
        <v>0.34375</v>
      </c>
      <c r="J167" s="21">
        <f>IF(E167=0, "-", IF(H167/E167&lt;10, H167/E167, "&gt;999%"))</f>
        <v>3.9274924471299093E-2</v>
      </c>
    </row>
    <row r="168" spans="1:10" x14ac:dyDescent="0.25">
      <c r="A168" s="158" t="s">
        <v>377</v>
      </c>
      <c r="B168" s="65">
        <v>14</v>
      </c>
      <c r="C168" s="66">
        <v>18</v>
      </c>
      <c r="D168" s="65">
        <v>175</v>
      </c>
      <c r="E168" s="66">
        <v>130</v>
      </c>
      <c r="F168" s="67"/>
      <c r="G168" s="65">
        <f>B168-C168</f>
        <v>-4</v>
      </c>
      <c r="H168" s="66">
        <f>D168-E168</f>
        <v>45</v>
      </c>
      <c r="I168" s="20">
        <f>IF(C168=0, "-", IF(G168/C168&lt;10, G168/C168, "&gt;999%"))</f>
        <v>-0.22222222222222221</v>
      </c>
      <c r="J168" s="21">
        <f>IF(E168=0, "-", IF(H168/E168&lt;10, H168/E168, "&gt;999%"))</f>
        <v>0.34615384615384615</v>
      </c>
    </row>
    <row r="169" spans="1:10" s="160" customFormat="1" x14ac:dyDescent="0.25">
      <c r="A169" s="178" t="s">
        <v>582</v>
      </c>
      <c r="B169" s="71">
        <v>60</v>
      </c>
      <c r="C169" s="72">
        <v>57</v>
      </c>
      <c r="D169" s="71">
        <v>600</v>
      </c>
      <c r="E169" s="72">
        <v>535</v>
      </c>
      <c r="F169" s="73"/>
      <c r="G169" s="71">
        <f>B169-C169</f>
        <v>3</v>
      </c>
      <c r="H169" s="72">
        <f>D169-E169</f>
        <v>65</v>
      </c>
      <c r="I169" s="37">
        <f>IF(C169=0, "-", IF(G169/C169&lt;10, G169/C169, "&gt;999%"))</f>
        <v>5.2631578947368418E-2</v>
      </c>
      <c r="J169" s="38">
        <f>IF(E169=0, "-", IF(H169/E169&lt;10, H169/E169, "&gt;999%"))</f>
        <v>0.12149532710280374</v>
      </c>
    </row>
    <row r="170" spans="1:10" x14ac:dyDescent="0.25">
      <c r="A170" s="177"/>
      <c r="B170" s="143"/>
      <c r="C170" s="144"/>
      <c r="D170" s="143"/>
      <c r="E170" s="144"/>
      <c r="F170" s="145"/>
      <c r="G170" s="143"/>
      <c r="H170" s="144"/>
      <c r="I170" s="151"/>
      <c r="J170" s="152"/>
    </row>
    <row r="171" spans="1:10" s="139" customFormat="1" x14ac:dyDescent="0.25">
      <c r="A171" s="159" t="s">
        <v>52</v>
      </c>
      <c r="B171" s="65"/>
      <c r="C171" s="66"/>
      <c r="D171" s="65"/>
      <c r="E171" s="66"/>
      <c r="F171" s="67"/>
      <c r="G171" s="65"/>
      <c r="H171" s="66"/>
      <c r="I171" s="20"/>
      <c r="J171" s="21"/>
    </row>
    <row r="172" spans="1:10" x14ac:dyDescent="0.25">
      <c r="A172" s="158" t="s">
        <v>497</v>
      </c>
      <c r="B172" s="65">
        <v>0</v>
      </c>
      <c r="C172" s="66">
        <v>0</v>
      </c>
      <c r="D172" s="65">
        <v>0</v>
      </c>
      <c r="E172" s="66">
        <v>7</v>
      </c>
      <c r="F172" s="67"/>
      <c r="G172" s="65">
        <f>B172-C172</f>
        <v>0</v>
      </c>
      <c r="H172" s="66">
        <f>D172-E172</f>
        <v>-7</v>
      </c>
      <c r="I172" s="20" t="str">
        <f>IF(C172=0, "-", IF(G172/C172&lt;10, G172/C172, "&gt;999%"))</f>
        <v>-</v>
      </c>
      <c r="J172" s="21">
        <f>IF(E172=0, "-", IF(H172/E172&lt;10, H172/E172, "&gt;999%"))</f>
        <v>-1</v>
      </c>
    </row>
    <row r="173" spans="1:10" x14ac:dyDescent="0.25">
      <c r="A173" s="158" t="s">
        <v>488</v>
      </c>
      <c r="B173" s="65">
        <v>0</v>
      </c>
      <c r="C173" s="66">
        <v>0</v>
      </c>
      <c r="D173" s="65">
        <v>0</v>
      </c>
      <c r="E173" s="66">
        <v>2</v>
      </c>
      <c r="F173" s="67"/>
      <c r="G173" s="65">
        <f>B173-C173</f>
        <v>0</v>
      </c>
      <c r="H173" s="66">
        <f>D173-E173</f>
        <v>-2</v>
      </c>
      <c r="I173" s="20" t="str">
        <f>IF(C173=0, "-", IF(G173/C173&lt;10, G173/C173, "&gt;999%"))</f>
        <v>-</v>
      </c>
      <c r="J173" s="21">
        <f>IF(E173=0, "-", IF(H173/E173&lt;10, H173/E173, "&gt;999%"))</f>
        <v>-1</v>
      </c>
    </row>
    <row r="174" spans="1:10" x14ac:dyDescent="0.25">
      <c r="A174" s="158" t="s">
        <v>478</v>
      </c>
      <c r="B174" s="65">
        <v>0</v>
      </c>
      <c r="C174" s="66">
        <v>0</v>
      </c>
      <c r="D174" s="65">
        <v>0</v>
      </c>
      <c r="E174" s="66">
        <v>11</v>
      </c>
      <c r="F174" s="67"/>
      <c r="G174" s="65">
        <f>B174-C174</f>
        <v>0</v>
      </c>
      <c r="H174" s="66">
        <f>D174-E174</f>
        <v>-11</v>
      </c>
      <c r="I174" s="20" t="str">
        <f>IF(C174=0, "-", IF(G174/C174&lt;10, G174/C174, "&gt;999%"))</f>
        <v>-</v>
      </c>
      <c r="J174" s="21">
        <f>IF(E174=0, "-", IF(H174/E174&lt;10, H174/E174, "&gt;999%"))</f>
        <v>-1</v>
      </c>
    </row>
    <row r="175" spans="1:10" s="160" customFormat="1" x14ac:dyDescent="0.25">
      <c r="A175" s="178" t="s">
        <v>583</v>
      </c>
      <c r="B175" s="71">
        <v>0</v>
      </c>
      <c r="C175" s="72">
        <v>0</v>
      </c>
      <c r="D175" s="71">
        <v>0</v>
      </c>
      <c r="E175" s="72">
        <v>20</v>
      </c>
      <c r="F175" s="73"/>
      <c r="G175" s="71">
        <f>B175-C175</f>
        <v>0</v>
      </c>
      <c r="H175" s="72">
        <f>D175-E175</f>
        <v>-20</v>
      </c>
      <c r="I175" s="37" t="str">
        <f>IF(C175=0, "-", IF(G175/C175&lt;10, G175/C175, "&gt;999%"))</f>
        <v>-</v>
      </c>
      <c r="J175" s="38">
        <f>IF(E175=0, "-", IF(H175/E175&lt;10, H175/E175, "&gt;999%"))</f>
        <v>-1</v>
      </c>
    </row>
    <row r="176" spans="1:10" x14ac:dyDescent="0.25">
      <c r="A176" s="177"/>
      <c r="B176" s="143"/>
      <c r="C176" s="144"/>
      <c r="D176" s="143"/>
      <c r="E176" s="144"/>
      <c r="F176" s="145"/>
      <c r="G176" s="143"/>
      <c r="H176" s="144"/>
      <c r="I176" s="151"/>
      <c r="J176" s="152"/>
    </row>
    <row r="177" spans="1:10" s="139" customFormat="1" x14ac:dyDescent="0.25">
      <c r="A177" s="159" t="s">
        <v>53</v>
      </c>
      <c r="B177" s="65"/>
      <c r="C177" s="66"/>
      <c r="D177" s="65"/>
      <c r="E177" s="66"/>
      <c r="F177" s="67"/>
      <c r="G177" s="65"/>
      <c r="H177" s="66"/>
      <c r="I177" s="20"/>
      <c r="J177" s="21"/>
    </row>
    <row r="178" spans="1:10" x14ac:dyDescent="0.25">
      <c r="A178" s="158" t="s">
        <v>333</v>
      </c>
      <c r="B178" s="65">
        <v>0</v>
      </c>
      <c r="C178" s="66">
        <v>3</v>
      </c>
      <c r="D178" s="65">
        <v>3</v>
      </c>
      <c r="E178" s="66">
        <v>15</v>
      </c>
      <c r="F178" s="67"/>
      <c r="G178" s="65">
        <f>B178-C178</f>
        <v>-3</v>
      </c>
      <c r="H178" s="66">
        <f>D178-E178</f>
        <v>-12</v>
      </c>
      <c r="I178" s="20">
        <f>IF(C178=0, "-", IF(G178/C178&lt;10, G178/C178, "&gt;999%"))</f>
        <v>-1</v>
      </c>
      <c r="J178" s="21">
        <f>IF(E178=0, "-", IF(H178/E178&lt;10, H178/E178, "&gt;999%"))</f>
        <v>-0.8</v>
      </c>
    </row>
    <row r="179" spans="1:10" x14ac:dyDescent="0.25">
      <c r="A179" s="158" t="s">
        <v>401</v>
      </c>
      <c r="B179" s="65">
        <v>0</v>
      </c>
      <c r="C179" s="66">
        <v>2</v>
      </c>
      <c r="D179" s="65">
        <v>4</v>
      </c>
      <c r="E179" s="66">
        <v>11</v>
      </c>
      <c r="F179" s="67"/>
      <c r="G179" s="65">
        <f>B179-C179</f>
        <v>-2</v>
      </c>
      <c r="H179" s="66">
        <f>D179-E179</f>
        <v>-7</v>
      </c>
      <c r="I179" s="20">
        <f>IF(C179=0, "-", IF(G179/C179&lt;10, G179/C179, "&gt;999%"))</f>
        <v>-1</v>
      </c>
      <c r="J179" s="21">
        <f>IF(E179=0, "-", IF(H179/E179&lt;10, H179/E179, "&gt;999%"))</f>
        <v>-0.63636363636363635</v>
      </c>
    </row>
    <row r="180" spans="1:10" x14ac:dyDescent="0.25">
      <c r="A180" s="158" t="s">
        <v>402</v>
      </c>
      <c r="B180" s="65">
        <v>0</v>
      </c>
      <c r="C180" s="66">
        <v>0</v>
      </c>
      <c r="D180" s="65">
        <v>1</v>
      </c>
      <c r="E180" s="66">
        <v>1</v>
      </c>
      <c r="F180" s="67"/>
      <c r="G180" s="65">
        <f>B180-C180</f>
        <v>0</v>
      </c>
      <c r="H180" s="66">
        <f>D180-E180</f>
        <v>0</v>
      </c>
      <c r="I180" s="20" t="str">
        <f>IF(C180=0, "-", IF(G180/C180&lt;10, G180/C180, "&gt;999%"))</f>
        <v>-</v>
      </c>
      <c r="J180" s="21">
        <f>IF(E180=0, "-", IF(H180/E180&lt;10, H180/E180, "&gt;999%"))</f>
        <v>0</v>
      </c>
    </row>
    <row r="181" spans="1:10" x14ac:dyDescent="0.25">
      <c r="A181" s="158" t="s">
        <v>242</v>
      </c>
      <c r="B181" s="65">
        <v>0</v>
      </c>
      <c r="C181" s="66">
        <v>0</v>
      </c>
      <c r="D181" s="65">
        <v>0</v>
      </c>
      <c r="E181" s="66">
        <v>2</v>
      </c>
      <c r="F181" s="67"/>
      <c r="G181" s="65">
        <f>B181-C181</f>
        <v>0</v>
      </c>
      <c r="H181" s="66">
        <f>D181-E181</f>
        <v>-2</v>
      </c>
      <c r="I181" s="20" t="str">
        <f>IF(C181=0, "-", IF(G181/C181&lt;10, G181/C181, "&gt;999%"))</f>
        <v>-</v>
      </c>
      <c r="J181" s="21">
        <f>IF(E181=0, "-", IF(H181/E181&lt;10, H181/E181, "&gt;999%"))</f>
        <v>-1</v>
      </c>
    </row>
    <row r="182" spans="1:10" s="160" customFormat="1" x14ac:dyDescent="0.25">
      <c r="A182" s="178" t="s">
        <v>584</v>
      </c>
      <c r="B182" s="71">
        <v>0</v>
      </c>
      <c r="C182" s="72">
        <v>5</v>
      </c>
      <c r="D182" s="71">
        <v>8</v>
      </c>
      <c r="E182" s="72">
        <v>29</v>
      </c>
      <c r="F182" s="73"/>
      <c r="G182" s="71">
        <f>B182-C182</f>
        <v>-5</v>
      </c>
      <c r="H182" s="72">
        <f>D182-E182</f>
        <v>-21</v>
      </c>
      <c r="I182" s="37">
        <f>IF(C182=0, "-", IF(G182/C182&lt;10, G182/C182, "&gt;999%"))</f>
        <v>-1</v>
      </c>
      <c r="J182" s="38">
        <f>IF(E182=0, "-", IF(H182/E182&lt;10, H182/E182, "&gt;999%"))</f>
        <v>-0.72413793103448276</v>
      </c>
    </row>
    <row r="183" spans="1:10" x14ac:dyDescent="0.25">
      <c r="A183" s="177"/>
      <c r="B183" s="143"/>
      <c r="C183" s="144"/>
      <c r="D183" s="143"/>
      <c r="E183" s="144"/>
      <c r="F183" s="145"/>
      <c r="G183" s="143"/>
      <c r="H183" s="144"/>
      <c r="I183" s="151"/>
      <c r="J183" s="152"/>
    </row>
    <row r="184" spans="1:10" s="139" customFormat="1" x14ac:dyDescent="0.25">
      <c r="A184" s="159" t="s">
        <v>54</v>
      </c>
      <c r="B184" s="65"/>
      <c r="C184" s="66"/>
      <c r="D184" s="65"/>
      <c r="E184" s="66"/>
      <c r="F184" s="67"/>
      <c r="G184" s="65"/>
      <c r="H184" s="66"/>
      <c r="I184" s="20"/>
      <c r="J184" s="21"/>
    </row>
    <row r="185" spans="1:10" x14ac:dyDescent="0.25">
      <c r="A185" s="158" t="s">
        <v>343</v>
      </c>
      <c r="B185" s="65">
        <v>0</v>
      </c>
      <c r="C185" s="66">
        <v>0</v>
      </c>
      <c r="D185" s="65">
        <v>7</v>
      </c>
      <c r="E185" s="66">
        <v>6</v>
      </c>
      <c r="F185" s="67"/>
      <c r="G185" s="65">
        <f t="shared" ref="G185:G190" si="24">B185-C185</f>
        <v>0</v>
      </c>
      <c r="H185" s="66">
        <f t="shared" ref="H185:H190" si="25">D185-E185</f>
        <v>1</v>
      </c>
      <c r="I185" s="20" t="str">
        <f t="shared" ref="I185:I190" si="26">IF(C185=0, "-", IF(G185/C185&lt;10, G185/C185, "&gt;999%"))</f>
        <v>-</v>
      </c>
      <c r="J185" s="21">
        <f t="shared" ref="J185:J190" si="27">IF(E185=0, "-", IF(H185/E185&lt;10, H185/E185, "&gt;999%"))</f>
        <v>0.16666666666666666</v>
      </c>
    </row>
    <row r="186" spans="1:10" x14ac:dyDescent="0.25">
      <c r="A186" s="158" t="s">
        <v>312</v>
      </c>
      <c r="B186" s="65">
        <v>0</v>
      </c>
      <c r="C186" s="66">
        <v>6</v>
      </c>
      <c r="D186" s="65">
        <v>14</v>
      </c>
      <c r="E186" s="66">
        <v>14</v>
      </c>
      <c r="F186" s="67"/>
      <c r="G186" s="65">
        <f t="shared" si="24"/>
        <v>-6</v>
      </c>
      <c r="H186" s="66">
        <f t="shared" si="25"/>
        <v>0</v>
      </c>
      <c r="I186" s="20">
        <f t="shared" si="26"/>
        <v>-1</v>
      </c>
      <c r="J186" s="21">
        <f t="shared" si="27"/>
        <v>0</v>
      </c>
    </row>
    <row r="187" spans="1:10" x14ac:dyDescent="0.25">
      <c r="A187" s="158" t="s">
        <v>458</v>
      </c>
      <c r="B187" s="65">
        <v>3</v>
      </c>
      <c r="C187" s="66">
        <v>2</v>
      </c>
      <c r="D187" s="65">
        <v>26</v>
      </c>
      <c r="E187" s="66">
        <v>18</v>
      </c>
      <c r="F187" s="67"/>
      <c r="G187" s="65">
        <f t="shared" si="24"/>
        <v>1</v>
      </c>
      <c r="H187" s="66">
        <f t="shared" si="25"/>
        <v>8</v>
      </c>
      <c r="I187" s="20">
        <f t="shared" si="26"/>
        <v>0.5</v>
      </c>
      <c r="J187" s="21">
        <f t="shared" si="27"/>
        <v>0.44444444444444442</v>
      </c>
    </row>
    <row r="188" spans="1:10" x14ac:dyDescent="0.25">
      <c r="A188" s="158" t="s">
        <v>378</v>
      </c>
      <c r="B188" s="65">
        <v>1</v>
      </c>
      <c r="C188" s="66">
        <v>1</v>
      </c>
      <c r="D188" s="65">
        <v>22</v>
      </c>
      <c r="E188" s="66">
        <v>39</v>
      </c>
      <c r="F188" s="67"/>
      <c r="G188" s="65">
        <f t="shared" si="24"/>
        <v>0</v>
      </c>
      <c r="H188" s="66">
        <f t="shared" si="25"/>
        <v>-17</v>
      </c>
      <c r="I188" s="20">
        <f t="shared" si="26"/>
        <v>0</v>
      </c>
      <c r="J188" s="21">
        <f t="shared" si="27"/>
        <v>-0.4358974358974359</v>
      </c>
    </row>
    <row r="189" spans="1:10" x14ac:dyDescent="0.25">
      <c r="A189" s="158" t="s">
        <v>379</v>
      </c>
      <c r="B189" s="65">
        <v>2</v>
      </c>
      <c r="C189" s="66">
        <v>3</v>
      </c>
      <c r="D189" s="65">
        <v>9</v>
      </c>
      <c r="E189" s="66">
        <v>17</v>
      </c>
      <c r="F189" s="67"/>
      <c r="G189" s="65">
        <f t="shared" si="24"/>
        <v>-1</v>
      </c>
      <c r="H189" s="66">
        <f t="shared" si="25"/>
        <v>-8</v>
      </c>
      <c r="I189" s="20">
        <f t="shared" si="26"/>
        <v>-0.33333333333333331</v>
      </c>
      <c r="J189" s="21">
        <f t="shared" si="27"/>
        <v>-0.47058823529411764</v>
      </c>
    </row>
    <row r="190" spans="1:10" s="160" customFormat="1" x14ac:dyDescent="0.25">
      <c r="A190" s="178" t="s">
        <v>585</v>
      </c>
      <c r="B190" s="71">
        <v>6</v>
      </c>
      <c r="C190" s="72">
        <v>12</v>
      </c>
      <c r="D190" s="71">
        <v>78</v>
      </c>
      <c r="E190" s="72">
        <v>94</v>
      </c>
      <c r="F190" s="73"/>
      <c r="G190" s="71">
        <f t="shared" si="24"/>
        <v>-6</v>
      </c>
      <c r="H190" s="72">
        <f t="shared" si="25"/>
        <v>-16</v>
      </c>
      <c r="I190" s="37">
        <f t="shared" si="26"/>
        <v>-0.5</v>
      </c>
      <c r="J190" s="38">
        <f t="shared" si="27"/>
        <v>-0.1702127659574468</v>
      </c>
    </row>
    <row r="191" spans="1:10" x14ac:dyDescent="0.25">
      <c r="A191" s="177"/>
      <c r="B191" s="143"/>
      <c r="C191" s="144"/>
      <c r="D191" s="143"/>
      <c r="E191" s="144"/>
      <c r="F191" s="145"/>
      <c r="G191" s="143"/>
      <c r="H191" s="144"/>
      <c r="I191" s="151"/>
      <c r="J191" s="152"/>
    </row>
    <row r="192" spans="1:10" s="139" customFormat="1" x14ac:dyDescent="0.25">
      <c r="A192" s="159" t="s">
        <v>55</v>
      </c>
      <c r="B192" s="65"/>
      <c r="C192" s="66"/>
      <c r="D192" s="65"/>
      <c r="E192" s="66"/>
      <c r="F192" s="67"/>
      <c r="G192" s="65"/>
      <c r="H192" s="66"/>
      <c r="I192" s="20"/>
      <c r="J192" s="21"/>
    </row>
    <row r="193" spans="1:10" x14ac:dyDescent="0.25">
      <c r="A193" s="158" t="s">
        <v>55</v>
      </c>
      <c r="B193" s="65">
        <v>3</v>
      </c>
      <c r="C193" s="66">
        <v>5</v>
      </c>
      <c r="D193" s="65">
        <v>23</v>
      </c>
      <c r="E193" s="66">
        <v>32</v>
      </c>
      <c r="F193" s="67"/>
      <c r="G193" s="65">
        <f>B193-C193</f>
        <v>-2</v>
      </c>
      <c r="H193" s="66">
        <f>D193-E193</f>
        <v>-9</v>
      </c>
      <c r="I193" s="20">
        <f>IF(C193=0, "-", IF(G193/C193&lt;10, G193/C193, "&gt;999%"))</f>
        <v>-0.4</v>
      </c>
      <c r="J193" s="21">
        <f>IF(E193=0, "-", IF(H193/E193&lt;10, H193/E193, "&gt;999%"))</f>
        <v>-0.28125</v>
      </c>
    </row>
    <row r="194" spans="1:10" s="160" customFormat="1" x14ac:dyDescent="0.25">
      <c r="A194" s="178" t="s">
        <v>586</v>
      </c>
      <c r="B194" s="71">
        <v>3</v>
      </c>
      <c r="C194" s="72">
        <v>5</v>
      </c>
      <c r="D194" s="71">
        <v>23</v>
      </c>
      <c r="E194" s="72">
        <v>32</v>
      </c>
      <c r="F194" s="73"/>
      <c r="G194" s="71">
        <f>B194-C194</f>
        <v>-2</v>
      </c>
      <c r="H194" s="72">
        <f>D194-E194</f>
        <v>-9</v>
      </c>
      <c r="I194" s="37">
        <f>IF(C194=0, "-", IF(G194/C194&lt;10, G194/C194, "&gt;999%"))</f>
        <v>-0.4</v>
      </c>
      <c r="J194" s="38">
        <f>IF(E194=0, "-", IF(H194/E194&lt;10, H194/E194, "&gt;999%"))</f>
        <v>-0.28125</v>
      </c>
    </row>
    <row r="195" spans="1:10" x14ac:dyDescent="0.25">
      <c r="A195" s="177"/>
      <c r="B195" s="143"/>
      <c r="C195" s="144"/>
      <c r="D195" s="143"/>
      <c r="E195" s="144"/>
      <c r="F195" s="145"/>
      <c r="G195" s="143"/>
      <c r="H195" s="144"/>
      <c r="I195" s="151"/>
      <c r="J195" s="152"/>
    </row>
    <row r="196" spans="1:10" s="139" customFormat="1" x14ac:dyDescent="0.25">
      <c r="A196" s="159" t="s">
        <v>56</v>
      </c>
      <c r="B196" s="65"/>
      <c r="C196" s="66"/>
      <c r="D196" s="65"/>
      <c r="E196" s="66"/>
      <c r="F196" s="67"/>
      <c r="G196" s="65"/>
      <c r="H196" s="66"/>
      <c r="I196" s="20"/>
      <c r="J196" s="21"/>
    </row>
    <row r="197" spans="1:10" x14ac:dyDescent="0.25">
      <c r="A197" s="158" t="s">
        <v>266</v>
      </c>
      <c r="B197" s="65">
        <v>6</v>
      </c>
      <c r="C197" s="66">
        <v>15</v>
      </c>
      <c r="D197" s="65">
        <v>51</v>
      </c>
      <c r="E197" s="66">
        <v>82</v>
      </c>
      <c r="F197" s="67"/>
      <c r="G197" s="65">
        <f t="shared" ref="G197:G208" si="28">B197-C197</f>
        <v>-9</v>
      </c>
      <c r="H197" s="66">
        <f t="shared" ref="H197:H208" si="29">D197-E197</f>
        <v>-31</v>
      </c>
      <c r="I197" s="20">
        <f t="shared" ref="I197:I208" si="30">IF(C197=0, "-", IF(G197/C197&lt;10, G197/C197, "&gt;999%"))</f>
        <v>-0.6</v>
      </c>
      <c r="J197" s="21">
        <f t="shared" ref="J197:J208" si="31">IF(E197=0, "-", IF(H197/E197&lt;10, H197/E197, "&gt;999%"))</f>
        <v>-0.37804878048780488</v>
      </c>
    </row>
    <row r="198" spans="1:10" x14ac:dyDescent="0.25">
      <c r="A198" s="158" t="s">
        <v>211</v>
      </c>
      <c r="B198" s="65">
        <v>12</v>
      </c>
      <c r="C198" s="66">
        <v>11</v>
      </c>
      <c r="D198" s="65">
        <v>91</v>
      </c>
      <c r="E198" s="66">
        <v>130</v>
      </c>
      <c r="F198" s="67"/>
      <c r="G198" s="65">
        <f t="shared" si="28"/>
        <v>1</v>
      </c>
      <c r="H198" s="66">
        <f t="shared" si="29"/>
        <v>-39</v>
      </c>
      <c r="I198" s="20">
        <f t="shared" si="30"/>
        <v>9.0909090909090912E-2</v>
      </c>
      <c r="J198" s="21">
        <f t="shared" si="31"/>
        <v>-0.3</v>
      </c>
    </row>
    <row r="199" spans="1:10" x14ac:dyDescent="0.25">
      <c r="A199" s="158" t="s">
        <v>403</v>
      </c>
      <c r="B199" s="65">
        <v>1</v>
      </c>
      <c r="C199" s="66">
        <v>0</v>
      </c>
      <c r="D199" s="65">
        <v>6</v>
      </c>
      <c r="E199" s="66">
        <v>0</v>
      </c>
      <c r="F199" s="67"/>
      <c r="G199" s="65">
        <f t="shared" si="28"/>
        <v>1</v>
      </c>
      <c r="H199" s="66">
        <f t="shared" si="29"/>
        <v>6</v>
      </c>
      <c r="I199" s="20" t="str">
        <f t="shared" si="30"/>
        <v>-</v>
      </c>
      <c r="J199" s="21" t="str">
        <f t="shared" si="31"/>
        <v>-</v>
      </c>
    </row>
    <row r="200" spans="1:10" x14ac:dyDescent="0.25">
      <c r="A200" s="158" t="s">
        <v>313</v>
      </c>
      <c r="B200" s="65">
        <v>4</v>
      </c>
      <c r="C200" s="66">
        <v>1</v>
      </c>
      <c r="D200" s="65">
        <v>21</v>
      </c>
      <c r="E200" s="66">
        <v>8</v>
      </c>
      <c r="F200" s="67"/>
      <c r="G200" s="65">
        <f t="shared" si="28"/>
        <v>3</v>
      </c>
      <c r="H200" s="66">
        <f t="shared" si="29"/>
        <v>13</v>
      </c>
      <c r="I200" s="20">
        <f t="shared" si="30"/>
        <v>3</v>
      </c>
      <c r="J200" s="21">
        <f t="shared" si="31"/>
        <v>1.625</v>
      </c>
    </row>
    <row r="201" spans="1:10" x14ac:dyDescent="0.25">
      <c r="A201" s="158" t="s">
        <v>189</v>
      </c>
      <c r="B201" s="65">
        <v>3</v>
      </c>
      <c r="C201" s="66">
        <v>8</v>
      </c>
      <c r="D201" s="65">
        <v>26</v>
      </c>
      <c r="E201" s="66">
        <v>62</v>
      </c>
      <c r="F201" s="67"/>
      <c r="G201" s="65">
        <f t="shared" si="28"/>
        <v>-5</v>
      </c>
      <c r="H201" s="66">
        <f t="shared" si="29"/>
        <v>-36</v>
      </c>
      <c r="I201" s="20">
        <f t="shared" si="30"/>
        <v>-0.625</v>
      </c>
      <c r="J201" s="21">
        <f t="shared" si="31"/>
        <v>-0.58064516129032262</v>
      </c>
    </row>
    <row r="202" spans="1:10" x14ac:dyDescent="0.25">
      <c r="A202" s="158" t="s">
        <v>194</v>
      </c>
      <c r="B202" s="65">
        <v>18</v>
      </c>
      <c r="C202" s="66">
        <v>6</v>
      </c>
      <c r="D202" s="65">
        <v>91</v>
      </c>
      <c r="E202" s="66">
        <v>79</v>
      </c>
      <c r="F202" s="67"/>
      <c r="G202" s="65">
        <f t="shared" si="28"/>
        <v>12</v>
      </c>
      <c r="H202" s="66">
        <f t="shared" si="29"/>
        <v>12</v>
      </c>
      <c r="I202" s="20">
        <f t="shared" si="30"/>
        <v>2</v>
      </c>
      <c r="J202" s="21">
        <f t="shared" si="31"/>
        <v>0.15189873417721519</v>
      </c>
    </row>
    <row r="203" spans="1:10" x14ac:dyDescent="0.25">
      <c r="A203" s="158" t="s">
        <v>314</v>
      </c>
      <c r="B203" s="65">
        <v>17</v>
      </c>
      <c r="C203" s="66">
        <v>14</v>
      </c>
      <c r="D203" s="65">
        <v>144</v>
      </c>
      <c r="E203" s="66">
        <v>120</v>
      </c>
      <c r="F203" s="67"/>
      <c r="G203" s="65">
        <f t="shared" si="28"/>
        <v>3</v>
      </c>
      <c r="H203" s="66">
        <f t="shared" si="29"/>
        <v>24</v>
      </c>
      <c r="I203" s="20">
        <f t="shared" si="30"/>
        <v>0.21428571428571427</v>
      </c>
      <c r="J203" s="21">
        <f t="shared" si="31"/>
        <v>0.2</v>
      </c>
    </row>
    <row r="204" spans="1:10" x14ac:dyDescent="0.25">
      <c r="A204" s="158" t="s">
        <v>380</v>
      </c>
      <c r="B204" s="65">
        <v>8</v>
      </c>
      <c r="C204" s="66">
        <v>9</v>
      </c>
      <c r="D204" s="65">
        <v>64</v>
      </c>
      <c r="E204" s="66">
        <v>49</v>
      </c>
      <c r="F204" s="67"/>
      <c r="G204" s="65">
        <f t="shared" si="28"/>
        <v>-1</v>
      </c>
      <c r="H204" s="66">
        <f t="shared" si="29"/>
        <v>15</v>
      </c>
      <c r="I204" s="20">
        <f t="shared" si="30"/>
        <v>-0.1111111111111111</v>
      </c>
      <c r="J204" s="21">
        <f t="shared" si="31"/>
        <v>0.30612244897959184</v>
      </c>
    </row>
    <row r="205" spans="1:10" x14ac:dyDescent="0.25">
      <c r="A205" s="158" t="s">
        <v>344</v>
      </c>
      <c r="B205" s="65">
        <v>20</v>
      </c>
      <c r="C205" s="66">
        <v>11</v>
      </c>
      <c r="D205" s="65">
        <v>152</v>
      </c>
      <c r="E205" s="66">
        <v>116</v>
      </c>
      <c r="F205" s="67"/>
      <c r="G205" s="65">
        <f t="shared" si="28"/>
        <v>9</v>
      </c>
      <c r="H205" s="66">
        <f t="shared" si="29"/>
        <v>36</v>
      </c>
      <c r="I205" s="20">
        <f t="shared" si="30"/>
        <v>0.81818181818181823</v>
      </c>
      <c r="J205" s="21">
        <f t="shared" si="31"/>
        <v>0.31034482758620691</v>
      </c>
    </row>
    <row r="206" spans="1:10" x14ac:dyDescent="0.25">
      <c r="A206" s="158" t="s">
        <v>252</v>
      </c>
      <c r="B206" s="65">
        <v>1</v>
      </c>
      <c r="C206" s="66">
        <v>2</v>
      </c>
      <c r="D206" s="65">
        <v>22</v>
      </c>
      <c r="E206" s="66">
        <v>12</v>
      </c>
      <c r="F206" s="67"/>
      <c r="G206" s="65">
        <f t="shared" si="28"/>
        <v>-1</v>
      </c>
      <c r="H206" s="66">
        <f t="shared" si="29"/>
        <v>10</v>
      </c>
      <c r="I206" s="20">
        <f t="shared" si="30"/>
        <v>-0.5</v>
      </c>
      <c r="J206" s="21">
        <f t="shared" si="31"/>
        <v>0.83333333333333337</v>
      </c>
    </row>
    <row r="207" spans="1:10" x14ac:dyDescent="0.25">
      <c r="A207" s="158" t="s">
        <v>300</v>
      </c>
      <c r="B207" s="65">
        <v>11</v>
      </c>
      <c r="C207" s="66">
        <v>7</v>
      </c>
      <c r="D207" s="65">
        <v>86</v>
      </c>
      <c r="E207" s="66">
        <v>70</v>
      </c>
      <c r="F207" s="67"/>
      <c r="G207" s="65">
        <f t="shared" si="28"/>
        <v>4</v>
      </c>
      <c r="H207" s="66">
        <f t="shared" si="29"/>
        <v>16</v>
      </c>
      <c r="I207" s="20">
        <f t="shared" si="30"/>
        <v>0.5714285714285714</v>
      </c>
      <c r="J207" s="21">
        <f t="shared" si="31"/>
        <v>0.22857142857142856</v>
      </c>
    </row>
    <row r="208" spans="1:10" s="160" customFormat="1" x14ac:dyDescent="0.25">
      <c r="A208" s="178" t="s">
        <v>587</v>
      </c>
      <c r="B208" s="71">
        <v>101</v>
      </c>
      <c r="C208" s="72">
        <v>84</v>
      </c>
      <c r="D208" s="71">
        <v>754</v>
      </c>
      <c r="E208" s="72">
        <v>728</v>
      </c>
      <c r="F208" s="73"/>
      <c r="G208" s="71">
        <f t="shared" si="28"/>
        <v>17</v>
      </c>
      <c r="H208" s="72">
        <f t="shared" si="29"/>
        <v>26</v>
      </c>
      <c r="I208" s="37">
        <f t="shared" si="30"/>
        <v>0.20238095238095238</v>
      </c>
      <c r="J208" s="38">
        <f t="shared" si="31"/>
        <v>3.5714285714285712E-2</v>
      </c>
    </row>
    <row r="209" spans="1:10" x14ac:dyDescent="0.25">
      <c r="A209" s="177"/>
      <c r="B209" s="143"/>
      <c r="C209" s="144"/>
      <c r="D209" s="143"/>
      <c r="E209" s="144"/>
      <c r="F209" s="145"/>
      <c r="G209" s="143"/>
      <c r="H209" s="144"/>
      <c r="I209" s="151"/>
      <c r="J209" s="152"/>
    </row>
    <row r="210" spans="1:10" s="139" customFormat="1" x14ac:dyDescent="0.25">
      <c r="A210" s="159" t="s">
        <v>57</v>
      </c>
      <c r="B210" s="65"/>
      <c r="C210" s="66"/>
      <c r="D210" s="65"/>
      <c r="E210" s="66"/>
      <c r="F210" s="67"/>
      <c r="G210" s="65"/>
      <c r="H210" s="66"/>
      <c r="I210" s="20"/>
      <c r="J210" s="21"/>
    </row>
    <row r="211" spans="1:10" x14ac:dyDescent="0.25">
      <c r="A211" s="158" t="s">
        <v>404</v>
      </c>
      <c r="B211" s="65">
        <v>1</v>
      </c>
      <c r="C211" s="66">
        <v>1</v>
      </c>
      <c r="D211" s="65">
        <v>17</v>
      </c>
      <c r="E211" s="66">
        <v>22</v>
      </c>
      <c r="F211" s="67"/>
      <c r="G211" s="65">
        <f t="shared" ref="G211:G218" si="32">B211-C211</f>
        <v>0</v>
      </c>
      <c r="H211" s="66">
        <f t="shared" ref="H211:H218" si="33">D211-E211</f>
        <v>-5</v>
      </c>
      <c r="I211" s="20">
        <f t="shared" ref="I211:I218" si="34">IF(C211=0, "-", IF(G211/C211&lt;10, G211/C211, "&gt;999%"))</f>
        <v>0</v>
      </c>
      <c r="J211" s="21">
        <f t="shared" ref="J211:J218" si="35">IF(E211=0, "-", IF(H211/E211&lt;10, H211/E211, "&gt;999%"))</f>
        <v>-0.22727272727272727</v>
      </c>
    </row>
    <row r="212" spans="1:10" x14ac:dyDescent="0.25">
      <c r="A212" s="158" t="s">
        <v>419</v>
      </c>
      <c r="B212" s="65">
        <v>1</v>
      </c>
      <c r="C212" s="66">
        <v>1</v>
      </c>
      <c r="D212" s="65">
        <v>5</v>
      </c>
      <c r="E212" s="66">
        <v>9</v>
      </c>
      <c r="F212" s="67"/>
      <c r="G212" s="65">
        <f t="shared" si="32"/>
        <v>0</v>
      </c>
      <c r="H212" s="66">
        <f t="shared" si="33"/>
        <v>-4</v>
      </c>
      <c r="I212" s="20">
        <f t="shared" si="34"/>
        <v>0</v>
      </c>
      <c r="J212" s="21">
        <f t="shared" si="35"/>
        <v>-0.44444444444444442</v>
      </c>
    </row>
    <row r="213" spans="1:10" x14ac:dyDescent="0.25">
      <c r="A213" s="158" t="s">
        <v>363</v>
      </c>
      <c r="B213" s="65">
        <v>1</v>
      </c>
      <c r="C213" s="66">
        <v>3</v>
      </c>
      <c r="D213" s="65">
        <v>10</v>
      </c>
      <c r="E213" s="66">
        <v>9</v>
      </c>
      <c r="F213" s="67"/>
      <c r="G213" s="65">
        <f t="shared" si="32"/>
        <v>-2</v>
      </c>
      <c r="H213" s="66">
        <f t="shared" si="33"/>
        <v>1</v>
      </c>
      <c r="I213" s="20">
        <f t="shared" si="34"/>
        <v>-0.66666666666666663</v>
      </c>
      <c r="J213" s="21">
        <f t="shared" si="35"/>
        <v>0.1111111111111111</v>
      </c>
    </row>
    <row r="214" spans="1:10" x14ac:dyDescent="0.25">
      <c r="A214" s="158" t="s">
        <v>420</v>
      </c>
      <c r="B214" s="65">
        <v>1</v>
      </c>
      <c r="C214" s="66">
        <v>1</v>
      </c>
      <c r="D214" s="65">
        <v>4</v>
      </c>
      <c r="E214" s="66">
        <v>1</v>
      </c>
      <c r="F214" s="67"/>
      <c r="G214" s="65">
        <f t="shared" si="32"/>
        <v>0</v>
      </c>
      <c r="H214" s="66">
        <f t="shared" si="33"/>
        <v>3</v>
      </c>
      <c r="I214" s="20">
        <f t="shared" si="34"/>
        <v>0</v>
      </c>
      <c r="J214" s="21">
        <f t="shared" si="35"/>
        <v>3</v>
      </c>
    </row>
    <row r="215" spans="1:10" x14ac:dyDescent="0.25">
      <c r="A215" s="158" t="s">
        <v>364</v>
      </c>
      <c r="B215" s="65">
        <v>3</v>
      </c>
      <c r="C215" s="66">
        <v>1</v>
      </c>
      <c r="D215" s="65">
        <v>10</v>
      </c>
      <c r="E215" s="66">
        <v>13</v>
      </c>
      <c r="F215" s="67"/>
      <c r="G215" s="65">
        <f t="shared" si="32"/>
        <v>2</v>
      </c>
      <c r="H215" s="66">
        <f t="shared" si="33"/>
        <v>-3</v>
      </c>
      <c r="I215" s="20">
        <f t="shared" si="34"/>
        <v>2</v>
      </c>
      <c r="J215" s="21">
        <f t="shared" si="35"/>
        <v>-0.23076923076923078</v>
      </c>
    </row>
    <row r="216" spans="1:10" x14ac:dyDescent="0.25">
      <c r="A216" s="158" t="s">
        <v>405</v>
      </c>
      <c r="B216" s="65">
        <v>1</v>
      </c>
      <c r="C216" s="66">
        <v>0</v>
      </c>
      <c r="D216" s="65">
        <v>11</v>
      </c>
      <c r="E216" s="66">
        <v>15</v>
      </c>
      <c r="F216" s="67"/>
      <c r="G216" s="65">
        <f t="shared" si="32"/>
        <v>1</v>
      </c>
      <c r="H216" s="66">
        <f t="shared" si="33"/>
        <v>-4</v>
      </c>
      <c r="I216" s="20" t="str">
        <f t="shared" si="34"/>
        <v>-</v>
      </c>
      <c r="J216" s="21">
        <f t="shared" si="35"/>
        <v>-0.26666666666666666</v>
      </c>
    </row>
    <row r="217" spans="1:10" x14ac:dyDescent="0.25">
      <c r="A217" s="158" t="s">
        <v>406</v>
      </c>
      <c r="B217" s="65">
        <v>0</v>
      </c>
      <c r="C217" s="66">
        <v>0</v>
      </c>
      <c r="D217" s="65">
        <v>5</v>
      </c>
      <c r="E217" s="66">
        <v>7</v>
      </c>
      <c r="F217" s="67"/>
      <c r="G217" s="65">
        <f t="shared" si="32"/>
        <v>0</v>
      </c>
      <c r="H217" s="66">
        <f t="shared" si="33"/>
        <v>-2</v>
      </c>
      <c r="I217" s="20" t="str">
        <f t="shared" si="34"/>
        <v>-</v>
      </c>
      <c r="J217" s="21">
        <f t="shared" si="35"/>
        <v>-0.2857142857142857</v>
      </c>
    </row>
    <row r="218" spans="1:10" s="160" customFormat="1" x14ac:dyDescent="0.25">
      <c r="A218" s="178" t="s">
        <v>588</v>
      </c>
      <c r="B218" s="71">
        <v>8</v>
      </c>
      <c r="C218" s="72">
        <v>7</v>
      </c>
      <c r="D218" s="71">
        <v>62</v>
      </c>
      <c r="E218" s="72">
        <v>76</v>
      </c>
      <c r="F218" s="73"/>
      <c r="G218" s="71">
        <f t="shared" si="32"/>
        <v>1</v>
      </c>
      <c r="H218" s="72">
        <f t="shared" si="33"/>
        <v>-14</v>
      </c>
      <c r="I218" s="37">
        <f t="shared" si="34"/>
        <v>0.14285714285714285</v>
      </c>
      <c r="J218" s="38">
        <f t="shared" si="35"/>
        <v>-0.18421052631578946</v>
      </c>
    </row>
    <row r="219" spans="1:10" x14ac:dyDescent="0.25">
      <c r="A219" s="177"/>
      <c r="B219" s="143"/>
      <c r="C219" s="144"/>
      <c r="D219" s="143"/>
      <c r="E219" s="144"/>
      <c r="F219" s="145"/>
      <c r="G219" s="143"/>
      <c r="H219" s="144"/>
      <c r="I219" s="151"/>
      <c r="J219" s="152"/>
    </row>
    <row r="220" spans="1:10" s="139" customFormat="1" x14ac:dyDescent="0.25">
      <c r="A220" s="159" t="s">
        <v>58</v>
      </c>
      <c r="B220" s="65"/>
      <c r="C220" s="66"/>
      <c r="D220" s="65"/>
      <c r="E220" s="66"/>
      <c r="F220" s="67"/>
      <c r="G220" s="65"/>
      <c r="H220" s="66"/>
      <c r="I220" s="20"/>
      <c r="J220" s="21"/>
    </row>
    <row r="221" spans="1:10" x14ac:dyDescent="0.25">
      <c r="A221" s="158" t="s">
        <v>381</v>
      </c>
      <c r="B221" s="65">
        <v>3</v>
      </c>
      <c r="C221" s="66">
        <v>7</v>
      </c>
      <c r="D221" s="65">
        <v>104</v>
      </c>
      <c r="E221" s="66">
        <v>15</v>
      </c>
      <c r="F221" s="67"/>
      <c r="G221" s="65">
        <f t="shared" ref="G221:G228" si="36">B221-C221</f>
        <v>-4</v>
      </c>
      <c r="H221" s="66">
        <f t="shared" ref="H221:H228" si="37">D221-E221</f>
        <v>89</v>
      </c>
      <c r="I221" s="20">
        <f t="shared" ref="I221:I228" si="38">IF(C221=0, "-", IF(G221/C221&lt;10, G221/C221, "&gt;999%"))</f>
        <v>-0.5714285714285714</v>
      </c>
      <c r="J221" s="21">
        <f t="shared" ref="J221:J228" si="39">IF(E221=0, "-", IF(H221/E221&lt;10, H221/E221, "&gt;999%"))</f>
        <v>5.9333333333333336</v>
      </c>
    </row>
    <row r="222" spans="1:10" x14ac:dyDescent="0.25">
      <c r="A222" s="158" t="s">
        <v>479</v>
      </c>
      <c r="B222" s="65">
        <v>2</v>
      </c>
      <c r="C222" s="66">
        <v>2</v>
      </c>
      <c r="D222" s="65">
        <v>28</v>
      </c>
      <c r="E222" s="66">
        <v>16</v>
      </c>
      <c r="F222" s="67"/>
      <c r="G222" s="65">
        <f t="shared" si="36"/>
        <v>0</v>
      </c>
      <c r="H222" s="66">
        <f t="shared" si="37"/>
        <v>12</v>
      </c>
      <c r="I222" s="20">
        <f t="shared" si="38"/>
        <v>0</v>
      </c>
      <c r="J222" s="21">
        <f t="shared" si="39"/>
        <v>0.75</v>
      </c>
    </row>
    <row r="223" spans="1:10" x14ac:dyDescent="0.25">
      <c r="A223" s="158" t="s">
        <v>424</v>
      </c>
      <c r="B223" s="65">
        <v>0</v>
      </c>
      <c r="C223" s="66">
        <v>1</v>
      </c>
      <c r="D223" s="65">
        <v>11</v>
      </c>
      <c r="E223" s="66">
        <v>3</v>
      </c>
      <c r="F223" s="67"/>
      <c r="G223" s="65">
        <f t="shared" si="36"/>
        <v>-1</v>
      </c>
      <c r="H223" s="66">
        <f t="shared" si="37"/>
        <v>8</v>
      </c>
      <c r="I223" s="20">
        <f t="shared" si="38"/>
        <v>-1</v>
      </c>
      <c r="J223" s="21">
        <f t="shared" si="39"/>
        <v>2.6666666666666665</v>
      </c>
    </row>
    <row r="224" spans="1:10" x14ac:dyDescent="0.25">
      <c r="A224" s="158" t="s">
        <v>267</v>
      </c>
      <c r="B224" s="65">
        <v>0</v>
      </c>
      <c r="C224" s="66">
        <v>1</v>
      </c>
      <c r="D224" s="65">
        <v>3</v>
      </c>
      <c r="E224" s="66">
        <v>7</v>
      </c>
      <c r="F224" s="67"/>
      <c r="G224" s="65">
        <f t="shared" si="36"/>
        <v>-1</v>
      </c>
      <c r="H224" s="66">
        <f t="shared" si="37"/>
        <v>-4</v>
      </c>
      <c r="I224" s="20">
        <f t="shared" si="38"/>
        <v>-1</v>
      </c>
      <c r="J224" s="21">
        <f t="shared" si="39"/>
        <v>-0.5714285714285714</v>
      </c>
    </row>
    <row r="225" spans="1:10" x14ac:dyDescent="0.25">
      <c r="A225" s="158" t="s">
        <v>436</v>
      </c>
      <c r="B225" s="65">
        <v>2</v>
      </c>
      <c r="C225" s="66">
        <v>5</v>
      </c>
      <c r="D225" s="65">
        <v>39</v>
      </c>
      <c r="E225" s="66">
        <v>28</v>
      </c>
      <c r="F225" s="67"/>
      <c r="G225" s="65">
        <f t="shared" si="36"/>
        <v>-3</v>
      </c>
      <c r="H225" s="66">
        <f t="shared" si="37"/>
        <v>11</v>
      </c>
      <c r="I225" s="20">
        <f t="shared" si="38"/>
        <v>-0.6</v>
      </c>
      <c r="J225" s="21">
        <f t="shared" si="39"/>
        <v>0.39285714285714285</v>
      </c>
    </row>
    <row r="226" spans="1:10" x14ac:dyDescent="0.25">
      <c r="A226" s="158" t="s">
        <v>459</v>
      </c>
      <c r="B226" s="65">
        <v>32</v>
      </c>
      <c r="C226" s="66">
        <v>27</v>
      </c>
      <c r="D226" s="65">
        <v>121</v>
      </c>
      <c r="E226" s="66">
        <v>147</v>
      </c>
      <c r="F226" s="67"/>
      <c r="G226" s="65">
        <f t="shared" si="36"/>
        <v>5</v>
      </c>
      <c r="H226" s="66">
        <f t="shared" si="37"/>
        <v>-26</v>
      </c>
      <c r="I226" s="20">
        <f t="shared" si="38"/>
        <v>0.18518518518518517</v>
      </c>
      <c r="J226" s="21">
        <f t="shared" si="39"/>
        <v>-0.17687074829931973</v>
      </c>
    </row>
    <row r="227" spans="1:10" x14ac:dyDescent="0.25">
      <c r="A227" s="158" t="s">
        <v>437</v>
      </c>
      <c r="B227" s="65">
        <v>0</v>
      </c>
      <c r="C227" s="66">
        <v>1</v>
      </c>
      <c r="D227" s="65">
        <v>3</v>
      </c>
      <c r="E227" s="66">
        <v>4</v>
      </c>
      <c r="F227" s="67"/>
      <c r="G227" s="65">
        <f t="shared" si="36"/>
        <v>-1</v>
      </c>
      <c r="H227" s="66">
        <f t="shared" si="37"/>
        <v>-1</v>
      </c>
      <c r="I227" s="20">
        <f t="shared" si="38"/>
        <v>-1</v>
      </c>
      <c r="J227" s="21">
        <f t="shared" si="39"/>
        <v>-0.25</v>
      </c>
    </row>
    <row r="228" spans="1:10" s="160" customFormat="1" x14ac:dyDescent="0.25">
      <c r="A228" s="178" t="s">
        <v>589</v>
      </c>
      <c r="B228" s="71">
        <v>39</v>
      </c>
      <c r="C228" s="72">
        <v>44</v>
      </c>
      <c r="D228" s="71">
        <v>309</v>
      </c>
      <c r="E228" s="72">
        <v>220</v>
      </c>
      <c r="F228" s="73"/>
      <c r="G228" s="71">
        <f t="shared" si="36"/>
        <v>-5</v>
      </c>
      <c r="H228" s="72">
        <f t="shared" si="37"/>
        <v>89</v>
      </c>
      <c r="I228" s="37">
        <f t="shared" si="38"/>
        <v>-0.11363636363636363</v>
      </c>
      <c r="J228" s="38">
        <f t="shared" si="39"/>
        <v>0.40454545454545454</v>
      </c>
    </row>
    <row r="229" spans="1:10" x14ac:dyDescent="0.25">
      <c r="A229" s="177"/>
      <c r="B229" s="143"/>
      <c r="C229" s="144"/>
      <c r="D229" s="143"/>
      <c r="E229" s="144"/>
      <c r="F229" s="145"/>
      <c r="G229" s="143"/>
      <c r="H229" s="144"/>
      <c r="I229" s="151"/>
      <c r="J229" s="152"/>
    </row>
    <row r="230" spans="1:10" s="139" customFormat="1" x14ac:dyDescent="0.25">
      <c r="A230" s="159" t="s">
        <v>59</v>
      </c>
      <c r="B230" s="65"/>
      <c r="C230" s="66"/>
      <c r="D230" s="65"/>
      <c r="E230" s="66"/>
      <c r="F230" s="67"/>
      <c r="G230" s="65"/>
      <c r="H230" s="66"/>
      <c r="I230" s="20"/>
      <c r="J230" s="21"/>
    </row>
    <row r="231" spans="1:10" x14ac:dyDescent="0.25">
      <c r="A231" s="158" t="s">
        <v>243</v>
      </c>
      <c r="B231" s="65">
        <v>1</v>
      </c>
      <c r="C231" s="66">
        <v>0</v>
      </c>
      <c r="D231" s="65">
        <v>5</v>
      </c>
      <c r="E231" s="66">
        <v>1</v>
      </c>
      <c r="F231" s="67"/>
      <c r="G231" s="65">
        <f t="shared" ref="G231:G236" si="40">B231-C231</f>
        <v>1</v>
      </c>
      <c r="H231" s="66">
        <f t="shared" ref="H231:H236" si="41">D231-E231</f>
        <v>4</v>
      </c>
      <c r="I231" s="20" t="str">
        <f t="shared" ref="I231:I236" si="42">IF(C231=0, "-", IF(G231/C231&lt;10, G231/C231, "&gt;999%"))</f>
        <v>-</v>
      </c>
      <c r="J231" s="21">
        <f t="shared" ref="J231:J236" si="43">IF(E231=0, "-", IF(H231/E231&lt;10, H231/E231, "&gt;999%"))</f>
        <v>4</v>
      </c>
    </row>
    <row r="232" spans="1:10" x14ac:dyDescent="0.25">
      <c r="A232" s="158" t="s">
        <v>244</v>
      </c>
      <c r="B232" s="65">
        <v>0</v>
      </c>
      <c r="C232" s="66">
        <v>0</v>
      </c>
      <c r="D232" s="65">
        <v>0</v>
      </c>
      <c r="E232" s="66">
        <v>1</v>
      </c>
      <c r="F232" s="67"/>
      <c r="G232" s="65">
        <f t="shared" si="40"/>
        <v>0</v>
      </c>
      <c r="H232" s="66">
        <f t="shared" si="41"/>
        <v>-1</v>
      </c>
      <c r="I232" s="20" t="str">
        <f t="shared" si="42"/>
        <v>-</v>
      </c>
      <c r="J232" s="21">
        <f t="shared" si="43"/>
        <v>-1</v>
      </c>
    </row>
    <row r="233" spans="1:10" x14ac:dyDescent="0.25">
      <c r="A233" s="158" t="s">
        <v>365</v>
      </c>
      <c r="B233" s="65">
        <v>4</v>
      </c>
      <c r="C233" s="66">
        <v>2</v>
      </c>
      <c r="D233" s="65">
        <v>19</v>
      </c>
      <c r="E233" s="66">
        <v>5</v>
      </c>
      <c r="F233" s="67"/>
      <c r="G233" s="65">
        <f t="shared" si="40"/>
        <v>2</v>
      </c>
      <c r="H233" s="66">
        <f t="shared" si="41"/>
        <v>14</v>
      </c>
      <c r="I233" s="20">
        <f t="shared" si="42"/>
        <v>1</v>
      </c>
      <c r="J233" s="21">
        <f t="shared" si="43"/>
        <v>2.8</v>
      </c>
    </row>
    <row r="234" spans="1:10" x14ac:dyDescent="0.25">
      <c r="A234" s="158" t="s">
        <v>407</v>
      </c>
      <c r="B234" s="65">
        <v>1</v>
      </c>
      <c r="C234" s="66">
        <v>0</v>
      </c>
      <c r="D234" s="65">
        <v>7</v>
      </c>
      <c r="E234" s="66">
        <v>1</v>
      </c>
      <c r="F234" s="67"/>
      <c r="G234" s="65">
        <f t="shared" si="40"/>
        <v>1</v>
      </c>
      <c r="H234" s="66">
        <f t="shared" si="41"/>
        <v>6</v>
      </c>
      <c r="I234" s="20" t="str">
        <f t="shared" si="42"/>
        <v>-</v>
      </c>
      <c r="J234" s="21">
        <f t="shared" si="43"/>
        <v>6</v>
      </c>
    </row>
    <row r="235" spans="1:10" x14ac:dyDescent="0.25">
      <c r="A235" s="158" t="s">
        <v>334</v>
      </c>
      <c r="B235" s="65">
        <v>1</v>
      </c>
      <c r="C235" s="66">
        <v>0</v>
      </c>
      <c r="D235" s="65">
        <v>7</v>
      </c>
      <c r="E235" s="66">
        <v>2</v>
      </c>
      <c r="F235" s="67"/>
      <c r="G235" s="65">
        <f t="shared" si="40"/>
        <v>1</v>
      </c>
      <c r="H235" s="66">
        <f t="shared" si="41"/>
        <v>5</v>
      </c>
      <c r="I235" s="20" t="str">
        <f t="shared" si="42"/>
        <v>-</v>
      </c>
      <c r="J235" s="21">
        <f t="shared" si="43"/>
        <v>2.5</v>
      </c>
    </row>
    <row r="236" spans="1:10" s="160" customFormat="1" x14ac:dyDescent="0.25">
      <c r="A236" s="178" t="s">
        <v>590</v>
      </c>
      <c r="B236" s="71">
        <v>7</v>
      </c>
      <c r="C236" s="72">
        <v>2</v>
      </c>
      <c r="D236" s="71">
        <v>38</v>
      </c>
      <c r="E236" s="72">
        <v>10</v>
      </c>
      <c r="F236" s="73"/>
      <c r="G236" s="71">
        <f t="shared" si="40"/>
        <v>5</v>
      </c>
      <c r="H236" s="72">
        <f t="shared" si="41"/>
        <v>28</v>
      </c>
      <c r="I236" s="37">
        <f t="shared" si="42"/>
        <v>2.5</v>
      </c>
      <c r="J236" s="38">
        <f t="shared" si="43"/>
        <v>2.8</v>
      </c>
    </row>
    <row r="237" spans="1:10" x14ac:dyDescent="0.25">
      <c r="A237" s="177"/>
      <c r="B237" s="143"/>
      <c r="C237" s="144"/>
      <c r="D237" s="143"/>
      <c r="E237" s="144"/>
      <c r="F237" s="145"/>
      <c r="G237" s="143"/>
      <c r="H237" s="144"/>
      <c r="I237" s="151"/>
      <c r="J237" s="152"/>
    </row>
    <row r="238" spans="1:10" s="139" customFormat="1" x14ac:dyDescent="0.25">
      <c r="A238" s="159" t="s">
        <v>60</v>
      </c>
      <c r="B238" s="65"/>
      <c r="C238" s="66"/>
      <c r="D238" s="65"/>
      <c r="E238" s="66"/>
      <c r="F238" s="67"/>
      <c r="G238" s="65"/>
      <c r="H238" s="66"/>
      <c r="I238" s="20"/>
      <c r="J238" s="21"/>
    </row>
    <row r="239" spans="1:10" x14ac:dyDescent="0.25">
      <c r="A239" s="158" t="s">
        <v>288</v>
      </c>
      <c r="B239" s="65">
        <v>0</v>
      </c>
      <c r="C239" s="66">
        <v>0</v>
      </c>
      <c r="D239" s="65">
        <v>1</v>
      </c>
      <c r="E239" s="66">
        <v>0</v>
      </c>
      <c r="F239" s="67"/>
      <c r="G239" s="65">
        <f>B239-C239</f>
        <v>0</v>
      </c>
      <c r="H239" s="66">
        <f>D239-E239</f>
        <v>1</v>
      </c>
      <c r="I239" s="20" t="str">
        <f>IF(C239=0, "-", IF(G239/C239&lt;10, G239/C239, "&gt;999%"))</f>
        <v>-</v>
      </c>
      <c r="J239" s="21" t="str">
        <f>IF(E239=0, "-", IF(H239/E239&lt;10, H239/E239, "&gt;999%"))</f>
        <v>-</v>
      </c>
    </row>
    <row r="240" spans="1:10" s="160" customFormat="1" x14ac:dyDescent="0.25">
      <c r="A240" s="178" t="s">
        <v>591</v>
      </c>
      <c r="B240" s="71">
        <v>0</v>
      </c>
      <c r="C240" s="72">
        <v>0</v>
      </c>
      <c r="D240" s="71">
        <v>1</v>
      </c>
      <c r="E240" s="72">
        <v>0</v>
      </c>
      <c r="F240" s="73"/>
      <c r="G240" s="71">
        <f>B240-C240</f>
        <v>0</v>
      </c>
      <c r="H240" s="72">
        <f>D240-E240</f>
        <v>1</v>
      </c>
      <c r="I240" s="37" t="str">
        <f>IF(C240=0, "-", IF(G240/C240&lt;10, G240/C240, "&gt;999%"))</f>
        <v>-</v>
      </c>
      <c r="J240" s="38" t="str">
        <f>IF(E240=0, "-", IF(H240/E240&lt;10, H240/E240, "&gt;999%"))</f>
        <v>-</v>
      </c>
    </row>
    <row r="241" spans="1:10" x14ac:dyDescent="0.25">
      <c r="A241" s="177"/>
      <c r="B241" s="143"/>
      <c r="C241" s="144"/>
      <c r="D241" s="143"/>
      <c r="E241" s="144"/>
      <c r="F241" s="145"/>
      <c r="G241" s="143"/>
      <c r="H241" s="144"/>
      <c r="I241" s="151"/>
      <c r="J241" s="152"/>
    </row>
    <row r="242" spans="1:10" s="139" customFormat="1" x14ac:dyDescent="0.25">
      <c r="A242" s="159" t="s">
        <v>61</v>
      </c>
      <c r="B242" s="65"/>
      <c r="C242" s="66"/>
      <c r="D242" s="65"/>
      <c r="E242" s="66"/>
      <c r="F242" s="67"/>
      <c r="G242" s="65"/>
      <c r="H242" s="66"/>
      <c r="I242" s="20"/>
      <c r="J242" s="21"/>
    </row>
    <row r="243" spans="1:10" x14ac:dyDescent="0.25">
      <c r="A243" s="158" t="s">
        <v>498</v>
      </c>
      <c r="B243" s="65">
        <v>0</v>
      </c>
      <c r="C243" s="66">
        <v>1</v>
      </c>
      <c r="D243" s="65">
        <v>6</v>
      </c>
      <c r="E243" s="66">
        <v>9</v>
      </c>
      <c r="F243" s="67"/>
      <c r="G243" s="65">
        <f>B243-C243</f>
        <v>-1</v>
      </c>
      <c r="H243" s="66">
        <f>D243-E243</f>
        <v>-3</v>
      </c>
      <c r="I243" s="20">
        <f>IF(C243=0, "-", IF(G243/C243&lt;10, G243/C243, "&gt;999%"))</f>
        <v>-1</v>
      </c>
      <c r="J243" s="21">
        <f>IF(E243=0, "-", IF(H243/E243&lt;10, H243/E243, "&gt;999%"))</f>
        <v>-0.33333333333333331</v>
      </c>
    </row>
    <row r="244" spans="1:10" s="160" customFormat="1" x14ac:dyDescent="0.25">
      <c r="A244" s="178" t="s">
        <v>592</v>
      </c>
      <c r="B244" s="71">
        <v>0</v>
      </c>
      <c r="C244" s="72">
        <v>1</v>
      </c>
      <c r="D244" s="71">
        <v>6</v>
      </c>
      <c r="E244" s="72">
        <v>9</v>
      </c>
      <c r="F244" s="73"/>
      <c r="G244" s="71">
        <f>B244-C244</f>
        <v>-1</v>
      </c>
      <c r="H244" s="72">
        <f>D244-E244</f>
        <v>-3</v>
      </c>
      <c r="I244" s="37">
        <f>IF(C244=0, "-", IF(G244/C244&lt;10, G244/C244, "&gt;999%"))</f>
        <v>-1</v>
      </c>
      <c r="J244" s="38">
        <f>IF(E244=0, "-", IF(H244/E244&lt;10, H244/E244, "&gt;999%"))</f>
        <v>-0.33333333333333331</v>
      </c>
    </row>
    <row r="245" spans="1:10" x14ac:dyDescent="0.25">
      <c r="A245" s="177"/>
      <c r="B245" s="143"/>
      <c r="C245" s="144"/>
      <c r="D245" s="143"/>
      <c r="E245" s="144"/>
      <c r="F245" s="145"/>
      <c r="G245" s="143"/>
      <c r="H245" s="144"/>
      <c r="I245" s="151"/>
      <c r="J245" s="152"/>
    </row>
    <row r="246" spans="1:10" s="139" customFormat="1" x14ac:dyDescent="0.25">
      <c r="A246" s="159" t="s">
        <v>62</v>
      </c>
      <c r="B246" s="65"/>
      <c r="C246" s="66"/>
      <c r="D246" s="65"/>
      <c r="E246" s="66"/>
      <c r="F246" s="67"/>
      <c r="G246" s="65"/>
      <c r="H246" s="66"/>
      <c r="I246" s="20"/>
      <c r="J246" s="21"/>
    </row>
    <row r="247" spans="1:10" x14ac:dyDescent="0.25">
      <c r="A247" s="158" t="s">
        <v>499</v>
      </c>
      <c r="B247" s="65">
        <v>0</v>
      </c>
      <c r="C247" s="66">
        <v>0</v>
      </c>
      <c r="D247" s="65">
        <v>1</v>
      </c>
      <c r="E247" s="66">
        <v>1</v>
      </c>
      <c r="F247" s="67"/>
      <c r="G247" s="65">
        <f>B247-C247</f>
        <v>0</v>
      </c>
      <c r="H247" s="66">
        <f>D247-E247</f>
        <v>0</v>
      </c>
      <c r="I247" s="20" t="str">
        <f>IF(C247=0, "-", IF(G247/C247&lt;10, G247/C247, "&gt;999%"))</f>
        <v>-</v>
      </c>
      <c r="J247" s="21">
        <f>IF(E247=0, "-", IF(H247/E247&lt;10, H247/E247, "&gt;999%"))</f>
        <v>0</v>
      </c>
    </row>
    <row r="248" spans="1:10" x14ac:dyDescent="0.25">
      <c r="A248" s="158" t="s">
        <v>489</v>
      </c>
      <c r="B248" s="65">
        <v>0</v>
      </c>
      <c r="C248" s="66">
        <v>0</v>
      </c>
      <c r="D248" s="65">
        <v>0</v>
      </c>
      <c r="E248" s="66">
        <v>2</v>
      </c>
      <c r="F248" s="67"/>
      <c r="G248" s="65">
        <f>B248-C248</f>
        <v>0</v>
      </c>
      <c r="H248" s="66">
        <f>D248-E248</f>
        <v>-2</v>
      </c>
      <c r="I248" s="20" t="str">
        <f>IF(C248=0, "-", IF(G248/C248&lt;10, G248/C248, "&gt;999%"))</f>
        <v>-</v>
      </c>
      <c r="J248" s="21">
        <f>IF(E248=0, "-", IF(H248/E248&lt;10, H248/E248, "&gt;999%"))</f>
        <v>-1</v>
      </c>
    </row>
    <row r="249" spans="1:10" s="160" customFormat="1" x14ac:dyDescent="0.25">
      <c r="A249" s="178" t="s">
        <v>593</v>
      </c>
      <c r="B249" s="71">
        <v>0</v>
      </c>
      <c r="C249" s="72">
        <v>0</v>
      </c>
      <c r="D249" s="71">
        <v>1</v>
      </c>
      <c r="E249" s="72">
        <v>3</v>
      </c>
      <c r="F249" s="73"/>
      <c r="G249" s="71">
        <f>B249-C249</f>
        <v>0</v>
      </c>
      <c r="H249" s="72">
        <f>D249-E249</f>
        <v>-2</v>
      </c>
      <c r="I249" s="37" t="str">
        <f>IF(C249=0, "-", IF(G249/C249&lt;10, G249/C249, "&gt;999%"))</f>
        <v>-</v>
      </c>
      <c r="J249" s="38">
        <f>IF(E249=0, "-", IF(H249/E249&lt;10, H249/E249, "&gt;999%"))</f>
        <v>-0.66666666666666663</v>
      </c>
    </row>
    <row r="250" spans="1:10" x14ac:dyDescent="0.25">
      <c r="A250" s="177"/>
      <c r="B250" s="143"/>
      <c r="C250" s="144"/>
      <c r="D250" s="143"/>
      <c r="E250" s="144"/>
      <c r="F250" s="145"/>
      <c r="G250" s="143"/>
      <c r="H250" s="144"/>
      <c r="I250" s="151"/>
      <c r="J250" s="152"/>
    </row>
    <row r="251" spans="1:10" s="139" customFormat="1" x14ac:dyDescent="0.25">
      <c r="A251" s="159" t="s">
        <v>63</v>
      </c>
      <c r="B251" s="65"/>
      <c r="C251" s="66"/>
      <c r="D251" s="65"/>
      <c r="E251" s="66"/>
      <c r="F251" s="67"/>
      <c r="G251" s="65"/>
      <c r="H251" s="66"/>
      <c r="I251" s="20"/>
      <c r="J251" s="21"/>
    </row>
    <row r="252" spans="1:10" x14ac:dyDescent="0.25">
      <c r="A252" s="158" t="s">
        <v>295</v>
      </c>
      <c r="B252" s="65">
        <v>0</v>
      </c>
      <c r="C252" s="66">
        <v>0</v>
      </c>
      <c r="D252" s="65">
        <v>1</v>
      </c>
      <c r="E252" s="66">
        <v>0</v>
      </c>
      <c r="F252" s="67"/>
      <c r="G252" s="65">
        <f>B252-C252</f>
        <v>0</v>
      </c>
      <c r="H252" s="66">
        <f>D252-E252</f>
        <v>1</v>
      </c>
      <c r="I252" s="20" t="str">
        <f>IF(C252=0, "-", IF(G252/C252&lt;10, G252/C252, "&gt;999%"))</f>
        <v>-</v>
      </c>
      <c r="J252" s="21" t="str">
        <f>IF(E252=0, "-", IF(H252/E252&lt;10, H252/E252, "&gt;999%"))</f>
        <v>-</v>
      </c>
    </row>
    <row r="253" spans="1:10" x14ac:dyDescent="0.25">
      <c r="A253" s="158" t="s">
        <v>408</v>
      </c>
      <c r="B253" s="65">
        <v>0</v>
      </c>
      <c r="C253" s="66">
        <v>0</v>
      </c>
      <c r="D253" s="65">
        <v>0</v>
      </c>
      <c r="E253" s="66">
        <v>2</v>
      </c>
      <c r="F253" s="67"/>
      <c r="G253" s="65">
        <f>B253-C253</f>
        <v>0</v>
      </c>
      <c r="H253" s="66">
        <f>D253-E253</f>
        <v>-2</v>
      </c>
      <c r="I253" s="20" t="str">
        <f>IF(C253=0, "-", IF(G253/C253&lt;10, G253/C253, "&gt;999%"))</f>
        <v>-</v>
      </c>
      <c r="J253" s="21">
        <f>IF(E253=0, "-", IF(H253/E253&lt;10, H253/E253, "&gt;999%"))</f>
        <v>-1</v>
      </c>
    </row>
    <row r="254" spans="1:10" x14ac:dyDescent="0.25">
      <c r="A254" s="158" t="s">
        <v>261</v>
      </c>
      <c r="B254" s="65">
        <v>0</v>
      </c>
      <c r="C254" s="66">
        <v>0</v>
      </c>
      <c r="D254" s="65">
        <v>0</v>
      </c>
      <c r="E254" s="66">
        <v>1</v>
      </c>
      <c r="F254" s="67"/>
      <c r="G254" s="65">
        <f>B254-C254</f>
        <v>0</v>
      </c>
      <c r="H254" s="66">
        <f>D254-E254</f>
        <v>-1</v>
      </c>
      <c r="I254" s="20" t="str">
        <f>IF(C254=0, "-", IF(G254/C254&lt;10, G254/C254, "&gt;999%"))</f>
        <v>-</v>
      </c>
      <c r="J254" s="21">
        <f>IF(E254=0, "-", IF(H254/E254&lt;10, H254/E254, "&gt;999%"))</f>
        <v>-1</v>
      </c>
    </row>
    <row r="255" spans="1:10" s="160" customFormat="1" x14ac:dyDescent="0.25">
      <c r="A255" s="178" t="s">
        <v>594</v>
      </c>
      <c r="B255" s="71">
        <v>0</v>
      </c>
      <c r="C255" s="72">
        <v>0</v>
      </c>
      <c r="D255" s="71">
        <v>1</v>
      </c>
      <c r="E255" s="72">
        <v>3</v>
      </c>
      <c r="F255" s="73"/>
      <c r="G255" s="71">
        <f>B255-C255</f>
        <v>0</v>
      </c>
      <c r="H255" s="72">
        <f>D255-E255</f>
        <v>-2</v>
      </c>
      <c r="I255" s="37" t="str">
        <f>IF(C255=0, "-", IF(G255/C255&lt;10, G255/C255, "&gt;999%"))</f>
        <v>-</v>
      </c>
      <c r="J255" s="38">
        <f>IF(E255=0, "-", IF(H255/E255&lt;10, H255/E255, "&gt;999%"))</f>
        <v>-0.66666666666666663</v>
      </c>
    </row>
    <row r="256" spans="1:10" x14ac:dyDescent="0.25">
      <c r="A256" s="177"/>
      <c r="B256" s="143"/>
      <c r="C256" s="144"/>
      <c r="D256" s="143"/>
      <c r="E256" s="144"/>
      <c r="F256" s="145"/>
      <c r="G256" s="143"/>
      <c r="H256" s="144"/>
      <c r="I256" s="151"/>
      <c r="J256" s="152"/>
    </row>
    <row r="257" spans="1:10" s="139" customFormat="1" x14ac:dyDescent="0.25">
      <c r="A257" s="159" t="s">
        <v>64</v>
      </c>
      <c r="B257" s="65"/>
      <c r="C257" s="66"/>
      <c r="D257" s="65"/>
      <c r="E257" s="66"/>
      <c r="F257" s="67"/>
      <c r="G257" s="65"/>
      <c r="H257" s="66"/>
      <c r="I257" s="20"/>
      <c r="J257" s="21"/>
    </row>
    <row r="258" spans="1:10" x14ac:dyDescent="0.25">
      <c r="A258" s="158" t="s">
        <v>448</v>
      </c>
      <c r="B258" s="65">
        <v>0</v>
      </c>
      <c r="C258" s="66">
        <v>4</v>
      </c>
      <c r="D258" s="65">
        <v>38</v>
      </c>
      <c r="E258" s="66">
        <v>29</v>
      </c>
      <c r="F258" s="67"/>
      <c r="G258" s="65">
        <f t="shared" ref="G258:G270" si="44">B258-C258</f>
        <v>-4</v>
      </c>
      <c r="H258" s="66">
        <f t="shared" ref="H258:H270" si="45">D258-E258</f>
        <v>9</v>
      </c>
      <c r="I258" s="20">
        <f t="shared" ref="I258:I270" si="46">IF(C258=0, "-", IF(G258/C258&lt;10, G258/C258, "&gt;999%"))</f>
        <v>-1</v>
      </c>
      <c r="J258" s="21">
        <f t="shared" ref="J258:J270" si="47">IF(E258=0, "-", IF(H258/E258&lt;10, H258/E258, "&gt;999%"))</f>
        <v>0.31034482758620691</v>
      </c>
    </row>
    <row r="259" spans="1:10" x14ac:dyDescent="0.25">
      <c r="A259" s="158" t="s">
        <v>460</v>
      </c>
      <c r="B259" s="65">
        <v>9</v>
      </c>
      <c r="C259" s="66">
        <v>39</v>
      </c>
      <c r="D259" s="65">
        <v>161</v>
      </c>
      <c r="E259" s="66">
        <v>272</v>
      </c>
      <c r="F259" s="67"/>
      <c r="G259" s="65">
        <f t="shared" si="44"/>
        <v>-30</v>
      </c>
      <c r="H259" s="66">
        <f t="shared" si="45"/>
        <v>-111</v>
      </c>
      <c r="I259" s="20">
        <f t="shared" si="46"/>
        <v>-0.76923076923076927</v>
      </c>
      <c r="J259" s="21">
        <f t="shared" si="47"/>
        <v>-0.40808823529411764</v>
      </c>
    </row>
    <row r="260" spans="1:10" x14ac:dyDescent="0.25">
      <c r="A260" s="158" t="s">
        <v>301</v>
      </c>
      <c r="B260" s="65">
        <v>6</v>
      </c>
      <c r="C260" s="66">
        <v>8</v>
      </c>
      <c r="D260" s="65">
        <v>101</v>
      </c>
      <c r="E260" s="66">
        <v>158</v>
      </c>
      <c r="F260" s="67"/>
      <c r="G260" s="65">
        <f t="shared" si="44"/>
        <v>-2</v>
      </c>
      <c r="H260" s="66">
        <f t="shared" si="45"/>
        <v>-57</v>
      </c>
      <c r="I260" s="20">
        <f t="shared" si="46"/>
        <v>-0.25</v>
      </c>
      <c r="J260" s="21">
        <f t="shared" si="47"/>
        <v>-0.36075949367088606</v>
      </c>
    </row>
    <row r="261" spans="1:10" x14ac:dyDescent="0.25">
      <c r="A261" s="158" t="s">
        <v>315</v>
      </c>
      <c r="B261" s="65">
        <v>12</v>
      </c>
      <c r="C261" s="66">
        <v>20</v>
      </c>
      <c r="D261" s="65">
        <v>144</v>
      </c>
      <c r="E261" s="66">
        <v>138</v>
      </c>
      <c r="F261" s="67"/>
      <c r="G261" s="65">
        <f t="shared" si="44"/>
        <v>-8</v>
      </c>
      <c r="H261" s="66">
        <f t="shared" si="45"/>
        <v>6</v>
      </c>
      <c r="I261" s="20">
        <f t="shared" si="46"/>
        <v>-0.4</v>
      </c>
      <c r="J261" s="21">
        <f t="shared" si="47"/>
        <v>4.3478260869565216E-2</v>
      </c>
    </row>
    <row r="262" spans="1:10" x14ac:dyDescent="0.25">
      <c r="A262" s="158" t="s">
        <v>345</v>
      </c>
      <c r="B262" s="65">
        <v>23</v>
      </c>
      <c r="C262" s="66">
        <v>21</v>
      </c>
      <c r="D262" s="65">
        <v>229</v>
      </c>
      <c r="E262" s="66">
        <v>220</v>
      </c>
      <c r="F262" s="67"/>
      <c r="G262" s="65">
        <f t="shared" si="44"/>
        <v>2</v>
      </c>
      <c r="H262" s="66">
        <f t="shared" si="45"/>
        <v>9</v>
      </c>
      <c r="I262" s="20">
        <f t="shared" si="46"/>
        <v>9.5238095238095233E-2</v>
      </c>
      <c r="J262" s="21">
        <f t="shared" si="47"/>
        <v>4.0909090909090909E-2</v>
      </c>
    </row>
    <row r="263" spans="1:10" x14ac:dyDescent="0.25">
      <c r="A263" s="158" t="s">
        <v>382</v>
      </c>
      <c r="B263" s="65">
        <v>6</v>
      </c>
      <c r="C263" s="66">
        <v>3</v>
      </c>
      <c r="D263" s="65">
        <v>39</v>
      </c>
      <c r="E263" s="66">
        <v>37</v>
      </c>
      <c r="F263" s="67"/>
      <c r="G263" s="65">
        <f t="shared" si="44"/>
        <v>3</v>
      </c>
      <c r="H263" s="66">
        <f t="shared" si="45"/>
        <v>2</v>
      </c>
      <c r="I263" s="20">
        <f t="shared" si="46"/>
        <v>1</v>
      </c>
      <c r="J263" s="21">
        <f t="shared" si="47"/>
        <v>5.4054054054054057E-2</v>
      </c>
    </row>
    <row r="264" spans="1:10" x14ac:dyDescent="0.25">
      <c r="A264" s="158" t="s">
        <v>383</v>
      </c>
      <c r="B264" s="65">
        <v>2</v>
      </c>
      <c r="C264" s="66">
        <v>2</v>
      </c>
      <c r="D264" s="65">
        <v>32</v>
      </c>
      <c r="E264" s="66">
        <v>40</v>
      </c>
      <c r="F264" s="67"/>
      <c r="G264" s="65">
        <f t="shared" si="44"/>
        <v>0</v>
      </c>
      <c r="H264" s="66">
        <f t="shared" si="45"/>
        <v>-8</v>
      </c>
      <c r="I264" s="20">
        <f t="shared" si="46"/>
        <v>0</v>
      </c>
      <c r="J264" s="21">
        <f t="shared" si="47"/>
        <v>-0.2</v>
      </c>
    </row>
    <row r="265" spans="1:10" x14ac:dyDescent="0.25">
      <c r="A265" s="158" t="s">
        <v>316</v>
      </c>
      <c r="B265" s="65">
        <v>4</v>
      </c>
      <c r="C265" s="66">
        <v>3</v>
      </c>
      <c r="D265" s="65">
        <v>12</v>
      </c>
      <c r="E265" s="66">
        <v>13</v>
      </c>
      <c r="F265" s="67"/>
      <c r="G265" s="65">
        <f t="shared" si="44"/>
        <v>1</v>
      </c>
      <c r="H265" s="66">
        <f t="shared" si="45"/>
        <v>-1</v>
      </c>
      <c r="I265" s="20">
        <f t="shared" si="46"/>
        <v>0.33333333333333331</v>
      </c>
      <c r="J265" s="21">
        <f t="shared" si="47"/>
        <v>-7.6923076923076927E-2</v>
      </c>
    </row>
    <row r="266" spans="1:10" x14ac:dyDescent="0.25">
      <c r="A266" s="158" t="s">
        <v>278</v>
      </c>
      <c r="B266" s="65">
        <v>0</v>
      </c>
      <c r="C266" s="66">
        <v>0</v>
      </c>
      <c r="D266" s="65">
        <v>8</v>
      </c>
      <c r="E266" s="66">
        <v>3</v>
      </c>
      <c r="F266" s="67"/>
      <c r="G266" s="65">
        <f t="shared" si="44"/>
        <v>0</v>
      </c>
      <c r="H266" s="66">
        <f t="shared" si="45"/>
        <v>5</v>
      </c>
      <c r="I266" s="20" t="str">
        <f t="shared" si="46"/>
        <v>-</v>
      </c>
      <c r="J266" s="21">
        <f t="shared" si="47"/>
        <v>1.6666666666666667</v>
      </c>
    </row>
    <row r="267" spans="1:10" x14ac:dyDescent="0.25">
      <c r="A267" s="158" t="s">
        <v>195</v>
      </c>
      <c r="B267" s="65">
        <v>5</v>
      </c>
      <c r="C267" s="66">
        <v>2</v>
      </c>
      <c r="D267" s="65">
        <v>46</v>
      </c>
      <c r="E267" s="66">
        <v>42</v>
      </c>
      <c r="F267" s="67"/>
      <c r="G267" s="65">
        <f t="shared" si="44"/>
        <v>3</v>
      </c>
      <c r="H267" s="66">
        <f t="shared" si="45"/>
        <v>4</v>
      </c>
      <c r="I267" s="20">
        <f t="shared" si="46"/>
        <v>1.5</v>
      </c>
      <c r="J267" s="21">
        <f t="shared" si="47"/>
        <v>9.5238095238095233E-2</v>
      </c>
    </row>
    <row r="268" spans="1:10" x14ac:dyDescent="0.25">
      <c r="A268" s="158" t="s">
        <v>212</v>
      </c>
      <c r="B268" s="65">
        <v>3</v>
      </c>
      <c r="C268" s="66">
        <v>10</v>
      </c>
      <c r="D268" s="65">
        <v>68</v>
      </c>
      <c r="E268" s="66">
        <v>98</v>
      </c>
      <c r="F268" s="67"/>
      <c r="G268" s="65">
        <f t="shared" si="44"/>
        <v>-7</v>
      </c>
      <c r="H268" s="66">
        <f t="shared" si="45"/>
        <v>-30</v>
      </c>
      <c r="I268" s="20">
        <f t="shared" si="46"/>
        <v>-0.7</v>
      </c>
      <c r="J268" s="21">
        <f t="shared" si="47"/>
        <v>-0.30612244897959184</v>
      </c>
    </row>
    <row r="269" spans="1:10" x14ac:dyDescent="0.25">
      <c r="A269" s="158" t="s">
        <v>231</v>
      </c>
      <c r="B269" s="65">
        <v>2</v>
      </c>
      <c r="C269" s="66">
        <v>1</v>
      </c>
      <c r="D269" s="65">
        <v>12</v>
      </c>
      <c r="E269" s="66">
        <v>9</v>
      </c>
      <c r="F269" s="67"/>
      <c r="G269" s="65">
        <f t="shared" si="44"/>
        <v>1</v>
      </c>
      <c r="H269" s="66">
        <f t="shared" si="45"/>
        <v>3</v>
      </c>
      <c r="I269" s="20">
        <f t="shared" si="46"/>
        <v>1</v>
      </c>
      <c r="J269" s="21">
        <f t="shared" si="47"/>
        <v>0.33333333333333331</v>
      </c>
    </row>
    <row r="270" spans="1:10" s="160" customFormat="1" x14ac:dyDescent="0.25">
      <c r="A270" s="178" t="s">
        <v>595</v>
      </c>
      <c r="B270" s="71">
        <v>72</v>
      </c>
      <c r="C270" s="72">
        <v>113</v>
      </c>
      <c r="D270" s="71">
        <v>890</v>
      </c>
      <c r="E270" s="72">
        <v>1059</v>
      </c>
      <c r="F270" s="73"/>
      <c r="G270" s="71">
        <f t="shared" si="44"/>
        <v>-41</v>
      </c>
      <c r="H270" s="72">
        <f t="shared" si="45"/>
        <v>-169</v>
      </c>
      <c r="I270" s="37">
        <f t="shared" si="46"/>
        <v>-0.36283185840707965</v>
      </c>
      <c r="J270" s="38">
        <f t="shared" si="47"/>
        <v>-0.15958451369216242</v>
      </c>
    </row>
    <row r="271" spans="1:10" x14ac:dyDescent="0.25">
      <c r="A271" s="177"/>
      <c r="B271" s="143"/>
      <c r="C271" s="144"/>
      <c r="D271" s="143"/>
      <c r="E271" s="144"/>
      <c r="F271" s="145"/>
      <c r="G271" s="143"/>
      <c r="H271" s="144"/>
      <c r="I271" s="151"/>
      <c r="J271" s="152"/>
    </row>
    <row r="272" spans="1:10" s="139" customFormat="1" x14ac:dyDescent="0.25">
      <c r="A272" s="159" t="s">
        <v>65</v>
      </c>
      <c r="B272" s="65"/>
      <c r="C272" s="66"/>
      <c r="D272" s="65"/>
      <c r="E272" s="66"/>
      <c r="F272" s="67"/>
      <c r="G272" s="65"/>
      <c r="H272" s="66"/>
      <c r="I272" s="20"/>
      <c r="J272" s="21"/>
    </row>
    <row r="273" spans="1:10" x14ac:dyDescent="0.25">
      <c r="A273" s="158" t="s">
        <v>296</v>
      </c>
      <c r="B273" s="65">
        <v>0</v>
      </c>
      <c r="C273" s="66">
        <v>0</v>
      </c>
      <c r="D273" s="65">
        <v>0</v>
      </c>
      <c r="E273" s="66">
        <v>1</v>
      </c>
      <c r="F273" s="67"/>
      <c r="G273" s="65">
        <f>B273-C273</f>
        <v>0</v>
      </c>
      <c r="H273" s="66">
        <f>D273-E273</f>
        <v>-1</v>
      </c>
      <c r="I273" s="20" t="str">
        <f>IF(C273=0, "-", IF(G273/C273&lt;10, G273/C273, "&gt;999%"))</f>
        <v>-</v>
      </c>
      <c r="J273" s="21">
        <f>IF(E273=0, "-", IF(H273/E273&lt;10, H273/E273, "&gt;999%"))</f>
        <v>-1</v>
      </c>
    </row>
    <row r="274" spans="1:10" s="160" customFormat="1" x14ac:dyDescent="0.25">
      <c r="A274" s="178" t="s">
        <v>596</v>
      </c>
      <c r="B274" s="71">
        <v>0</v>
      </c>
      <c r="C274" s="72">
        <v>0</v>
      </c>
      <c r="D274" s="71">
        <v>0</v>
      </c>
      <c r="E274" s="72">
        <v>1</v>
      </c>
      <c r="F274" s="73"/>
      <c r="G274" s="71">
        <f>B274-C274</f>
        <v>0</v>
      </c>
      <c r="H274" s="72">
        <f>D274-E274</f>
        <v>-1</v>
      </c>
      <c r="I274" s="37" t="str">
        <f>IF(C274=0, "-", IF(G274/C274&lt;10, G274/C274, "&gt;999%"))</f>
        <v>-</v>
      </c>
      <c r="J274" s="38">
        <f>IF(E274=0, "-", IF(H274/E274&lt;10, H274/E274, "&gt;999%"))</f>
        <v>-1</v>
      </c>
    </row>
    <row r="275" spans="1:10" x14ac:dyDescent="0.25">
      <c r="A275" s="177"/>
      <c r="B275" s="143"/>
      <c r="C275" s="144"/>
      <c r="D275" s="143"/>
      <c r="E275" s="144"/>
      <c r="F275" s="145"/>
      <c r="G275" s="143"/>
      <c r="H275" s="144"/>
      <c r="I275" s="151"/>
      <c r="J275" s="152"/>
    </row>
    <row r="276" spans="1:10" s="139" customFormat="1" x14ac:dyDescent="0.25">
      <c r="A276" s="159" t="s">
        <v>66</v>
      </c>
      <c r="B276" s="65"/>
      <c r="C276" s="66"/>
      <c r="D276" s="65"/>
      <c r="E276" s="66"/>
      <c r="F276" s="67"/>
      <c r="G276" s="65"/>
      <c r="H276" s="66"/>
      <c r="I276" s="20"/>
      <c r="J276" s="21"/>
    </row>
    <row r="277" spans="1:10" x14ac:dyDescent="0.25">
      <c r="A277" s="158" t="s">
        <v>225</v>
      </c>
      <c r="B277" s="65">
        <v>2</v>
      </c>
      <c r="C277" s="66">
        <v>3</v>
      </c>
      <c r="D277" s="65">
        <v>11</v>
      </c>
      <c r="E277" s="66">
        <v>25</v>
      </c>
      <c r="F277" s="67"/>
      <c r="G277" s="65">
        <f t="shared" ref="G277:G296" si="48">B277-C277</f>
        <v>-1</v>
      </c>
      <c r="H277" s="66">
        <f t="shared" ref="H277:H296" si="49">D277-E277</f>
        <v>-14</v>
      </c>
      <c r="I277" s="20">
        <f t="shared" ref="I277:I296" si="50">IF(C277=0, "-", IF(G277/C277&lt;10, G277/C277, "&gt;999%"))</f>
        <v>-0.33333333333333331</v>
      </c>
      <c r="J277" s="21">
        <f t="shared" ref="J277:J296" si="51">IF(E277=0, "-", IF(H277/E277&lt;10, H277/E277, "&gt;999%"))</f>
        <v>-0.56000000000000005</v>
      </c>
    </row>
    <row r="278" spans="1:10" x14ac:dyDescent="0.25">
      <c r="A278" s="158" t="s">
        <v>226</v>
      </c>
      <c r="B278" s="65">
        <v>2</v>
      </c>
      <c r="C278" s="66">
        <v>0</v>
      </c>
      <c r="D278" s="65">
        <v>5</v>
      </c>
      <c r="E278" s="66">
        <v>3</v>
      </c>
      <c r="F278" s="67"/>
      <c r="G278" s="65">
        <f t="shared" si="48"/>
        <v>2</v>
      </c>
      <c r="H278" s="66">
        <f t="shared" si="49"/>
        <v>2</v>
      </c>
      <c r="I278" s="20" t="str">
        <f t="shared" si="50"/>
        <v>-</v>
      </c>
      <c r="J278" s="21">
        <f t="shared" si="51"/>
        <v>0.66666666666666663</v>
      </c>
    </row>
    <row r="279" spans="1:10" x14ac:dyDescent="0.25">
      <c r="A279" s="158" t="s">
        <v>245</v>
      </c>
      <c r="B279" s="65">
        <v>1</v>
      </c>
      <c r="C279" s="66">
        <v>1</v>
      </c>
      <c r="D279" s="65">
        <v>13</v>
      </c>
      <c r="E279" s="66">
        <v>15</v>
      </c>
      <c r="F279" s="67"/>
      <c r="G279" s="65">
        <f t="shared" si="48"/>
        <v>0</v>
      </c>
      <c r="H279" s="66">
        <f t="shared" si="49"/>
        <v>-2</v>
      </c>
      <c r="I279" s="20">
        <f t="shared" si="50"/>
        <v>0</v>
      </c>
      <c r="J279" s="21">
        <f t="shared" si="51"/>
        <v>-0.13333333333333333</v>
      </c>
    </row>
    <row r="280" spans="1:10" x14ac:dyDescent="0.25">
      <c r="A280" s="158" t="s">
        <v>289</v>
      </c>
      <c r="B280" s="65">
        <v>0</v>
      </c>
      <c r="C280" s="66">
        <v>1</v>
      </c>
      <c r="D280" s="65">
        <v>3</v>
      </c>
      <c r="E280" s="66">
        <v>6</v>
      </c>
      <c r="F280" s="67"/>
      <c r="G280" s="65">
        <f t="shared" si="48"/>
        <v>-1</v>
      </c>
      <c r="H280" s="66">
        <f t="shared" si="49"/>
        <v>-3</v>
      </c>
      <c r="I280" s="20">
        <f t="shared" si="50"/>
        <v>-1</v>
      </c>
      <c r="J280" s="21">
        <f t="shared" si="51"/>
        <v>-0.5</v>
      </c>
    </row>
    <row r="281" spans="1:10" x14ac:dyDescent="0.25">
      <c r="A281" s="158" t="s">
        <v>246</v>
      </c>
      <c r="B281" s="65">
        <v>1</v>
      </c>
      <c r="C281" s="66">
        <v>1</v>
      </c>
      <c r="D281" s="65">
        <v>12</v>
      </c>
      <c r="E281" s="66">
        <v>5</v>
      </c>
      <c r="F281" s="67"/>
      <c r="G281" s="65">
        <f t="shared" si="48"/>
        <v>0</v>
      </c>
      <c r="H281" s="66">
        <f t="shared" si="49"/>
        <v>7</v>
      </c>
      <c r="I281" s="20">
        <f t="shared" si="50"/>
        <v>0</v>
      </c>
      <c r="J281" s="21">
        <f t="shared" si="51"/>
        <v>1.4</v>
      </c>
    </row>
    <row r="282" spans="1:10" x14ac:dyDescent="0.25">
      <c r="A282" s="158" t="s">
        <v>257</v>
      </c>
      <c r="B282" s="65">
        <v>0</v>
      </c>
      <c r="C282" s="66">
        <v>0</v>
      </c>
      <c r="D282" s="65">
        <v>1</v>
      </c>
      <c r="E282" s="66">
        <v>0</v>
      </c>
      <c r="F282" s="67"/>
      <c r="G282" s="65">
        <f t="shared" si="48"/>
        <v>0</v>
      </c>
      <c r="H282" s="66">
        <f t="shared" si="49"/>
        <v>1</v>
      </c>
      <c r="I282" s="20" t="str">
        <f t="shared" si="50"/>
        <v>-</v>
      </c>
      <c r="J282" s="21" t="str">
        <f t="shared" si="51"/>
        <v>-</v>
      </c>
    </row>
    <row r="283" spans="1:10" x14ac:dyDescent="0.25">
      <c r="A283" s="158" t="s">
        <v>258</v>
      </c>
      <c r="B283" s="65">
        <v>0</v>
      </c>
      <c r="C283" s="66">
        <v>1</v>
      </c>
      <c r="D283" s="65">
        <v>0</v>
      </c>
      <c r="E283" s="66">
        <v>6</v>
      </c>
      <c r="F283" s="67"/>
      <c r="G283" s="65">
        <f t="shared" si="48"/>
        <v>-1</v>
      </c>
      <c r="H283" s="66">
        <f t="shared" si="49"/>
        <v>-6</v>
      </c>
      <c r="I283" s="20">
        <f t="shared" si="50"/>
        <v>-1</v>
      </c>
      <c r="J283" s="21">
        <f t="shared" si="51"/>
        <v>-1</v>
      </c>
    </row>
    <row r="284" spans="1:10" x14ac:dyDescent="0.25">
      <c r="A284" s="158" t="s">
        <v>290</v>
      </c>
      <c r="B284" s="65">
        <v>0</v>
      </c>
      <c r="C284" s="66">
        <v>0</v>
      </c>
      <c r="D284" s="65">
        <v>0</v>
      </c>
      <c r="E284" s="66">
        <v>1</v>
      </c>
      <c r="F284" s="67"/>
      <c r="G284" s="65">
        <f t="shared" si="48"/>
        <v>0</v>
      </c>
      <c r="H284" s="66">
        <f t="shared" si="49"/>
        <v>-1</v>
      </c>
      <c r="I284" s="20" t="str">
        <f t="shared" si="50"/>
        <v>-</v>
      </c>
      <c r="J284" s="21">
        <f t="shared" si="51"/>
        <v>-1</v>
      </c>
    </row>
    <row r="285" spans="1:10" x14ac:dyDescent="0.25">
      <c r="A285" s="158" t="s">
        <v>335</v>
      </c>
      <c r="B285" s="65">
        <v>0</v>
      </c>
      <c r="C285" s="66">
        <v>0</v>
      </c>
      <c r="D285" s="65">
        <v>8</v>
      </c>
      <c r="E285" s="66">
        <v>1</v>
      </c>
      <c r="F285" s="67"/>
      <c r="G285" s="65">
        <f t="shared" si="48"/>
        <v>0</v>
      </c>
      <c r="H285" s="66">
        <f t="shared" si="49"/>
        <v>7</v>
      </c>
      <c r="I285" s="20" t="str">
        <f t="shared" si="50"/>
        <v>-</v>
      </c>
      <c r="J285" s="21">
        <f t="shared" si="51"/>
        <v>7</v>
      </c>
    </row>
    <row r="286" spans="1:10" x14ac:dyDescent="0.25">
      <c r="A286" s="158" t="s">
        <v>366</v>
      </c>
      <c r="B286" s="65">
        <v>0</v>
      </c>
      <c r="C286" s="66">
        <v>2</v>
      </c>
      <c r="D286" s="65">
        <v>5</v>
      </c>
      <c r="E286" s="66">
        <v>3</v>
      </c>
      <c r="F286" s="67"/>
      <c r="G286" s="65">
        <f t="shared" si="48"/>
        <v>-2</v>
      </c>
      <c r="H286" s="66">
        <f t="shared" si="49"/>
        <v>2</v>
      </c>
      <c r="I286" s="20">
        <f t="shared" si="50"/>
        <v>-1</v>
      </c>
      <c r="J286" s="21">
        <f t="shared" si="51"/>
        <v>0.66666666666666663</v>
      </c>
    </row>
    <row r="287" spans="1:10" x14ac:dyDescent="0.25">
      <c r="A287" s="158" t="s">
        <v>421</v>
      </c>
      <c r="B287" s="65">
        <v>0</v>
      </c>
      <c r="C287" s="66">
        <v>0</v>
      </c>
      <c r="D287" s="65">
        <v>4</v>
      </c>
      <c r="E287" s="66">
        <v>3</v>
      </c>
      <c r="F287" s="67"/>
      <c r="G287" s="65">
        <f t="shared" si="48"/>
        <v>0</v>
      </c>
      <c r="H287" s="66">
        <f t="shared" si="49"/>
        <v>1</v>
      </c>
      <c r="I287" s="20" t="str">
        <f t="shared" si="50"/>
        <v>-</v>
      </c>
      <c r="J287" s="21">
        <f t="shared" si="51"/>
        <v>0.33333333333333331</v>
      </c>
    </row>
    <row r="288" spans="1:10" x14ac:dyDescent="0.25">
      <c r="A288" s="158" t="s">
        <v>336</v>
      </c>
      <c r="B288" s="65">
        <v>2</v>
      </c>
      <c r="C288" s="66">
        <v>3</v>
      </c>
      <c r="D288" s="65">
        <v>25</v>
      </c>
      <c r="E288" s="66">
        <v>30</v>
      </c>
      <c r="F288" s="67"/>
      <c r="G288" s="65">
        <f t="shared" si="48"/>
        <v>-1</v>
      </c>
      <c r="H288" s="66">
        <f t="shared" si="49"/>
        <v>-5</v>
      </c>
      <c r="I288" s="20">
        <f t="shared" si="50"/>
        <v>-0.33333333333333331</v>
      </c>
      <c r="J288" s="21">
        <f t="shared" si="51"/>
        <v>-0.16666666666666666</v>
      </c>
    </row>
    <row r="289" spans="1:10" x14ac:dyDescent="0.25">
      <c r="A289" s="158" t="s">
        <v>367</v>
      </c>
      <c r="B289" s="65">
        <v>1</v>
      </c>
      <c r="C289" s="66">
        <v>3</v>
      </c>
      <c r="D289" s="65">
        <v>6</v>
      </c>
      <c r="E289" s="66">
        <v>17</v>
      </c>
      <c r="F289" s="67"/>
      <c r="G289" s="65">
        <f t="shared" si="48"/>
        <v>-2</v>
      </c>
      <c r="H289" s="66">
        <f t="shared" si="49"/>
        <v>-11</v>
      </c>
      <c r="I289" s="20">
        <f t="shared" si="50"/>
        <v>-0.66666666666666663</v>
      </c>
      <c r="J289" s="21">
        <f t="shared" si="51"/>
        <v>-0.6470588235294118</v>
      </c>
    </row>
    <row r="290" spans="1:10" x14ac:dyDescent="0.25">
      <c r="A290" s="158" t="s">
        <v>368</v>
      </c>
      <c r="B290" s="65">
        <v>1</v>
      </c>
      <c r="C290" s="66">
        <v>0</v>
      </c>
      <c r="D290" s="65">
        <v>8</v>
      </c>
      <c r="E290" s="66">
        <v>3</v>
      </c>
      <c r="F290" s="67"/>
      <c r="G290" s="65">
        <f t="shared" si="48"/>
        <v>1</v>
      </c>
      <c r="H290" s="66">
        <f t="shared" si="49"/>
        <v>5</v>
      </c>
      <c r="I290" s="20" t="str">
        <f t="shared" si="50"/>
        <v>-</v>
      </c>
      <c r="J290" s="21">
        <f t="shared" si="51"/>
        <v>1.6666666666666667</v>
      </c>
    </row>
    <row r="291" spans="1:10" x14ac:dyDescent="0.25">
      <c r="A291" s="158" t="s">
        <v>369</v>
      </c>
      <c r="B291" s="65">
        <v>0</v>
      </c>
      <c r="C291" s="66">
        <v>3</v>
      </c>
      <c r="D291" s="65">
        <v>23</v>
      </c>
      <c r="E291" s="66">
        <v>18</v>
      </c>
      <c r="F291" s="67"/>
      <c r="G291" s="65">
        <f t="shared" si="48"/>
        <v>-3</v>
      </c>
      <c r="H291" s="66">
        <f t="shared" si="49"/>
        <v>5</v>
      </c>
      <c r="I291" s="20">
        <f t="shared" si="50"/>
        <v>-1</v>
      </c>
      <c r="J291" s="21">
        <f t="shared" si="51"/>
        <v>0.27777777777777779</v>
      </c>
    </row>
    <row r="292" spans="1:10" x14ac:dyDescent="0.25">
      <c r="A292" s="158" t="s">
        <v>409</v>
      </c>
      <c r="B292" s="65">
        <v>0</v>
      </c>
      <c r="C292" s="66">
        <v>0</v>
      </c>
      <c r="D292" s="65">
        <v>0</v>
      </c>
      <c r="E292" s="66">
        <v>3</v>
      </c>
      <c r="F292" s="67"/>
      <c r="G292" s="65">
        <f t="shared" si="48"/>
        <v>0</v>
      </c>
      <c r="H292" s="66">
        <f t="shared" si="49"/>
        <v>-3</v>
      </c>
      <c r="I292" s="20" t="str">
        <f t="shared" si="50"/>
        <v>-</v>
      </c>
      <c r="J292" s="21">
        <f t="shared" si="51"/>
        <v>-1</v>
      </c>
    </row>
    <row r="293" spans="1:10" x14ac:dyDescent="0.25">
      <c r="A293" s="158" t="s">
        <v>410</v>
      </c>
      <c r="B293" s="65">
        <v>2</v>
      </c>
      <c r="C293" s="66">
        <v>3</v>
      </c>
      <c r="D293" s="65">
        <v>17</v>
      </c>
      <c r="E293" s="66">
        <v>16</v>
      </c>
      <c r="F293" s="67"/>
      <c r="G293" s="65">
        <f t="shared" si="48"/>
        <v>-1</v>
      </c>
      <c r="H293" s="66">
        <f t="shared" si="49"/>
        <v>1</v>
      </c>
      <c r="I293" s="20">
        <f t="shared" si="50"/>
        <v>-0.33333333333333331</v>
      </c>
      <c r="J293" s="21">
        <f t="shared" si="51"/>
        <v>6.25E-2</v>
      </c>
    </row>
    <row r="294" spans="1:10" x14ac:dyDescent="0.25">
      <c r="A294" s="158" t="s">
        <v>422</v>
      </c>
      <c r="B294" s="65">
        <v>0</v>
      </c>
      <c r="C294" s="66">
        <v>0</v>
      </c>
      <c r="D294" s="65">
        <v>3</v>
      </c>
      <c r="E294" s="66">
        <v>5</v>
      </c>
      <c r="F294" s="67"/>
      <c r="G294" s="65">
        <f t="shared" si="48"/>
        <v>0</v>
      </c>
      <c r="H294" s="66">
        <f t="shared" si="49"/>
        <v>-2</v>
      </c>
      <c r="I294" s="20" t="str">
        <f t="shared" si="50"/>
        <v>-</v>
      </c>
      <c r="J294" s="21">
        <f t="shared" si="51"/>
        <v>-0.4</v>
      </c>
    </row>
    <row r="295" spans="1:10" x14ac:dyDescent="0.25">
      <c r="A295" s="158" t="s">
        <v>262</v>
      </c>
      <c r="B295" s="65">
        <v>0</v>
      </c>
      <c r="C295" s="66">
        <v>0</v>
      </c>
      <c r="D295" s="65">
        <v>1</v>
      </c>
      <c r="E295" s="66">
        <v>1</v>
      </c>
      <c r="F295" s="67"/>
      <c r="G295" s="65">
        <f t="shared" si="48"/>
        <v>0</v>
      </c>
      <c r="H295" s="66">
        <f t="shared" si="49"/>
        <v>0</v>
      </c>
      <c r="I295" s="20" t="str">
        <f t="shared" si="50"/>
        <v>-</v>
      </c>
      <c r="J295" s="21">
        <f t="shared" si="51"/>
        <v>0</v>
      </c>
    </row>
    <row r="296" spans="1:10" s="160" customFormat="1" x14ac:dyDescent="0.25">
      <c r="A296" s="178" t="s">
        <v>597</v>
      </c>
      <c r="B296" s="71">
        <v>12</v>
      </c>
      <c r="C296" s="72">
        <v>21</v>
      </c>
      <c r="D296" s="71">
        <v>145</v>
      </c>
      <c r="E296" s="72">
        <v>161</v>
      </c>
      <c r="F296" s="73"/>
      <c r="G296" s="71">
        <f t="shared" si="48"/>
        <v>-9</v>
      </c>
      <c r="H296" s="72">
        <f t="shared" si="49"/>
        <v>-16</v>
      </c>
      <c r="I296" s="37">
        <f t="shared" si="50"/>
        <v>-0.42857142857142855</v>
      </c>
      <c r="J296" s="38">
        <f t="shared" si="51"/>
        <v>-9.9378881987577633E-2</v>
      </c>
    </row>
    <row r="297" spans="1:10" x14ac:dyDescent="0.25">
      <c r="A297" s="177"/>
      <c r="B297" s="143"/>
      <c r="C297" s="144"/>
      <c r="D297" s="143"/>
      <c r="E297" s="144"/>
      <c r="F297" s="145"/>
      <c r="G297" s="143"/>
      <c r="H297" s="144"/>
      <c r="I297" s="151"/>
      <c r="J297" s="152"/>
    </row>
    <row r="298" spans="1:10" s="139" customFormat="1" x14ac:dyDescent="0.25">
      <c r="A298" s="159" t="s">
        <v>67</v>
      </c>
      <c r="B298" s="65"/>
      <c r="C298" s="66"/>
      <c r="D298" s="65"/>
      <c r="E298" s="66"/>
      <c r="F298" s="67"/>
      <c r="G298" s="65"/>
      <c r="H298" s="66"/>
      <c r="I298" s="20"/>
      <c r="J298" s="21"/>
    </row>
    <row r="299" spans="1:10" x14ac:dyDescent="0.25">
      <c r="A299" s="158" t="s">
        <v>500</v>
      </c>
      <c r="B299" s="65">
        <v>0</v>
      </c>
      <c r="C299" s="66">
        <v>3</v>
      </c>
      <c r="D299" s="65">
        <v>0</v>
      </c>
      <c r="E299" s="66">
        <v>4</v>
      </c>
      <c r="F299" s="67"/>
      <c r="G299" s="65">
        <f>B299-C299</f>
        <v>-3</v>
      </c>
      <c r="H299" s="66">
        <f>D299-E299</f>
        <v>-4</v>
      </c>
      <c r="I299" s="20">
        <f>IF(C299=0, "-", IF(G299/C299&lt;10, G299/C299, "&gt;999%"))</f>
        <v>-1</v>
      </c>
      <c r="J299" s="21">
        <f>IF(E299=0, "-", IF(H299/E299&lt;10, H299/E299, "&gt;999%"))</f>
        <v>-1</v>
      </c>
    </row>
    <row r="300" spans="1:10" s="160" customFormat="1" x14ac:dyDescent="0.25">
      <c r="A300" s="178" t="s">
        <v>598</v>
      </c>
      <c r="B300" s="71">
        <v>0</v>
      </c>
      <c r="C300" s="72">
        <v>3</v>
      </c>
      <c r="D300" s="71">
        <v>0</v>
      </c>
      <c r="E300" s="72">
        <v>4</v>
      </c>
      <c r="F300" s="73"/>
      <c r="G300" s="71">
        <f>B300-C300</f>
        <v>-3</v>
      </c>
      <c r="H300" s="72">
        <f>D300-E300</f>
        <v>-4</v>
      </c>
      <c r="I300" s="37">
        <f>IF(C300=0, "-", IF(G300/C300&lt;10, G300/C300, "&gt;999%"))</f>
        <v>-1</v>
      </c>
      <c r="J300" s="38">
        <f>IF(E300=0, "-", IF(H300/E300&lt;10, H300/E300, "&gt;999%"))</f>
        <v>-1</v>
      </c>
    </row>
    <row r="301" spans="1:10" x14ac:dyDescent="0.25">
      <c r="A301" s="177"/>
      <c r="B301" s="143"/>
      <c r="C301" s="144"/>
      <c r="D301" s="143"/>
      <c r="E301" s="144"/>
      <c r="F301" s="145"/>
      <c r="G301" s="143"/>
      <c r="H301" s="144"/>
      <c r="I301" s="151"/>
      <c r="J301" s="152"/>
    </row>
    <row r="302" spans="1:10" s="139" customFormat="1" x14ac:dyDescent="0.25">
      <c r="A302" s="159" t="s">
        <v>68</v>
      </c>
      <c r="B302" s="65"/>
      <c r="C302" s="66"/>
      <c r="D302" s="65"/>
      <c r="E302" s="66"/>
      <c r="F302" s="67"/>
      <c r="G302" s="65"/>
      <c r="H302" s="66"/>
      <c r="I302" s="20"/>
      <c r="J302" s="21"/>
    </row>
    <row r="303" spans="1:10" x14ac:dyDescent="0.25">
      <c r="A303" s="158" t="s">
        <v>480</v>
      </c>
      <c r="B303" s="65">
        <v>10</v>
      </c>
      <c r="C303" s="66">
        <v>0</v>
      </c>
      <c r="D303" s="65">
        <v>35</v>
      </c>
      <c r="E303" s="66">
        <v>29</v>
      </c>
      <c r="F303" s="67"/>
      <c r="G303" s="65">
        <f t="shared" ref="G303:G309" si="52">B303-C303</f>
        <v>10</v>
      </c>
      <c r="H303" s="66">
        <f t="shared" ref="H303:H309" si="53">D303-E303</f>
        <v>6</v>
      </c>
      <c r="I303" s="20" t="str">
        <f t="shared" ref="I303:I309" si="54">IF(C303=0, "-", IF(G303/C303&lt;10, G303/C303, "&gt;999%"))</f>
        <v>-</v>
      </c>
      <c r="J303" s="21">
        <f t="shared" ref="J303:J309" si="55">IF(E303=0, "-", IF(H303/E303&lt;10, H303/E303, "&gt;999%"))</f>
        <v>0.20689655172413793</v>
      </c>
    </row>
    <row r="304" spans="1:10" x14ac:dyDescent="0.25">
      <c r="A304" s="158" t="s">
        <v>425</v>
      </c>
      <c r="B304" s="65">
        <v>0</v>
      </c>
      <c r="C304" s="66">
        <v>1</v>
      </c>
      <c r="D304" s="65">
        <v>0</v>
      </c>
      <c r="E304" s="66">
        <v>1</v>
      </c>
      <c r="F304" s="67"/>
      <c r="G304" s="65">
        <f t="shared" si="52"/>
        <v>-1</v>
      </c>
      <c r="H304" s="66">
        <f t="shared" si="53"/>
        <v>-1</v>
      </c>
      <c r="I304" s="20">
        <f t="shared" si="54"/>
        <v>-1</v>
      </c>
      <c r="J304" s="21">
        <f t="shared" si="55"/>
        <v>-1</v>
      </c>
    </row>
    <row r="305" spans="1:10" x14ac:dyDescent="0.25">
      <c r="A305" s="158" t="s">
        <v>271</v>
      </c>
      <c r="B305" s="65">
        <v>0</v>
      </c>
      <c r="C305" s="66">
        <v>0</v>
      </c>
      <c r="D305" s="65">
        <v>3</v>
      </c>
      <c r="E305" s="66">
        <v>3</v>
      </c>
      <c r="F305" s="67"/>
      <c r="G305" s="65">
        <f t="shared" si="52"/>
        <v>0</v>
      </c>
      <c r="H305" s="66">
        <f t="shared" si="53"/>
        <v>0</v>
      </c>
      <c r="I305" s="20" t="str">
        <f t="shared" si="54"/>
        <v>-</v>
      </c>
      <c r="J305" s="21">
        <f t="shared" si="55"/>
        <v>0</v>
      </c>
    </row>
    <row r="306" spans="1:10" x14ac:dyDescent="0.25">
      <c r="A306" s="158" t="s">
        <v>272</v>
      </c>
      <c r="B306" s="65">
        <v>0</v>
      </c>
      <c r="C306" s="66">
        <v>0</v>
      </c>
      <c r="D306" s="65">
        <v>4</v>
      </c>
      <c r="E306" s="66">
        <v>2</v>
      </c>
      <c r="F306" s="67"/>
      <c r="G306" s="65">
        <f t="shared" si="52"/>
        <v>0</v>
      </c>
      <c r="H306" s="66">
        <f t="shared" si="53"/>
        <v>2</v>
      </c>
      <c r="I306" s="20" t="str">
        <f t="shared" si="54"/>
        <v>-</v>
      </c>
      <c r="J306" s="21">
        <f t="shared" si="55"/>
        <v>1</v>
      </c>
    </row>
    <row r="307" spans="1:10" x14ac:dyDescent="0.25">
      <c r="A307" s="158" t="s">
        <v>438</v>
      </c>
      <c r="B307" s="65">
        <v>2</v>
      </c>
      <c r="C307" s="66">
        <v>1</v>
      </c>
      <c r="D307" s="65">
        <v>9</v>
      </c>
      <c r="E307" s="66">
        <v>4</v>
      </c>
      <c r="F307" s="67"/>
      <c r="G307" s="65">
        <f t="shared" si="52"/>
        <v>1</v>
      </c>
      <c r="H307" s="66">
        <f t="shared" si="53"/>
        <v>5</v>
      </c>
      <c r="I307" s="20">
        <f t="shared" si="54"/>
        <v>1</v>
      </c>
      <c r="J307" s="21">
        <f t="shared" si="55"/>
        <v>1.25</v>
      </c>
    </row>
    <row r="308" spans="1:10" x14ac:dyDescent="0.25">
      <c r="A308" s="158" t="s">
        <v>461</v>
      </c>
      <c r="B308" s="65">
        <v>0</v>
      </c>
      <c r="C308" s="66">
        <v>0</v>
      </c>
      <c r="D308" s="65">
        <v>0</v>
      </c>
      <c r="E308" s="66">
        <v>1</v>
      </c>
      <c r="F308" s="67"/>
      <c r="G308" s="65">
        <f t="shared" si="52"/>
        <v>0</v>
      </c>
      <c r="H308" s="66">
        <f t="shared" si="53"/>
        <v>-1</v>
      </c>
      <c r="I308" s="20" t="str">
        <f t="shared" si="54"/>
        <v>-</v>
      </c>
      <c r="J308" s="21">
        <f t="shared" si="55"/>
        <v>-1</v>
      </c>
    </row>
    <row r="309" spans="1:10" s="160" customFormat="1" x14ac:dyDescent="0.25">
      <c r="A309" s="178" t="s">
        <v>599</v>
      </c>
      <c r="B309" s="71">
        <v>12</v>
      </c>
      <c r="C309" s="72">
        <v>2</v>
      </c>
      <c r="D309" s="71">
        <v>51</v>
      </c>
      <c r="E309" s="72">
        <v>40</v>
      </c>
      <c r="F309" s="73"/>
      <c r="G309" s="71">
        <f t="shared" si="52"/>
        <v>10</v>
      </c>
      <c r="H309" s="72">
        <f t="shared" si="53"/>
        <v>11</v>
      </c>
      <c r="I309" s="37">
        <f t="shared" si="54"/>
        <v>5</v>
      </c>
      <c r="J309" s="38">
        <f t="shared" si="55"/>
        <v>0.27500000000000002</v>
      </c>
    </row>
    <row r="310" spans="1:10" x14ac:dyDescent="0.25">
      <c r="A310" s="177"/>
      <c r="B310" s="143"/>
      <c r="C310" s="144"/>
      <c r="D310" s="143"/>
      <c r="E310" s="144"/>
      <c r="F310" s="145"/>
      <c r="G310" s="143"/>
      <c r="H310" s="144"/>
      <c r="I310" s="151"/>
      <c r="J310" s="152"/>
    </row>
    <row r="311" spans="1:10" s="139" customFormat="1" x14ac:dyDescent="0.25">
      <c r="A311" s="159" t="s">
        <v>69</v>
      </c>
      <c r="B311" s="65"/>
      <c r="C311" s="66"/>
      <c r="D311" s="65"/>
      <c r="E311" s="66"/>
      <c r="F311" s="67"/>
      <c r="G311" s="65"/>
      <c r="H311" s="66"/>
      <c r="I311" s="20"/>
      <c r="J311" s="21"/>
    </row>
    <row r="312" spans="1:10" x14ac:dyDescent="0.25">
      <c r="A312" s="158" t="s">
        <v>346</v>
      </c>
      <c r="B312" s="65">
        <v>26</v>
      </c>
      <c r="C312" s="66">
        <v>5</v>
      </c>
      <c r="D312" s="65">
        <v>194</v>
      </c>
      <c r="E312" s="66">
        <v>109</v>
      </c>
      <c r="F312" s="67"/>
      <c r="G312" s="65">
        <f>B312-C312</f>
        <v>21</v>
      </c>
      <c r="H312" s="66">
        <f>D312-E312</f>
        <v>85</v>
      </c>
      <c r="I312" s="20">
        <f>IF(C312=0, "-", IF(G312/C312&lt;10, G312/C312, "&gt;999%"))</f>
        <v>4.2</v>
      </c>
      <c r="J312" s="21">
        <f>IF(E312=0, "-", IF(H312/E312&lt;10, H312/E312, "&gt;999%"))</f>
        <v>0.77981651376146788</v>
      </c>
    </row>
    <row r="313" spans="1:10" x14ac:dyDescent="0.25">
      <c r="A313" s="158" t="s">
        <v>196</v>
      </c>
      <c r="B313" s="65">
        <v>15</v>
      </c>
      <c r="C313" s="66">
        <v>45</v>
      </c>
      <c r="D313" s="65">
        <v>280</v>
      </c>
      <c r="E313" s="66">
        <v>273</v>
      </c>
      <c r="F313" s="67"/>
      <c r="G313" s="65">
        <f>B313-C313</f>
        <v>-30</v>
      </c>
      <c r="H313" s="66">
        <f>D313-E313</f>
        <v>7</v>
      </c>
      <c r="I313" s="20">
        <f>IF(C313=0, "-", IF(G313/C313&lt;10, G313/C313, "&gt;999%"))</f>
        <v>-0.66666666666666663</v>
      </c>
      <c r="J313" s="21">
        <f>IF(E313=0, "-", IF(H313/E313&lt;10, H313/E313, "&gt;999%"))</f>
        <v>2.564102564102564E-2</v>
      </c>
    </row>
    <row r="314" spans="1:10" x14ac:dyDescent="0.25">
      <c r="A314" s="158" t="s">
        <v>317</v>
      </c>
      <c r="B314" s="65">
        <v>57</v>
      </c>
      <c r="C314" s="66">
        <v>29</v>
      </c>
      <c r="D314" s="65">
        <v>309</v>
      </c>
      <c r="E314" s="66">
        <v>347</v>
      </c>
      <c r="F314" s="67"/>
      <c r="G314" s="65">
        <f>B314-C314</f>
        <v>28</v>
      </c>
      <c r="H314" s="66">
        <f>D314-E314</f>
        <v>-38</v>
      </c>
      <c r="I314" s="20">
        <f>IF(C314=0, "-", IF(G314/C314&lt;10, G314/C314, "&gt;999%"))</f>
        <v>0.96551724137931039</v>
      </c>
      <c r="J314" s="21">
        <f>IF(E314=0, "-", IF(H314/E314&lt;10, H314/E314, "&gt;999%"))</f>
        <v>-0.10951008645533142</v>
      </c>
    </row>
    <row r="315" spans="1:10" s="160" customFormat="1" x14ac:dyDescent="0.25">
      <c r="A315" s="178" t="s">
        <v>600</v>
      </c>
      <c r="B315" s="71">
        <v>98</v>
      </c>
      <c r="C315" s="72">
        <v>79</v>
      </c>
      <c r="D315" s="71">
        <v>783</v>
      </c>
      <c r="E315" s="72">
        <v>729</v>
      </c>
      <c r="F315" s="73"/>
      <c r="G315" s="71">
        <f>B315-C315</f>
        <v>19</v>
      </c>
      <c r="H315" s="72">
        <f>D315-E315</f>
        <v>54</v>
      </c>
      <c r="I315" s="37">
        <f>IF(C315=0, "-", IF(G315/C315&lt;10, G315/C315, "&gt;999%"))</f>
        <v>0.24050632911392406</v>
      </c>
      <c r="J315" s="38">
        <f>IF(E315=0, "-", IF(H315/E315&lt;10, H315/E315, "&gt;999%"))</f>
        <v>7.407407407407407E-2</v>
      </c>
    </row>
    <row r="316" spans="1:10" x14ac:dyDescent="0.25">
      <c r="A316" s="177"/>
      <c r="B316" s="143"/>
      <c r="C316" s="144"/>
      <c r="D316" s="143"/>
      <c r="E316" s="144"/>
      <c r="F316" s="145"/>
      <c r="G316" s="143"/>
      <c r="H316" s="144"/>
      <c r="I316" s="151"/>
      <c r="J316" s="152"/>
    </row>
    <row r="317" spans="1:10" s="139" customFormat="1" x14ac:dyDescent="0.25">
      <c r="A317" s="159" t="s">
        <v>70</v>
      </c>
      <c r="B317" s="65"/>
      <c r="C317" s="66"/>
      <c r="D317" s="65"/>
      <c r="E317" s="66"/>
      <c r="F317" s="67"/>
      <c r="G317" s="65"/>
      <c r="H317" s="66"/>
      <c r="I317" s="20"/>
      <c r="J317" s="21"/>
    </row>
    <row r="318" spans="1:10" x14ac:dyDescent="0.25">
      <c r="A318" s="158" t="s">
        <v>279</v>
      </c>
      <c r="B318" s="65">
        <v>0</v>
      </c>
      <c r="C318" s="66">
        <v>0</v>
      </c>
      <c r="D318" s="65">
        <v>0</v>
      </c>
      <c r="E318" s="66">
        <v>3</v>
      </c>
      <c r="F318" s="67"/>
      <c r="G318" s="65">
        <f>B318-C318</f>
        <v>0</v>
      </c>
      <c r="H318" s="66">
        <f>D318-E318</f>
        <v>-3</v>
      </c>
      <c r="I318" s="20" t="str">
        <f>IF(C318=0, "-", IF(G318/C318&lt;10, G318/C318, "&gt;999%"))</f>
        <v>-</v>
      </c>
      <c r="J318" s="21">
        <f>IF(E318=0, "-", IF(H318/E318&lt;10, H318/E318, "&gt;999%"))</f>
        <v>-1</v>
      </c>
    </row>
    <row r="319" spans="1:10" x14ac:dyDescent="0.25">
      <c r="A319" s="158" t="s">
        <v>227</v>
      </c>
      <c r="B319" s="65">
        <v>0</v>
      </c>
      <c r="C319" s="66">
        <v>0</v>
      </c>
      <c r="D319" s="65">
        <v>1</v>
      </c>
      <c r="E319" s="66">
        <v>1</v>
      </c>
      <c r="F319" s="67"/>
      <c r="G319" s="65">
        <f>B319-C319</f>
        <v>0</v>
      </c>
      <c r="H319" s="66">
        <f>D319-E319</f>
        <v>0</v>
      </c>
      <c r="I319" s="20" t="str">
        <f>IF(C319=0, "-", IF(G319/C319&lt;10, G319/C319, "&gt;999%"))</f>
        <v>-</v>
      </c>
      <c r="J319" s="21">
        <f>IF(E319=0, "-", IF(H319/E319&lt;10, H319/E319, "&gt;999%"))</f>
        <v>0</v>
      </c>
    </row>
    <row r="320" spans="1:10" x14ac:dyDescent="0.25">
      <c r="A320" s="158" t="s">
        <v>337</v>
      </c>
      <c r="B320" s="65">
        <v>1</v>
      </c>
      <c r="C320" s="66">
        <v>0</v>
      </c>
      <c r="D320" s="65">
        <v>12</v>
      </c>
      <c r="E320" s="66">
        <v>11</v>
      </c>
      <c r="F320" s="67"/>
      <c r="G320" s="65">
        <f>B320-C320</f>
        <v>1</v>
      </c>
      <c r="H320" s="66">
        <f>D320-E320</f>
        <v>1</v>
      </c>
      <c r="I320" s="20" t="str">
        <f>IF(C320=0, "-", IF(G320/C320&lt;10, G320/C320, "&gt;999%"))</f>
        <v>-</v>
      </c>
      <c r="J320" s="21">
        <f>IF(E320=0, "-", IF(H320/E320&lt;10, H320/E320, "&gt;999%"))</f>
        <v>9.0909090909090912E-2</v>
      </c>
    </row>
    <row r="321" spans="1:10" x14ac:dyDescent="0.25">
      <c r="A321" s="158" t="s">
        <v>204</v>
      </c>
      <c r="B321" s="65">
        <v>4</v>
      </c>
      <c r="C321" s="66">
        <v>3</v>
      </c>
      <c r="D321" s="65">
        <v>18</v>
      </c>
      <c r="E321" s="66">
        <v>22</v>
      </c>
      <c r="F321" s="67"/>
      <c r="G321" s="65">
        <f>B321-C321</f>
        <v>1</v>
      </c>
      <c r="H321" s="66">
        <f>D321-E321</f>
        <v>-4</v>
      </c>
      <c r="I321" s="20">
        <f>IF(C321=0, "-", IF(G321/C321&lt;10, G321/C321, "&gt;999%"))</f>
        <v>0.33333333333333331</v>
      </c>
      <c r="J321" s="21">
        <f>IF(E321=0, "-", IF(H321/E321&lt;10, H321/E321, "&gt;999%"))</f>
        <v>-0.18181818181818182</v>
      </c>
    </row>
    <row r="322" spans="1:10" s="160" customFormat="1" x14ac:dyDescent="0.25">
      <c r="A322" s="178" t="s">
        <v>601</v>
      </c>
      <c r="B322" s="71">
        <v>5</v>
      </c>
      <c r="C322" s="72">
        <v>3</v>
      </c>
      <c r="D322" s="71">
        <v>31</v>
      </c>
      <c r="E322" s="72">
        <v>37</v>
      </c>
      <c r="F322" s="73"/>
      <c r="G322" s="71">
        <f>B322-C322</f>
        <v>2</v>
      </c>
      <c r="H322" s="72">
        <f>D322-E322</f>
        <v>-6</v>
      </c>
      <c r="I322" s="37">
        <f>IF(C322=0, "-", IF(G322/C322&lt;10, G322/C322, "&gt;999%"))</f>
        <v>0.66666666666666663</v>
      </c>
      <c r="J322" s="38">
        <f>IF(E322=0, "-", IF(H322/E322&lt;10, H322/E322, "&gt;999%"))</f>
        <v>-0.16216216216216217</v>
      </c>
    </row>
    <row r="323" spans="1:10" x14ac:dyDescent="0.25">
      <c r="A323" s="177"/>
      <c r="B323" s="143"/>
      <c r="C323" s="144"/>
      <c r="D323" s="143"/>
      <c r="E323" s="144"/>
      <c r="F323" s="145"/>
      <c r="G323" s="143"/>
      <c r="H323" s="144"/>
      <c r="I323" s="151"/>
      <c r="J323" s="152"/>
    </row>
    <row r="324" spans="1:10" s="139" customFormat="1" x14ac:dyDescent="0.25">
      <c r="A324" s="159" t="s">
        <v>71</v>
      </c>
      <c r="B324" s="65"/>
      <c r="C324" s="66"/>
      <c r="D324" s="65"/>
      <c r="E324" s="66"/>
      <c r="F324" s="67"/>
      <c r="G324" s="65"/>
      <c r="H324" s="66"/>
      <c r="I324" s="20"/>
      <c r="J324" s="21"/>
    </row>
    <row r="325" spans="1:10" x14ac:dyDescent="0.25">
      <c r="A325" s="158" t="s">
        <v>318</v>
      </c>
      <c r="B325" s="65">
        <v>36</v>
      </c>
      <c r="C325" s="66">
        <v>31</v>
      </c>
      <c r="D325" s="65">
        <v>225</v>
      </c>
      <c r="E325" s="66">
        <v>255</v>
      </c>
      <c r="F325" s="67"/>
      <c r="G325" s="65">
        <f t="shared" ref="G325:G334" si="56">B325-C325</f>
        <v>5</v>
      </c>
      <c r="H325" s="66">
        <f t="shared" ref="H325:H334" si="57">D325-E325</f>
        <v>-30</v>
      </c>
      <c r="I325" s="20">
        <f t="shared" ref="I325:I334" si="58">IF(C325=0, "-", IF(G325/C325&lt;10, G325/C325, "&gt;999%"))</f>
        <v>0.16129032258064516</v>
      </c>
      <c r="J325" s="21">
        <f t="shared" ref="J325:J334" si="59">IF(E325=0, "-", IF(H325/E325&lt;10, H325/E325, "&gt;999%"))</f>
        <v>-0.11764705882352941</v>
      </c>
    </row>
    <row r="326" spans="1:10" x14ac:dyDescent="0.25">
      <c r="A326" s="158" t="s">
        <v>319</v>
      </c>
      <c r="B326" s="65">
        <v>7</v>
      </c>
      <c r="C326" s="66">
        <v>18</v>
      </c>
      <c r="D326" s="65">
        <v>110</v>
      </c>
      <c r="E326" s="66">
        <v>105</v>
      </c>
      <c r="F326" s="67"/>
      <c r="G326" s="65">
        <f t="shared" si="56"/>
        <v>-11</v>
      </c>
      <c r="H326" s="66">
        <f t="shared" si="57"/>
        <v>5</v>
      </c>
      <c r="I326" s="20">
        <f t="shared" si="58"/>
        <v>-0.61111111111111116</v>
      </c>
      <c r="J326" s="21">
        <f t="shared" si="59"/>
        <v>4.7619047619047616E-2</v>
      </c>
    </row>
    <row r="327" spans="1:10" x14ac:dyDescent="0.25">
      <c r="A327" s="158" t="s">
        <v>439</v>
      </c>
      <c r="B327" s="65">
        <v>3</v>
      </c>
      <c r="C327" s="66">
        <v>3</v>
      </c>
      <c r="D327" s="65">
        <v>9</v>
      </c>
      <c r="E327" s="66">
        <v>19</v>
      </c>
      <c r="F327" s="67"/>
      <c r="G327" s="65">
        <f t="shared" si="56"/>
        <v>0</v>
      </c>
      <c r="H327" s="66">
        <f t="shared" si="57"/>
        <v>-10</v>
      </c>
      <c r="I327" s="20">
        <f t="shared" si="58"/>
        <v>0</v>
      </c>
      <c r="J327" s="21">
        <f t="shared" si="59"/>
        <v>-0.52631578947368418</v>
      </c>
    </row>
    <row r="328" spans="1:10" x14ac:dyDescent="0.25">
      <c r="A328" s="158" t="s">
        <v>190</v>
      </c>
      <c r="B328" s="65">
        <v>0</v>
      </c>
      <c r="C328" s="66">
        <v>2</v>
      </c>
      <c r="D328" s="65">
        <v>1</v>
      </c>
      <c r="E328" s="66">
        <v>5</v>
      </c>
      <c r="F328" s="67"/>
      <c r="G328" s="65">
        <f t="shared" si="56"/>
        <v>-2</v>
      </c>
      <c r="H328" s="66">
        <f t="shared" si="57"/>
        <v>-4</v>
      </c>
      <c r="I328" s="20">
        <f t="shared" si="58"/>
        <v>-1</v>
      </c>
      <c r="J328" s="21">
        <f t="shared" si="59"/>
        <v>-0.8</v>
      </c>
    </row>
    <row r="329" spans="1:10" x14ac:dyDescent="0.25">
      <c r="A329" s="158" t="s">
        <v>347</v>
      </c>
      <c r="B329" s="65">
        <v>25</v>
      </c>
      <c r="C329" s="66">
        <v>30</v>
      </c>
      <c r="D329" s="65">
        <v>256</v>
      </c>
      <c r="E329" s="66">
        <v>177</v>
      </c>
      <c r="F329" s="67"/>
      <c r="G329" s="65">
        <f t="shared" si="56"/>
        <v>-5</v>
      </c>
      <c r="H329" s="66">
        <f t="shared" si="57"/>
        <v>79</v>
      </c>
      <c r="I329" s="20">
        <f t="shared" si="58"/>
        <v>-0.16666666666666666</v>
      </c>
      <c r="J329" s="21">
        <f t="shared" si="59"/>
        <v>0.4463276836158192</v>
      </c>
    </row>
    <row r="330" spans="1:10" x14ac:dyDescent="0.25">
      <c r="A330" s="158" t="s">
        <v>384</v>
      </c>
      <c r="B330" s="65">
        <v>0</v>
      </c>
      <c r="C330" s="66">
        <v>1</v>
      </c>
      <c r="D330" s="65">
        <v>0</v>
      </c>
      <c r="E330" s="66">
        <v>37</v>
      </c>
      <c r="F330" s="67"/>
      <c r="G330" s="65">
        <f t="shared" si="56"/>
        <v>-1</v>
      </c>
      <c r="H330" s="66">
        <f t="shared" si="57"/>
        <v>-37</v>
      </c>
      <c r="I330" s="20">
        <f t="shared" si="58"/>
        <v>-1</v>
      </c>
      <c r="J330" s="21">
        <f t="shared" si="59"/>
        <v>-1</v>
      </c>
    </row>
    <row r="331" spans="1:10" x14ac:dyDescent="0.25">
      <c r="A331" s="158" t="s">
        <v>385</v>
      </c>
      <c r="B331" s="65">
        <v>10</v>
      </c>
      <c r="C331" s="66">
        <v>9</v>
      </c>
      <c r="D331" s="65">
        <v>126</v>
      </c>
      <c r="E331" s="66">
        <v>103</v>
      </c>
      <c r="F331" s="67"/>
      <c r="G331" s="65">
        <f t="shared" si="56"/>
        <v>1</v>
      </c>
      <c r="H331" s="66">
        <f t="shared" si="57"/>
        <v>23</v>
      </c>
      <c r="I331" s="20">
        <f t="shared" si="58"/>
        <v>0.1111111111111111</v>
      </c>
      <c r="J331" s="21">
        <f t="shared" si="59"/>
        <v>0.22330097087378642</v>
      </c>
    </row>
    <row r="332" spans="1:10" x14ac:dyDescent="0.25">
      <c r="A332" s="158" t="s">
        <v>449</v>
      </c>
      <c r="B332" s="65">
        <v>2</v>
      </c>
      <c r="C332" s="66">
        <v>5</v>
      </c>
      <c r="D332" s="65">
        <v>49</v>
      </c>
      <c r="E332" s="66">
        <v>28</v>
      </c>
      <c r="F332" s="67"/>
      <c r="G332" s="65">
        <f t="shared" si="56"/>
        <v>-3</v>
      </c>
      <c r="H332" s="66">
        <f t="shared" si="57"/>
        <v>21</v>
      </c>
      <c r="I332" s="20">
        <f t="shared" si="58"/>
        <v>-0.6</v>
      </c>
      <c r="J332" s="21">
        <f t="shared" si="59"/>
        <v>0.75</v>
      </c>
    </row>
    <row r="333" spans="1:10" x14ac:dyDescent="0.25">
      <c r="A333" s="158" t="s">
        <v>462</v>
      </c>
      <c r="B333" s="65">
        <v>58</v>
      </c>
      <c r="C333" s="66">
        <v>8</v>
      </c>
      <c r="D333" s="65">
        <v>623</v>
      </c>
      <c r="E333" s="66">
        <v>389</v>
      </c>
      <c r="F333" s="67"/>
      <c r="G333" s="65">
        <f t="shared" si="56"/>
        <v>50</v>
      </c>
      <c r="H333" s="66">
        <f t="shared" si="57"/>
        <v>234</v>
      </c>
      <c r="I333" s="20">
        <f t="shared" si="58"/>
        <v>6.25</v>
      </c>
      <c r="J333" s="21">
        <f t="shared" si="59"/>
        <v>0.60154241645244211</v>
      </c>
    </row>
    <row r="334" spans="1:10" s="160" customFormat="1" x14ac:dyDescent="0.25">
      <c r="A334" s="178" t="s">
        <v>602</v>
      </c>
      <c r="B334" s="71">
        <v>141</v>
      </c>
      <c r="C334" s="72">
        <v>107</v>
      </c>
      <c r="D334" s="71">
        <v>1399</v>
      </c>
      <c r="E334" s="72">
        <v>1118</v>
      </c>
      <c r="F334" s="73"/>
      <c r="G334" s="71">
        <f t="shared" si="56"/>
        <v>34</v>
      </c>
      <c r="H334" s="72">
        <f t="shared" si="57"/>
        <v>281</v>
      </c>
      <c r="I334" s="37">
        <f t="shared" si="58"/>
        <v>0.31775700934579437</v>
      </c>
      <c r="J334" s="38">
        <f t="shared" si="59"/>
        <v>0.25134168157423969</v>
      </c>
    </row>
    <row r="335" spans="1:10" x14ac:dyDescent="0.25">
      <c r="A335" s="177"/>
      <c r="B335" s="143"/>
      <c r="C335" s="144"/>
      <c r="D335" s="143"/>
      <c r="E335" s="144"/>
      <c r="F335" s="145"/>
      <c r="G335" s="143"/>
      <c r="H335" s="144"/>
      <c r="I335" s="151"/>
      <c r="J335" s="152"/>
    </row>
    <row r="336" spans="1:10" s="139" customFormat="1" x14ac:dyDescent="0.25">
      <c r="A336" s="159" t="s">
        <v>72</v>
      </c>
      <c r="B336" s="65"/>
      <c r="C336" s="66"/>
      <c r="D336" s="65"/>
      <c r="E336" s="66"/>
      <c r="F336" s="67"/>
      <c r="G336" s="65"/>
      <c r="H336" s="66"/>
      <c r="I336" s="20"/>
      <c r="J336" s="21"/>
    </row>
    <row r="337" spans="1:10" x14ac:dyDescent="0.25">
      <c r="A337" s="158" t="s">
        <v>280</v>
      </c>
      <c r="B337" s="65">
        <v>0</v>
      </c>
      <c r="C337" s="66">
        <v>0</v>
      </c>
      <c r="D337" s="65">
        <v>1</v>
      </c>
      <c r="E337" s="66">
        <v>0</v>
      </c>
      <c r="F337" s="67"/>
      <c r="G337" s="65">
        <f t="shared" ref="G337:G347" si="60">B337-C337</f>
        <v>0</v>
      </c>
      <c r="H337" s="66">
        <f t="shared" ref="H337:H347" si="61">D337-E337</f>
        <v>1</v>
      </c>
      <c r="I337" s="20" t="str">
        <f t="shared" ref="I337:I347" si="62">IF(C337=0, "-", IF(G337/C337&lt;10, G337/C337, "&gt;999%"))</f>
        <v>-</v>
      </c>
      <c r="J337" s="21" t="str">
        <f t="shared" ref="J337:J347" si="63">IF(E337=0, "-", IF(H337/E337&lt;10, H337/E337, "&gt;999%"))</f>
        <v>-</v>
      </c>
    </row>
    <row r="338" spans="1:10" x14ac:dyDescent="0.25">
      <c r="A338" s="158" t="s">
        <v>302</v>
      </c>
      <c r="B338" s="65">
        <v>0</v>
      </c>
      <c r="C338" s="66">
        <v>3</v>
      </c>
      <c r="D338" s="65">
        <v>21</v>
      </c>
      <c r="E338" s="66">
        <v>22</v>
      </c>
      <c r="F338" s="67"/>
      <c r="G338" s="65">
        <f t="shared" si="60"/>
        <v>-3</v>
      </c>
      <c r="H338" s="66">
        <f t="shared" si="61"/>
        <v>-1</v>
      </c>
      <c r="I338" s="20">
        <f t="shared" si="62"/>
        <v>-1</v>
      </c>
      <c r="J338" s="21">
        <f t="shared" si="63"/>
        <v>-4.5454545454545456E-2</v>
      </c>
    </row>
    <row r="339" spans="1:10" x14ac:dyDescent="0.25">
      <c r="A339" s="158" t="s">
        <v>228</v>
      </c>
      <c r="B339" s="65">
        <v>2</v>
      </c>
      <c r="C339" s="66">
        <v>0</v>
      </c>
      <c r="D339" s="65">
        <v>22</v>
      </c>
      <c r="E339" s="66">
        <v>11</v>
      </c>
      <c r="F339" s="67"/>
      <c r="G339" s="65">
        <f t="shared" si="60"/>
        <v>2</v>
      </c>
      <c r="H339" s="66">
        <f t="shared" si="61"/>
        <v>11</v>
      </c>
      <c r="I339" s="20" t="str">
        <f t="shared" si="62"/>
        <v>-</v>
      </c>
      <c r="J339" s="21">
        <f t="shared" si="63"/>
        <v>1</v>
      </c>
    </row>
    <row r="340" spans="1:10" x14ac:dyDescent="0.25">
      <c r="A340" s="158" t="s">
        <v>450</v>
      </c>
      <c r="B340" s="65">
        <v>2</v>
      </c>
      <c r="C340" s="66">
        <v>2</v>
      </c>
      <c r="D340" s="65">
        <v>22</v>
      </c>
      <c r="E340" s="66">
        <v>26</v>
      </c>
      <c r="F340" s="67"/>
      <c r="G340" s="65">
        <f t="shared" si="60"/>
        <v>0</v>
      </c>
      <c r="H340" s="66">
        <f t="shared" si="61"/>
        <v>-4</v>
      </c>
      <c r="I340" s="20">
        <f t="shared" si="62"/>
        <v>0</v>
      </c>
      <c r="J340" s="21">
        <f t="shared" si="63"/>
        <v>-0.15384615384615385</v>
      </c>
    </row>
    <row r="341" spans="1:10" x14ac:dyDescent="0.25">
      <c r="A341" s="158" t="s">
        <v>463</v>
      </c>
      <c r="B341" s="65">
        <v>22</v>
      </c>
      <c r="C341" s="66">
        <v>18</v>
      </c>
      <c r="D341" s="65">
        <v>184</v>
      </c>
      <c r="E341" s="66">
        <v>249</v>
      </c>
      <c r="F341" s="67"/>
      <c r="G341" s="65">
        <f t="shared" si="60"/>
        <v>4</v>
      </c>
      <c r="H341" s="66">
        <f t="shared" si="61"/>
        <v>-65</v>
      </c>
      <c r="I341" s="20">
        <f t="shared" si="62"/>
        <v>0.22222222222222221</v>
      </c>
      <c r="J341" s="21">
        <f t="shared" si="63"/>
        <v>-0.26104417670682734</v>
      </c>
    </row>
    <row r="342" spans="1:10" x14ac:dyDescent="0.25">
      <c r="A342" s="158" t="s">
        <v>386</v>
      </c>
      <c r="B342" s="65">
        <v>0</v>
      </c>
      <c r="C342" s="66">
        <v>0</v>
      </c>
      <c r="D342" s="65">
        <v>0</v>
      </c>
      <c r="E342" s="66">
        <v>4</v>
      </c>
      <c r="F342" s="67"/>
      <c r="G342" s="65">
        <f t="shared" si="60"/>
        <v>0</v>
      </c>
      <c r="H342" s="66">
        <f t="shared" si="61"/>
        <v>-4</v>
      </c>
      <c r="I342" s="20" t="str">
        <f t="shared" si="62"/>
        <v>-</v>
      </c>
      <c r="J342" s="21">
        <f t="shared" si="63"/>
        <v>-1</v>
      </c>
    </row>
    <row r="343" spans="1:10" x14ac:dyDescent="0.25">
      <c r="A343" s="158" t="s">
        <v>415</v>
      </c>
      <c r="B343" s="65">
        <v>10</v>
      </c>
      <c r="C343" s="66">
        <v>7</v>
      </c>
      <c r="D343" s="65">
        <v>80</v>
      </c>
      <c r="E343" s="66">
        <v>35</v>
      </c>
      <c r="F343" s="67"/>
      <c r="G343" s="65">
        <f t="shared" si="60"/>
        <v>3</v>
      </c>
      <c r="H343" s="66">
        <f t="shared" si="61"/>
        <v>45</v>
      </c>
      <c r="I343" s="20">
        <f t="shared" si="62"/>
        <v>0.42857142857142855</v>
      </c>
      <c r="J343" s="21">
        <f t="shared" si="63"/>
        <v>1.2857142857142858</v>
      </c>
    </row>
    <row r="344" spans="1:10" x14ac:dyDescent="0.25">
      <c r="A344" s="158" t="s">
        <v>320</v>
      </c>
      <c r="B344" s="65">
        <v>0</v>
      </c>
      <c r="C344" s="66">
        <v>2</v>
      </c>
      <c r="D344" s="65">
        <v>0</v>
      </c>
      <c r="E344" s="66">
        <v>131</v>
      </c>
      <c r="F344" s="67"/>
      <c r="G344" s="65">
        <f t="shared" si="60"/>
        <v>-2</v>
      </c>
      <c r="H344" s="66">
        <f t="shared" si="61"/>
        <v>-131</v>
      </c>
      <c r="I344" s="20">
        <f t="shared" si="62"/>
        <v>-1</v>
      </c>
      <c r="J344" s="21">
        <f t="shared" si="63"/>
        <v>-1</v>
      </c>
    </row>
    <row r="345" spans="1:10" x14ac:dyDescent="0.25">
      <c r="A345" s="158" t="s">
        <v>348</v>
      </c>
      <c r="B345" s="65">
        <v>9</v>
      </c>
      <c r="C345" s="66">
        <v>8</v>
      </c>
      <c r="D345" s="65">
        <v>100</v>
      </c>
      <c r="E345" s="66">
        <v>126</v>
      </c>
      <c r="F345" s="67"/>
      <c r="G345" s="65">
        <f t="shared" si="60"/>
        <v>1</v>
      </c>
      <c r="H345" s="66">
        <f t="shared" si="61"/>
        <v>-26</v>
      </c>
      <c r="I345" s="20">
        <f t="shared" si="62"/>
        <v>0.125</v>
      </c>
      <c r="J345" s="21">
        <f t="shared" si="63"/>
        <v>-0.20634920634920634</v>
      </c>
    </row>
    <row r="346" spans="1:10" x14ac:dyDescent="0.25">
      <c r="A346" s="158" t="s">
        <v>281</v>
      </c>
      <c r="B346" s="65">
        <v>1</v>
      </c>
      <c r="C346" s="66">
        <v>0</v>
      </c>
      <c r="D346" s="65">
        <v>1</v>
      </c>
      <c r="E346" s="66">
        <v>0</v>
      </c>
      <c r="F346" s="67"/>
      <c r="G346" s="65">
        <f t="shared" si="60"/>
        <v>1</v>
      </c>
      <c r="H346" s="66">
        <f t="shared" si="61"/>
        <v>1</v>
      </c>
      <c r="I346" s="20" t="str">
        <f t="shared" si="62"/>
        <v>-</v>
      </c>
      <c r="J346" s="21" t="str">
        <f t="shared" si="63"/>
        <v>-</v>
      </c>
    </row>
    <row r="347" spans="1:10" s="160" customFormat="1" x14ac:dyDescent="0.25">
      <c r="A347" s="178" t="s">
        <v>603</v>
      </c>
      <c r="B347" s="71">
        <v>46</v>
      </c>
      <c r="C347" s="72">
        <v>40</v>
      </c>
      <c r="D347" s="71">
        <v>431</v>
      </c>
      <c r="E347" s="72">
        <v>604</v>
      </c>
      <c r="F347" s="73"/>
      <c r="G347" s="71">
        <f t="shared" si="60"/>
        <v>6</v>
      </c>
      <c r="H347" s="72">
        <f t="shared" si="61"/>
        <v>-173</v>
      </c>
      <c r="I347" s="37">
        <f t="shared" si="62"/>
        <v>0.15</v>
      </c>
      <c r="J347" s="38">
        <f t="shared" si="63"/>
        <v>-0.28642384105960267</v>
      </c>
    </row>
    <row r="348" spans="1:10" x14ac:dyDescent="0.25">
      <c r="A348" s="177"/>
      <c r="B348" s="143"/>
      <c r="C348" s="144"/>
      <c r="D348" s="143"/>
      <c r="E348" s="144"/>
      <c r="F348" s="145"/>
      <c r="G348" s="143"/>
      <c r="H348" s="144"/>
      <c r="I348" s="151"/>
      <c r="J348" s="152"/>
    </row>
    <row r="349" spans="1:10" s="139" customFormat="1" x14ac:dyDescent="0.25">
      <c r="A349" s="159" t="s">
        <v>73</v>
      </c>
      <c r="B349" s="65"/>
      <c r="C349" s="66"/>
      <c r="D349" s="65"/>
      <c r="E349" s="66"/>
      <c r="F349" s="67"/>
      <c r="G349" s="65"/>
      <c r="H349" s="66"/>
      <c r="I349" s="20"/>
      <c r="J349" s="21"/>
    </row>
    <row r="350" spans="1:10" x14ac:dyDescent="0.25">
      <c r="A350" s="158" t="s">
        <v>321</v>
      </c>
      <c r="B350" s="65">
        <v>0</v>
      </c>
      <c r="C350" s="66">
        <v>1</v>
      </c>
      <c r="D350" s="65">
        <v>6</v>
      </c>
      <c r="E350" s="66">
        <v>8</v>
      </c>
      <c r="F350" s="67"/>
      <c r="G350" s="65">
        <f t="shared" ref="G350:G357" si="64">B350-C350</f>
        <v>-1</v>
      </c>
      <c r="H350" s="66">
        <f t="shared" ref="H350:H357" si="65">D350-E350</f>
        <v>-2</v>
      </c>
      <c r="I350" s="20">
        <f t="shared" ref="I350:I357" si="66">IF(C350=0, "-", IF(G350/C350&lt;10, G350/C350, "&gt;999%"))</f>
        <v>-1</v>
      </c>
      <c r="J350" s="21">
        <f t="shared" ref="J350:J357" si="67">IF(E350=0, "-", IF(H350/E350&lt;10, H350/E350, "&gt;999%"))</f>
        <v>-0.25</v>
      </c>
    </row>
    <row r="351" spans="1:10" x14ac:dyDescent="0.25">
      <c r="A351" s="158" t="s">
        <v>349</v>
      </c>
      <c r="B351" s="65">
        <v>1</v>
      </c>
      <c r="C351" s="66">
        <v>0</v>
      </c>
      <c r="D351" s="65">
        <v>12</v>
      </c>
      <c r="E351" s="66">
        <v>8</v>
      </c>
      <c r="F351" s="67"/>
      <c r="G351" s="65">
        <f t="shared" si="64"/>
        <v>1</v>
      </c>
      <c r="H351" s="66">
        <f t="shared" si="65"/>
        <v>4</v>
      </c>
      <c r="I351" s="20" t="str">
        <f t="shared" si="66"/>
        <v>-</v>
      </c>
      <c r="J351" s="21">
        <f t="shared" si="67"/>
        <v>0.5</v>
      </c>
    </row>
    <row r="352" spans="1:10" x14ac:dyDescent="0.25">
      <c r="A352" s="158" t="s">
        <v>213</v>
      </c>
      <c r="B352" s="65">
        <v>0</v>
      </c>
      <c r="C352" s="66">
        <v>0</v>
      </c>
      <c r="D352" s="65">
        <v>0</v>
      </c>
      <c r="E352" s="66">
        <v>1</v>
      </c>
      <c r="F352" s="67"/>
      <c r="G352" s="65">
        <f t="shared" si="64"/>
        <v>0</v>
      </c>
      <c r="H352" s="66">
        <f t="shared" si="65"/>
        <v>-1</v>
      </c>
      <c r="I352" s="20" t="str">
        <f t="shared" si="66"/>
        <v>-</v>
      </c>
      <c r="J352" s="21">
        <f t="shared" si="67"/>
        <v>-1</v>
      </c>
    </row>
    <row r="353" spans="1:10" x14ac:dyDescent="0.25">
      <c r="A353" s="158" t="s">
        <v>350</v>
      </c>
      <c r="B353" s="65">
        <v>0</v>
      </c>
      <c r="C353" s="66">
        <v>0</v>
      </c>
      <c r="D353" s="65">
        <v>1</v>
      </c>
      <c r="E353" s="66">
        <v>2</v>
      </c>
      <c r="F353" s="67"/>
      <c r="G353" s="65">
        <f t="shared" si="64"/>
        <v>0</v>
      </c>
      <c r="H353" s="66">
        <f t="shared" si="65"/>
        <v>-1</v>
      </c>
      <c r="I353" s="20" t="str">
        <f t="shared" si="66"/>
        <v>-</v>
      </c>
      <c r="J353" s="21">
        <f t="shared" si="67"/>
        <v>-0.5</v>
      </c>
    </row>
    <row r="354" spans="1:10" x14ac:dyDescent="0.25">
      <c r="A354" s="158" t="s">
        <v>481</v>
      </c>
      <c r="B354" s="65">
        <v>0</v>
      </c>
      <c r="C354" s="66">
        <v>0</v>
      </c>
      <c r="D354" s="65">
        <v>0</v>
      </c>
      <c r="E354" s="66">
        <v>1</v>
      </c>
      <c r="F354" s="67"/>
      <c r="G354" s="65">
        <f t="shared" si="64"/>
        <v>0</v>
      </c>
      <c r="H354" s="66">
        <f t="shared" si="65"/>
        <v>-1</v>
      </c>
      <c r="I354" s="20" t="str">
        <f t="shared" si="66"/>
        <v>-</v>
      </c>
      <c r="J354" s="21">
        <f t="shared" si="67"/>
        <v>-1</v>
      </c>
    </row>
    <row r="355" spans="1:10" x14ac:dyDescent="0.25">
      <c r="A355" s="158" t="s">
        <v>440</v>
      </c>
      <c r="B355" s="65">
        <v>1</v>
      </c>
      <c r="C355" s="66">
        <v>0</v>
      </c>
      <c r="D355" s="65">
        <v>7</v>
      </c>
      <c r="E355" s="66">
        <v>4</v>
      </c>
      <c r="F355" s="67"/>
      <c r="G355" s="65">
        <f t="shared" si="64"/>
        <v>1</v>
      </c>
      <c r="H355" s="66">
        <f t="shared" si="65"/>
        <v>3</v>
      </c>
      <c r="I355" s="20" t="str">
        <f t="shared" si="66"/>
        <v>-</v>
      </c>
      <c r="J355" s="21">
        <f t="shared" si="67"/>
        <v>0.75</v>
      </c>
    </row>
    <row r="356" spans="1:10" x14ac:dyDescent="0.25">
      <c r="A356" s="158" t="s">
        <v>430</v>
      </c>
      <c r="B356" s="65">
        <v>0</v>
      </c>
      <c r="C356" s="66">
        <v>0</v>
      </c>
      <c r="D356" s="65">
        <v>2</v>
      </c>
      <c r="E356" s="66">
        <v>0</v>
      </c>
      <c r="F356" s="67"/>
      <c r="G356" s="65">
        <f t="shared" si="64"/>
        <v>0</v>
      </c>
      <c r="H356" s="66">
        <f t="shared" si="65"/>
        <v>2</v>
      </c>
      <c r="I356" s="20" t="str">
        <f t="shared" si="66"/>
        <v>-</v>
      </c>
      <c r="J356" s="21" t="str">
        <f t="shared" si="67"/>
        <v>-</v>
      </c>
    </row>
    <row r="357" spans="1:10" s="160" customFormat="1" x14ac:dyDescent="0.25">
      <c r="A357" s="178" t="s">
        <v>604</v>
      </c>
      <c r="B357" s="71">
        <v>2</v>
      </c>
      <c r="C357" s="72">
        <v>1</v>
      </c>
      <c r="D357" s="71">
        <v>28</v>
      </c>
      <c r="E357" s="72">
        <v>24</v>
      </c>
      <c r="F357" s="73"/>
      <c r="G357" s="71">
        <f t="shared" si="64"/>
        <v>1</v>
      </c>
      <c r="H357" s="72">
        <f t="shared" si="65"/>
        <v>4</v>
      </c>
      <c r="I357" s="37">
        <f t="shared" si="66"/>
        <v>1</v>
      </c>
      <c r="J357" s="38">
        <f t="shared" si="67"/>
        <v>0.16666666666666666</v>
      </c>
    </row>
    <row r="358" spans="1:10" x14ac:dyDescent="0.25">
      <c r="A358" s="177"/>
      <c r="B358" s="143"/>
      <c r="C358" s="144"/>
      <c r="D358" s="143"/>
      <c r="E358" s="144"/>
      <c r="F358" s="145"/>
      <c r="G358" s="143"/>
      <c r="H358" s="144"/>
      <c r="I358" s="151"/>
      <c r="J358" s="152"/>
    </row>
    <row r="359" spans="1:10" s="139" customFormat="1" x14ac:dyDescent="0.25">
      <c r="A359" s="159" t="s">
        <v>74</v>
      </c>
      <c r="B359" s="65"/>
      <c r="C359" s="66"/>
      <c r="D359" s="65"/>
      <c r="E359" s="66"/>
      <c r="F359" s="67"/>
      <c r="G359" s="65"/>
      <c r="H359" s="66"/>
      <c r="I359" s="20"/>
      <c r="J359" s="21"/>
    </row>
    <row r="360" spans="1:10" x14ac:dyDescent="0.25">
      <c r="A360" s="158" t="s">
        <v>247</v>
      </c>
      <c r="B360" s="65">
        <v>2</v>
      </c>
      <c r="C360" s="66">
        <v>0</v>
      </c>
      <c r="D360" s="65">
        <v>26</v>
      </c>
      <c r="E360" s="66">
        <v>0</v>
      </c>
      <c r="F360" s="67"/>
      <c r="G360" s="65">
        <f>B360-C360</f>
        <v>2</v>
      </c>
      <c r="H360" s="66">
        <f>D360-E360</f>
        <v>26</v>
      </c>
      <c r="I360" s="20" t="str">
        <f>IF(C360=0, "-", IF(G360/C360&lt;10, G360/C360, "&gt;999%"))</f>
        <v>-</v>
      </c>
      <c r="J360" s="21" t="str">
        <f>IF(E360=0, "-", IF(H360/E360&lt;10, H360/E360, "&gt;999%"))</f>
        <v>-</v>
      </c>
    </row>
    <row r="361" spans="1:10" s="160" customFormat="1" x14ac:dyDescent="0.25">
      <c r="A361" s="178" t="s">
        <v>605</v>
      </c>
      <c r="B361" s="71">
        <v>2</v>
      </c>
      <c r="C361" s="72">
        <v>0</v>
      </c>
      <c r="D361" s="71">
        <v>26</v>
      </c>
      <c r="E361" s="72">
        <v>0</v>
      </c>
      <c r="F361" s="73"/>
      <c r="G361" s="71">
        <f>B361-C361</f>
        <v>2</v>
      </c>
      <c r="H361" s="72">
        <f>D361-E361</f>
        <v>26</v>
      </c>
      <c r="I361" s="37" t="str">
        <f>IF(C361=0, "-", IF(G361/C361&lt;10, G361/C361, "&gt;999%"))</f>
        <v>-</v>
      </c>
      <c r="J361" s="38" t="str">
        <f>IF(E361=0, "-", IF(H361/E361&lt;10, H361/E361, "&gt;999%"))</f>
        <v>-</v>
      </c>
    </row>
    <row r="362" spans="1:10" x14ac:dyDescent="0.25">
      <c r="A362" s="177"/>
      <c r="B362" s="143"/>
      <c r="C362" s="144"/>
      <c r="D362" s="143"/>
      <c r="E362" s="144"/>
      <c r="F362" s="145"/>
      <c r="G362" s="143"/>
      <c r="H362" s="144"/>
      <c r="I362" s="151"/>
      <c r="J362" s="152"/>
    </row>
    <row r="363" spans="1:10" s="139" customFormat="1" x14ac:dyDescent="0.25">
      <c r="A363" s="159" t="s">
        <v>75</v>
      </c>
      <c r="B363" s="65"/>
      <c r="C363" s="66"/>
      <c r="D363" s="65"/>
      <c r="E363" s="66"/>
      <c r="F363" s="67"/>
      <c r="G363" s="65"/>
      <c r="H363" s="66"/>
      <c r="I363" s="20"/>
      <c r="J363" s="21"/>
    </row>
    <row r="364" spans="1:10" x14ac:dyDescent="0.25">
      <c r="A364" s="158" t="s">
        <v>297</v>
      </c>
      <c r="B364" s="65">
        <v>0</v>
      </c>
      <c r="C364" s="66">
        <v>0</v>
      </c>
      <c r="D364" s="65">
        <v>11</v>
      </c>
      <c r="E364" s="66">
        <v>3</v>
      </c>
      <c r="F364" s="67"/>
      <c r="G364" s="65">
        <f t="shared" ref="G364:G371" si="68">B364-C364</f>
        <v>0</v>
      </c>
      <c r="H364" s="66">
        <f t="shared" ref="H364:H371" si="69">D364-E364</f>
        <v>8</v>
      </c>
      <c r="I364" s="20" t="str">
        <f t="shared" ref="I364:I371" si="70">IF(C364=0, "-", IF(G364/C364&lt;10, G364/C364, "&gt;999%"))</f>
        <v>-</v>
      </c>
      <c r="J364" s="21">
        <f t="shared" ref="J364:J371" si="71">IF(E364=0, "-", IF(H364/E364&lt;10, H364/E364, "&gt;999%"))</f>
        <v>2.6666666666666665</v>
      </c>
    </row>
    <row r="365" spans="1:10" x14ac:dyDescent="0.25">
      <c r="A365" s="158" t="s">
        <v>291</v>
      </c>
      <c r="B365" s="65">
        <v>0</v>
      </c>
      <c r="C365" s="66">
        <v>0</v>
      </c>
      <c r="D365" s="65">
        <v>2</v>
      </c>
      <c r="E365" s="66">
        <v>0</v>
      </c>
      <c r="F365" s="67"/>
      <c r="G365" s="65">
        <f t="shared" si="68"/>
        <v>0</v>
      </c>
      <c r="H365" s="66">
        <f t="shared" si="69"/>
        <v>2</v>
      </c>
      <c r="I365" s="20" t="str">
        <f t="shared" si="70"/>
        <v>-</v>
      </c>
      <c r="J365" s="21" t="str">
        <f t="shared" si="71"/>
        <v>-</v>
      </c>
    </row>
    <row r="366" spans="1:10" x14ac:dyDescent="0.25">
      <c r="A366" s="158" t="s">
        <v>411</v>
      </c>
      <c r="B366" s="65">
        <v>0</v>
      </c>
      <c r="C366" s="66">
        <v>0</v>
      </c>
      <c r="D366" s="65">
        <v>10</v>
      </c>
      <c r="E366" s="66">
        <v>1</v>
      </c>
      <c r="F366" s="67"/>
      <c r="G366" s="65">
        <f t="shared" si="68"/>
        <v>0</v>
      </c>
      <c r="H366" s="66">
        <f t="shared" si="69"/>
        <v>9</v>
      </c>
      <c r="I366" s="20" t="str">
        <f t="shared" si="70"/>
        <v>-</v>
      </c>
      <c r="J366" s="21">
        <f t="shared" si="71"/>
        <v>9</v>
      </c>
    </row>
    <row r="367" spans="1:10" x14ac:dyDescent="0.25">
      <c r="A367" s="158" t="s">
        <v>412</v>
      </c>
      <c r="B367" s="65">
        <v>1</v>
      </c>
      <c r="C367" s="66">
        <v>0</v>
      </c>
      <c r="D367" s="65">
        <v>9</v>
      </c>
      <c r="E367" s="66">
        <v>4</v>
      </c>
      <c r="F367" s="67"/>
      <c r="G367" s="65">
        <f t="shared" si="68"/>
        <v>1</v>
      </c>
      <c r="H367" s="66">
        <f t="shared" si="69"/>
        <v>5</v>
      </c>
      <c r="I367" s="20" t="str">
        <f t="shared" si="70"/>
        <v>-</v>
      </c>
      <c r="J367" s="21">
        <f t="shared" si="71"/>
        <v>1.25</v>
      </c>
    </row>
    <row r="368" spans="1:10" x14ac:dyDescent="0.25">
      <c r="A368" s="158" t="s">
        <v>292</v>
      </c>
      <c r="B368" s="65">
        <v>0</v>
      </c>
      <c r="C368" s="66">
        <v>0</v>
      </c>
      <c r="D368" s="65">
        <v>1</v>
      </c>
      <c r="E368" s="66">
        <v>0</v>
      </c>
      <c r="F368" s="67"/>
      <c r="G368" s="65">
        <f t="shared" si="68"/>
        <v>0</v>
      </c>
      <c r="H368" s="66">
        <f t="shared" si="69"/>
        <v>1</v>
      </c>
      <c r="I368" s="20" t="str">
        <f t="shared" si="70"/>
        <v>-</v>
      </c>
      <c r="J368" s="21" t="str">
        <f t="shared" si="71"/>
        <v>-</v>
      </c>
    </row>
    <row r="369" spans="1:10" x14ac:dyDescent="0.25">
      <c r="A369" s="158" t="s">
        <v>370</v>
      </c>
      <c r="B369" s="65">
        <v>5</v>
      </c>
      <c r="C369" s="66">
        <v>1</v>
      </c>
      <c r="D369" s="65">
        <v>34</v>
      </c>
      <c r="E369" s="66">
        <v>18</v>
      </c>
      <c r="F369" s="67"/>
      <c r="G369" s="65">
        <f t="shared" si="68"/>
        <v>4</v>
      </c>
      <c r="H369" s="66">
        <f t="shared" si="69"/>
        <v>16</v>
      </c>
      <c r="I369" s="20">
        <f t="shared" si="70"/>
        <v>4</v>
      </c>
      <c r="J369" s="21">
        <f t="shared" si="71"/>
        <v>0.88888888888888884</v>
      </c>
    </row>
    <row r="370" spans="1:10" x14ac:dyDescent="0.25">
      <c r="A370" s="158" t="s">
        <v>259</v>
      </c>
      <c r="B370" s="65">
        <v>0</v>
      </c>
      <c r="C370" s="66">
        <v>1</v>
      </c>
      <c r="D370" s="65">
        <v>6</v>
      </c>
      <c r="E370" s="66">
        <v>7</v>
      </c>
      <c r="F370" s="67"/>
      <c r="G370" s="65">
        <f t="shared" si="68"/>
        <v>-1</v>
      </c>
      <c r="H370" s="66">
        <f t="shared" si="69"/>
        <v>-1</v>
      </c>
      <c r="I370" s="20">
        <f t="shared" si="70"/>
        <v>-1</v>
      </c>
      <c r="J370" s="21">
        <f t="shared" si="71"/>
        <v>-0.14285714285714285</v>
      </c>
    </row>
    <row r="371" spans="1:10" s="160" customFormat="1" x14ac:dyDescent="0.25">
      <c r="A371" s="178" t="s">
        <v>606</v>
      </c>
      <c r="B371" s="71">
        <v>6</v>
      </c>
      <c r="C371" s="72">
        <v>2</v>
      </c>
      <c r="D371" s="71">
        <v>73</v>
      </c>
      <c r="E371" s="72">
        <v>33</v>
      </c>
      <c r="F371" s="73"/>
      <c r="G371" s="71">
        <f t="shared" si="68"/>
        <v>4</v>
      </c>
      <c r="H371" s="72">
        <f t="shared" si="69"/>
        <v>40</v>
      </c>
      <c r="I371" s="37">
        <f t="shared" si="70"/>
        <v>2</v>
      </c>
      <c r="J371" s="38">
        <f t="shared" si="71"/>
        <v>1.2121212121212122</v>
      </c>
    </row>
    <row r="372" spans="1:10" x14ac:dyDescent="0.25">
      <c r="A372" s="177"/>
      <c r="B372" s="143"/>
      <c r="C372" s="144"/>
      <c r="D372" s="143"/>
      <c r="E372" s="144"/>
      <c r="F372" s="145"/>
      <c r="G372" s="143"/>
      <c r="H372" s="144"/>
      <c r="I372" s="151"/>
      <c r="J372" s="152"/>
    </row>
    <row r="373" spans="1:10" s="139" customFormat="1" x14ac:dyDescent="0.25">
      <c r="A373" s="159" t="s">
        <v>76</v>
      </c>
      <c r="B373" s="65"/>
      <c r="C373" s="66"/>
      <c r="D373" s="65"/>
      <c r="E373" s="66"/>
      <c r="F373" s="67"/>
      <c r="G373" s="65"/>
      <c r="H373" s="66"/>
      <c r="I373" s="20"/>
      <c r="J373" s="21"/>
    </row>
    <row r="374" spans="1:10" x14ac:dyDescent="0.25">
      <c r="A374" s="158" t="s">
        <v>464</v>
      </c>
      <c r="B374" s="65">
        <v>13</v>
      </c>
      <c r="C374" s="66">
        <v>6</v>
      </c>
      <c r="D374" s="65">
        <v>105</v>
      </c>
      <c r="E374" s="66">
        <v>78</v>
      </c>
      <c r="F374" s="67"/>
      <c r="G374" s="65">
        <f>B374-C374</f>
        <v>7</v>
      </c>
      <c r="H374" s="66">
        <f>D374-E374</f>
        <v>27</v>
      </c>
      <c r="I374" s="20">
        <f>IF(C374=0, "-", IF(G374/C374&lt;10, G374/C374, "&gt;999%"))</f>
        <v>1.1666666666666667</v>
      </c>
      <c r="J374" s="21">
        <f>IF(E374=0, "-", IF(H374/E374&lt;10, H374/E374, "&gt;999%"))</f>
        <v>0.34615384615384615</v>
      </c>
    </row>
    <row r="375" spans="1:10" x14ac:dyDescent="0.25">
      <c r="A375" s="158" t="s">
        <v>465</v>
      </c>
      <c r="B375" s="65">
        <v>0</v>
      </c>
      <c r="C375" s="66">
        <v>0</v>
      </c>
      <c r="D375" s="65">
        <v>7</v>
      </c>
      <c r="E375" s="66">
        <v>0</v>
      </c>
      <c r="F375" s="67"/>
      <c r="G375" s="65">
        <f>B375-C375</f>
        <v>0</v>
      </c>
      <c r="H375" s="66">
        <f>D375-E375</f>
        <v>7</v>
      </c>
      <c r="I375" s="20" t="str">
        <f>IF(C375=0, "-", IF(G375/C375&lt;10, G375/C375, "&gt;999%"))</f>
        <v>-</v>
      </c>
      <c r="J375" s="21" t="str">
        <f>IF(E375=0, "-", IF(H375/E375&lt;10, H375/E375, "&gt;999%"))</f>
        <v>-</v>
      </c>
    </row>
    <row r="376" spans="1:10" x14ac:dyDescent="0.25">
      <c r="A376" s="158" t="s">
        <v>466</v>
      </c>
      <c r="B376" s="65">
        <v>1</v>
      </c>
      <c r="C376" s="66">
        <v>0</v>
      </c>
      <c r="D376" s="65">
        <v>1</v>
      </c>
      <c r="E376" s="66">
        <v>0</v>
      </c>
      <c r="F376" s="67"/>
      <c r="G376" s="65">
        <f>B376-C376</f>
        <v>1</v>
      </c>
      <c r="H376" s="66">
        <f>D376-E376</f>
        <v>1</v>
      </c>
      <c r="I376" s="20" t="str">
        <f>IF(C376=0, "-", IF(G376/C376&lt;10, G376/C376, "&gt;999%"))</f>
        <v>-</v>
      </c>
      <c r="J376" s="21" t="str">
        <f>IF(E376=0, "-", IF(H376/E376&lt;10, H376/E376, "&gt;999%"))</f>
        <v>-</v>
      </c>
    </row>
    <row r="377" spans="1:10" s="160" customFormat="1" x14ac:dyDescent="0.25">
      <c r="A377" s="178" t="s">
        <v>607</v>
      </c>
      <c r="B377" s="71">
        <v>14</v>
      </c>
      <c r="C377" s="72">
        <v>6</v>
      </c>
      <c r="D377" s="71">
        <v>113</v>
      </c>
      <c r="E377" s="72">
        <v>78</v>
      </c>
      <c r="F377" s="73"/>
      <c r="G377" s="71">
        <f>B377-C377</f>
        <v>8</v>
      </c>
      <c r="H377" s="72">
        <f>D377-E377</f>
        <v>35</v>
      </c>
      <c r="I377" s="37">
        <f>IF(C377=0, "-", IF(G377/C377&lt;10, G377/C377, "&gt;999%"))</f>
        <v>1.3333333333333333</v>
      </c>
      <c r="J377" s="38">
        <f>IF(E377=0, "-", IF(H377/E377&lt;10, H377/E377, "&gt;999%"))</f>
        <v>0.44871794871794873</v>
      </c>
    </row>
    <row r="378" spans="1:10" x14ac:dyDescent="0.25">
      <c r="A378" s="177"/>
      <c r="B378" s="143"/>
      <c r="C378" s="144"/>
      <c r="D378" s="143"/>
      <c r="E378" s="144"/>
      <c r="F378" s="145"/>
      <c r="G378" s="143"/>
      <c r="H378" s="144"/>
      <c r="I378" s="151"/>
      <c r="J378" s="152"/>
    </row>
    <row r="379" spans="1:10" s="139" customFormat="1" x14ac:dyDescent="0.25">
      <c r="A379" s="159" t="s">
        <v>77</v>
      </c>
      <c r="B379" s="65"/>
      <c r="C379" s="66"/>
      <c r="D379" s="65"/>
      <c r="E379" s="66"/>
      <c r="F379" s="67"/>
      <c r="G379" s="65"/>
      <c r="H379" s="66"/>
      <c r="I379" s="20"/>
      <c r="J379" s="21"/>
    </row>
    <row r="380" spans="1:10" x14ac:dyDescent="0.25">
      <c r="A380" s="158" t="s">
        <v>322</v>
      </c>
      <c r="B380" s="65">
        <v>6</v>
      </c>
      <c r="C380" s="66">
        <v>1</v>
      </c>
      <c r="D380" s="65">
        <v>25</v>
      </c>
      <c r="E380" s="66">
        <v>1</v>
      </c>
      <c r="F380" s="67"/>
      <c r="G380" s="65">
        <f t="shared" ref="G380:G388" si="72">B380-C380</f>
        <v>5</v>
      </c>
      <c r="H380" s="66">
        <f t="shared" ref="H380:H388" si="73">D380-E380</f>
        <v>24</v>
      </c>
      <c r="I380" s="20">
        <f t="shared" ref="I380:I388" si="74">IF(C380=0, "-", IF(G380/C380&lt;10, G380/C380, "&gt;999%"))</f>
        <v>5</v>
      </c>
      <c r="J380" s="21" t="str">
        <f t="shared" ref="J380:J388" si="75">IF(E380=0, "-", IF(H380/E380&lt;10, H380/E380, "&gt;999%"))</f>
        <v>&gt;999%</v>
      </c>
    </row>
    <row r="381" spans="1:10" x14ac:dyDescent="0.25">
      <c r="A381" s="158" t="s">
        <v>303</v>
      </c>
      <c r="B381" s="65">
        <v>0</v>
      </c>
      <c r="C381" s="66">
        <v>2</v>
      </c>
      <c r="D381" s="65">
        <v>22</v>
      </c>
      <c r="E381" s="66">
        <v>9</v>
      </c>
      <c r="F381" s="67"/>
      <c r="G381" s="65">
        <f t="shared" si="72"/>
        <v>-2</v>
      </c>
      <c r="H381" s="66">
        <f t="shared" si="73"/>
        <v>13</v>
      </c>
      <c r="I381" s="20">
        <f t="shared" si="74"/>
        <v>-1</v>
      </c>
      <c r="J381" s="21">
        <f t="shared" si="75"/>
        <v>1.4444444444444444</v>
      </c>
    </row>
    <row r="382" spans="1:10" x14ac:dyDescent="0.25">
      <c r="A382" s="158" t="s">
        <v>431</v>
      </c>
      <c r="B382" s="65">
        <v>0</v>
      </c>
      <c r="C382" s="66">
        <v>0</v>
      </c>
      <c r="D382" s="65">
        <v>6</v>
      </c>
      <c r="E382" s="66">
        <v>8</v>
      </c>
      <c r="F382" s="67"/>
      <c r="G382" s="65">
        <f t="shared" si="72"/>
        <v>0</v>
      </c>
      <c r="H382" s="66">
        <f t="shared" si="73"/>
        <v>-2</v>
      </c>
      <c r="I382" s="20" t="str">
        <f t="shared" si="74"/>
        <v>-</v>
      </c>
      <c r="J382" s="21">
        <f t="shared" si="75"/>
        <v>-0.25</v>
      </c>
    </row>
    <row r="383" spans="1:10" x14ac:dyDescent="0.25">
      <c r="A383" s="158" t="s">
        <v>351</v>
      </c>
      <c r="B383" s="65">
        <v>8</v>
      </c>
      <c r="C383" s="66">
        <v>7</v>
      </c>
      <c r="D383" s="65">
        <v>33</v>
      </c>
      <c r="E383" s="66">
        <v>30</v>
      </c>
      <c r="F383" s="67"/>
      <c r="G383" s="65">
        <f t="shared" si="72"/>
        <v>1</v>
      </c>
      <c r="H383" s="66">
        <f t="shared" si="73"/>
        <v>3</v>
      </c>
      <c r="I383" s="20">
        <f t="shared" si="74"/>
        <v>0.14285714285714285</v>
      </c>
      <c r="J383" s="21">
        <f t="shared" si="75"/>
        <v>0.1</v>
      </c>
    </row>
    <row r="384" spans="1:10" x14ac:dyDescent="0.25">
      <c r="A384" s="158" t="s">
        <v>482</v>
      </c>
      <c r="B384" s="65">
        <v>5</v>
      </c>
      <c r="C384" s="66">
        <v>8</v>
      </c>
      <c r="D384" s="65">
        <v>46</v>
      </c>
      <c r="E384" s="66">
        <v>35</v>
      </c>
      <c r="F384" s="67"/>
      <c r="G384" s="65">
        <f t="shared" si="72"/>
        <v>-3</v>
      </c>
      <c r="H384" s="66">
        <f t="shared" si="73"/>
        <v>11</v>
      </c>
      <c r="I384" s="20">
        <f t="shared" si="74"/>
        <v>-0.375</v>
      </c>
      <c r="J384" s="21">
        <f t="shared" si="75"/>
        <v>0.31428571428571428</v>
      </c>
    </row>
    <row r="385" spans="1:10" x14ac:dyDescent="0.25">
      <c r="A385" s="158" t="s">
        <v>426</v>
      </c>
      <c r="B385" s="65">
        <v>0</v>
      </c>
      <c r="C385" s="66">
        <v>0</v>
      </c>
      <c r="D385" s="65">
        <v>0</v>
      </c>
      <c r="E385" s="66">
        <v>2</v>
      </c>
      <c r="F385" s="67"/>
      <c r="G385" s="65">
        <f t="shared" si="72"/>
        <v>0</v>
      </c>
      <c r="H385" s="66">
        <f t="shared" si="73"/>
        <v>-2</v>
      </c>
      <c r="I385" s="20" t="str">
        <f t="shared" si="74"/>
        <v>-</v>
      </c>
      <c r="J385" s="21">
        <f t="shared" si="75"/>
        <v>-1</v>
      </c>
    </row>
    <row r="386" spans="1:10" x14ac:dyDescent="0.25">
      <c r="A386" s="158" t="s">
        <v>214</v>
      </c>
      <c r="B386" s="65">
        <v>0</v>
      </c>
      <c r="C386" s="66">
        <v>0</v>
      </c>
      <c r="D386" s="65">
        <v>2</v>
      </c>
      <c r="E386" s="66">
        <v>0</v>
      </c>
      <c r="F386" s="67"/>
      <c r="G386" s="65">
        <f t="shared" si="72"/>
        <v>0</v>
      </c>
      <c r="H386" s="66">
        <f t="shared" si="73"/>
        <v>2</v>
      </c>
      <c r="I386" s="20" t="str">
        <f t="shared" si="74"/>
        <v>-</v>
      </c>
      <c r="J386" s="21" t="str">
        <f t="shared" si="75"/>
        <v>-</v>
      </c>
    </row>
    <row r="387" spans="1:10" x14ac:dyDescent="0.25">
      <c r="A387" s="158" t="s">
        <v>441</v>
      </c>
      <c r="B387" s="65">
        <v>2</v>
      </c>
      <c r="C387" s="66">
        <v>6</v>
      </c>
      <c r="D387" s="65">
        <v>36</v>
      </c>
      <c r="E387" s="66">
        <v>52</v>
      </c>
      <c r="F387" s="67"/>
      <c r="G387" s="65">
        <f t="shared" si="72"/>
        <v>-4</v>
      </c>
      <c r="H387" s="66">
        <f t="shared" si="73"/>
        <v>-16</v>
      </c>
      <c r="I387" s="20">
        <f t="shared" si="74"/>
        <v>-0.66666666666666663</v>
      </c>
      <c r="J387" s="21">
        <f t="shared" si="75"/>
        <v>-0.30769230769230771</v>
      </c>
    </row>
    <row r="388" spans="1:10" s="160" customFormat="1" x14ac:dyDescent="0.25">
      <c r="A388" s="178" t="s">
        <v>608</v>
      </c>
      <c r="B388" s="71">
        <v>21</v>
      </c>
      <c r="C388" s="72">
        <v>24</v>
      </c>
      <c r="D388" s="71">
        <v>170</v>
      </c>
      <c r="E388" s="72">
        <v>137</v>
      </c>
      <c r="F388" s="73"/>
      <c r="G388" s="71">
        <f t="shared" si="72"/>
        <v>-3</v>
      </c>
      <c r="H388" s="72">
        <f t="shared" si="73"/>
        <v>33</v>
      </c>
      <c r="I388" s="37">
        <f t="shared" si="74"/>
        <v>-0.125</v>
      </c>
      <c r="J388" s="38">
        <f t="shared" si="75"/>
        <v>0.24087591240875914</v>
      </c>
    </row>
    <row r="389" spans="1:10" x14ac:dyDescent="0.25">
      <c r="A389" s="177"/>
      <c r="B389" s="143"/>
      <c r="C389" s="144"/>
      <c r="D389" s="143"/>
      <c r="E389" s="144"/>
      <c r="F389" s="145"/>
      <c r="G389" s="143"/>
      <c r="H389" s="144"/>
      <c r="I389" s="151"/>
      <c r="J389" s="152"/>
    </row>
    <row r="390" spans="1:10" s="139" customFormat="1" x14ac:dyDescent="0.25">
      <c r="A390" s="159" t="s">
        <v>78</v>
      </c>
      <c r="B390" s="65"/>
      <c r="C390" s="66"/>
      <c r="D390" s="65"/>
      <c r="E390" s="66"/>
      <c r="F390" s="67"/>
      <c r="G390" s="65"/>
      <c r="H390" s="66"/>
      <c r="I390" s="20"/>
      <c r="J390" s="21"/>
    </row>
    <row r="391" spans="1:10" x14ac:dyDescent="0.25">
      <c r="A391" s="158" t="s">
        <v>501</v>
      </c>
      <c r="B391" s="65">
        <v>7</v>
      </c>
      <c r="C391" s="66">
        <v>1</v>
      </c>
      <c r="D391" s="65">
        <v>11</v>
      </c>
      <c r="E391" s="66">
        <v>12</v>
      </c>
      <c r="F391" s="67"/>
      <c r="G391" s="65">
        <f>B391-C391</f>
        <v>6</v>
      </c>
      <c r="H391" s="66">
        <f>D391-E391</f>
        <v>-1</v>
      </c>
      <c r="I391" s="20">
        <f>IF(C391=0, "-", IF(G391/C391&lt;10, G391/C391, "&gt;999%"))</f>
        <v>6</v>
      </c>
      <c r="J391" s="21">
        <f>IF(E391=0, "-", IF(H391/E391&lt;10, H391/E391, "&gt;999%"))</f>
        <v>-8.3333333333333329E-2</v>
      </c>
    </row>
    <row r="392" spans="1:10" s="160" customFormat="1" x14ac:dyDescent="0.25">
      <c r="A392" s="178" t="s">
        <v>609</v>
      </c>
      <c r="B392" s="71">
        <v>7</v>
      </c>
      <c r="C392" s="72">
        <v>1</v>
      </c>
      <c r="D392" s="71">
        <v>11</v>
      </c>
      <c r="E392" s="72">
        <v>12</v>
      </c>
      <c r="F392" s="73"/>
      <c r="G392" s="71">
        <f>B392-C392</f>
        <v>6</v>
      </c>
      <c r="H392" s="72">
        <f>D392-E392</f>
        <v>-1</v>
      </c>
      <c r="I392" s="37">
        <f>IF(C392=0, "-", IF(G392/C392&lt;10, G392/C392, "&gt;999%"))</f>
        <v>6</v>
      </c>
      <c r="J392" s="38">
        <f>IF(E392=0, "-", IF(H392/E392&lt;10, H392/E392, "&gt;999%"))</f>
        <v>-8.3333333333333329E-2</v>
      </c>
    </row>
    <row r="393" spans="1:10" x14ac:dyDescent="0.25">
      <c r="A393" s="177"/>
      <c r="B393" s="143"/>
      <c r="C393" s="144"/>
      <c r="D393" s="143"/>
      <c r="E393" s="144"/>
      <c r="F393" s="145"/>
      <c r="G393" s="143"/>
      <c r="H393" s="144"/>
      <c r="I393" s="151"/>
      <c r="J393" s="152"/>
    </row>
    <row r="394" spans="1:10" s="139" customFormat="1" x14ac:dyDescent="0.25">
      <c r="A394" s="159" t="s">
        <v>79</v>
      </c>
      <c r="B394" s="65"/>
      <c r="C394" s="66"/>
      <c r="D394" s="65"/>
      <c r="E394" s="66"/>
      <c r="F394" s="67"/>
      <c r="G394" s="65"/>
      <c r="H394" s="66"/>
      <c r="I394" s="20"/>
      <c r="J394" s="21"/>
    </row>
    <row r="395" spans="1:10" x14ac:dyDescent="0.25">
      <c r="A395" s="158" t="s">
        <v>197</v>
      </c>
      <c r="B395" s="65">
        <v>2</v>
      </c>
      <c r="C395" s="66">
        <v>4</v>
      </c>
      <c r="D395" s="65">
        <v>5</v>
      </c>
      <c r="E395" s="66">
        <v>24</v>
      </c>
      <c r="F395" s="67"/>
      <c r="G395" s="65">
        <f t="shared" ref="G395:G402" si="76">B395-C395</f>
        <v>-2</v>
      </c>
      <c r="H395" s="66">
        <f t="shared" ref="H395:H402" si="77">D395-E395</f>
        <v>-19</v>
      </c>
      <c r="I395" s="20">
        <f t="shared" ref="I395:I402" si="78">IF(C395=0, "-", IF(G395/C395&lt;10, G395/C395, "&gt;999%"))</f>
        <v>-0.5</v>
      </c>
      <c r="J395" s="21">
        <f t="shared" ref="J395:J402" si="79">IF(E395=0, "-", IF(H395/E395&lt;10, H395/E395, "&gt;999%"))</f>
        <v>-0.79166666666666663</v>
      </c>
    </row>
    <row r="396" spans="1:10" x14ac:dyDescent="0.25">
      <c r="A396" s="158" t="s">
        <v>323</v>
      </c>
      <c r="B396" s="65">
        <v>2</v>
      </c>
      <c r="C396" s="66">
        <v>4</v>
      </c>
      <c r="D396" s="65">
        <v>26</v>
      </c>
      <c r="E396" s="66">
        <v>57</v>
      </c>
      <c r="F396" s="67"/>
      <c r="G396" s="65">
        <f t="shared" si="76"/>
        <v>-2</v>
      </c>
      <c r="H396" s="66">
        <f t="shared" si="77"/>
        <v>-31</v>
      </c>
      <c r="I396" s="20">
        <f t="shared" si="78"/>
        <v>-0.5</v>
      </c>
      <c r="J396" s="21">
        <f t="shared" si="79"/>
        <v>-0.54385964912280704</v>
      </c>
    </row>
    <row r="397" spans="1:10" x14ac:dyDescent="0.25">
      <c r="A397" s="158" t="s">
        <v>352</v>
      </c>
      <c r="B397" s="65">
        <v>2</v>
      </c>
      <c r="C397" s="66">
        <v>4</v>
      </c>
      <c r="D397" s="65">
        <v>18</v>
      </c>
      <c r="E397" s="66">
        <v>42</v>
      </c>
      <c r="F397" s="67"/>
      <c r="G397" s="65">
        <f t="shared" si="76"/>
        <v>-2</v>
      </c>
      <c r="H397" s="66">
        <f t="shared" si="77"/>
        <v>-24</v>
      </c>
      <c r="I397" s="20">
        <f t="shared" si="78"/>
        <v>-0.5</v>
      </c>
      <c r="J397" s="21">
        <f t="shared" si="79"/>
        <v>-0.5714285714285714</v>
      </c>
    </row>
    <row r="398" spans="1:10" x14ac:dyDescent="0.25">
      <c r="A398" s="158" t="s">
        <v>387</v>
      </c>
      <c r="B398" s="65">
        <v>11</v>
      </c>
      <c r="C398" s="66">
        <v>2</v>
      </c>
      <c r="D398" s="65">
        <v>49</v>
      </c>
      <c r="E398" s="66">
        <v>45</v>
      </c>
      <c r="F398" s="67"/>
      <c r="G398" s="65">
        <f t="shared" si="76"/>
        <v>9</v>
      </c>
      <c r="H398" s="66">
        <f t="shared" si="77"/>
        <v>4</v>
      </c>
      <c r="I398" s="20">
        <f t="shared" si="78"/>
        <v>4.5</v>
      </c>
      <c r="J398" s="21">
        <f t="shared" si="79"/>
        <v>8.8888888888888892E-2</v>
      </c>
    </row>
    <row r="399" spans="1:10" x14ac:dyDescent="0.25">
      <c r="A399" s="158" t="s">
        <v>232</v>
      </c>
      <c r="B399" s="65">
        <v>0</v>
      </c>
      <c r="C399" s="66">
        <v>0</v>
      </c>
      <c r="D399" s="65">
        <v>20</v>
      </c>
      <c r="E399" s="66">
        <v>24</v>
      </c>
      <c r="F399" s="67"/>
      <c r="G399" s="65">
        <f t="shared" si="76"/>
        <v>0</v>
      </c>
      <c r="H399" s="66">
        <f t="shared" si="77"/>
        <v>-4</v>
      </c>
      <c r="I399" s="20" t="str">
        <f t="shared" si="78"/>
        <v>-</v>
      </c>
      <c r="J399" s="21">
        <f t="shared" si="79"/>
        <v>-0.16666666666666666</v>
      </c>
    </row>
    <row r="400" spans="1:10" x14ac:dyDescent="0.25">
      <c r="A400" s="158" t="s">
        <v>215</v>
      </c>
      <c r="B400" s="65">
        <v>2</v>
      </c>
      <c r="C400" s="66">
        <v>1</v>
      </c>
      <c r="D400" s="65">
        <v>15</v>
      </c>
      <c r="E400" s="66">
        <v>20</v>
      </c>
      <c r="F400" s="67"/>
      <c r="G400" s="65">
        <f t="shared" si="76"/>
        <v>1</v>
      </c>
      <c r="H400" s="66">
        <f t="shared" si="77"/>
        <v>-5</v>
      </c>
      <c r="I400" s="20">
        <f t="shared" si="78"/>
        <v>1</v>
      </c>
      <c r="J400" s="21">
        <f t="shared" si="79"/>
        <v>-0.25</v>
      </c>
    </row>
    <row r="401" spans="1:10" x14ac:dyDescent="0.25">
      <c r="A401" s="158" t="s">
        <v>253</v>
      </c>
      <c r="B401" s="65">
        <v>2</v>
      </c>
      <c r="C401" s="66">
        <v>0</v>
      </c>
      <c r="D401" s="65">
        <v>13</v>
      </c>
      <c r="E401" s="66">
        <v>14</v>
      </c>
      <c r="F401" s="67"/>
      <c r="G401" s="65">
        <f t="shared" si="76"/>
        <v>2</v>
      </c>
      <c r="H401" s="66">
        <f t="shared" si="77"/>
        <v>-1</v>
      </c>
      <c r="I401" s="20" t="str">
        <f t="shared" si="78"/>
        <v>-</v>
      </c>
      <c r="J401" s="21">
        <f t="shared" si="79"/>
        <v>-7.1428571428571425E-2</v>
      </c>
    </row>
    <row r="402" spans="1:10" s="160" customFormat="1" x14ac:dyDescent="0.25">
      <c r="A402" s="178" t="s">
        <v>610</v>
      </c>
      <c r="B402" s="71">
        <v>21</v>
      </c>
      <c r="C402" s="72">
        <v>15</v>
      </c>
      <c r="D402" s="71">
        <v>146</v>
      </c>
      <c r="E402" s="72">
        <v>226</v>
      </c>
      <c r="F402" s="73"/>
      <c r="G402" s="71">
        <f t="shared" si="76"/>
        <v>6</v>
      </c>
      <c r="H402" s="72">
        <f t="shared" si="77"/>
        <v>-80</v>
      </c>
      <c r="I402" s="37">
        <f t="shared" si="78"/>
        <v>0.4</v>
      </c>
      <c r="J402" s="38">
        <f t="shared" si="79"/>
        <v>-0.35398230088495575</v>
      </c>
    </row>
    <row r="403" spans="1:10" x14ac:dyDescent="0.25">
      <c r="A403" s="177"/>
      <c r="B403" s="143"/>
      <c r="C403" s="144"/>
      <c r="D403" s="143"/>
      <c r="E403" s="144"/>
      <c r="F403" s="145"/>
      <c r="G403" s="143"/>
      <c r="H403" s="144"/>
      <c r="I403" s="151"/>
      <c r="J403" s="152"/>
    </row>
    <row r="404" spans="1:10" s="139" customFormat="1" x14ac:dyDescent="0.25">
      <c r="A404" s="159" t="s">
        <v>80</v>
      </c>
      <c r="B404" s="65"/>
      <c r="C404" s="66"/>
      <c r="D404" s="65"/>
      <c r="E404" s="66"/>
      <c r="F404" s="67"/>
      <c r="G404" s="65"/>
      <c r="H404" s="66"/>
      <c r="I404" s="20"/>
      <c r="J404" s="21"/>
    </row>
    <row r="405" spans="1:10" x14ac:dyDescent="0.25">
      <c r="A405" s="158" t="s">
        <v>353</v>
      </c>
      <c r="B405" s="65">
        <v>2</v>
      </c>
      <c r="C405" s="66">
        <v>0</v>
      </c>
      <c r="D405" s="65">
        <v>17</v>
      </c>
      <c r="E405" s="66">
        <v>0</v>
      </c>
      <c r="F405" s="67"/>
      <c r="G405" s="65">
        <f>B405-C405</f>
        <v>2</v>
      </c>
      <c r="H405" s="66">
        <f>D405-E405</f>
        <v>17</v>
      </c>
      <c r="I405" s="20" t="str">
        <f>IF(C405=0, "-", IF(G405/C405&lt;10, G405/C405, "&gt;999%"))</f>
        <v>-</v>
      </c>
      <c r="J405" s="21" t="str">
        <f>IF(E405=0, "-", IF(H405/E405&lt;10, H405/E405, "&gt;999%"))</f>
        <v>-</v>
      </c>
    </row>
    <row r="406" spans="1:10" x14ac:dyDescent="0.25">
      <c r="A406" s="158" t="s">
        <v>467</v>
      </c>
      <c r="B406" s="65">
        <v>4</v>
      </c>
      <c r="C406" s="66">
        <v>6</v>
      </c>
      <c r="D406" s="65">
        <v>38</v>
      </c>
      <c r="E406" s="66">
        <v>44</v>
      </c>
      <c r="F406" s="67"/>
      <c r="G406" s="65">
        <f>B406-C406</f>
        <v>-2</v>
      </c>
      <c r="H406" s="66">
        <f>D406-E406</f>
        <v>-6</v>
      </c>
      <c r="I406" s="20">
        <f>IF(C406=0, "-", IF(G406/C406&lt;10, G406/C406, "&gt;999%"))</f>
        <v>-0.33333333333333331</v>
      </c>
      <c r="J406" s="21">
        <f>IF(E406=0, "-", IF(H406/E406&lt;10, H406/E406, "&gt;999%"))</f>
        <v>-0.13636363636363635</v>
      </c>
    </row>
    <row r="407" spans="1:10" x14ac:dyDescent="0.25">
      <c r="A407" s="158" t="s">
        <v>388</v>
      </c>
      <c r="B407" s="65">
        <v>2</v>
      </c>
      <c r="C407" s="66">
        <v>2</v>
      </c>
      <c r="D407" s="65">
        <v>12</v>
      </c>
      <c r="E407" s="66">
        <v>4</v>
      </c>
      <c r="F407" s="67"/>
      <c r="G407" s="65">
        <f>B407-C407</f>
        <v>0</v>
      </c>
      <c r="H407" s="66">
        <f>D407-E407</f>
        <v>8</v>
      </c>
      <c r="I407" s="20">
        <f>IF(C407=0, "-", IF(G407/C407&lt;10, G407/C407, "&gt;999%"))</f>
        <v>0</v>
      </c>
      <c r="J407" s="21">
        <f>IF(E407=0, "-", IF(H407/E407&lt;10, H407/E407, "&gt;999%"))</f>
        <v>2</v>
      </c>
    </row>
    <row r="408" spans="1:10" s="160" customFormat="1" x14ac:dyDescent="0.25">
      <c r="A408" s="178" t="s">
        <v>611</v>
      </c>
      <c r="B408" s="71">
        <v>8</v>
      </c>
      <c r="C408" s="72">
        <v>8</v>
      </c>
      <c r="D408" s="71">
        <v>67</v>
      </c>
      <c r="E408" s="72">
        <v>48</v>
      </c>
      <c r="F408" s="73"/>
      <c r="G408" s="71">
        <f>B408-C408</f>
        <v>0</v>
      </c>
      <c r="H408" s="72">
        <f>D408-E408</f>
        <v>19</v>
      </c>
      <c r="I408" s="37">
        <f>IF(C408=0, "-", IF(G408/C408&lt;10, G408/C408, "&gt;999%"))</f>
        <v>0</v>
      </c>
      <c r="J408" s="38">
        <f>IF(E408=0, "-", IF(H408/E408&lt;10, H408/E408, "&gt;999%"))</f>
        <v>0.39583333333333331</v>
      </c>
    </row>
    <row r="409" spans="1:10" x14ac:dyDescent="0.25">
      <c r="A409" s="177"/>
      <c r="B409" s="143"/>
      <c r="C409" s="144"/>
      <c r="D409" s="143"/>
      <c r="E409" s="144"/>
      <c r="F409" s="145"/>
      <c r="G409" s="143"/>
      <c r="H409" s="144"/>
      <c r="I409" s="151"/>
      <c r="J409" s="152"/>
    </row>
    <row r="410" spans="1:10" s="139" customFormat="1" x14ac:dyDescent="0.25">
      <c r="A410" s="159" t="s">
        <v>81</v>
      </c>
      <c r="B410" s="65"/>
      <c r="C410" s="66"/>
      <c r="D410" s="65"/>
      <c r="E410" s="66"/>
      <c r="F410" s="67"/>
      <c r="G410" s="65"/>
      <c r="H410" s="66"/>
      <c r="I410" s="20"/>
      <c r="J410" s="21"/>
    </row>
    <row r="411" spans="1:10" x14ac:dyDescent="0.25">
      <c r="A411" s="158" t="s">
        <v>282</v>
      </c>
      <c r="B411" s="65">
        <v>0</v>
      </c>
      <c r="C411" s="66">
        <v>0</v>
      </c>
      <c r="D411" s="65">
        <v>9</v>
      </c>
      <c r="E411" s="66">
        <v>0</v>
      </c>
      <c r="F411" s="67"/>
      <c r="G411" s="65">
        <f t="shared" ref="G411:G418" si="80">B411-C411</f>
        <v>0</v>
      </c>
      <c r="H411" s="66">
        <f t="shared" ref="H411:H418" si="81">D411-E411</f>
        <v>9</v>
      </c>
      <c r="I411" s="20" t="str">
        <f t="shared" ref="I411:I418" si="82">IF(C411=0, "-", IF(G411/C411&lt;10, G411/C411, "&gt;999%"))</f>
        <v>-</v>
      </c>
      <c r="J411" s="21" t="str">
        <f t="shared" ref="J411:J418" si="83">IF(E411=0, "-", IF(H411/E411&lt;10, H411/E411, "&gt;999%"))</f>
        <v>-</v>
      </c>
    </row>
    <row r="412" spans="1:10" x14ac:dyDescent="0.25">
      <c r="A412" s="158" t="s">
        <v>354</v>
      </c>
      <c r="B412" s="65">
        <v>26</v>
      </c>
      <c r="C412" s="66">
        <v>33</v>
      </c>
      <c r="D412" s="65">
        <v>259</v>
      </c>
      <c r="E412" s="66">
        <v>300</v>
      </c>
      <c r="F412" s="67"/>
      <c r="G412" s="65">
        <f t="shared" si="80"/>
        <v>-7</v>
      </c>
      <c r="H412" s="66">
        <f t="shared" si="81"/>
        <v>-41</v>
      </c>
      <c r="I412" s="20">
        <f t="shared" si="82"/>
        <v>-0.21212121212121213</v>
      </c>
      <c r="J412" s="21">
        <f t="shared" si="83"/>
        <v>-0.13666666666666666</v>
      </c>
    </row>
    <row r="413" spans="1:10" x14ac:dyDescent="0.25">
      <c r="A413" s="158" t="s">
        <v>216</v>
      </c>
      <c r="B413" s="65">
        <v>7</v>
      </c>
      <c r="C413" s="66">
        <v>6</v>
      </c>
      <c r="D413" s="65">
        <v>60</v>
      </c>
      <c r="E413" s="66">
        <v>73</v>
      </c>
      <c r="F413" s="67"/>
      <c r="G413" s="65">
        <f t="shared" si="80"/>
        <v>1</v>
      </c>
      <c r="H413" s="66">
        <f t="shared" si="81"/>
        <v>-13</v>
      </c>
      <c r="I413" s="20">
        <f t="shared" si="82"/>
        <v>0.16666666666666666</v>
      </c>
      <c r="J413" s="21">
        <f t="shared" si="83"/>
        <v>-0.17808219178082191</v>
      </c>
    </row>
    <row r="414" spans="1:10" x14ac:dyDescent="0.25">
      <c r="A414" s="158" t="s">
        <v>233</v>
      </c>
      <c r="B414" s="65">
        <v>0</v>
      </c>
      <c r="C414" s="66">
        <v>0</v>
      </c>
      <c r="D414" s="65">
        <v>0</v>
      </c>
      <c r="E414" s="66">
        <v>7</v>
      </c>
      <c r="F414" s="67"/>
      <c r="G414" s="65">
        <f t="shared" si="80"/>
        <v>0</v>
      </c>
      <c r="H414" s="66">
        <f t="shared" si="81"/>
        <v>-7</v>
      </c>
      <c r="I414" s="20" t="str">
        <f t="shared" si="82"/>
        <v>-</v>
      </c>
      <c r="J414" s="21">
        <f t="shared" si="83"/>
        <v>-1</v>
      </c>
    </row>
    <row r="415" spans="1:10" x14ac:dyDescent="0.25">
      <c r="A415" s="158" t="s">
        <v>389</v>
      </c>
      <c r="B415" s="65">
        <v>22</v>
      </c>
      <c r="C415" s="66">
        <v>38</v>
      </c>
      <c r="D415" s="65">
        <v>258</v>
      </c>
      <c r="E415" s="66">
        <v>217</v>
      </c>
      <c r="F415" s="67"/>
      <c r="G415" s="65">
        <f t="shared" si="80"/>
        <v>-16</v>
      </c>
      <c r="H415" s="66">
        <f t="shared" si="81"/>
        <v>41</v>
      </c>
      <c r="I415" s="20">
        <f t="shared" si="82"/>
        <v>-0.42105263157894735</v>
      </c>
      <c r="J415" s="21">
        <f t="shared" si="83"/>
        <v>0.1889400921658986</v>
      </c>
    </row>
    <row r="416" spans="1:10" x14ac:dyDescent="0.25">
      <c r="A416" s="158" t="s">
        <v>217</v>
      </c>
      <c r="B416" s="65">
        <v>7</v>
      </c>
      <c r="C416" s="66">
        <v>2</v>
      </c>
      <c r="D416" s="65">
        <v>32</v>
      </c>
      <c r="E416" s="66">
        <v>9</v>
      </c>
      <c r="F416" s="67"/>
      <c r="G416" s="65">
        <f t="shared" si="80"/>
        <v>5</v>
      </c>
      <c r="H416" s="66">
        <f t="shared" si="81"/>
        <v>23</v>
      </c>
      <c r="I416" s="20">
        <f t="shared" si="82"/>
        <v>2.5</v>
      </c>
      <c r="J416" s="21">
        <f t="shared" si="83"/>
        <v>2.5555555555555554</v>
      </c>
    </row>
    <row r="417" spans="1:10" x14ac:dyDescent="0.25">
      <c r="A417" s="158" t="s">
        <v>324</v>
      </c>
      <c r="B417" s="65">
        <v>30</v>
      </c>
      <c r="C417" s="66">
        <v>25</v>
      </c>
      <c r="D417" s="65">
        <v>217</v>
      </c>
      <c r="E417" s="66">
        <v>283</v>
      </c>
      <c r="F417" s="67"/>
      <c r="G417" s="65">
        <f t="shared" si="80"/>
        <v>5</v>
      </c>
      <c r="H417" s="66">
        <f t="shared" si="81"/>
        <v>-66</v>
      </c>
      <c r="I417" s="20">
        <f t="shared" si="82"/>
        <v>0.2</v>
      </c>
      <c r="J417" s="21">
        <f t="shared" si="83"/>
        <v>-0.2332155477031802</v>
      </c>
    </row>
    <row r="418" spans="1:10" s="160" customFormat="1" x14ac:dyDescent="0.25">
      <c r="A418" s="178" t="s">
        <v>612</v>
      </c>
      <c r="B418" s="71">
        <v>92</v>
      </c>
      <c r="C418" s="72">
        <v>104</v>
      </c>
      <c r="D418" s="71">
        <v>835</v>
      </c>
      <c r="E418" s="72">
        <v>889</v>
      </c>
      <c r="F418" s="73"/>
      <c r="G418" s="71">
        <f t="shared" si="80"/>
        <v>-12</v>
      </c>
      <c r="H418" s="72">
        <f t="shared" si="81"/>
        <v>-54</v>
      </c>
      <c r="I418" s="37">
        <f t="shared" si="82"/>
        <v>-0.11538461538461539</v>
      </c>
      <c r="J418" s="38">
        <f t="shared" si="83"/>
        <v>-6.074240719910011E-2</v>
      </c>
    </row>
    <row r="419" spans="1:10" x14ac:dyDescent="0.25">
      <c r="A419" s="177"/>
      <c r="B419" s="143"/>
      <c r="C419" s="144"/>
      <c r="D419" s="143"/>
      <c r="E419" s="144"/>
      <c r="F419" s="145"/>
      <c r="G419" s="143"/>
      <c r="H419" s="144"/>
      <c r="I419" s="151"/>
      <c r="J419" s="152"/>
    </row>
    <row r="420" spans="1:10" s="139" customFormat="1" x14ac:dyDescent="0.25">
      <c r="A420" s="159" t="s">
        <v>82</v>
      </c>
      <c r="B420" s="65"/>
      <c r="C420" s="66"/>
      <c r="D420" s="65"/>
      <c r="E420" s="66"/>
      <c r="F420" s="67"/>
      <c r="G420" s="65"/>
      <c r="H420" s="66"/>
      <c r="I420" s="20"/>
      <c r="J420" s="21"/>
    </row>
    <row r="421" spans="1:10" x14ac:dyDescent="0.25">
      <c r="A421" s="158" t="s">
        <v>198</v>
      </c>
      <c r="B421" s="65">
        <v>27</v>
      </c>
      <c r="C421" s="66">
        <v>99</v>
      </c>
      <c r="D421" s="65">
        <v>372</v>
      </c>
      <c r="E421" s="66">
        <v>163</v>
      </c>
      <c r="F421" s="67"/>
      <c r="G421" s="65">
        <f t="shared" ref="G421:G427" si="84">B421-C421</f>
        <v>-72</v>
      </c>
      <c r="H421" s="66">
        <f t="shared" ref="H421:H427" si="85">D421-E421</f>
        <v>209</v>
      </c>
      <c r="I421" s="20">
        <f t="shared" ref="I421:I427" si="86">IF(C421=0, "-", IF(G421/C421&lt;10, G421/C421, "&gt;999%"))</f>
        <v>-0.72727272727272729</v>
      </c>
      <c r="J421" s="21">
        <f t="shared" ref="J421:J427" si="87">IF(E421=0, "-", IF(H421/E421&lt;10, H421/E421, "&gt;999%"))</f>
        <v>1.2822085889570551</v>
      </c>
    </row>
    <row r="422" spans="1:10" x14ac:dyDescent="0.25">
      <c r="A422" s="158" t="s">
        <v>304</v>
      </c>
      <c r="B422" s="65">
        <v>2</v>
      </c>
      <c r="C422" s="66">
        <v>6</v>
      </c>
      <c r="D422" s="65">
        <v>42</v>
      </c>
      <c r="E422" s="66">
        <v>42</v>
      </c>
      <c r="F422" s="67"/>
      <c r="G422" s="65">
        <f t="shared" si="84"/>
        <v>-4</v>
      </c>
      <c r="H422" s="66">
        <f t="shared" si="85"/>
        <v>0</v>
      </c>
      <c r="I422" s="20">
        <f t="shared" si="86"/>
        <v>-0.66666666666666663</v>
      </c>
      <c r="J422" s="21">
        <f t="shared" si="87"/>
        <v>0</v>
      </c>
    </row>
    <row r="423" spans="1:10" x14ac:dyDescent="0.25">
      <c r="A423" s="158" t="s">
        <v>305</v>
      </c>
      <c r="B423" s="65">
        <v>6</v>
      </c>
      <c r="C423" s="66">
        <v>7</v>
      </c>
      <c r="D423" s="65">
        <v>62</v>
      </c>
      <c r="E423" s="66">
        <v>43</v>
      </c>
      <c r="F423" s="67"/>
      <c r="G423" s="65">
        <f t="shared" si="84"/>
        <v>-1</v>
      </c>
      <c r="H423" s="66">
        <f t="shared" si="85"/>
        <v>19</v>
      </c>
      <c r="I423" s="20">
        <f t="shared" si="86"/>
        <v>-0.14285714285714285</v>
      </c>
      <c r="J423" s="21">
        <f t="shared" si="87"/>
        <v>0.44186046511627908</v>
      </c>
    </row>
    <row r="424" spans="1:10" x14ac:dyDescent="0.25">
      <c r="A424" s="158" t="s">
        <v>325</v>
      </c>
      <c r="B424" s="65">
        <v>0</v>
      </c>
      <c r="C424" s="66">
        <v>0</v>
      </c>
      <c r="D424" s="65">
        <v>4</v>
      </c>
      <c r="E424" s="66">
        <v>5</v>
      </c>
      <c r="F424" s="67"/>
      <c r="G424" s="65">
        <f t="shared" si="84"/>
        <v>0</v>
      </c>
      <c r="H424" s="66">
        <f t="shared" si="85"/>
        <v>-1</v>
      </c>
      <c r="I424" s="20" t="str">
        <f t="shared" si="86"/>
        <v>-</v>
      </c>
      <c r="J424" s="21">
        <f t="shared" si="87"/>
        <v>-0.2</v>
      </c>
    </row>
    <row r="425" spans="1:10" x14ac:dyDescent="0.25">
      <c r="A425" s="158" t="s">
        <v>199</v>
      </c>
      <c r="B425" s="65">
        <v>6</v>
      </c>
      <c r="C425" s="66">
        <v>3</v>
      </c>
      <c r="D425" s="65">
        <v>67</v>
      </c>
      <c r="E425" s="66">
        <v>91</v>
      </c>
      <c r="F425" s="67"/>
      <c r="G425" s="65">
        <f t="shared" si="84"/>
        <v>3</v>
      </c>
      <c r="H425" s="66">
        <f t="shared" si="85"/>
        <v>-24</v>
      </c>
      <c r="I425" s="20">
        <f t="shared" si="86"/>
        <v>1</v>
      </c>
      <c r="J425" s="21">
        <f t="shared" si="87"/>
        <v>-0.26373626373626374</v>
      </c>
    </row>
    <row r="426" spans="1:10" x14ac:dyDescent="0.25">
      <c r="A426" s="158" t="s">
        <v>326</v>
      </c>
      <c r="B426" s="65">
        <v>6</v>
      </c>
      <c r="C426" s="66">
        <v>17</v>
      </c>
      <c r="D426" s="65">
        <v>38</v>
      </c>
      <c r="E426" s="66">
        <v>96</v>
      </c>
      <c r="F426" s="67"/>
      <c r="G426" s="65">
        <f t="shared" si="84"/>
        <v>-11</v>
      </c>
      <c r="H426" s="66">
        <f t="shared" si="85"/>
        <v>-58</v>
      </c>
      <c r="I426" s="20">
        <f t="shared" si="86"/>
        <v>-0.6470588235294118</v>
      </c>
      <c r="J426" s="21">
        <f t="shared" si="87"/>
        <v>-0.60416666666666663</v>
      </c>
    </row>
    <row r="427" spans="1:10" s="160" customFormat="1" x14ac:dyDescent="0.25">
      <c r="A427" s="178" t="s">
        <v>613</v>
      </c>
      <c r="B427" s="71">
        <v>47</v>
      </c>
      <c r="C427" s="72">
        <v>132</v>
      </c>
      <c r="D427" s="71">
        <v>585</v>
      </c>
      <c r="E427" s="72">
        <v>440</v>
      </c>
      <c r="F427" s="73"/>
      <c r="G427" s="71">
        <f t="shared" si="84"/>
        <v>-85</v>
      </c>
      <c r="H427" s="72">
        <f t="shared" si="85"/>
        <v>145</v>
      </c>
      <c r="I427" s="37">
        <f t="shared" si="86"/>
        <v>-0.64393939393939392</v>
      </c>
      <c r="J427" s="38">
        <f t="shared" si="87"/>
        <v>0.32954545454545453</v>
      </c>
    </row>
    <row r="428" spans="1:10" x14ac:dyDescent="0.25">
      <c r="A428" s="177"/>
      <c r="B428" s="143"/>
      <c r="C428" s="144"/>
      <c r="D428" s="143"/>
      <c r="E428" s="144"/>
      <c r="F428" s="145"/>
      <c r="G428" s="143"/>
      <c r="H428" s="144"/>
      <c r="I428" s="151"/>
      <c r="J428" s="152"/>
    </row>
    <row r="429" spans="1:10" s="139" customFormat="1" x14ac:dyDescent="0.25">
      <c r="A429" s="159" t="s">
        <v>83</v>
      </c>
      <c r="B429" s="65"/>
      <c r="C429" s="66"/>
      <c r="D429" s="65"/>
      <c r="E429" s="66"/>
      <c r="F429" s="67"/>
      <c r="G429" s="65"/>
      <c r="H429" s="66"/>
      <c r="I429" s="20"/>
      <c r="J429" s="21"/>
    </row>
    <row r="430" spans="1:10" x14ac:dyDescent="0.25">
      <c r="A430" s="158" t="s">
        <v>248</v>
      </c>
      <c r="B430" s="65">
        <v>33</v>
      </c>
      <c r="C430" s="66">
        <v>0</v>
      </c>
      <c r="D430" s="65">
        <v>99</v>
      </c>
      <c r="E430" s="66">
        <v>0</v>
      </c>
      <c r="F430" s="67"/>
      <c r="G430" s="65">
        <f>B430-C430</f>
        <v>33</v>
      </c>
      <c r="H430" s="66">
        <f>D430-E430</f>
        <v>99</v>
      </c>
      <c r="I430" s="20" t="str">
        <f>IF(C430=0, "-", IF(G430/C430&lt;10, G430/C430, "&gt;999%"))</f>
        <v>-</v>
      </c>
      <c r="J430" s="21" t="str">
        <f>IF(E430=0, "-", IF(H430/E430&lt;10, H430/E430, "&gt;999%"))</f>
        <v>-</v>
      </c>
    </row>
    <row r="431" spans="1:10" x14ac:dyDescent="0.25">
      <c r="A431" s="158" t="s">
        <v>371</v>
      </c>
      <c r="B431" s="65">
        <v>4</v>
      </c>
      <c r="C431" s="66">
        <v>0</v>
      </c>
      <c r="D431" s="65">
        <v>6</v>
      </c>
      <c r="E431" s="66">
        <v>0</v>
      </c>
      <c r="F431" s="67"/>
      <c r="G431" s="65">
        <f>B431-C431</f>
        <v>4</v>
      </c>
      <c r="H431" s="66">
        <f>D431-E431</f>
        <v>6</v>
      </c>
      <c r="I431" s="20" t="str">
        <f>IF(C431=0, "-", IF(G431/C431&lt;10, G431/C431, "&gt;999%"))</f>
        <v>-</v>
      </c>
      <c r="J431" s="21" t="str">
        <f>IF(E431=0, "-", IF(H431/E431&lt;10, H431/E431, "&gt;999%"))</f>
        <v>-</v>
      </c>
    </row>
    <row r="432" spans="1:10" s="160" customFormat="1" x14ac:dyDescent="0.25">
      <c r="A432" s="178" t="s">
        <v>614</v>
      </c>
      <c r="B432" s="71">
        <v>37</v>
      </c>
      <c r="C432" s="72">
        <v>0</v>
      </c>
      <c r="D432" s="71">
        <v>105</v>
      </c>
      <c r="E432" s="72">
        <v>0</v>
      </c>
      <c r="F432" s="73"/>
      <c r="G432" s="71">
        <f>B432-C432</f>
        <v>37</v>
      </c>
      <c r="H432" s="72">
        <f>D432-E432</f>
        <v>105</v>
      </c>
      <c r="I432" s="37" t="str">
        <f>IF(C432=0, "-", IF(G432/C432&lt;10, G432/C432, "&gt;999%"))</f>
        <v>-</v>
      </c>
      <c r="J432" s="38" t="str">
        <f>IF(E432=0, "-", IF(H432/E432&lt;10, H432/E432, "&gt;999%"))</f>
        <v>-</v>
      </c>
    </row>
    <row r="433" spans="1:10" x14ac:dyDescent="0.25">
      <c r="A433" s="177"/>
      <c r="B433" s="143"/>
      <c r="C433" s="144"/>
      <c r="D433" s="143"/>
      <c r="E433" s="144"/>
      <c r="F433" s="145"/>
      <c r="G433" s="143"/>
      <c r="H433" s="144"/>
      <c r="I433" s="151"/>
      <c r="J433" s="152"/>
    </row>
    <row r="434" spans="1:10" s="139" customFormat="1" x14ac:dyDescent="0.25">
      <c r="A434" s="159" t="s">
        <v>84</v>
      </c>
      <c r="B434" s="65"/>
      <c r="C434" s="66"/>
      <c r="D434" s="65"/>
      <c r="E434" s="66"/>
      <c r="F434" s="67"/>
      <c r="G434" s="65"/>
      <c r="H434" s="66"/>
      <c r="I434" s="20"/>
      <c r="J434" s="21"/>
    </row>
    <row r="435" spans="1:10" x14ac:dyDescent="0.25">
      <c r="A435" s="158" t="s">
        <v>234</v>
      </c>
      <c r="B435" s="65">
        <v>4</v>
      </c>
      <c r="C435" s="66">
        <v>18</v>
      </c>
      <c r="D435" s="65">
        <v>72</v>
      </c>
      <c r="E435" s="66">
        <v>107</v>
      </c>
      <c r="F435" s="67"/>
      <c r="G435" s="65">
        <f t="shared" ref="G435:G456" si="88">B435-C435</f>
        <v>-14</v>
      </c>
      <c r="H435" s="66">
        <f t="shared" ref="H435:H456" si="89">D435-E435</f>
        <v>-35</v>
      </c>
      <c r="I435" s="20">
        <f t="shared" ref="I435:I456" si="90">IF(C435=0, "-", IF(G435/C435&lt;10, G435/C435, "&gt;999%"))</f>
        <v>-0.77777777777777779</v>
      </c>
      <c r="J435" s="21">
        <f t="shared" ref="J435:J456" si="91">IF(E435=0, "-", IF(H435/E435&lt;10, H435/E435, "&gt;999%"))</f>
        <v>-0.32710280373831774</v>
      </c>
    </row>
    <row r="436" spans="1:10" x14ac:dyDescent="0.25">
      <c r="A436" s="158" t="s">
        <v>327</v>
      </c>
      <c r="B436" s="65">
        <v>24</v>
      </c>
      <c r="C436" s="66">
        <v>5</v>
      </c>
      <c r="D436" s="65">
        <v>116</v>
      </c>
      <c r="E436" s="66">
        <v>109</v>
      </c>
      <c r="F436" s="67"/>
      <c r="G436" s="65">
        <f t="shared" si="88"/>
        <v>19</v>
      </c>
      <c r="H436" s="66">
        <f t="shared" si="89"/>
        <v>7</v>
      </c>
      <c r="I436" s="20">
        <f t="shared" si="90"/>
        <v>3.8</v>
      </c>
      <c r="J436" s="21">
        <f t="shared" si="91"/>
        <v>6.4220183486238536E-2</v>
      </c>
    </row>
    <row r="437" spans="1:10" x14ac:dyDescent="0.25">
      <c r="A437" s="158" t="s">
        <v>429</v>
      </c>
      <c r="B437" s="65">
        <v>0</v>
      </c>
      <c r="C437" s="66">
        <v>0</v>
      </c>
      <c r="D437" s="65">
        <v>3</v>
      </c>
      <c r="E437" s="66">
        <v>1</v>
      </c>
      <c r="F437" s="67"/>
      <c r="G437" s="65">
        <f t="shared" si="88"/>
        <v>0</v>
      </c>
      <c r="H437" s="66">
        <f t="shared" si="89"/>
        <v>2</v>
      </c>
      <c r="I437" s="20" t="str">
        <f t="shared" si="90"/>
        <v>-</v>
      </c>
      <c r="J437" s="21">
        <f t="shared" si="91"/>
        <v>2</v>
      </c>
    </row>
    <row r="438" spans="1:10" x14ac:dyDescent="0.25">
      <c r="A438" s="158" t="s">
        <v>218</v>
      </c>
      <c r="B438" s="65">
        <v>18</v>
      </c>
      <c r="C438" s="66">
        <v>38</v>
      </c>
      <c r="D438" s="65">
        <v>256</v>
      </c>
      <c r="E438" s="66">
        <v>329</v>
      </c>
      <c r="F438" s="67"/>
      <c r="G438" s="65">
        <f t="shared" si="88"/>
        <v>-20</v>
      </c>
      <c r="H438" s="66">
        <f t="shared" si="89"/>
        <v>-73</v>
      </c>
      <c r="I438" s="20">
        <f t="shared" si="90"/>
        <v>-0.52631578947368418</v>
      </c>
      <c r="J438" s="21">
        <f t="shared" si="91"/>
        <v>-0.22188449848024316</v>
      </c>
    </row>
    <row r="439" spans="1:10" x14ac:dyDescent="0.25">
      <c r="A439" s="158" t="s">
        <v>390</v>
      </c>
      <c r="B439" s="65">
        <v>4</v>
      </c>
      <c r="C439" s="66">
        <v>4</v>
      </c>
      <c r="D439" s="65">
        <v>74</v>
      </c>
      <c r="E439" s="66">
        <v>40</v>
      </c>
      <c r="F439" s="67"/>
      <c r="G439" s="65">
        <f t="shared" si="88"/>
        <v>0</v>
      </c>
      <c r="H439" s="66">
        <f t="shared" si="89"/>
        <v>34</v>
      </c>
      <c r="I439" s="20">
        <f t="shared" si="90"/>
        <v>0</v>
      </c>
      <c r="J439" s="21">
        <f t="shared" si="91"/>
        <v>0.85</v>
      </c>
    </row>
    <row r="440" spans="1:10" x14ac:dyDescent="0.25">
      <c r="A440" s="158" t="s">
        <v>283</v>
      </c>
      <c r="B440" s="65">
        <v>1</v>
      </c>
      <c r="C440" s="66">
        <v>0</v>
      </c>
      <c r="D440" s="65">
        <v>1</v>
      </c>
      <c r="E440" s="66">
        <v>0</v>
      </c>
      <c r="F440" s="67"/>
      <c r="G440" s="65">
        <f t="shared" si="88"/>
        <v>1</v>
      </c>
      <c r="H440" s="66">
        <f t="shared" si="89"/>
        <v>1</v>
      </c>
      <c r="I440" s="20" t="str">
        <f t="shared" si="90"/>
        <v>-</v>
      </c>
      <c r="J440" s="21" t="str">
        <f t="shared" si="91"/>
        <v>-</v>
      </c>
    </row>
    <row r="441" spans="1:10" x14ac:dyDescent="0.25">
      <c r="A441" s="158" t="s">
        <v>273</v>
      </c>
      <c r="B441" s="65">
        <v>0</v>
      </c>
      <c r="C441" s="66">
        <v>0</v>
      </c>
      <c r="D441" s="65">
        <v>5</v>
      </c>
      <c r="E441" s="66">
        <v>2</v>
      </c>
      <c r="F441" s="67"/>
      <c r="G441" s="65">
        <f t="shared" si="88"/>
        <v>0</v>
      </c>
      <c r="H441" s="66">
        <f t="shared" si="89"/>
        <v>3</v>
      </c>
      <c r="I441" s="20" t="str">
        <f t="shared" si="90"/>
        <v>-</v>
      </c>
      <c r="J441" s="21">
        <f t="shared" si="91"/>
        <v>1.5</v>
      </c>
    </row>
    <row r="442" spans="1:10" x14ac:dyDescent="0.25">
      <c r="A442" s="158" t="s">
        <v>427</v>
      </c>
      <c r="B442" s="65">
        <v>5</v>
      </c>
      <c r="C442" s="66">
        <v>3</v>
      </c>
      <c r="D442" s="65">
        <v>33</v>
      </c>
      <c r="E442" s="66">
        <v>30</v>
      </c>
      <c r="F442" s="67"/>
      <c r="G442" s="65">
        <f t="shared" si="88"/>
        <v>2</v>
      </c>
      <c r="H442" s="66">
        <f t="shared" si="89"/>
        <v>3</v>
      </c>
      <c r="I442" s="20">
        <f t="shared" si="90"/>
        <v>0.66666666666666663</v>
      </c>
      <c r="J442" s="21">
        <f t="shared" si="91"/>
        <v>0.1</v>
      </c>
    </row>
    <row r="443" spans="1:10" x14ac:dyDescent="0.25">
      <c r="A443" s="158" t="s">
        <v>442</v>
      </c>
      <c r="B443" s="65">
        <v>9</v>
      </c>
      <c r="C443" s="66">
        <v>18</v>
      </c>
      <c r="D443" s="65">
        <v>90</v>
      </c>
      <c r="E443" s="66">
        <v>108</v>
      </c>
      <c r="F443" s="67"/>
      <c r="G443" s="65">
        <f t="shared" si="88"/>
        <v>-9</v>
      </c>
      <c r="H443" s="66">
        <f t="shared" si="89"/>
        <v>-18</v>
      </c>
      <c r="I443" s="20">
        <f t="shared" si="90"/>
        <v>-0.5</v>
      </c>
      <c r="J443" s="21">
        <f t="shared" si="91"/>
        <v>-0.16666666666666666</v>
      </c>
    </row>
    <row r="444" spans="1:10" x14ac:dyDescent="0.25">
      <c r="A444" s="158" t="s">
        <v>451</v>
      </c>
      <c r="B444" s="65">
        <v>30</v>
      </c>
      <c r="C444" s="66">
        <v>13</v>
      </c>
      <c r="D444" s="65">
        <v>293</v>
      </c>
      <c r="E444" s="66">
        <v>200</v>
      </c>
      <c r="F444" s="67"/>
      <c r="G444" s="65">
        <f t="shared" si="88"/>
        <v>17</v>
      </c>
      <c r="H444" s="66">
        <f t="shared" si="89"/>
        <v>93</v>
      </c>
      <c r="I444" s="20">
        <f t="shared" si="90"/>
        <v>1.3076923076923077</v>
      </c>
      <c r="J444" s="21">
        <f t="shared" si="91"/>
        <v>0.46500000000000002</v>
      </c>
    </row>
    <row r="445" spans="1:10" x14ac:dyDescent="0.25">
      <c r="A445" s="158" t="s">
        <v>468</v>
      </c>
      <c r="B445" s="65">
        <v>84</v>
      </c>
      <c r="C445" s="66">
        <v>20</v>
      </c>
      <c r="D445" s="65">
        <v>742</v>
      </c>
      <c r="E445" s="66">
        <v>652</v>
      </c>
      <c r="F445" s="67"/>
      <c r="G445" s="65">
        <f t="shared" si="88"/>
        <v>64</v>
      </c>
      <c r="H445" s="66">
        <f t="shared" si="89"/>
        <v>90</v>
      </c>
      <c r="I445" s="20">
        <f t="shared" si="90"/>
        <v>3.2</v>
      </c>
      <c r="J445" s="21">
        <f t="shared" si="91"/>
        <v>0.13803680981595093</v>
      </c>
    </row>
    <row r="446" spans="1:10" x14ac:dyDescent="0.25">
      <c r="A446" s="158" t="s">
        <v>391</v>
      </c>
      <c r="B446" s="65">
        <v>4</v>
      </c>
      <c r="C446" s="66">
        <v>15</v>
      </c>
      <c r="D446" s="65">
        <v>118</v>
      </c>
      <c r="E446" s="66">
        <v>58</v>
      </c>
      <c r="F446" s="67"/>
      <c r="G446" s="65">
        <f t="shared" si="88"/>
        <v>-11</v>
      </c>
      <c r="H446" s="66">
        <f t="shared" si="89"/>
        <v>60</v>
      </c>
      <c r="I446" s="20">
        <f t="shared" si="90"/>
        <v>-0.73333333333333328</v>
      </c>
      <c r="J446" s="21">
        <f t="shared" si="91"/>
        <v>1.0344827586206897</v>
      </c>
    </row>
    <row r="447" spans="1:10" x14ac:dyDescent="0.25">
      <c r="A447" s="158" t="s">
        <v>469</v>
      </c>
      <c r="B447" s="65">
        <v>18</v>
      </c>
      <c r="C447" s="66">
        <v>24</v>
      </c>
      <c r="D447" s="65">
        <v>158</v>
      </c>
      <c r="E447" s="66">
        <v>185</v>
      </c>
      <c r="F447" s="67"/>
      <c r="G447" s="65">
        <f t="shared" si="88"/>
        <v>-6</v>
      </c>
      <c r="H447" s="66">
        <f t="shared" si="89"/>
        <v>-27</v>
      </c>
      <c r="I447" s="20">
        <f t="shared" si="90"/>
        <v>-0.25</v>
      </c>
      <c r="J447" s="21">
        <f t="shared" si="91"/>
        <v>-0.14594594594594595</v>
      </c>
    </row>
    <row r="448" spans="1:10" x14ac:dyDescent="0.25">
      <c r="A448" s="158" t="s">
        <v>416</v>
      </c>
      <c r="B448" s="65">
        <v>7</v>
      </c>
      <c r="C448" s="66">
        <v>4</v>
      </c>
      <c r="D448" s="65">
        <v>96</v>
      </c>
      <c r="E448" s="66">
        <v>196</v>
      </c>
      <c r="F448" s="67"/>
      <c r="G448" s="65">
        <f t="shared" si="88"/>
        <v>3</v>
      </c>
      <c r="H448" s="66">
        <f t="shared" si="89"/>
        <v>-100</v>
      </c>
      <c r="I448" s="20">
        <f t="shared" si="90"/>
        <v>0.75</v>
      </c>
      <c r="J448" s="21">
        <f t="shared" si="91"/>
        <v>-0.51020408163265307</v>
      </c>
    </row>
    <row r="449" spans="1:10" x14ac:dyDescent="0.25">
      <c r="A449" s="158" t="s">
        <v>392</v>
      </c>
      <c r="B449" s="65">
        <v>43</v>
      </c>
      <c r="C449" s="66">
        <v>29</v>
      </c>
      <c r="D449" s="65">
        <v>226</v>
      </c>
      <c r="E449" s="66">
        <v>213</v>
      </c>
      <c r="F449" s="67"/>
      <c r="G449" s="65">
        <f t="shared" si="88"/>
        <v>14</v>
      </c>
      <c r="H449" s="66">
        <f t="shared" si="89"/>
        <v>13</v>
      </c>
      <c r="I449" s="20">
        <f t="shared" si="90"/>
        <v>0.48275862068965519</v>
      </c>
      <c r="J449" s="21">
        <f t="shared" si="91"/>
        <v>6.1032863849765258E-2</v>
      </c>
    </row>
    <row r="450" spans="1:10" x14ac:dyDescent="0.25">
      <c r="A450" s="158" t="s">
        <v>219</v>
      </c>
      <c r="B450" s="65">
        <v>0</v>
      </c>
      <c r="C450" s="66">
        <v>0</v>
      </c>
      <c r="D450" s="65">
        <v>1</v>
      </c>
      <c r="E450" s="66">
        <v>1</v>
      </c>
      <c r="F450" s="67"/>
      <c r="G450" s="65">
        <f t="shared" si="88"/>
        <v>0</v>
      </c>
      <c r="H450" s="66">
        <f t="shared" si="89"/>
        <v>0</v>
      </c>
      <c r="I450" s="20" t="str">
        <f t="shared" si="90"/>
        <v>-</v>
      </c>
      <c r="J450" s="21">
        <f t="shared" si="91"/>
        <v>0</v>
      </c>
    </row>
    <row r="451" spans="1:10" x14ac:dyDescent="0.25">
      <c r="A451" s="158" t="s">
        <v>220</v>
      </c>
      <c r="B451" s="65">
        <v>0</v>
      </c>
      <c r="C451" s="66">
        <v>0</v>
      </c>
      <c r="D451" s="65">
        <v>0</v>
      </c>
      <c r="E451" s="66">
        <v>1</v>
      </c>
      <c r="F451" s="67"/>
      <c r="G451" s="65">
        <f t="shared" si="88"/>
        <v>0</v>
      </c>
      <c r="H451" s="66">
        <f t="shared" si="89"/>
        <v>-1</v>
      </c>
      <c r="I451" s="20" t="str">
        <f t="shared" si="90"/>
        <v>-</v>
      </c>
      <c r="J451" s="21">
        <f t="shared" si="91"/>
        <v>-1</v>
      </c>
    </row>
    <row r="452" spans="1:10" x14ac:dyDescent="0.25">
      <c r="A452" s="158" t="s">
        <v>355</v>
      </c>
      <c r="B452" s="65">
        <v>55</v>
      </c>
      <c r="C452" s="66">
        <v>96</v>
      </c>
      <c r="D452" s="65">
        <v>539</v>
      </c>
      <c r="E452" s="66">
        <v>611</v>
      </c>
      <c r="F452" s="67"/>
      <c r="G452" s="65">
        <f t="shared" si="88"/>
        <v>-41</v>
      </c>
      <c r="H452" s="66">
        <f t="shared" si="89"/>
        <v>-72</v>
      </c>
      <c r="I452" s="20">
        <f t="shared" si="90"/>
        <v>-0.42708333333333331</v>
      </c>
      <c r="J452" s="21">
        <f t="shared" si="91"/>
        <v>-0.11783960720130933</v>
      </c>
    </row>
    <row r="453" spans="1:10" x14ac:dyDescent="0.25">
      <c r="A453" s="158" t="s">
        <v>293</v>
      </c>
      <c r="B453" s="65">
        <v>0</v>
      </c>
      <c r="C453" s="66">
        <v>0</v>
      </c>
      <c r="D453" s="65">
        <v>2</v>
      </c>
      <c r="E453" s="66">
        <v>1</v>
      </c>
      <c r="F453" s="67"/>
      <c r="G453" s="65">
        <f t="shared" si="88"/>
        <v>0</v>
      </c>
      <c r="H453" s="66">
        <f t="shared" si="89"/>
        <v>1</v>
      </c>
      <c r="I453" s="20" t="str">
        <f t="shared" si="90"/>
        <v>-</v>
      </c>
      <c r="J453" s="21">
        <f t="shared" si="91"/>
        <v>1</v>
      </c>
    </row>
    <row r="454" spans="1:10" x14ac:dyDescent="0.25">
      <c r="A454" s="158" t="s">
        <v>200</v>
      </c>
      <c r="B454" s="65">
        <v>4</v>
      </c>
      <c r="C454" s="66">
        <v>4</v>
      </c>
      <c r="D454" s="65">
        <v>30</v>
      </c>
      <c r="E454" s="66">
        <v>67</v>
      </c>
      <c r="F454" s="67"/>
      <c r="G454" s="65">
        <f t="shared" si="88"/>
        <v>0</v>
      </c>
      <c r="H454" s="66">
        <f t="shared" si="89"/>
        <v>-37</v>
      </c>
      <c r="I454" s="20">
        <f t="shared" si="90"/>
        <v>0</v>
      </c>
      <c r="J454" s="21">
        <f t="shared" si="91"/>
        <v>-0.55223880597014929</v>
      </c>
    </row>
    <row r="455" spans="1:10" x14ac:dyDescent="0.25">
      <c r="A455" s="158" t="s">
        <v>306</v>
      </c>
      <c r="B455" s="65">
        <v>3</v>
      </c>
      <c r="C455" s="66">
        <v>20</v>
      </c>
      <c r="D455" s="65">
        <v>87</v>
      </c>
      <c r="E455" s="66">
        <v>108</v>
      </c>
      <c r="F455" s="67"/>
      <c r="G455" s="65">
        <f t="shared" si="88"/>
        <v>-17</v>
      </c>
      <c r="H455" s="66">
        <f t="shared" si="89"/>
        <v>-21</v>
      </c>
      <c r="I455" s="20">
        <f t="shared" si="90"/>
        <v>-0.85</v>
      </c>
      <c r="J455" s="21">
        <f t="shared" si="91"/>
        <v>-0.19444444444444445</v>
      </c>
    </row>
    <row r="456" spans="1:10" s="160" customFormat="1" x14ac:dyDescent="0.25">
      <c r="A456" s="178" t="s">
        <v>615</v>
      </c>
      <c r="B456" s="71">
        <v>313</v>
      </c>
      <c r="C456" s="72">
        <v>311</v>
      </c>
      <c r="D456" s="71">
        <v>2942</v>
      </c>
      <c r="E456" s="72">
        <v>3019</v>
      </c>
      <c r="F456" s="73"/>
      <c r="G456" s="71">
        <f t="shared" si="88"/>
        <v>2</v>
      </c>
      <c r="H456" s="72">
        <f t="shared" si="89"/>
        <v>-77</v>
      </c>
      <c r="I456" s="37">
        <f t="shared" si="90"/>
        <v>6.4308681672025723E-3</v>
      </c>
      <c r="J456" s="38">
        <f t="shared" si="91"/>
        <v>-2.5505134150380922E-2</v>
      </c>
    </row>
    <row r="457" spans="1:10" x14ac:dyDescent="0.25">
      <c r="A457" s="177"/>
      <c r="B457" s="143"/>
      <c r="C457" s="144"/>
      <c r="D457" s="143"/>
      <c r="E457" s="144"/>
      <c r="F457" s="145"/>
      <c r="G457" s="143"/>
      <c r="H457" s="144"/>
      <c r="I457" s="151"/>
      <c r="J457" s="152"/>
    </row>
    <row r="458" spans="1:10" s="139" customFormat="1" x14ac:dyDescent="0.25">
      <c r="A458" s="159" t="s">
        <v>85</v>
      </c>
      <c r="B458" s="65"/>
      <c r="C458" s="66"/>
      <c r="D458" s="65"/>
      <c r="E458" s="66"/>
      <c r="F458" s="67"/>
      <c r="G458" s="65"/>
      <c r="H458" s="66"/>
      <c r="I458" s="20"/>
      <c r="J458" s="21"/>
    </row>
    <row r="459" spans="1:10" x14ac:dyDescent="0.25">
      <c r="A459" s="158" t="s">
        <v>502</v>
      </c>
      <c r="B459" s="65">
        <v>1</v>
      </c>
      <c r="C459" s="66">
        <v>1</v>
      </c>
      <c r="D459" s="65">
        <v>6</v>
      </c>
      <c r="E459" s="66">
        <v>4</v>
      </c>
      <c r="F459" s="67"/>
      <c r="G459" s="65">
        <f>B459-C459</f>
        <v>0</v>
      </c>
      <c r="H459" s="66">
        <f>D459-E459</f>
        <v>2</v>
      </c>
      <c r="I459" s="20">
        <f>IF(C459=0, "-", IF(G459/C459&lt;10, G459/C459, "&gt;999%"))</f>
        <v>0</v>
      </c>
      <c r="J459" s="21">
        <f>IF(E459=0, "-", IF(H459/E459&lt;10, H459/E459, "&gt;999%"))</f>
        <v>0.5</v>
      </c>
    </row>
    <row r="460" spans="1:10" x14ac:dyDescent="0.25">
      <c r="A460" s="158" t="s">
        <v>490</v>
      </c>
      <c r="B460" s="65">
        <v>0</v>
      </c>
      <c r="C460" s="66">
        <v>1</v>
      </c>
      <c r="D460" s="65">
        <v>3</v>
      </c>
      <c r="E460" s="66">
        <v>3</v>
      </c>
      <c r="F460" s="67"/>
      <c r="G460" s="65">
        <f>B460-C460</f>
        <v>-1</v>
      </c>
      <c r="H460" s="66">
        <f>D460-E460</f>
        <v>0</v>
      </c>
      <c r="I460" s="20">
        <f>IF(C460=0, "-", IF(G460/C460&lt;10, G460/C460, "&gt;999%"))</f>
        <v>-1</v>
      </c>
      <c r="J460" s="21">
        <f>IF(E460=0, "-", IF(H460/E460&lt;10, H460/E460, "&gt;999%"))</f>
        <v>0</v>
      </c>
    </row>
    <row r="461" spans="1:10" s="160" customFormat="1" x14ac:dyDescent="0.25">
      <c r="A461" s="178" t="s">
        <v>616</v>
      </c>
      <c r="B461" s="71">
        <v>1</v>
      </c>
      <c r="C461" s="72">
        <v>2</v>
      </c>
      <c r="D461" s="71">
        <v>9</v>
      </c>
      <c r="E461" s="72">
        <v>7</v>
      </c>
      <c r="F461" s="73"/>
      <c r="G461" s="71">
        <f>B461-C461</f>
        <v>-1</v>
      </c>
      <c r="H461" s="72">
        <f>D461-E461</f>
        <v>2</v>
      </c>
      <c r="I461" s="37">
        <f>IF(C461=0, "-", IF(G461/C461&lt;10, G461/C461, "&gt;999%"))</f>
        <v>-0.5</v>
      </c>
      <c r="J461" s="38">
        <f>IF(E461=0, "-", IF(H461/E461&lt;10, H461/E461, "&gt;999%"))</f>
        <v>0.2857142857142857</v>
      </c>
    </row>
    <row r="462" spans="1:10" x14ac:dyDescent="0.25">
      <c r="A462" s="177"/>
      <c r="B462" s="143"/>
      <c r="C462" s="144"/>
      <c r="D462" s="143"/>
      <c r="E462" s="144"/>
      <c r="F462" s="145"/>
      <c r="G462" s="143"/>
      <c r="H462" s="144"/>
      <c r="I462" s="151"/>
      <c r="J462" s="152"/>
    </row>
    <row r="463" spans="1:10" s="139" customFormat="1" x14ac:dyDescent="0.25">
      <c r="A463" s="159" t="s">
        <v>86</v>
      </c>
      <c r="B463" s="65"/>
      <c r="C463" s="66"/>
      <c r="D463" s="65"/>
      <c r="E463" s="66"/>
      <c r="F463" s="67"/>
      <c r="G463" s="65"/>
      <c r="H463" s="66"/>
      <c r="I463" s="20"/>
      <c r="J463" s="21"/>
    </row>
    <row r="464" spans="1:10" x14ac:dyDescent="0.25">
      <c r="A464" s="158" t="s">
        <v>470</v>
      </c>
      <c r="B464" s="65">
        <v>16</v>
      </c>
      <c r="C464" s="66">
        <v>31</v>
      </c>
      <c r="D464" s="65">
        <v>108</v>
      </c>
      <c r="E464" s="66">
        <v>210</v>
      </c>
      <c r="F464" s="67"/>
      <c r="G464" s="65">
        <f t="shared" ref="G464:G483" si="92">B464-C464</f>
        <v>-15</v>
      </c>
      <c r="H464" s="66">
        <f t="shared" ref="H464:H483" si="93">D464-E464</f>
        <v>-102</v>
      </c>
      <c r="I464" s="20">
        <f t="shared" ref="I464:I483" si="94">IF(C464=0, "-", IF(G464/C464&lt;10, G464/C464, "&gt;999%"))</f>
        <v>-0.4838709677419355</v>
      </c>
      <c r="J464" s="21">
        <f t="shared" ref="J464:J483" si="95">IF(E464=0, "-", IF(H464/E464&lt;10, H464/E464, "&gt;999%"))</f>
        <v>-0.48571428571428571</v>
      </c>
    </row>
    <row r="465" spans="1:10" x14ac:dyDescent="0.25">
      <c r="A465" s="158" t="s">
        <v>249</v>
      </c>
      <c r="B465" s="65">
        <v>1</v>
      </c>
      <c r="C465" s="66">
        <v>0</v>
      </c>
      <c r="D465" s="65">
        <v>3</v>
      </c>
      <c r="E465" s="66">
        <v>0</v>
      </c>
      <c r="F465" s="67"/>
      <c r="G465" s="65">
        <f t="shared" si="92"/>
        <v>1</v>
      </c>
      <c r="H465" s="66">
        <f t="shared" si="93"/>
        <v>3</v>
      </c>
      <c r="I465" s="20" t="str">
        <f t="shared" si="94"/>
        <v>-</v>
      </c>
      <c r="J465" s="21" t="str">
        <f t="shared" si="95"/>
        <v>-</v>
      </c>
    </row>
    <row r="466" spans="1:10" x14ac:dyDescent="0.25">
      <c r="A466" s="158" t="s">
        <v>268</v>
      </c>
      <c r="B466" s="65">
        <v>0</v>
      </c>
      <c r="C466" s="66">
        <v>0</v>
      </c>
      <c r="D466" s="65">
        <v>1</v>
      </c>
      <c r="E466" s="66">
        <v>2</v>
      </c>
      <c r="F466" s="67"/>
      <c r="G466" s="65">
        <f t="shared" si="92"/>
        <v>0</v>
      </c>
      <c r="H466" s="66">
        <f t="shared" si="93"/>
        <v>-1</v>
      </c>
      <c r="I466" s="20" t="str">
        <f t="shared" si="94"/>
        <v>-</v>
      </c>
      <c r="J466" s="21">
        <f t="shared" si="95"/>
        <v>-0.5</v>
      </c>
    </row>
    <row r="467" spans="1:10" x14ac:dyDescent="0.25">
      <c r="A467" s="158" t="s">
        <v>432</v>
      </c>
      <c r="B467" s="65">
        <v>1</v>
      </c>
      <c r="C467" s="66">
        <v>1</v>
      </c>
      <c r="D467" s="65">
        <v>7</v>
      </c>
      <c r="E467" s="66">
        <v>4</v>
      </c>
      <c r="F467" s="67"/>
      <c r="G467" s="65">
        <f t="shared" si="92"/>
        <v>0</v>
      </c>
      <c r="H467" s="66">
        <f t="shared" si="93"/>
        <v>3</v>
      </c>
      <c r="I467" s="20">
        <f t="shared" si="94"/>
        <v>0</v>
      </c>
      <c r="J467" s="21">
        <f t="shared" si="95"/>
        <v>0.75</v>
      </c>
    </row>
    <row r="468" spans="1:10" x14ac:dyDescent="0.25">
      <c r="A468" s="158" t="s">
        <v>274</v>
      </c>
      <c r="B468" s="65">
        <v>0</v>
      </c>
      <c r="C468" s="66">
        <v>0</v>
      </c>
      <c r="D468" s="65">
        <v>2</v>
      </c>
      <c r="E468" s="66">
        <v>1</v>
      </c>
      <c r="F468" s="67"/>
      <c r="G468" s="65">
        <f t="shared" si="92"/>
        <v>0</v>
      </c>
      <c r="H468" s="66">
        <f t="shared" si="93"/>
        <v>1</v>
      </c>
      <c r="I468" s="20" t="str">
        <f t="shared" si="94"/>
        <v>-</v>
      </c>
      <c r="J468" s="21">
        <f t="shared" si="95"/>
        <v>1</v>
      </c>
    </row>
    <row r="469" spans="1:10" x14ac:dyDescent="0.25">
      <c r="A469" s="158" t="s">
        <v>269</v>
      </c>
      <c r="B469" s="65">
        <v>0</v>
      </c>
      <c r="C469" s="66">
        <v>0</v>
      </c>
      <c r="D469" s="65">
        <v>0</v>
      </c>
      <c r="E469" s="66">
        <v>2</v>
      </c>
      <c r="F469" s="67"/>
      <c r="G469" s="65">
        <f t="shared" si="92"/>
        <v>0</v>
      </c>
      <c r="H469" s="66">
        <f t="shared" si="93"/>
        <v>-2</v>
      </c>
      <c r="I469" s="20" t="str">
        <f t="shared" si="94"/>
        <v>-</v>
      </c>
      <c r="J469" s="21">
        <f t="shared" si="95"/>
        <v>-1</v>
      </c>
    </row>
    <row r="470" spans="1:10" x14ac:dyDescent="0.25">
      <c r="A470" s="158" t="s">
        <v>483</v>
      </c>
      <c r="B470" s="65">
        <v>3</v>
      </c>
      <c r="C470" s="66">
        <v>2</v>
      </c>
      <c r="D470" s="65">
        <v>13</v>
      </c>
      <c r="E470" s="66">
        <v>13</v>
      </c>
      <c r="F470" s="67"/>
      <c r="G470" s="65">
        <f t="shared" si="92"/>
        <v>1</v>
      </c>
      <c r="H470" s="66">
        <f t="shared" si="93"/>
        <v>0</v>
      </c>
      <c r="I470" s="20">
        <f t="shared" si="94"/>
        <v>0.5</v>
      </c>
      <c r="J470" s="21">
        <f t="shared" si="95"/>
        <v>0</v>
      </c>
    </row>
    <row r="471" spans="1:10" x14ac:dyDescent="0.25">
      <c r="A471" s="158" t="s">
        <v>428</v>
      </c>
      <c r="B471" s="65">
        <v>0</v>
      </c>
      <c r="C471" s="66">
        <v>0</v>
      </c>
      <c r="D471" s="65">
        <v>2</v>
      </c>
      <c r="E471" s="66">
        <v>1</v>
      </c>
      <c r="F471" s="67"/>
      <c r="G471" s="65">
        <f t="shared" si="92"/>
        <v>0</v>
      </c>
      <c r="H471" s="66">
        <f t="shared" si="93"/>
        <v>1</v>
      </c>
      <c r="I471" s="20" t="str">
        <f t="shared" si="94"/>
        <v>-</v>
      </c>
      <c r="J471" s="21">
        <f t="shared" si="95"/>
        <v>1</v>
      </c>
    </row>
    <row r="472" spans="1:10" x14ac:dyDescent="0.25">
      <c r="A472" s="158" t="s">
        <v>221</v>
      </c>
      <c r="B472" s="65">
        <v>7</v>
      </c>
      <c r="C472" s="66">
        <v>5</v>
      </c>
      <c r="D472" s="65">
        <v>39</v>
      </c>
      <c r="E472" s="66">
        <v>23</v>
      </c>
      <c r="F472" s="67"/>
      <c r="G472" s="65">
        <f t="shared" si="92"/>
        <v>2</v>
      </c>
      <c r="H472" s="66">
        <f t="shared" si="93"/>
        <v>16</v>
      </c>
      <c r="I472" s="20">
        <f t="shared" si="94"/>
        <v>0.4</v>
      </c>
      <c r="J472" s="21">
        <f t="shared" si="95"/>
        <v>0.69565217391304346</v>
      </c>
    </row>
    <row r="473" spans="1:10" x14ac:dyDescent="0.25">
      <c r="A473" s="158" t="s">
        <v>270</v>
      </c>
      <c r="B473" s="65">
        <v>1</v>
      </c>
      <c r="C473" s="66">
        <v>1</v>
      </c>
      <c r="D473" s="65">
        <v>1</v>
      </c>
      <c r="E473" s="66">
        <v>10</v>
      </c>
      <c r="F473" s="67"/>
      <c r="G473" s="65">
        <f t="shared" si="92"/>
        <v>0</v>
      </c>
      <c r="H473" s="66">
        <f t="shared" si="93"/>
        <v>-9</v>
      </c>
      <c r="I473" s="20">
        <f t="shared" si="94"/>
        <v>0</v>
      </c>
      <c r="J473" s="21">
        <f t="shared" si="95"/>
        <v>-0.9</v>
      </c>
    </row>
    <row r="474" spans="1:10" x14ac:dyDescent="0.25">
      <c r="A474" s="158" t="s">
        <v>235</v>
      </c>
      <c r="B474" s="65">
        <v>0</v>
      </c>
      <c r="C474" s="66">
        <v>1</v>
      </c>
      <c r="D474" s="65">
        <v>2</v>
      </c>
      <c r="E474" s="66">
        <v>5</v>
      </c>
      <c r="F474" s="67"/>
      <c r="G474" s="65">
        <f t="shared" si="92"/>
        <v>-1</v>
      </c>
      <c r="H474" s="66">
        <f t="shared" si="93"/>
        <v>-3</v>
      </c>
      <c r="I474" s="20">
        <f t="shared" si="94"/>
        <v>-1</v>
      </c>
      <c r="J474" s="21">
        <f t="shared" si="95"/>
        <v>-0.6</v>
      </c>
    </row>
    <row r="475" spans="1:10" x14ac:dyDescent="0.25">
      <c r="A475" s="158" t="s">
        <v>393</v>
      </c>
      <c r="B475" s="65">
        <v>1</v>
      </c>
      <c r="C475" s="66">
        <v>1</v>
      </c>
      <c r="D475" s="65">
        <v>5</v>
      </c>
      <c r="E475" s="66">
        <v>5</v>
      </c>
      <c r="F475" s="67"/>
      <c r="G475" s="65">
        <f t="shared" si="92"/>
        <v>0</v>
      </c>
      <c r="H475" s="66">
        <f t="shared" si="93"/>
        <v>0</v>
      </c>
      <c r="I475" s="20">
        <f t="shared" si="94"/>
        <v>0</v>
      </c>
      <c r="J475" s="21">
        <f t="shared" si="95"/>
        <v>0</v>
      </c>
    </row>
    <row r="476" spans="1:10" x14ac:dyDescent="0.25">
      <c r="A476" s="158" t="s">
        <v>201</v>
      </c>
      <c r="B476" s="65">
        <v>4</v>
      </c>
      <c r="C476" s="66">
        <v>1</v>
      </c>
      <c r="D476" s="65">
        <v>20</v>
      </c>
      <c r="E476" s="66">
        <v>50</v>
      </c>
      <c r="F476" s="67"/>
      <c r="G476" s="65">
        <f t="shared" si="92"/>
        <v>3</v>
      </c>
      <c r="H476" s="66">
        <f t="shared" si="93"/>
        <v>-30</v>
      </c>
      <c r="I476" s="20">
        <f t="shared" si="94"/>
        <v>3</v>
      </c>
      <c r="J476" s="21">
        <f t="shared" si="95"/>
        <v>-0.6</v>
      </c>
    </row>
    <row r="477" spans="1:10" x14ac:dyDescent="0.25">
      <c r="A477" s="158" t="s">
        <v>307</v>
      </c>
      <c r="B477" s="65">
        <v>9</v>
      </c>
      <c r="C477" s="66">
        <v>10</v>
      </c>
      <c r="D477" s="65">
        <v>68</v>
      </c>
      <c r="E477" s="66">
        <v>80</v>
      </c>
      <c r="F477" s="67"/>
      <c r="G477" s="65">
        <f t="shared" si="92"/>
        <v>-1</v>
      </c>
      <c r="H477" s="66">
        <f t="shared" si="93"/>
        <v>-12</v>
      </c>
      <c r="I477" s="20">
        <f t="shared" si="94"/>
        <v>-0.1</v>
      </c>
      <c r="J477" s="21">
        <f t="shared" si="95"/>
        <v>-0.15</v>
      </c>
    </row>
    <row r="478" spans="1:10" x14ac:dyDescent="0.25">
      <c r="A478" s="158" t="s">
        <v>356</v>
      </c>
      <c r="B478" s="65">
        <v>11</v>
      </c>
      <c r="C478" s="66">
        <v>15</v>
      </c>
      <c r="D478" s="65">
        <v>38</v>
      </c>
      <c r="E478" s="66">
        <v>38</v>
      </c>
      <c r="F478" s="67"/>
      <c r="G478" s="65">
        <f t="shared" si="92"/>
        <v>-4</v>
      </c>
      <c r="H478" s="66">
        <f t="shared" si="93"/>
        <v>0</v>
      </c>
      <c r="I478" s="20">
        <f t="shared" si="94"/>
        <v>-0.26666666666666666</v>
      </c>
      <c r="J478" s="21">
        <f t="shared" si="95"/>
        <v>0</v>
      </c>
    </row>
    <row r="479" spans="1:10" x14ac:dyDescent="0.25">
      <c r="A479" s="158" t="s">
        <v>394</v>
      </c>
      <c r="B479" s="65">
        <v>13</v>
      </c>
      <c r="C479" s="66">
        <v>5</v>
      </c>
      <c r="D479" s="65">
        <v>36</v>
      </c>
      <c r="E479" s="66">
        <v>59</v>
      </c>
      <c r="F479" s="67"/>
      <c r="G479" s="65">
        <f t="shared" si="92"/>
        <v>8</v>
      </c>
      <c r="H479" s="66">
        <f t="shared" si="93"/>
        <v>-23</v>
      </c>
      <c r="I479" s="20">
        <f t="shared" si="94"/>
        <v>1.6</v>
      </c>
      <c r="J479" s="21">
        <f t="shared" si="95"/>
        <v>-0.38983050847457629</v>
      </c>
    </row>
    <row r="480" spans="1:10" x14ac:dyDescent="0.25">
      <c r="A480" s="158" t="s">
        <v>413</v>
      </c>
      <c r="B480" s="65">
        <v>2</v>
      </c>
      <c r="C480" s="66">
        <v>2</v>
      </c>
      <c r="D480" s="65">
        <v>14</v>
      </c>
      <c r="E480" s="66">
        <v>28</v>
      </c>
      <c r="F480" s="67"/>
      <c r="G480" s="65">
        <f t="shared" si="92"/>
        <v>0</v>
      </c>
      <c r="H480" s="66">
        <f t="shared" si="93"/>
        <v>-14</v>
      </c>
      <c r="I480" s="20">
        <f t="shared" si="94"/>
        <v>0</v>
      </c>
      <c r="J480" s="21">
        <f t="shared" si="95"/>
        <v>-0.5</v>
      </c>
    </row>
    <row r="481" spans="1:10" x14ac:dyDescent="0.25">
      <c r="A481" s="158" t="s">
        <v>443</v>
      </c>
      <c r="B481" s="65">
        <v>5</v>
      </c>
      <c r="C481" s="66">
        <v>4</v>
      </c>
      <c r="D481" s="65">
        <v>16</v>
      </c>
      <c r="E481" s="66">
        <v>30</v>
      </c>
      <c r="F481" s="67"/>
      <c r="G481" s="65">
        <f t="shared" si="92"/>
        <v>1</v>
      </c>
      <c r="H481" s="66">
        <f t="shared" si="93"/>
        <v>-14</v>
      </c>
      <c r="I481" s="20">
        <f t="shared" si="94"/>
        <v>0.25</v>
      </c>
      <c r="J481" s="21">
        <f t="shared" si="95"/>
        <v>-0.46666666666666667</v>
      </c>
    </row>
    <row r="482" spans="1:10" x14ac:dyDescent="0.25">
      <c r="A482" s="158" t="s">
        <v>328</v>
      </c>
      <c r="B482" s="65">
        <v>8</v>
      </c>
      <c r="C482" s="66">
        <v>10</v>
      </c>
      <c r="D482" s="65">
        <v>38</v>
      </c>
      <c r="E482" s="66">
        <v>91</v>
      </c>
      <c r="F482" s="67"/>
      <c r="G482" s="65">
        <f t="shared" si="92"/>
        <v>-2</v>
      </c>
      <c r="H482" s="66">
        <f t="shared" si="93"/>
        <v>-53</v>
      </c>
      <c r="I482" s="20">
        <f t="shared" si="94"/>
        <v>-0.2</v>
      </c>
      <c r="J482" s="21">
        <f t="shared" si="95"/>
        <v>-0.58241758241758246</v>
      </c>
    </row>
    <row r="483" spans="1:10" s="160" customFormat="1" x14ac:dyDescent="0.25">
      <c r="A483" s="178" t="s">
        <v>617</v>
      </c>
      <c r="B483" s="71">
        <v>82</v>
      </c>
      <c r="C483" s="72">
        <v>89</v>
      </c>
      <c r="D483" s="71">
        <v>413</v>
      </c>
      <c r="E483" s="72">
        <v>652</v>
      </c>
      <c r="F483" s="73"/>
      <c r="G483" s="71">
        <f t="shared" si="92"/>
        <v>-7</v>
      </c>
      <c r="H483" s="72">
        <f t="shared" si="93"/>
        <v>-239</v>
      </c>
      <c r="I483" s="37">
        <f t="shared" si="94"/>
        <v>-7.8651685393258425E-2</v>
      </c>
      <c r="J483" s="38">
        <f t="shared" si="95"/>
        <v>-0.3665644171779141</v>
      </c>
    </row>
    <row r="484" spans="1:10" x14ac:dyDescent="0.25">
      <c r="A484" s="177"/>
      <c r="B484" s="143"/>
      <c r="C484" s="144"/>
      <c r="D484" s="143"/>
      <c r="E484" s="144"/>
      <c r="F484" s="145"/>
      <c r="G484" s="143"/>
      <c r="H484" s="144"/>
      <c r="I484" s="151"/>
      <c r="J484" s="152"/>
    </row>
    <row r="485" spans="1:10" s="139" customFormat="1" x14ac:dyDescent="0.25">
      <c r="A485" s="159" t="s">
        <v>87</v>
      </c>
      <c r="B485" s="65"/>
      <c r="C485" s="66"/>
      <c r="D485" s="65"/>
      <c r="E485" s="66"/>
      <c r="F485" s="67"/>
      <c r="G485" s="65"/>
      <c r="H485" s="66"/>
      <c r="I485" s="20"/>
      <c r="J485" s="21"/>
    </row>
    <row r="486" spans="1:10" x14ac:dyDescent="0.25">
      <c r="A486" s="158" t="s">
        <v>250</v>
      </c>
      <c r="B486" s="65">
        <v>0</v>
      </c>
      <c r="C486" s="66">
        <v>1</v>
      </c>
      <c r="D486" s="65">
        <v>7</v>
      </c>
      <c r="E486" s="66">
        <v>7</v>
      </c>
      <c r="F486" s="67"/>
      <c r="G486" s="65">
        <f t="shared" ref="G486:G491" si="96">B486-C486</f>
        <v>-1</v>
      </c>
      <c r="H486" s="66">
        <f t="shared" ref="H486:H491" si="97">D486-E486</f>
        <v>0</v>
      </c>
      <c r="I486" s="20">
        <f t="shared" ref="I486:I491" si="98">IF(C486=0, "-", IF(G486/C486&lt;10, G486/C486, "&gt;999%"))</f>
        <v>-1</v>
      </c>
      <c r="J486" s="21">
        <f t="shared" ref="J486:J491" si="99">IF(E486=0, "-", IF(H486/E486&lt;10, H486/E486, "&gt;999%"))</f>
        <v>0</v>
      </c>
    </row>
    <row r="487" spans="1:10" x14ac:dyDescent="0.25">
      <c r="A487" s="158" t="s">
        <v>251</v>
      </c>
      <c r="B487" s="65">
        <v>1</v>
      </c>
      <c r="C487" s="66">
        <v>1</v>
      </c>
      <c r="D487" s="65">
        <v>2</v>
      </c>
      <c r="E487" s="66">
        <v>1</v>
      </c>
      <c r="F487" s="67"/>
      <c r="G487" s="65">
        <f t="shared" si="96"/>
        <v>0</v>
      </c>
      <c r="H487" s="66">
        <f t="shared" si="97"/>
        <v>1</v>
      </c>
      <c r="I487" s="20">
        <f t="shared" si="98"/>
        <v>0</v>
      </c>
      <c r="J487" s="21">
        <f t="shared" si="99"/>
        <v>1</v>
      </c>
    </row>
    <row r="488" spans="1:10" x14ac:dyDescent="0.25">
      <c r="A488" s="158" t="s">
        <v>338</v>
      </c>
      <c r="B488" s="65">
        <v>7</v>
      </c>
      <c r="C488" s="66">
        <v>7</v>
      </c>
      <c r="D488" s="65">
        <v>99</v>
      </c>
      <c r="E488" s="66">
        <v>67</v>
      </c>
      <c r="F488" s="67"/>
      <c r="G488" s="65">
        <f t="shared" si="96"/>
        <v>0</v>
      </c>
      <c r="H488" s="66">
        <f t="shared" si="97"/>
        <v>32</v>
      </c>
      <c r="I488" s="20">
        <f t="shared" si="98"/>
        <v>0</v>
      </c>
      <c r="J488" s="21">
        <f t="shared" si="99"/>
        <v>0.47761194029850745</v>
      </c>
    </row>
    <row r="489" spans="1:10" x14ac:dyDescent="0.25">
      <c r="A489" s="158" t="s">
        <v>372</v>
      </c>
      <c r="B489" s="65">
        <v>5</v>
      </c>
      <c r="C489" s="66">
        <v>4</v>
      </c>
      <c r="D489" s="65">
        <v>44</v>
      </c>
      <c r="E489" s="66">
        <v>44</v>
      </c>
      <c r="F489" s="67"/>
      <c r="G489" s="65">
        <f t="shared" si="96"/>
        <v>1</v>
      </c>
      <c r="H489" s="66">
        <f t="shared" si="97"/>
        <v>0</v>
      </c>
      <c r="I489" s="20">
        <f t="shared" si="98"/>
        <v>0.25</v>
      </c>
      <c r="J489" s="21">
        <f t="shared" si="99"/>
        <v>0</v>
      </c>
    </row>
    <row r="490" spans="1:10" x14ac:dyDescent="0.25">
      <c r="A490" s="158" t="s">
        <v>414</v>
      </c>
      <c r="B490" s="65">
        <v>2</v>
      </c>
      <c r="C490" s="66">
        <v>0</v>
      </c>
      <c r="D490" s="65">
        <v>17</v>
      </c>
      <c r="E490" s="66">
        <v>16</v>
      </c>
      <c r="F490" s="67"/>
      <c r="G490" s="65">
        <f t="shared" si="96"/>
        <v>2</v>
      </c>
      <c r="H490" s="66">
        <f t="shared" si="97"/>
        <v>1</v>
      </c>
      <c r="I490" s="20" t="str">
        <f t="shared" si="98"/>
        <v>-</v>
      </c>
      <c r="J490" s="21">
        <f t="shared" si="99"/>
        <v>6.25E-2</v>
      </c>
    </row>
    <row r="491" spans="1:10" s="160" customFormat="1" x14ac:dyDescent="0.25">
      <c r="A491" s="178" t="s">
        <v>618</v>
      </c>
      <c r="B491" s="71">
        <v>15</v>
      </c>
      <c r="C491" s="72">
        <v>13</v>
      </c>
      <c r="D491" s="71">
        <v>169</v>
      </c>
      <c r="E491" s="72">
        <v>135</v>
      </c>
      <c r="F491" s="73"/>
      <c r="G491" s="71">
        <f t="shared" si="96"/>
        <v>2</v>
      </c>
      <c r="H491" s="72">
        <f t="shared" si="97"/>
        <v>34</v>
      </c>
      <c r="I491" s="37">
        <f t="shared" si="98"/>
        <v>0.15384615384615385</v>
      </c>
      <c r="J491" s="38">
        <f t="shared" si="99"/>
        <v>0.25185185185185183</v>
      </c>
    </row>
    <row r="492" spans="1:10" x14ac:dyDescent="0.25">
      <c r="A492" s="177"/>
      <c r="B492" s="143"/>
      <c r="C492" s="144"/>
      <c r="D492" s="143"/>
      <c r="E492" s="144"/>
      <c r="F492" s="145"/>
      <c r="G492" s="143"/>
      <c r="H492" s="144"/>
      <c r="I492" s="151"/>
      <c r="J492" s="152"/>
    </row>
    <row r="493" spans="1:10" s="139" customFormat="1" x14ac:dyDescent="0.25">
      <c r="A493" s="159" t="s">
        <v>88</v>
      </c>
      <c r="B493" s="65"/>
      <c r="C493" s="66"/>
      <c r="D493" s="65"/>
      <c r="E493" s="66"/>
      <c r="F493" s="67"/>
      <c r="G493" s="65"/>
      <c r="H493" s="66"/>
      <c r="I493" s="20"/>
      <c r="J493" s="21"/>
    </row>
    <row r="494" spans="1:10" x14ac:dyDescent="0.25">
      <c r="A494" s="158" t="s">
        <v>503</v>
      </c>
      <c r="B494" s="65">
        <v>2</v>
      </c>
      <c r="C494" s="66">
        <v>6</v>
      </c>
      <c r="D494" s="65">
        <v>29</v>
      </c>
      <c r="E494" s="66">
        <v>42</v>
      </c>
      <c r="F494" s="67"/>
      <c r="G494" s="65">
        <f>B494-C494</f>
        <v>-4</v>
      </c>
      <c r="H494" s="66">
        <f>D494-E494</f>
        <v>-13</v>
      </c>
      <c r="I494" s="20">
        <f>IF(C494=0, "-", IF(G494/C494&lt;10, G494/C494, "&gt;999%"))</f>
        <v>-0.66666666666666663</v>
      </c>
      <c r="J494" s="21">
        <f>IF(E494=0, "-", IF(H494/E494&lt;10, H494/E494, "&gt;999%"))</f>
        <v>-0.30952380952380953</v>
      </c>
    </row>
    <row r="495" spans="1:10" x14ac:dyDescent="0.25">
      <c r="A495" s="158" t="s">
        <v>491</v>
      </c>
      <c r="B495" s="65">
        <v>0</v>
      </c>
      <c r="C495" s="66">
        <v>0</v>
      </c>
      <c r="D495" s="65">
        <v>0</v>
      </c>
      <c r="E495" s="66">
        <v>2</v>
      </c>
      <c r="F495" s="67"/>
      <c r="G495" s="65">
        <f>B495-C495</f>
        <v>0</v>
      </c>
      <c r="H495" s="66">
        <f>D495-E495</f>
        <v>-2</v>
      </c>
      <c r="I495" s="20" t="str">
        <f>IF(C495=0, "-", IF(G495/C495&lt;10, G495/C495, "&gt;999%"))</f>
        <v>-</v>
      </c>
      <c r="J495" s="21">
        <f>IF(E495=0, "-", IF(H495/E495&lt;10, H495/E495, "&gt;999%"))</f>
        <v>-1</v>
      </c>
    </row>
    <row r="496" spans="1:10" s="160" customFormat="1" x14ac:dyDescent="0.25">
      <c r="A496" s="178" t="s">
        <v>619</v>
      </c>
      <c r="B496" s="71">
        <v>2</v>
      </c>
      <c r="C496" s="72">
        <v>6</v>
      </c>
      <c r="D496" s="71">
        <v>29</v>
      </c>
      <c r="E496" s="72">
        <v>44</v>
      </c>
      <c r="F496" s="73"/>
      <c r="G496" s="71">
        <f>B496-C496</f>
        <v>-4</v>
      </c>
      <c r="H496" s="72">
        <f>D496-E496</f>
        <v>-15</v>
      </c>
      <c r="I496" s="37">
        <f>IF(C496=0, "-", IF(G496/C496&lt;10, G496/C496, "&gt;999%"))</f>
        <v>-0.66666666666666663</v>
      </c>
      <c r="J496" s="38">
        <f>IF(E496=0, "-", IF(H496/E496&lt;10, H496/E496, "&gt;999%"))</f>
        <v>-0.34090909090909088</v>
      </c>
    </row>
    <row r="497" spans="1:10" x14ac:dyDescent="0.25">
      <c r="A497" s="177"/>
      <c r="B497" s="143"/>
      <c r="C497" s="144"/>
      <c r="D497" s="143"/>
      <c r="E497" s="144"/>
      <c r="F497" s="145"/>
      <c r="G497" s="143"/>
      <c r="H497" s="144"/>
      <c r="I497" s="151"/>
      <c r="J497" s="152"/>
    </row>
    <row r="498" spans="1:10" s="139" customFormat="1" x14ac:dyDescent="0.25">
      <c r="A498" s="159" t="s">
        <v>89</v>
      </c>
      <c r="B498" s="65"/>
      <c r="C498" s="66"/>
      <c r="D498" s="65"/>
      <c r="E498" s="66"/>
      <c r="F498" s="67"/>
      <c r="G498" s="65"/>
      <c r="H498" s="66"/>
      <c r="I498" s="20"/>
      <c r="J498" s="21"/>
    </row>
    <row r="499" spans="1:10" x14ac:dyDescent="0.25">
      <c r="A499" s="158" t="s">
        <v>504</v>
      </c>
      <c r="B499" s="65">
        <v>0</v>
      </c>
      <c r="C499" s="66">
        <v>0</v>
      </c>
      <c r="D499" s="65">
        <v>0</v>
      </c>
      <c r="E499" s="66">
        <v>2</v>
      </c>
      <c r="F499" s="67"/>
      <c r="G499" s="65">
        <f>B499-C499</f>
        <v>0</v>
      </c>
      <c r="H499" s="66">
        <f>D499-E499</f>
        <v>-2</v>
      </c>
      <c r="I499" s="20" t="str">
        <f>IF(C499=0, "-", IF(G499/C499&lt;10, G499/C499, "&gt;999%"))</f>
        <v>-</v>
      </c>
      <c r="J499" s="21">
        <f>IF(E499=0, "-", IF(H499/E499&lt;10, H499/E499, "&gt;999%"))</f>
        <v>-1</v>
      </c>
    </row>
    <row r="500" spans="1:10" s="160" customFormat="1" x14ac:dyDescent="0.25">
      <c r="A500" s="165" t="s">
        <v>620</v>
      </c>
      <c r="B500" s="166">
        <v>0</v>
      </c>
      <c r="C500" s="167">
        <v>0</v>
      </c>
      <c r="D500" s="166">
        <v>0</v>
      </c>
      <c r="E500" s="167">
        <v>2</v>
      </c>
      <c r="F500" s="168"/>
      <c r="G500" s="166">
        <f>B500-C500</f>
        <v>0</v>
      </c>
      <c r="H500" s="167">
        <f>D500-E500</f>
        <v>-2</v>
      </c>
      <c r="I500" s="169" t="str">
        <f>IF(C500=0, "-", IF(G500/C500&lt;10, G500/C500, "&gt;999%"))</f>
        <v>-</v>
      </c>
      <c r="J500" s="170">
        <f>IF(E500=0, "-", IF(H500/E500&lt;10, H500/E500, "&gt;999%"))</f>
        <v>-1</v>
      </c>
    </row>
    <row r="501" spans="1:10" x14ac:dyDescent="0.25">
      <c r="A501" s="171"/>
      <c r="B501" s="172"/>
      <c r="C501" s="173"/>
      <c r="D501" s="172"/>
      <c r="E501" s="173"/>
      <c r="F501" s="174"/>
      <c r="G501" s="172"/>
      <c r="H501" s="173"/>
      <c r="I501" s="175"/>
      <c r="J501" s="176"/>
    </row>
    <row r="502" spans="1:10" x14ac:dyDescent="0.25">
      <c r="A502" s="27" t="s">
        <v>16</v>
      </c>
      <c r="B502" s="71">
        <f>SUM(B7:B501)/2</f>
        <v>1630</v>
      </c>
      <c r="C502" s="77">
        <f>SUM(C7:C501)/2</f>
        <v>1645</v>
      </c>
      <c r="D502" s="71">
        <f>SUM(D7:D501)/2</f>
        <v>14054</v>
      </c>
      <c r="E502" s="77">
        <f>SUM(E7:E501)/2</f>
        <v>14340</v>
      </c>
      <c r="F502" s="73"/>
      <c r="G502" s="71">
        <f>B502-C502</f>
        <v>-15</v>
      </c>
      <c r="H502" s="72">
        <f>D502-E502</f>
        <v>-286</v>
      </c>
      <c r="I502" s="37">
        <f>IF(C502=0, 0, G502/C502)</f>
        <v>-9.11854103343465E-3</v>
      </c>
      <c r="J502" s="38">
        <f>IF(E502=0, 0, H502/E502)</f>
        <v>-1.9944211994421198E-2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6" max="16383" man="1"/>
    <brk id="125" max="16383" man="1"/>
    <brk id="182" max="16383" man="1"/>
    <brk id="244" max="16383" man="1"/>
    <brk id="300" max="16383" man="1"/>
    <brk id="361" max="16383" man="1"/>
    <brk id="418" max="16383" man="1"/>
    <brk id="46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101</v>
      </c>
      <c r="B7" s="65">
        <v>253</v>
      </c>
      <c r="C7" s="66">
        <v>351</v>
      </c>
      <c r="D7" s="65">
        <v>2387</v>
      </c>
      <c r="E7" s="66">
        <v>2429</v>
      </c>
      <c r="F7" s="67"/>
      <c r="G7" s="65">
        <f>B7-C7</f>
        <v>-98</v>
      </c>
      <c r="H7" s="66">
        <f>D7-E7</f>
        <v>-42</v>
      </c>
      <c r="I7" s="28">
        <f>IF(C7=0, "-", IF(G7/C7&lt;10, G7/C7*100, "&gt;999"))</f>
        <v>-27.920227920227919</v>
      </c>
      <c r="J7" s="29">
        <f>IF(E7=0, "-", IF(H7/E7&lt;10, H7/E7*100, "&gt;999"))</f>
        <v>-1.7291066282420751</v>
      </c>
    </row>
    <row r="8" spans="1:10" x14ac:dyDescent="0.25">
      <c r="A8" s="7" t="s">
        <v>110</v>
      </c>
      <c r="B8" s="65">
        <v>814</v>
      </c>
      <c r="C8" s="66">
        <v>825</v>
      </c>
      <c r="D8" s="65">
        <v>6952</v>
      </c>
      <c r="E8" s="66">
        <v>7109</v>
      </c>
      <c r="F8" s="67"/>
      <c r="G8" s="65">
        <f>B8-C8</f>
        <v>-11</v>
      </c>
      <c r="H8" s="66">
        <f>D8-E8</f>
        <v>-157</v>
      </c>
      <c r="I8" s="28">
        <f>IF(C8=0, "-", IF(G8/C8&lt;10, G8/C8*100, "&gt;999"))</f>
        <v>-1.3333333333333335</v>
      </c>
      <c r="J8" s="29">
        <f>IF(E8=0, "-", IF(H8/E8&lt;10, H8/E8*100, "&gt;999"))</f>
        <v>-2.2084681389787595</v>
      </c>
    </row>
    <row r="9" spans="1:10" x14ac:dyDescent="0.25">
      <c r="A9" s="7" t="s">
        <v>116</v>
      </c>
      <c r="B9" s="65">
        <v>485</v>
      </c>
      <c r="C9" s="66">
        <v>398</v>
      </c>
      <c r="D9" s="65">
        <v>4144</v>
      </c>
      <c r="E9" s="66">
        <v>4252</v>
      </c>
      <c r="F9" s="67"/>
      <c r="G9" s="65">
        <f>B9-C9</f>
        <v>87</v>
      </c>
      <c r="H9" s="66">
        <f>D9-E9</f>
        <v>-108</v>
      </c>
      <c r="I9" s="28">
        <f>IF(C9=0, "-", IF(G9/C9&lt;10, G9/C9*100, "&gt;999"))</f>
        <v>21.859296482412059</v>
      </c>
      <c r="J9" s="29">
        <f>IF(E9=0, "-", IF(H9/E9&lt;10, H9/E9*100, "&gt;999"))</f>
        <v>-2.5399811853245531</v>
      </c>
    </row>
    <row r="10" spans="1:10" x14ac:dyDescent="0.25">
      <c r="A10" s="7" t="s">
        <v>117</v>
      </c>
      <c r="B10" s="65">
        <v>78</v>
      </c>
      <c r="C10" s="66">
        <v>71</v>
      </c>
      <c r="D10" s="65">
        <v>571</v>
      </c>
      <c r="E10" s="66">
        <v>550</v>
      </c>
      <c r="F10" s="67"/>
      <c r="G10" s="65">
        <f>B10-C10</f>
        <v>7</v>
      </c>
      <c r="H10" s="66">
        <f>D10-E10</f>
        <v>21</v>
      </c>
      <c r="I10" s="28">
        <f>IF(C10=0, "-", IF(G10/C10&lt;10, G10/C10*100, "&gt;999"))</f>
        <v>9.8591549295774641</v>
      </c>
      <c r="J10" s="29">
        <f>IF(E10=0, "-", IF(H10/E10&lt;10, H10/E10*100, "&gt;999"))</f>
        <v>3.8181818181818183</v>
      </c>
    </row>
    <row r="11" spans="1:10" s="43" customFormat="1" x14ac:dyDescent="0.25">
      <c r="A11" s="27" t="s">
        <v>0</v>
      </c>
      <c r="B11" s="71">
        <f>SUM(B7:B10)</f>
        <v>1630</v>
      </c>
      <c r="C11" s="72">
        <f>SUM(C7:C10)</f>
        <v>1645</v>
      </c>
      <c r="D11" s="71">
        <f>SUM(D7:D10)</f>
        <v>14054</v>
      </c>
      <c r="E11" s="72">
        <f>SUM(E7:E10)</f>
        <v>14340</v>
      </c>
      <c r="F11" s="73"/>
      <c r="G11" s="71">
        <f>B11-C11</f>
        <v>-15</v>
      </c>
      <c r="H11" s="72">
        <f>D11-E11</f>
        <v>-286</v>
      </c>
      <c r="I11" s="44">
        <f>IF(C11=0, 0, G11/C11*100)</f>
        <v>-0.91185410334346495</v>
      </c>
      <c r="J11" s="45">
        <f>IF(E11=0, 0, H11/E11*100)</f>
        <v>-1.9944211994421197</v>
      </c>
    </row>
    <row r="13" spans="1:10" x14ac:dyDescent="0.25">
      <c r="A13" s="3"/>
      <c r="B13" s="196" t="s">
        <v>1</v>
      </c>
      <c r="C13" s="197"/>
      <c r="D13" s="196" t="s">
        <v>2</v>
      </c>
      <c r="E13" s="197"/>
      <c r="F13" s="59"/>
      <c r="G13" s="196" t="s">
        <v>3</v>
      </c>
      <c r="H13" s="200"/>
      <c r="I13" s="200"/>
      <c r="J13" s="197"/>
    </row>
    <row r="14" spans="1:10" x14ac:dyDescent="0.25">
      <c r="A14" s="7" t="s">
        <v>102</v>
      </c>
      <c r="B14" s="65">
        <v>3</v>
      </c>
      <c r="C14" s="66">
        <v>10</v>
      </c>
      <c r="D14" s="65">
        <v>31</v>
      </c>
      <c r="E14" s="66">
        <v>69</v>
      </c>
      <c r="F14" s="67"/>
      <c r="G14" s="65">
        <f t="shared" ref="G14:G34" si="0">B14-C14</f>
        <v>-7</v>
      </c>
      <c r="H14" s="66">
        <f t="shared" ref="H14:H34" si="1">D14-E14</f>
        <v>-38</v>
      </c>
      <c r="I14" s="28">
        <f t="shared" ref="I14:I33" si="2">IF(C14=0, "-", IF(G14/C14&lt;10, G14/C14*100, "&gt;999"))</f>
        <v>-70</v>
      </c>
      <c r="J14" s="29">
        <f t="shared" ref="J14:J33" si="3">IF(E14=0, "-", IF(H14/E14&lt;10, H14/E14*100, "&gt;999"))</f>
        <v>-55.072463768115945</v>
      </c>
    </row>
    <row r="15" spans="1:10" x14ac:dyDescent="0.25">
      <c r="A15" s="7" t="s">
        <v>103</v>
      </c>
      <c r="B15" s="65">
        <v>86</v>
      </c>
      <c r="C15" s="66">
        <v>167</v>
      </c>
      <c r="D15" s="65">
        <v>939</v>
      </c>
      <c r="E15" s="66">
        <v>830</v>
      </c>
      <c r="F15" s="67"/>
      <c r="G15" s="65">
        <f t="shared" si="0"/>
        <v>-81</v>
      </c>
      <c r="H15" s="66">
        <f t="shared" si="1"/>
        <v>109</v>
      </c>
      <c r="I15" s="28">
        <f t="shared" si="2"/>
        <v>-48.50299401197605</v>
      </c>
      <c r="J15" s="29">
        <f t="shared" si="3"/>
        <v>13.132530120481928</v>
      </c>
    </row>
    <row r="16" spans="1:10" x14ac:dyDescent="0.25">
      <c r="A16" s="7" t="s">
        <v>104</v>
      </c>
      <c r="B16" s="65">
        <v>82</v>
      </c>
      <c r="C16" s="66">
        <v>122</v>
      </c>
      <c r="D16" s="65">
        <v>866</v>
      </c>
      <c r="E16" s="66">
        <v>1078</v>
      </c>
      <c r="F16" s="67"/>
      <c r="G16" s="65">
        <f t="shared" si="0"/>
        <v>-40</v>
      </c>
      <c r="H16" s="66">
        <f t="shared" si="1"/>
        <v>-212</v>
      </c>
      <c r="I16" s="28">
        <f t="shared" si="2"/>
        <v>-32.786885245901637</v>
      </c>
      <c r="J16" s="29">
        <f t="shared" si="3"/>
        <v>-19.666048237476808</v>
      </c>
    </row>
    <row r="17" spans="1:10" x14ac:dyDescent="0.25">
      <c r="A17" s="7" t="s">
        <v>105</v>
      </c>
      <c r="B17" s="65">
        <v>49</v>
      </c>
      <c r="C17" s="66">
        <v>25</v>
      </c>
      <c r="D17" s="65">
        <v>310</v>
      </c>
      <c r="E17" s="66">
        <v>216</v>
      </c>
      <c r="F17" s="67"/>
      <c r="G17" s="65">
        <f t="shared" si="0"/>
        <v>24</v>
      </c>
      <c r="H17" s="66">
        <f t="shared" si="1"/>
        <v>94</v>
      </c>
      <c r="I17" s="28">
        <f t="shared" si="2"/>
        <v>96</v>
      </c>
      <c r="J17" s="29">
        <f t="shared" si="3"/>
        <v>43.518518518518519</v>
      </c>
    </row>
    <row r="18" spans="1:10" x14ac:dyDescent="0.25">
      <c r="A18" s="7" t="s">
        <v>106</v>
      </c>
      <c r="B18" s="65">
        <v>3</v>
      </c>
      <c r="C18" s="66">
        <v>5</v>
      </c>
      <c r="D18" s="65">
        <v>45</v>
      </c>
      <c r="E18" s="66">
        <v>43</v>
      </c>
      <c r="F18" s="67"/>
      <c r="G18" s="65">
        <f t="shared" si="0"/>
        <v>-2</v>
      </c>
      <c r="H18" s="66">
        <f t="shared" si="1"/>
        <v>2</v>
      </c>
      <c r="I18" s="28">
        <f t="shared" si="2"/>
        <v>-40</v>
      </c>
      <c r="J18" s="29">
        <f t="shared" si="3"/>
        <v>4.6511627906976747</v>
      </c>
    </row>
    <row r="19" spans="1:10" x14ac:dyDescent="0.25">
      <c r="A19" s="7" t="s">
        <v>107</v>
      </c>
      <c r="B19" s="65">
        <v>0</v>
      </c>
      <c r="C19" s="66">
        <v>0</v>
      </c>
      <c r="D19" s="65">
        <v>1</v>
      </c>
      <c r="E19" s="66">
        <v>3</v>
      </c>
      <c r="F19" s="67"/>
      <c r="G19" s="65">
        <f t="shared" si="0"/>
        <v>0</v>
      </c>
      <c r="H19" s="66">
        <f t="shared" si="1"/>
        <v>-2</v>
      </c>
      <c r="I19" s="28" t="str">
        <f t="shared" si="2"/>
        <v>-</v>
      </c>
      <c r="J19" s="29">
        <f t="shared" si="3"/>
        <v>-66.666666666666657</v>
      </c>
    </row>
    <row r="20" spans="1:10" x14ac:dyDescent="0.25">
      <c r="A20" s="7" t="s">
        <v>108</v>
      </c>
      <c r="B20" s="65">
        <v>23</v>
      </c>
      <c r="C20" s="66">
        <v>19</v>
      </c>
      <c r="D20" s="65">
        <v>127</v>
      </c>
      <c r="E20" s="66">
        <v>131</v>
      </c>
      <c r="F20" s="67"/>
      <c r="G20" s="65">
        <f t="shared" si="0"/>
        <v>4</v>
      </c>
      <c r="H20" s="66">
        <f t="shared" si="1"/>
        <v>-4</v>
      </c>
      <c r="I20" s="28">
        <f t="shared" si="2"/>
        <v>21.052631578947366</v>
      </c>
      <c r="J20" s="29">
        <f t="shared" si="3"/>
        <v>-3.0534351145038165</v>
      </c>
    </row>
    <row r="21" spans="1:10" x14ac:dyDescent="0.25">
      <c r="A21" s="7" t="s">
        <v>109</v>
      </c>
      <c r="B21" s="65">
        <v>7</v>
      </c>
      <c r="C21" s="66">
        <v>3</v>
      </c>
      <c r="D21" s="65">
        <v>68</v>
      </c>
      <c r="E21" s="66">
        <v>59</v>
      </c>
      <c r="F21" s="67"/>
      <c r="G21" s="65">
        <f t="shared" si="0"/>
        <v>4</v>
      </c>
      <c r="H21" s="66">
        <f t="shared" si="1"/>
        <v>9</v>
      </c>
      <c r="I21" s="28">
        <f t="shared" si="2"/>
        <v>133.33333333333331</v>
      </c>
      <c r="J21" s="29">
        <f t="shared" si="3"/>
        <v>15.254237288135593</v>
      </c>
    </row>
    <row r="22" spans="1:10" x14ac:dyDescent="0.25">
      <c r="A22" s="142" t="s">
        <v>111</v>
      </c>
      <c r="B22" s="143">
        <v>46</v>
      </c>
      <c r="C22" s="144">
        <v>73</v>
      </c>
      <c r="D22" s="143">
        <v>606</v>
      </c>
      <c r="E22" s="144">
        <v>647</v>
      </c>
      <c r="F22" s="145"/>
      <c r="G22" s="143">
        <f t="shared" si="0"/>
        <v>-27</v>
      </c>
      <c r="H22" s="144">
        <f t="shared" si="1"/>
        <v>-41</v>
      </c>
      <c r="I22" s="146">
        <f t="shared" si="2"/>
        <v>-36.986301369863014</v>
      </c>
      <c r="J22" s="147">
        <f t="shared" si="3"/>
        <v>-6.3369397217928904</v>
      </c>
    </row>
    <row r="23" spans="1:10" x14ac:dyDescent="0.25">
      <c r="A23" s="7" t="s">
        <v>112</v>
      </c>
      <c r="B23" s="65">
        <v>269</v>
      </c>
      <c r="C23" s="66">
        <v>266</v>
      </c>
      <c r="D23" s="65">
        <v>1988</v>
      </c>
      <c r="E23" s="66">
        <v>2407</v>
      </c>
      <c r="F23" s="67"/>
      <c r="G23" s="65">
        <f t="shared" si="0"/>
        <v>3</v>
      </c>
      <c r="H23" s="66">
        <f t="shared" si="1"/>
        <v>-419</v>
      </c>
      <c r="I23" s="28">
        <f t="shared" si="2"/>
        <v>1.1278195488721803</v>
      </c>
      <c r="J23" s="29">
        <f t="shared" si="3"/>
        <v>-17.407561279601165</v>
      </c>
    </row>
    <row r="24" spans="1:10" x14ac:dyDescent="0.25">
      <c r="A24" s="7" t="s">
        <v>113</v>
      </c>
      <c r="B24" s="65">
        <v>298</v>
      </c>
      <c r="C24" s="66">
        <v>294</v>
      </c>
      <c r="D24" s="65">
        <v>2442</v>
      </c>
      <c r="E24" s="66">
        <v>2319</v>
      </c>
      <c r="F24" s="67"/>
      <c r="G24" s="65">
        <f t="shared" si="0"/>
        <v>4</v>
      </c>
      <c r="H24" s="66">
        <f t="shared" si="1"/>
        <v>123</v>
      </c>
      <c r="I24" s="28">
        <f t="shared" si="2"/>
        <v>1.3605442176870748</v>
      </c>
      <c r="J24" s="29">
        <f t="shared" si="3"/>
        <v>5.304010349288486</v>
      </c>
    </row>
    <row r="25" spans="1:10" x14ac:dyDescent="0.25">
      <c r="A25" s="7" t="s">
        <v>114</v>
      </c>
      <c r="B25" s="65">
        <v>180</v>
      </c>
      <c r="C25" s="66">
        <v>179</v>
      </c>
      <c r="D25" s="65">
        <v>1714</v>
      </c>
      <c r="E25" s="66">
        <v>1485</v>
      </c>
      <c r="F25" s="67"/>
      <c r="G25" s="65">
        <f t="shared" si="0"/>
        <v>1</v>
      </c>
      <c r="H25" s="66">
        <f t="shared" si="1"/>
        <v>229</v>
      </c>
      <c r="I25" s="28">
        <f t="shared" si="2"/>
        <v>0.55865921787709494</v>
      </c>
      <c r="J25" s="29">
        <f t="shared" si="3"/>
        <v>15.42087542087542</v>
      </c>
    </row>
    <row r="26" spans="1:10" x14ac:dyDescent="0.25">
      <c r="A26" s="7" t="s">
        <v>115</v>
      </c>
      <c r="B26" s="65">
        <v>21</v>
      </c>
      <c r="C26" s="66">
        <v>13</v>
      </c>
      <c r="D26" s="65">
        <v>202</v>
      </c>
      <c r="E26" s="66">
        <v>251</v>
      </c>
      <c r="F26" s="67"/>
      <c r="G26" s="65">
        <f t="shared" si="0"/>
        <v>8</v>
      </c>
      <c r="H26" s="66">
        <f t="shared" si="1"/>
        <v>-49</v>
      </c>
      <c r="I26" s="28">
        <f t="shared" si="2"/>
        <v>61.53846153846154</v>
      </c>
      <c r="J26" s="29">
        <f t="shared" si="3"/>
        <v>-19.52191235059761</v>
      </c>
    </row>
    <row r="27" spans="1:10" x14ac:dyDescent="0.25">
      <c r="A27" s="142" t="s">
        <v>118</v>
      </c>
      <c r="B27" s="143">
        <v>5</v>
      </c>
      <c r="C27" s="144">
        <v>5</v>
      </c>
      <c r="D27" s="143">
        <v>47</v>
      </c>
      <c r="E27" s="144">
        <v>40</v>
      </c>
      <c r="F27" s="145"/>
      <c r="G27" s="143">
        <f t="shared" si="0"/>
        <v>0</v>
      </c>
      <c r="H27" s="144">
        <f t="shared" si="1"/>
        <v>7</v>
      </c>
      <c r="I27" s="146">
        <f t="shared" si="2"/>
        <v>0</v>
      </c>
      <c r="J27" s="147">
        <f t="shared" si="3"/>
        <v>17.5</v>
      </c>
    </row>
    <row r="28" spans="1:10" x14ac:dyDescent="0.25">
      <c r="A28" s="7" t="s">
        <v>119</v>
      </c>
      <c r="B28" s="65">
        <v>0</v>
      </c>
      <c r="C28" s="66">
        <v>0</v>
      </c>
      <c r="D28" s="65">
        <v>3</v>
      </c>
      <c r="E28" s="66">
        <v>1</v>
      </c>
      <c r="F28" s="67"/>
      <c r="G28" s="65">
        <f t="shared" si="0"/>
        <v>0</v>
      </c>
      <c r="H28" s="66">
        <f t="shared" si="1"/>
        <v>2</v>
      </c>
      <c r="I28" s="28" t="str">
        <f t="shared" si="2"/>
        <v>-</v>
      </c>
      <c r="J28" s="29">
        <f t="shared" si="3"/>
        <v>200</v>
      </c>
    </row>
    <row r="29" spans="1:10" x14ac:dyDescent="0.25">
      <c r="A29" s="7" t="s">
        <v>120</v>
      </c>
      <c r="B29" s="65">
        <v>1</v>
      </c>
      <c r="C29" s="66">
        <v>1</v>
      </c>
      <c r="D29" s="65">
        <v>15</v>
      </c>
      <c r="E29" s="66">
        <v>12</v>
      </c>
      <c r="F29" s="67"/>
      <c r="G29" s="65">
        <f t="shared" si="0"/>
        <v>0</v>
      </c>
      <c r="H29" s="66">
        <f t="shared" si="1"/>
        <v>3</v>
      </c>
      <c r="I29" s="28">
        <f t="shared" si="2"/>
        <v>0</v>
      </c>
      <c r="J29" s="29">
        <f t="shared" si="3"/>
        <v>25</v>
      </c>
    </row>
    <row r="30" spans="1:10" x14ac:dyDescent="0.25">
      <c r="A30" s="7" t="s">
        <v>121</v>
      </c>
      <c r="B30" s="65">
        <v>30</v>
      </c>
      <c r="C30" s="66">
        <v>45</v>
      </c>
      <c r="D30" s="65">
        <v>252</v>
      </c>
      <c r="E30" s="66">
        <v>324</v>
      </c>
      <c r="F30" s="67"/>
      <c r="G30" s="65">
        <f t="shared" si="0"/>
        <v>-15</v>
      </c>
      <c r="H30" s="66">
        <f t="shared" si="1"/>
        <v>-72</v>
      </c>
      <c r="I30" s="28">
        <f t="shared" si="2"/>
        <v>-33.333333333333329</v>
      </c>
      <c r="J30" s="29">
        <f t="shared" si="3"/>
        <v>-22.222222222222221</v>
      </c>
    </row>
    <row r="31" spans="1:10" x14ac:dyDescent="0.25">
      <c r="A31" s="7" t="s">
        <v>122</v>
      </c>
      <c r="B31" s="65">
        <v>47</v>
      </c>
      <c r="C31" s="66">
        <v>36</v>
      </c>
      <c r="D31" s="65">
        <v>529</v>
      </c>
      <c r="E31" s="66">
        <v>428</v>
      </c>
      <c r="F31" s="67"/>
      <c r="G31" s="65">
        <f t="shared" si="0"/>
        <v>11</v>
      </c>
      <c r="H31" s="66">
        <f t="shared" si="1"/>
        <v>101</v>
      </c>
      <c r="I31" s="28">
        <f t="shared" si="2"/>
        <v>30.555555555555557</v>
      </c>
      <c r="J31" s="29">
        <f t="shared" si="3"/>
        <v>23.598130841121495</v>
      </c>
    </row>
    <row r="32" spans="1:10" x14ac:dyDescent="0.25">
      <c r="A32" s="7" t="s">
        <v>123</v>
      </c>
      <c r="B32" s="65">
        <v>402</v>
      </c>
      <c r="C32" s="66">
        <v>311</v>
      </c>
      <c r="D32" s="65">
        <v>3298</v>
      </c>
      <c r="E32" s="66">
        <v>3447</v>
      </c>
      <c r="F32" s="67"/>
      <c r="G32" s="65">
        <f t="shared" si="0"/>
        <v>91</v>
      </c>
      <c r="H32" s="66">
        <f t="shared" si="1"/>
        <v>-149</v>
      </c>
      <c r="I32" s="28">
        <f t="shared" si="2"/>
        <v>29.260450160771708</v>
      </c>
      <c r="J32" s="29">
        <f t="shared" si="3"/>
        <v>-4.322599361763853</v>
      </c>
    </row>
    <row r="33" spans="1:10" x14ac:dyDescent="0.25">
      <c r="A33" s="142" t="s">
        <v>117</v>
      </c>
      <c r="B33" s="143">
        <v>78</v>
      </c>
      <c r="C33" s="144">
        <v>71</v>
      </c>
      <c r="D33" s="143">
        <v>571</v>
      </c>
      <c r="E33" s="144">
        <v>550</v>
      </c>
      <c r="F33" s="145"/>
      <c r="G33" s="143">
        <f t="shared" si="0"/>
        <v>7</v>
      </c>
      <c r="H33" s="144">
        <f t="shared" si="1"/>
        <v>21</v>
      </c>
      <c r="I33" s="146">
        <f t="shared" si="2"/>
        <v>9.8591549295774641</v>
      </c>
      <c r="J33" s="147">
        <f t="shared" si="3"/>
        <v>3.8181818181818183</v>
      </c>
    </row>
    <row r="34" spans="1:10" s="43" customFormat="1" x14ac:dyDescent="0.25">
      <c r="A34" s="27" t="s">
        <v>0</v>
      </c>
      <c r="B34" s="71">
        <f>SUM(B14:B33)</f>
        <v>1630</v>
      </c>
      <c r="C34" s="72">
        <f>SUM(C14:C33)</f>
        <v>1645</v>
      </c>
      <c r="D34" s="71">
        <f>SUM(D14:D33)</f>
        <v>14054</v>
      </c>
      <c r="E34" s="72">
        <f>SUM(E14:E33)</f>
        <v>14340</v>
      </c>
      <c r="F34" s="73"/>
      <c r="G34" s="71">
        <f t="shared" si="0"/>
        <v>-15</v>
      </c>
      <c r="H34" s="72">
        <f t="shared" si="1"/>
        <v>-286</v>
      </c>
      <c r="I34" s="44">
        <f>IF(C34=0, 0, G34/C34*100)</f>
        <v>-0.91185410334346495</v>
      </c>
      <c r="J34" s="45">
        <f>IF(E34=0, 0, H34/E34*100)</f>
        <v>-1.9944211994421197</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101</v>
      </c>
      <c r="B39" s="30">
        <f>$B$7/$B$11*100</f>
        <v>15.521472392638035</v>
      </c>
      <c r="C39" s="31">
        <f>$C$7/$C$11*100</f>
        <v>21.33738601823708</v>
      </c>
      <c r="D39" s="30">
        <f>$D$7/$D$11*100</f>
        <v>16.984488401878469</v>
      </c>
      <c r="E39" s="31">
        <f>$E$7/$E$11*100</f>
        <v>16.938633193863321</v>
      </c>
      <c r="F39" s="32"/>
      <c r="G39" s="30">
        <f>B39-C39</f>
        <v>-5.8159136255990447</v>
      </c>
      <c r="H39" s="31">
        <f>D39-E39</f>
        <v>4.5855208015147753E-2</v>
      </c>
    </row>
    <row r="40" spans="1:10" x14ac:dyDescent="0.25">
      <c r="A40" s="7" t="s">
        <v>110</v>
      </c>
      <c r="B40" s="30">
        <f>$B$8/$B$11*100</f>
        <v>49.938650306748464</v>
      </c>
      <c r="C40" s="31">
        <f>$C$8/$C$11*100</f>
        <v>50.151975683890583</v>
      </c>
      <c r="D40" s="30">
        <f>$D$8/$D$11*100</f>
        <v>49.466344101323465</v>
      </c>
      <c r="E40" s="31">
        <f>$E$8/$E$11*100</f>
        <v>49.574616457461644</v>
      </c>
      <c r="F40" s="32"/>
      <c r="G40" s="30">
        <f>B40-C40</f>
        <v>-0.21332537714211952</v>
      </c>
      <c r="H40" s="31">
        <f>D40-E40</f>
        <v>-0.10827235613817976</v>
      </c>
    </row>
    <row r="41" spans="1:10" x14ac:dyDescent="0.25">
      <c r="A41" s="7" t="s">
        <v>116</v>
      </c>
      <c r="B41" s="30">
        <f>$B$9/$B$11*100</f>
        <v>29.754601226993866</v>
      </c>
      <c r="C41" s="31">
        <f>$C$9/$C$11*100</f>
        <v>24.194528875379937</v>
      </c>
      <c r="D41" s="30">
        <f>$D$9/$D$11*100</f>
        <v>29.486267254874054</v>
      </c>
      <c r="E41" s="31">
        <f>$E$9/$E$11*100</f>
        <v>29.651324965132495</v>
      </c>
      <c r="F41" s="32"/>
      <c r="G41" s="30">
        <f>B41-C41</f>
        <v>5.560072351613929</v>
      </c>
      <c r="H41" s="31">
        <f>D41-E41</f>
        <v>-0.1650577102584414</v>
      </c>
    </row>
    <row r="42" spans="1:10" x14ac:dyDescent="0.25">
      <c r="A42" s="7" t="s">
        <v>117</v>
      </c>
      <c r="B42" s="30">
        <f>$B$10/$B$11*100</f>
        <v>4.7852760736196318</v>
      </c>
      <c r="C42" s="31">
        <f>$C$10/$C$11*100</f>
        <v>4.316109422492401</v>
      </c>
      <c r="D42" s="30">
        <f>$D$10/$D$11*100</f>
        <v>4.062900241924007</v>
      </c>
      <c r="E42" s="31">
        <f>$E$10/$E$11*100</f>
        <v>3.8354253835425385</v>
      </c>
      <c r="F42" s="32"/>
      <c r="G42" s="30">
        <f>B42-C42</f>
        <v>0.46916665112723077</v>
      </c>
      <c r="H42" s="31">
        <f>D42-E42</f>
        <v>0.22747485838146853</v>
      </c>
    </row>
    <row r="43" spans="1:10" s="43" customFormat="1" x14ac:dyDescent="0.25">
      <c r="A43" s="27" t="s">
        <v>0</v>
      </c>
      <c r="B43" s="46">
        <f>SUM(B39:B42)</f>
        <v>100</v>
      </c>
      <c r="C43" s="47">
        <f>SUM(C39:C42)</f>
        <v>100.00000000000001</v>
      </c>
      <c r="D43" s="46">
        <f>SUM(D39:D42)</f>
        <v>100</v>
      </c>
      <c r="E43" s="47">
        <f>SUM(E39:E42)</f>
        <v>100</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102</v>
      </c>
      <c r="B46" s="30">
        <f>$B$14/$B$34*100</f>
        <v>0.18404907975460122</v>
      </c>
      <c r="C46" s="31">
        <f>$C$14/$C$34*100</f>
        <v>0.60790273556231</v>
      </c>
      <c r="D46" s="30">
        <f>$D$14/$D$34*100</f>
        <v>0.22057777145296714</v>
      </c>
      <c r="E46" s="31">
        <f>$E$14/$E$34*100</f>
        <v>0.48117154811715479</v>
      </c>
      <c r="F46" s="32"/>
      <c r="G46" s="30">
        <f t="shared" ref="G46:G66" si="4">B46-C46</f>
        <v>-0.42385365580770878</v>
      </c>
      <c r="H46" s="31">
        <f t="shared" ref="H46:H66" si="5">D46-E46</f>
        <v>-0.26059377666418765</v>
      </c>
    </row>
    <row r="47" spans="1:10" x14ac:dyDescent="0.25">
      <c r="A47" s="7" t="s">
        <v>103</v>
      </c>
      <c r="B47" s="30">
        <f>$B$15/$B$34*100</f>
        <v>5.2760736196319016</v>
      </c>
      <c r="C47" s="31">
        <f>$C$15/$C$34*100</f>
        <v>10.151975683890578</v>
      </c>
      <c r="D47" s="30">
        <f>$D$15/$D$34*100</f>
        <v>6.6813718514301987</v>
      </c>
      <c r="E47" s="31">
        <f>$E$15/$E$34*100</f>
        <v>5.7880055788005578</v>
      </c>
      <c r="F47" s="32"/>
      <c r="G47" s="30">
        <f t="shared" si="4"/>
        <v>-4.8759020642586766</v>
      </c>
      <c r="H47" s="31">
        <f t="shared" si="5"/>
        <v>0.89336627262964097</v>
      </c>
    </row>
    <row r="48" spans="1:10" x14ac:dyDescent="0.25">
      <c r="A48" s="7" t="s">
        <v>104</v>
      </c>
      <c r="B48" s="30">
        <f>$B$16/$B$34*100</f>
        <v>5.0306748466257671</v>
      </c>
      <c r="C48" s="31">
        <f>$C$16/$C$34*100</f>
        <v>7.4164133738601823</v>
      </c>
      <c r="D48" s="30">
        <f>$D$16/$D$34*100</f>
        <v>6.1619467767183718</v>
      </c>
      <c r="E48" s="31">
        <f>$E$16/$E$34*100</f>
        <v>7.5174337517433756</v>
      </c>
      <c r="F48" s="32"/>
      <c r="G48" s="30">
        <f t="shared" si="4"/>
        <v>-2.3857385272344152</v>
      </c>
      <c r="H48" s="31">
        <f t="shared" si="5"/>
        <v>-1.3554869750250038</v>
      </c>
    </row>
    <row r="49" spans="1:8" x14ac:dyDescent="0.25">
      <c r="A49" s="7" t="s">
        <v>105</v>
      </c>
      <c r="B49" s="30">
        <f>$B$17/$B$34*100</f>
        <v>3.0061349693251533</v>
      </c>
      <c r="C49" s="31">
        <f>$C$17/$C$34*100</f>
        <v>1.5197568389057752</v>
      </c>
      <c r="D49" s="30">
        <f>$D$17/$D$34*100</f>
        <v>2.2057777145296713</v>
      </c>
      <c r="E49" s="31">
        <f>$E$17/$E$34*100</f>
        <v>1.506276150627615</v>
      </c>
      <c r="F49" s="32"/>
      <c r="G49" s="30">
        <f t="shared" si="4"/>
        <v>1.4863781304193782</v>
      </c>
      <c r="H49" s="31">
        <f t="shared" si="5"/>
        <v>0.69950156390205631</v>
      </c>
    </row>
    <row r="50" spans="1:8" x14ac:dyDescent="0.25">
      <c r="A50" s="7" t="s">
        <v>106</v>
      </c>
      <c r="B50" s="30">
        <f>$B$18/$B$34*100</f>
        <v>0.18404907975460122</v>
      </c>
      <c r="C50" s="31">
        <f>$C$18/$C$34*100</f>
        <v>0.303951367781155</v>
      </c>
      <c r="D50" s="30">
        <f>$D$18/$D$34*100</f>
        <v>0.32019353920592003</v>
      </c>
      <c r="E50" s="31">
        <f>$E$18/$E$34*100</f>
        <v>0.299860529986053</v>
      </c>
      <c r="F50" s="32"/>
      <c r="G50" s="30">
        <f t="shared" si="4"/>
        <v>-0.11990228802655378</v>
      </c>
      <c r="H50" s="31">
        <f t="shared" si="5"/>
        <v>2.0333009219867026E-2</v>
      </c>
    </row>
    <row r="51" spans="1:8" x14ac:dyDescent="0.25">
      <c r="A51" s="7" t="s">
        <v>107</v>
      </c>
      <c r="B51" s="30">
        <f>$B$19/$B$34*100</f>
        <v>0</v>
      </c>
      <c r="C51" s="31">
        <f>$C$19/$C$34*100</f>
        <v>0</v>
      </c>
      <c r="D51" s="30">
        <f>$D$19/$D$34*100</f>
        <v>7.1154119823537785E-3</v>
      </c>
      <c r="E51" s="31">
        <f>$E$19/$E$34*100</f>
        <v>2.0920502092050208E-2</v>
      </c>
      <c r="F51" s="32"/>
      <c r="G51" s="30">
        <f t="shared" si="4"/>
        <v>0</v>
      </c>
      <c r="H51" s="31">
        <f t="shared" si="5"/>
        <v>-1.380509010969643E-2</v>
      </c>
    </row>
    <row r="52" spans="1:8" x14ac:dyDescent="0.25">
      <c r="A52" s="7" t="s">
        <v>108</v>
      </c>
      <c r="B52" s="30">
        <f>$B$20/$B$34*100</f>
        <v>1.4110429447852761</v>
      </c>
      <c r="C52" s="31">
        <f>$C$20/$C$34*100</f>
        <v>1.1550151975683891</v>
      </c>
      <c r="D52" s="30">
        <f>$D$20/$D$34*100</f>
        <v>0.90365732175892977</v>
      </c>
      <c r="E52" s="31">
        <f>$E$20/$E$34*100</f>
        <v>0.91352859135285913</v>
      </c>
      <c r="F52" s="32"/>
      <c r="G52" s="30">
        <f t="shared" si="4"/>
        <v>0.25602774721688704</v>
      </c>
      <c r="H52" s="31">
        <f t="shared" si="5"/>
        <v>-9.871269593929366E-3</v>
      </c>
    </row>
    <row r="53" spans="1:8" x14ac:dyDescent="0.25">
      <c r="A53" s="7" t="s">
        <v>109</v>
      </c>
      <c r="B53" s="30">
        <f>$B$21/$B$34*100</f>
        <v>0.42944785276073622</v>
      </c>
      <c r="C53" s="31">
        <f>$C$21/$C$34*100</f>
        <v>0.18237082066869301</v>
      </c>
      <c r="D53" s="30">
        <f>$D$21/$D$34*100</f>
        <v>0.4838480148000569</v>
      </c>
      <c r="E53" s="31">
        <f>$E$21/$E$34*100</f>
        <v>0.41143654114365413</v>
      </c>
      <c r="F53" s="32"/>
      <c r="G53" s="30">
        <f t="shared" si="4"/>
        <v>0.24707703209204321</v>
      </c>
      <c r="H53" s="31">
        <f t="shared" si="5"/>
        <v>7.2411473656402769E-2</v>
      </c>
    </row>
    <row r="54" spans="1:8" x14ac:dyDescent="0.25">
      <c r="A54" s="142" t="s">
        <v>111</v>
      </c>
      <c r="B54" s="148">
        <f>$B$22/$B$34*100</f>
        <v>2.8220858895705523</v>
      </c>
      <c r="C54" s="149">
        <f>$C$22/$C$34*100</f>
        <v>4.4376899696048628</v>
      </c>
      <c r="D54" s="148">
        <f>$D$22/$D$34*100</f>
        <v>4.3119396613063898</v>
      </c>
      <c r="E54" s="149">
        <f>$E$22/$E$34*100</f>
        <v>4.5118549511854944</v>
      </c>
      <c r="F54" s="150"/>
      <c r="G54" s="148">
        <f t="shared" si="4"/>
        <v>-1.6156040800343106</v>
      </c>
      <c r="H54" s="149">
        <f t="shared" si="5"/>
        <v>-0.19991528987910456</v>
      </c>
    </row>
    <row r="55" spans="1:8" x14ac:dyDescent="0.25">
      <c r="A55" s="7" t="s">
        <v>112</v>
      </c>
      <c r="B55" s="30">
        <f>$B$23/$B$34*100</f>
        <v>16.503067484662576</v>
      </c>
      <c r="C55" s="31">
        <f>$C$23/$C$34*100</f>
        <v>16.170212765957448</v>
      </c>
      <c r="D55" s="30">
        <f>$D$23/$D$34*100</f>
        <v>14.145439020919312</v>
      </c>
      <c r="E55" s="31">
        <f>$E$23/$E$34*100</f>
        <v>16.785216178521615</v>
      </c>
      <c r="F55" s="32"/>
      <c r="G55" s="30">
        <f t="shared" si="4"/>
        <v>0.33285471870512851</v>
      </c>
      <c r="H55" s="31">
        <f t="shared" si="5"/>
        <v>-2.6397771576023032</v>
      </c>
    </row>
    <row r="56" spans="1:8" x14ac:dyDescent="0.25">
      <c r="A56" s="7" t="s">
        <v>113</v>
      </c>
      <c r="B56" s="30">
        <f>$B$24/$B$34*100</f>
        <v>18.282208588957054</v>
      </c>
      <c r="C56" s="31">
        <f>$C$24/$C$34*100</f>
        <v>17.872340425531917</v>
      </c>
      <c r="D56" s="30">
        <f>$D$24/$D$34*100</f>
        <v>17.375836060907925</v>
      </c>
      <c r="E56" s="31">
        <f>$E$24/$E$34*100</f>
        <v>16.17154811715481</v>
      </c>
      <c r="F56" s="32"/>
      <c r="G56" s="30">
        <f t="shared" si="4"/>
        <v>0.40986816342513777</v>
      </c>
      <c r="H56" s="31">
        <f t="shared" si="5"/>
        <v>1.2042879437531155</v>
      </c>
    </row>
    <row r="57" spans="1:8" x14ac:dyDescent="0.25">
      <c r="A57" s="7" t="s">
        <v>114</v>
      </c>
      <c r="B57" s="30">
        <f>$B$25/$B$34*100</f>
        <v>11.042944785276074</v>
      </c>
      <c r="C57" s="31">
        <f>$C$25/$C$34*100</f>
        <v>10.881458966565349</v>
      </c>
      <c r="D57" s="30">
        <f>$D$25/$D$34*100</f>
        <v>12.195816137754376</v>
      </c>
      <c r="E57" s="31">
        <f>$E$25/$E$34*100</f>
        <v>10.355648535564853</v>
      </c>
      <c r="F57" s="32"/>
      <c r="G57" s="30">
        <f t="shared" si="4"/>
        <v>0.16148581871072487</v>
      </c>
      <c r="H57" s="31">
        <f t="shared" si="5"/>
        <v>1.8401676021895224</v>
      </c>
    </row>
    <row r="58" spans="1:8" x14ac:dyDescent="0.25">
      <c r="A58" s="7" t="s">
        <v>115</v>
      </c>
      <c r="B58" s="30">
        <f>$B$26/$B$34*100</f>
        <v>1.2883435582822087</v>
      </c>
      <c r="C58" s="31">
        <f>$C$26/$C$34*100</f>
        <v>0.79027355623100315</v>
      </c>
      <c r="D58" s="30">
        <f>$D$26/$D$34*100</f>
        <v>1.4373132204354633</v>
      </c>
      <c r="E58" s="31">
        <f>$E$26/$E$34*100</f>
        <v>1.7503486750348674</v>
      </c>
      <c r="F58" s="32"/>
      <c r="G58" s="30">
        <f t="shared" si="4"/>
        <v>0.49807000205120555</v>
      </c>
      <c r="H58" s="31">
        <f t="shared" si="5"/>
        <v>-0.31303545459940407</v>
      </c>
    </row>
    <row r="59" spans="1:8" x14ac:dyDescent="0.25">
      <c r="A59" s="142" t="s">
        <v>118</v>
      </c>
      <c r="B59" s="148">
        <f>$B$27/$B$34*100</f>
        <v>0.30674846625766872</v>
      </c>
      <c r="C59" s="149">
        <f>$C$27/$C$34*100</f>
        <v>0.303951367781155</v>
      </c>
      <c r="D59" s="148">
        <f>$D$27/$D$34*100</f>
        <v>0.33442436317062757</v>
      </c>
      <c r="E59" s="149">
        <f>$E$27/$E$34*100</f>
        <v>0.2789400278940028</v>
      </c>
      <c r="F59" s="150"/>
      <c r="G59" s="148">
        <f t="shared" si="4"/>
        <v>2.7970984765137152E-3</v>
      </c>
      <c r="H59" s="149">
        <f t="shared" si="5"/>
        <v>5.5484335276624774E-2</v>
      </c>
    </row>
    <row r="60" spans="1:8" x14ac:dyDescent="0.25">
      <c r="A60" s="7" t="s">
        <v>119</v>
      </c>
      <c r="B60" s="30">
        <f>$B$28/$B$34*100</f>
        <v>0</v>
      </c>
      <c r="C60" s="31">
        <f>$C$28/$C$34*100</f>
        <v>0</v>
      </c>
      <c r="D60" s="30">
        <f>$D$28/$D$34*100</f>
        <v>2.1346235947061337E-2</v>
      </c>
      <c r="E60" s="31">
        <f>$E$28/$E$34*100</f>
        <v>6.9735006973500697E-3</v>
      </c>
      <c r="F60" s="32"/>
      <c r="G60" s="30">
        <f t="shared" si="4"/>
        <v>0</v>
      </c>
      <c r="H60" s="31">
        <f t="shared" si="5"/>
        <v>1.4372735249711267E-2</v>
      </c>
    </row>
    <row r="61" spans="1:8" x14ac:dyDescent="0.25">
      <c r="A61" s="7" t="s">
        <v>120</v>
      </c>
      <c r="B61" s="30">
        <f>$B$29/$B$34*100</f>
        <v>6.1349693251533749E-2</v>
      </c>
      <c r="C61" s="31">
        <f>$C$29/$C$34*100</f>
        <v>6.0790273556231005E-2</v>
      </c>
      <c r="D61" s="30">
        <f>$D$29/$D$34*100</f>
        <v>0.10673117973530666</v>
      </c>
      <c r="E61" s="31">
        <f>$E$29/$E$34*100</f>
        <v>8.3682008368200833E-2</v>
      </c>
      <c r="F61" s="32"/>
      <c r="G61" s="30">
        <f t="shared" si="4"/>
        <v>5.5941969530274444E-4</v>
      </c>
      <c r="H61" s="31">
        <f t="shared" si="5"/>
        <v>2.3049171367105825E-2</v>
      </c>
    </row>
    <row r="62" spans="1:8" x14ac:dyDescent="0.25">
      <c r="A62" s="7" t="s">
        <v>121</v>
      </c>
      <c r="B62" s="30">
        <f>$B$30/$B$34*100</f>
        <v>1.8404907975460123</v>
      </c>
      <c r="C62" s="31">
        <f>$C$30/$C$34*100</f>
        <v>2.735562310030395</v>
      </c>
      <c r="D62" s="30">
        <f>$D$30/$D$34*100</f>
        <v>1.7930838195531522</v>
      </c>
      <c r="E62" s="31">
        <f>$E$30/$E$34*100</f>
        <v>2.2594142259414229</v>
      </c>
      <c r="F62" s="32"/>
      <c r="G62" s="30">
        <f t="shared" si="4"/>
        <v>-0.89507151248438266</v>
      </c>
      <c r="H62" s="31">
        <f t="shared" si="5"/>
        <v>-0.46633040638827072</v>
      </c>
    </row>
    <row r="63" spans="1:8" x14ac:dyDescent="0.25">
      <c r="A63" s="7" t="s">
        <v>122</v>
      </c>
      <c r="B63" s="30">
        <f>$B$31/$B$34*100</f>
        <v>2.8834355828220861</v>
      </c>
      <c r="C63" s="31">
        <f>$C$31/$C$34*100</f>
        <v>2.188449848024316</v>
      </c>
      <c r="D63" s="30">
        <f>$D$31/$D$34*100</f>
        <v>3.7640529386651487</v>
      </c>
      <c r="E63" s="31">
        <f>$E$31/$E$34*100</f>
        <v>2.9846582984658299</v>
      </c>
      <c r="F63" s="32"/>
      <c r="G63" s="30">
        <f t="shared" si="4"/>
        <v>0.69498573479777015</v>
      </c>
      <c r="H63" s="31">
        <f t="shared" si="5"/>
        <v>0.77939464019931881</v>
      </c>
    </row>
    <row r="64" spans="1:8" x14ac:dyDescent="0.25">
      <c r="A64" s="7" t="s">
        <v>123</v>
      </c>
      <c r="B64" s="30">
        <f>$B$32/$B$34*100</f>
        <v>24.662576687116562</v>
      </c>
      <c r="C64" s="31">
        <f>$C$32/$C$34*100</f>
        <v>18.90577507598784</v>
      </c>
      <c r="D64" s="30">
        <f>$D$32/$D$34*100</f>
        <v>23.466628717802763</v>
      </c>
      <c r="E64" s="31">
        <f>$E$32/$E$34*100</f>
        <v>24.037656903765694</v>
      </c>
      <c r="F64" s="32"/>
      <c r="G64" s="30">
        <f t="shared" si="4"/>
        <v>5.7568016111287221</v>
      </c>
      <c r="H64" s="31">
        <f t="shared" si="5"/>
        <v>-0.57102818596293048</v>
      </c>
    </row>
    <row r="65" spans="1:8" x14ac:dyDescent="0.25">
      <c r="A65" s="142" t="s">
        <v>117</v>
      </c>
      <c r="B65" s="148">
        <f>$B$33/$B$34*100</f>
        <v>4.7852760736196318</v>
      </c>
      <c r="C65" s="149">
        <f>$C$33/$C$34*100</f>
        <v>4.316109422492401</v>
      </c>
      <c r="D65" s="148">
        <f>$D$33/$D$34*100</f>
        <v>4.062900241924007</v>
      </c>
      <c r="E65" s="149">
        <f>$E$33/$E$34*100</f>
        <v>3.8354253835425385</v>
      </c>
      <c r="F65" s="150"/>
      <c r="G65" s="148">
        <f t="shared" si="4"/>
        <v>0.46916665112723077</v>
      </c>
      <c r="H65" s="149">
        <f t="shared" si="5"/>
        <v>0.22747485838146853</v>
      </c>
    </row>
    <row r="66" spans="1:8" s="43" customFormat="1" x14ac:dyDescent="0.25">
      <c r="A66" s="27" t="s">
        <v>0</v>
      </c>
      <c r="B66" s="46">
        <f>SUM(B46:B65)</f>
        <v>100</v>
      </c>
      <c r="C66" s="47">
        <f>SUM(C46:C65)</f>
        <v>99.999999999999986</v>
      </c>
      <c r="D66" s="46">
        <f>SUM(D46:D65)</f>
        <v>100.00000000000001</v>
      </c>
      <c r="E66" s="47">
        <f>SUM(E46:E65)</f>
        <v>100.00000000000003</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6"/>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1</v>
      </c>
      <c r="C6" s="66">
        <v>1</v>
      </c>
      <c r="D6" s="65">
        <v>6</v>
      </c>
      <c r="E6" s="66">
        <v>10</v>
      </c>
      <c r="F6" s="67"/>
      <c r="G6" s="65">
        <f t="shared" ref="G6:G37" si="0">B6-C6</f>
        <v>0</v>
      </c>
      <c r="H6" s="66">
        <f t="shared" ref="H6:H37" si="1">D6-E6</f>
        <v>-4</v>
      </c>
      <c r="I6" s="20">
        <f t="shared" ref="I6:I37" si="2">IF(C6=0, "-", IF(G6/C6&lt;10, G6/C6, "&gt;999%"))</f>
        <v>0</v>
      </c>
      <c r="J6" s="21">
        <f t="shared" ref="J6:J37" si="3">IF(E6=0, "-", IF(H6/E6&lt;10, H6/E6, "&gt;999%"))</f>
        <v>-0.4</v>
      </c>
    </row>
    <row r="7" spans="1:10" x14ac:dyDescent="0.25">
      <c r="A7" s="7" t="s">
        <v>32</v>
      </c>
      <c r="B7" s="65">
        <v>10</v>
      </c>
      <c r="C7" s="66">
        <v>15</v>
      </c>
      <c r="D7" s="65">
        <v>114</v>
      </c>
      <c r="E7" s="66">
        <v>145</v>
      </c>
      <c r="F7" s="67"/>
      <c r="G7" s="65">
        <f t="shared" si="0"/>
        <v>-5</v>
      </c>
      <c r="H7" s="66">
        <f t="shared" si="1"/>
        <v>-31</v>
      </c>
      <c r="I7" s="20">
        <f t="shared" si="2"/>
        <v>-0.33333333333333331</v>
      </c>
      <c r="J7" s="21">
        <f t="shared" si="3"/>
        <v>-0.21379310344827587</v>
      </c>
    </row>
    <row r="8" spans="1:10" x14ac:dyDescent="0.25">
      <c r="A8" s="7" t="s">
        <v>33</v>
      </c>
      <c r="B8" s="65">
        <v>12</v>
      </c>
      <c r="C8" s="66">
        <v>12</v>
      </c>
      <c r="D8" s="65">
        <v>128</v>
      </c>
      <c r="E8" s="66">
        <v>129</v>
      </c>
      <c r="F8" s="67"/>
      <c r="G8" s="65">
        <f t="shared" si="0"/>
        <v>0</v>
      </c>
      <c r="H8" s="66">
        <f t="shared" si="1"/>
        <v>-1</v>
      </c>
      <c r="I8" s="20">
        <f t="shared" si="2"/>
        <v>0</v>
      </c>
      <c r="J8" s="21">
        <f t="shared" si="3"/>
        <v>-7.7519379844961239E-3</v>
      </c>
    </row>
    <row r="9" spans="1:10" x14ac:dyDescent="0.25">
      <c r="A9" s="7" t="s">
        <v>34</v>
      </c>
      <c r="B9" s="65">
        <v>6</v>
      </c>
      <c r="C9" s="66">
        <v>5</v>
      </c>
      <c r="D9" s="65">
        <v>31</v>
      </c>
      <c r="E9" s="66">
        <v>21</v>
      </c>
      <c r="F9" s="67"/>
      <c r="G9" s="65">
        <f t="shared" si="0"/>
        <v>1</v>
      </c>
      <c r="H9" s="66">
        <f t="shared" si="1"/>
        <v>10</v>
      </c>
      <c r="I9" s="20">
        <f t="shared" si="2"/>
        <v>0.2</v>
      </c>
      <c r="J9" s="21">
        <f t="shared" si="3"/>
        <v>0.47619047619047616</v>
      </c>
    </row>
    <row r="10" spans="1:10" x14ac:dyDescent="0.25">
      <c r="A10" s="7" t="s">
        <v>35</v>
      </c>
      <c r="B10" s="65">
        <v>0</v>
      </c>
      <c r="C10" s="66">
        <v>0</v>
      </c>
      <c r="D10" s="65">
        <v>0</v>
      </c>
      <c r="E10" s="66">
        <v>1</v>
      </c>
      <c r="F10" s="67"/>
      <c r="G10" s="65">
        <f t="shared" si="0"/>
        <v>0</v>
      </c>
      <c r="H10" s="66">
        <f t="shared" si="1"/>
        <v>-1</v>
      </c>
      <c r="I10" s="20" t="str">
        <f t="shared" si="2"/>
        <v>-</v>
      </c>
      <c r="J10" s="21">
        <f t="shared" si="3"/>
        <v>-1</v>
      </c>
    </row>
    <row r="11" spans="1:10" x14ac:dyDescent="0.25">
      <c r="A11" s="7" t="s">
        <v>36</v>
      </c>
      <c r="B11" s="65">
        <v>0</v>
      </c>
      <c r="C11" s="66">
        <v>0</v>
      </c>
      <c r="D11" s="65">
        <v>1</v>
      </c>
      <c r="E11" s="66">
        <v>0</v>
      </c>
      <c r="F11" s="67"/>
      <c r="G11" s="65">
        <f t="shared" si="0"/>
        <v>0</v>
      </c>
      <c r="H11" s="66">
        <f t="shared" si="1"/>
        <v>1</v>
      </c>
      <c r="I11" s="20" t="str">
        <f t="shared" si="2"/>
        <v>-</v>
      </c>
      <c r="J11" s="21" t="str">
        <f t="shared" si="3"/>
        <v>-</v>
      </c>
    </row>
    <row r="12" spans="1:10" x14ac:dyDescent="0.25">
      <c r="A12" s="7" t="s">
        <v>38</v>
      </c>
      <c r="B12" s="65">
        <v>0</v>
      </c>
      <c r="C12" s="66">
        <v>0</v>
      </c>
      <c r="D12" s="65">
        <v>0</v>
      </c>
      <c r="E12" s="66">
        <v>1</v>
      </c>
      <c r="F12" s="67"/>
      <c r="G12" s="65">
        <f t="shared" si="0"/>
        <v>0</v>
      </c>
      <c r="H12" s="66">
        <f t="shared" si="1"/>
        <v>-1</v>
      </c>
      <c r="I12" s="20" t="str">
        <f t="shared" si="2"/>
        <v>-</v>
      </c>
      <c r="J12" s="21">
        <f t="shared" si="3"/>
        <v>-1</v>
      </c>
    </row>
    <row r="13" spans="1:10" x14ac:dyDescent="0.25">
      <c r="A13" s="7" t="s">
        <v>39</v>
      </c>
      <c r="B13" s="65">
        <v>0</v>
      </c>
      <c r="C13" s="66">
        <v>0</v>
      </c>
      <c r="D13" s="65">
        <v>4</v>
      </c>
      <c r="E13" s="66">
        <v>2</v>
      </c>
      <c r="F13" s="67"/>
      <c r="G13" s="65">
        <f t="shared" si="0"/>
        <v>0</v>
      </c>
      <c r="H13" s="66">
        <f t="shared" si="1"/>
        <v>2</v>
      </c>
      <c r="I13" s="20" t="str">
        <f t="shared" si="2"/>
        <v>-</v>
      </c>
      <c r="J13" s="21">
        <f t="shared" si="3"/>
        <v>1</v>
      </c>
    </row>
    <row r="14" spans="1:10" x14ac:dyDescent="0.25">
      <c r="A14" s="7" t="s">
        <v>40</v>
      </c>
      <c r="B14" s="65">
        <v>2</v>
      </c>
      <c r="C14" s="66">
        <v>3</v>
      </c>
      <c r="D14" s="65">
        <v>18</v>
      </c>
      <c r="E14" s="66">
        <v>21</v>
      </c>
      <c r="F14" s="67"/>
      <c r="G14" s="65">
        <f t="shared" si="0"/>
        <v>-1</v>
      </c>
      <c r="H14" s="66">
        <f t="shared" si="1"/>
        <v>-3</v>
      </c>
      <c r="I14" s="20">
        <f t="shared" si="2"/>
        <v>-0.33333333333333331</v>
      </c>
      <c r="J14" s="21">
        <f t="shared" si="3"/>
        <v>-0.14285714285714285</v>
      </c>
    </row>
    <row r="15" spans="1:10" x14ac:dyDescent="0.25">
      <c r="A15" s="7" t="s">
        <v>41</v>
      </c>
      <c r="B15" s="65">
        <v>122</v>
      </c>
      <c r="C15" s="66">
        <v>110</v>
      </c>
      <c r="D15" s="65">
        <v>868</v>
      </c>
      <c r="E15" s="66">
        <v>1114</v>
      </c>
      <c r="F15" s="67"/>
      <c r="G15" s="65">
        <f t="shared" si="0"/>
        <v>12</v>
      </c>
      <c r="H15" s="66">
        <f t="shared" si="1"/>
        <v>-246</v>
      </c>
      <c r="I15" s="20">
        <f t="shared" si="2"/>
        <v>0.10909090909090909</v>
      </c>
      <c r="J15" s="21">
        <f t="shared" si="3"/>
        <v>-0.22082585278276481</v>
      </c>
    </row>
    <row r="16" spans="1:10" x14ac:dyDescent="0.25">
      <c r="A16" s="7" t="s">
        <v>44</v>
      </c>
      <c r="B16" s="65">
        <v>0</v>
      </c>
      <c r="C16" s="66">
        <v>0</v>
      </c>
      <c r="D16" s="65">
        <v>5</v>
      </c>
      <c r="E16" s="66">
        <v>2</v>
      </c>
      <c r="F16" s="67"/>
      <c r="G16" s="65">
        <f t="shared" si="0"/>
        <v>0</v>
      </c>
      <c r="H16" s="66">
        <f t="shared" si="1"/>
        <v>3</v>
      </c>
      <c r="I16" s="20" t="str">
        <f t="shared" si="2"/>
        <v>-</v>
      </c>
      <c r="J16" s="21">
        <f t="shared" si="3"/>
        <v>1.5</v>
      </c>
    </row>
    <row r="17" spans="1:10" x14ac:dyDescent="0.25">
      <c r="A17" s="7" t="s">
        <v>45</v>
      </c>
      <c r="B17" s="65">
        <v>23</v>
      </c>
      <c r="C17" s="66">
        <v>13</v>
      </c>
      <c r="D17" s="65">
        <v>97</v>
      </c>
      <c r="E17" s="66">
        <v>126</v>
      </c>
      <c r="F17" s="67"/>
      <c r="G17" s="65">
        <f t="shared" si="0"/>
        <v>10</v>
      </c>
      <c r="H17" s="66">
        <f t="shared" si="1"/>
        <v>-29</v>
      </c>
      <c r="I17" s="20">
        <f t="shared" si="2"/>
        <v>0.76923076923076927</v>
      </c>
      <c r="J17" s="21">
        <f t="shared" si="3"/>
        <v>-0.23015873015873015</v>
      </c>
    </row>
    <row r="18" spans="1:10" x14ac:dyDescent="0.25">
      <c r="A18" s="7" t="s">
        <v>47</v>
      </c>
      <c r="B18" s="65">
        <v>19</v>
      </c>
      <c r="C18" s="66">
        <v>35</v>
      </c>
      <c r="D18" s="65">
        <v>180</v>
      </c>
      <c r="E18" s="66">
        <v>286</v>
      </c>
      <c r="F18" s="67"/>
      <c r="G18" s="65">
        <f t="shared" si="0"/>
        <v>-16</v>
      </c>
      <c r="H18" s="66">
        <f t="shared" si="1"/>
        <v>-106</v>
      </c>
      <c r="I18" s="20">
        <f t="shared" si="2"/>
        <v>-0.45714285714285713</v>
      </c>
      <c r="J18" s="21">
        <f t="shared" si="3"/>
        <v>-0.37062937062937062</v>
      </c>
    </row>
    <row r="19" spans="1:10" x14ac:dyDescent="0.25">
      <c r="A19" s="7" t="s">
        <v>48</v>
      </c>
      <c r="B19" s="65">
        <v>112</v>
      </c>
      <c r="C19" s="66">
        <v>115</v>
      </c>
      <c r="D19" s="65">
        <v>927</v>
      </c>
      <c r="E19" s="66">
        <v>953</v>
      </c>
      <c r="F19" s="67"/>
      <c r="G19" s="65">
        <f t="shared" si="0"/>
        <v>-3</v>
      </c>
      <c r="H19" s="66">
        <f t="shared" si="1"/>
        <v>-26</v>
      </c>
      <c r="I19" s="20">
        <f t="shared" si="2"/>
        <v>-2.6086956521739129E-2</v>
      </c>
      <c r="J19" s="21">
        <f t="shared" si="3"/>
        <v>-2.7282266526757609E-2</v>
      </c>
    </row>
    <row r="20" spans="1:10" x14ac:dyDescent="0.25">
      <c r="A20" s="7" t="s">
        <v>51</v>
      </c>
      <c r="B20" s="65">
        <v>60</v>
      </c>
      <c r="C20" s="66">
        <v>57</v>
      </c>
      <c r="D20" s="65">
        <v>600</v>
      </c>
      <c r="E20" s="66">
        <v>535</v>
      </c>
      <c r="F20" s="67"/>
      <c r="G20" s="65">
        <f t="shared" si="0"/>
        <v>3</v>
      </c>
      <c r="H20" s="66">
        <f t="shared" si="1"/>
        <v>65</v>
      </c>
      <c r="I20" s="20">
        <f t="shared" si="2"/>
        <v>5.2631578947368418E-2</v>
      </c>
      <c r="J20" s="21">
        <f t="shared" si="3"/>
        <v>0.12149532710280374</v>
      </c>
    </row>
    <row r="21" spans="1:10" x14ac:dyDescent="0.25">
      <c r="A21" s="7" t="s">
        <v>53</v>
      </c>
      <c r="B21" s="65">
        <v>0</v>
      </c>
      <c r="C21" s="66">
        <v>5</v>
      </c>
      <c r="D21" s="65">
        <v>8</v>
      </c>
      <c r="E21" s="66">
        <v>29</v>
      </c>
      <c r="F21" s="67"/>
      <c r="G21" s="65">
        <f t="shared" si="0"/>
        <v>-5</v>
      </c>
      <c r="H21" s="66">
        <f t="shared" si="1"/>
        <v>-21</v>
      </c>
      <c r="I21" s="20">
        <f t="shared" si="2"/>
        <v>-1</v>
      </c>
      <c r="J21" s="21">
        <f t="shared" si="3"/>
        <v>-0.72413793103448276</v>
      </c>
    </row>
    <row r="22" spans="1:10" x14ac:dyDescent="0.25">
      <c r="A22" s="7" t="s">
        <v>54</v>
      </c>
      <c r="B22" s="65">
        <v>6</v>
      </c>
      <c r="C22" s="66">
        <v>12</v>
      </c>
      <c r="D22" s="65">
        <v>78</v>
      </c>
      <c r="E22" s="66">
        <v>94</v>
      </c>
      <c r="F22" s="67"/>
      <c r="G22" s="65">
        <f t="shared" si="0"/>
        <v>-6</v>
      </c>
      <c r="H22" s="66">
        <f t="shared" si="1"/>
        <v>-16</v>
      </c>
      <c r="I22" s="20">
        <f t="shared" si="2"/>
        <v>-0.5</v>
      </c>
      <c r="J22" s="21">
        <f t="shared" si="3"/>
        <v>-0.1702127659574468</v>
      </c>
    </row>
    <row r="23" spans="1:10" x14ac:dyDescent="0.25">
      <c r="A23" s="7" t="s">
        <v>56</v>
      </c>
      <c r="B23" s="65">
        <v>101</v>
      </c>
      <c r="C23" s="66">
        <v>84</v>
      </c>
      <c r="D23" s="65">
        <v>754</v>
      </c>
      <c r="E23" s="66">
        <v>728</v>
      </c>
      <c r="F23" s="67"/>
      <c r="G23" s="65">
        <f t="shared" si="0"/>
        <v>17</v>
      </c>
      <c r="H23" s="66">
        <f t="shared" si="1"/>
        <v>26</v>
      </c>
      <c r="I23" s="20">
        <f t="shared" si="2"/>
        <v>0.20238095238095238</v>
      </c>
      <c r="J23" s="21">
        <f t="shared" si="3"/>
        <v>3.5714285714285712E-2</v>
      </c>
    </row>
    <row r="24" spans="1:10" x14ac:dyDescent="0.25">
      <c r="A24" s="7" t="s">
        <v>57</v>
      </c>
      <c r="B24" s="65">
        <v>8</v>
      </c>
      <c r="C24" s="66">
        <v>7</v>
      </c>
      <c r="D24" s="65">
        <v>62</v>
      </c>
      <c r="E24" s="66">
        <v>76</v>
      </c>
      <c r="F24" s="67"/>
      <c r="G24" s="65">
        <f t="shared" si="0"/>
        <v>1</v>
      </c>
      <c r="H24" s="66">
        <f t="shared" si="1"/>
        <v>-14</v>
      </c>
      <c r="I24" s="20">
        <f t="shared" si="2"/>
        <v>0.14285714285714285</v>
      </c>
      <c r="J24" s="21">
        <f t="shared" si="3"/>
        <v>-0.18421052631578946</v>
      </c>
    </row>
    <row r="25" spans="1:10" x14ac:dyDescent="0.25">
      <c r="A25" s="7" t="s">
        <v>58</v>
      </c>
      <c r="B25" s="65">
        <v>39</v>
      </c>
      <c r="C25" s="66">
        <v>44</v>
      </c>
      <c r="D25" s="65">
        <v>309</v>
      </c>
      <c r="E25" s="66">
        <v>220</v>
      </c>
      <c r="F25" s="67"/>
      <c r="G25" s="65">
        <f t="shared" si="0"/>
        <v>-5</v>
      </c>
      <c r="H25" s="66">
        <f t="shared" si="1"/>
        <v>89</v>
      </c>
      <c r="I25" s="20">
        <f t="shared" si="2"/>
        <v>-0.11363636363636363</v>
      </c>
      <c r="J25" s="21">
        <f t="shared" si="3"/>
        <v>0.40454545454545454</v>
      </c>
    </row>
    <row r="26" spans="1:10" x14ac:dyDescent="0.25">
      <c r="A26" s="7" t="s">
        <v>59</v>
      </c>
      <c r="B26" s="65">
        <v>7</v>
      </c>
      <c r="C26" s="66">
        <v>2</v>
      </c>
      <c r="D26" s="65">
        <v>38</v>
      </c>
      <c r="E26" s="66">
        <v>10</v>
      </c>
      <c r="F26" s="67"/>
      <c r="G26" s="65">
        <f t="shared" si="0"/>
        <v>5</v>
      </c>
      <c r="H26" s="66">
        <f t="shared" si="1"/>
        <v>28</v>
      </c>
      <c r="I26" s="20">
        <f t="shared" si="2"/>
        <v>2.5</v>
      </c>
      <c r="J26" s="21">
        <f t="shared" si="3"/>
        <v>2.8</v>
      </c>
    </row>
    <row r="27" spans="1:10" x14ac:dyDescent="0.25">
      <c r="A27" s="7" t="s">
        <v>60</v>
      </c>
      <c r="B27" s="65">
        <v>0</v>
      </c>
      <c r="C27" s="66">
        <v>0</v>
      </c>
      <c r="D27" s="65">
        <v>1</v>
      </c>
      <c r="E27" s="66">
        <v>0</v>
      </c>
      <c r="F27" s="67"/>
      <c r="G27" s="65">
        <f t="shared" si="0"/>
        <v>0</v>
      </c>
      <c r="H27" s="66">
        <f t="shared" si="1"/>
        <v>1</v>
      </c>
      <c r="I27" s="20" t="str">
        <f t="shared" si="2"/>
        <v>-</v>
      </c>
      <c r="J27" s="21" t="str">
        <f t="shared" si="3"/>
        <v>-</v>
      </c>
    </row>
    <row r="28" spans="1:10" x14ac:dyDescent="0.25">
      <c r="A28" s="7" t="s">
        <v>63</v>
      </c>
      <c r="B28" s="65">
        <v>0</v>
      </c>
      <c r="C28" s="66">
        <v>0</v>
      </c>
      <c r="D28" s="65">
        <v>1</v>
      </c>
      <c r="E28" s="66">
        <v>3</v>
      </c>
      <c r="F28" s="67"/>
      <c r="G28" s="65">
        <f t="shared" si="0"/>
        <v>0</v>
      </c>
      <c r="H28" s="66">
        <f t="shared" si="1"/>
        <v>-2</v>
      </c>
      <c r="I28" s="20" t="str">
        <f t="shared" si="2"/>
        <v>-</v>
      </c>
      <c r="J28" s="21">
        <f t="shared" si="3"/>
        <v>-0.66666666666666663</v>
      </c>
    </row>
    <row r="29" spans="1:10" x14ac:dyDescent="0.25">
      <c r="A29" s="7" t="s">
        <v>64</v>
      </c>
      <c r="B29" s="65">
        <v>72</v>
      </c>
      <c r="C29" s="66">
        <v>113</v>
      </c>
      <c r="D29" s="65">
        <v>890</v>
      </c>
      <c r="E29" s="66">
        <v>1059</v>
      </c>
      <c r="F29" s="67"/>
      <c r="G29" s="65">
        <f t="shared" si="0"/>
        <v>-41</v>
      </c>
      <c r="H29" s="66">
        <f t="shared" si="1"/>
        <v>-169</v>
      </c>
      <c r="I29" s="20">
        <f t="shared" si="2"/>
        <v>-0.36283185840707965</v>
      </c>
      <c r="J29" s="21">
        <f t="shared" si="3"/>
        <v>-0.15958451369216242</v>
      </c>
    </row>
    <row r="30" spans="1:10" x14ac:dyDescent="0.25">
      <c r="A30" s="7" t="s">
        <v>65</v>
      </c>
      <c r="B30" s="65">
        <v>0</v>
      </c>
      <c r="C30" s="66">
        <v>0</v>
      </c>
      <c r="D30" s="65">
        <v>0</v>
      </c>
      <c r="E30" s="66">
        <v>1</v>
      </c>
      <c r="F30" s="67"/>
      <c r="G30" s="65">
        <f t="shared" si="0"/>
        <v>0</v>
      </c>
      <c r="H30" s="66">
        <f t="shared" si="1"/>
        <v>-1</v>
      </c>
      <c r="I30" s="20" t="str">
        <f t="shared" si="2"/>
        <v>-</v>
      </c>
      <c r="J30" s="21">
        <f t="shared" si="3"/>
        <v>-1</v>
      </c>
    </row>
    <row r="31" spans="1:10" x14ac:dyDescent="0.25">
      <c r="A31" s="7" t="s">
        <v>66</v>
      </c>
      <c r="B31" s="65">
        <v>12</v>
      </c>
      <c r="C31" s="66">
        <v>21</v>
      </c>
      <c r="D31" s="65">
        <v>145</v>
      </c>
      <c r="E31" s="66">
        <v>161</v>
      </c>
      <c r="F31" s="67"/>
      <c r="G31" s="65">
        <f t="shared" si="0"/>
        <v>-9</v>
      </c>
      <c r="H31" s="66">
        <f t="shared" si="1"/>
        <v>-16</v>
      </c>
      <c r="I31" s="20">
        <f t="shared" si="2"/>
        <v>-0.42857142857142855</v>
      </c>
      <c r="J31" s="21">
        <f t="shared" si="3"/>
        <v>-9.9378881987577633E-2</v>
      </c>
    </row>
    <row r="32" spans="1:10" x14ac:dyDescent="0.25">
      <c r="A32" s="7" t="s">
        <v>68</v>
      </c>
      <c r="B32" s="65">
        <v>12</v>
      </c>
      <c r="C32" s="66">
        <v>2</v>
      </c>
      <c r="D32" s="65">
        <v>51</v>
      </c>
      <c r="E32" s="66">
        <v>40</v>
      </c>
      <c r="F32" s="67"/>
      <c r="G32" s="65">
        <f t="shared" si="0"/>
        <v>10</v>
      </c>
      <c r="H32" s="66">
        <f t="shared" si="1"/>
        <v>11</v>
      </c>
      <c r="I32" s="20">
        <f t="shared" si="2"/>
        <v>5</v>
      </c>
      <c r="J32" s="21">
        <f t="shared" si="3"/>
        <v>0.27500000000000002</v>
      </c>
    </row>
    <row r="33" spans="1:10" x14ac:dyDescent="0.25">
      <c r="A33" s="7" t="s">
        <v>69</v>
      </c>
      <c r="B33" s="65">
        <v>98</v>
      </c>
      <c r="C33" s="66">
        <v>79</v>
      </c>
      <c r="D33" s="65">
        <v>783</v>
      </c>
      <c r="E33" s="66">
        <v>729</v>
      </c>
      <c r="F33" s="67"/>
      <c r="G33" s="65">
        <f t="shared" si="0"/>
        <v>19</v>
      </c>
      <c r="H33" s="66">
        <f t="shared" si="1"/>
        <v>54</v>
      </c>
      <c r="I33" s="20">
        <f t="shared" si="2"/>
        <v>0.24050632911392406</v>
      </c>
      <c r="J33" s="21">
        <f t="shared" si="3"/>
        <v>7.407407407407407E-2</v>
      </c>
    </row>
    <row r="34" spans="1:10" x14ac:dyDescent="0.25">
      <c r="A34" s="7" t="s">
        <v>70</v>
      </c>
      <c r="B34" s="65">
        <v>5</v>
      </c>
      <c r="C34" s="66">
        <v>3</v>
      </c>
      <c r="D34" s="65">
        <v>31</v>
      </c>
      <c r="E34" s="66">
        <v>37</v>
      </c>
      <c r="F34" s="67"/>
      <c r="G34" s="65">
        <f t="shared" si="0"/>
        <v>2</v>
      </c>
      <c r="H34" s="66">
        <f t="shared" si="1"/>
        <v>-6</v>
      </c>
      <c r="I34" s="20">
        <f t="shared" si="2"/>
        <v>0.66666666666666663</v>
      </c>
      <c r="J34" s="21">
        <f t="shared" si="3"/>
        <v>-0.16216216216216217</v>
      </c>
    </row>
    <row r="35" spans="1:10" x14ac:dyDescent="0.25">
      <c r="A35" s="7" t="s">
        <v>71</v>
      </c>
      <c r="B35" s="65">
        <v>141</v>
      </c>
      <c r="C35" s="66">
        <v>107</v>
      </c>
      <c r="D35" s="65">
        <v>1399</v>
      </c>
      <c r="E35" s="66">
        <v>1118</v>
      </c>
      <c r="F35" s="67"/>
      <c r="G35" s="65">
        <f t="shared" si="0"/>
        <v>34</v>
      </c>
      <c r="H35" s="66">
        <f t="shared" si="1"/>
        <v>281</v>
      </c>
      <c r="I35" s="20">
        <f t="shared" si="2"/>
        <v>0.31775700934579437</v>
      </c>
      <c r="J35" s="21">
        <f t="shared" si="3"/>
        <v>0.25134168157423969</v>
      </c>
    </row>
    <row r="36" spans="1:10" x14ac:dyDescent="0.25">
      <c r="A36" s="7" t="s">
        <v>72</v>
      </c>
      <c r="B36" s="65">
        <v>46</v>
      </c>
      <c r="C36" s="66">
        <v>40</v>
      </c>
      <c r="D36" s="65">
        <v>431</v>
      </c>
      <c r="E36" s="66">
        <v>604</v>
      </c>
      <c r="F36" s="67"/>
      <c r="G36" s="65">
        <f t="shared" si="0"/>
        <v>6</v>
      </c>
      <c r="H36" s="66">
        <f t="shared" si="1"/>
        <v>-173</v>
      </c>
      <c r="I36" s="20">
        <f t="shared" si="2"/>
        <v>0.15</v>
      </c>
      <c r="J36" s="21">
        <f t="shared" si="3"/>
        <v>-0.28642384105960267</v>
      </c>
    </row>
    <row r="37" spans="1:10" x14ac:dyDescent="0.25">
      <c r="A37" s="7" t="s">
        <v>73</v>
      </c>
      <c r="B37" s="65">
        <v>2</v>
      </c>
      <c r="C37" s="66">
        <v>1</v>
      </c>
      <c r="D37" s="65">
        <v>28</v>
      </c>
      <c r="E37" s="66">
        <v>24</v>
      </c>
      <c r="F37" s="67"/>
      <c r="G37" s="65">
        <f t="shared" si="0"/>
        <v>1</v>
      </c>
      <c r="H37" s="66">
        <f t="shared" si="1"/>
        <v>4</v>
      </c>
      <c r="I37" s="20">
        <f t="shared" si="2"/>
        <v>1</v>
      </c>
      <c r="J37" s="21">
        <f t="shared" si="3"/>
        <v>0.16666666666666666</v>
      </c>
    </row>
    <row r="38" spans="1:10" x14ac:dyDescent="0.25">
      <c r="A38" s="7" t="s">
        <v>74</v>
      </c>
      <c r="B38" s="65">
        <v>2</v>
      </c>
      <c r="C38" s="66">
        <v>0</v>
      </c>
      <c r="D38" s="65">
        <v>26</v>
      </c>
      <c r="E38" s="66">
        <v>0</v>
      </c>
      <c r="F38" s="67"/>
      <c r="G38" s="65">
        <f t="shared" ref="G38:G64" si="4">B38-C38</f>
        <v>2</v>
      </c>
      <c r="H38" s="66">
        <f t="shared" ref="H38:H64" si="5">D38-E38</f>
        <v>26</v>
      </c>
      <c r="I38" s="20" t="str">
        <f t="shared" ref="I38:I64" si="6">IF(C38=0, "-", IF(G38/C38&lt;10, G38/C38, "&gt;999%"))</f>
        <v>-</v>
      </c>
      <c r="J38" s="21" t="str">
        <f t="shared" ref="J38:J64" si="7">IF(E38=0, "-", IF(H38/E38&lt;10, H38/E38, "&gt;999%"))</f>
        <v>-</v>
      </c>
    </row>
    <row r="39" spans="1:10" x14ac:dyDescent="0.25">
      <c r="A39" s="7" t="s">
        <v>75</v>
      </c>
      <c r="B39" s="65">
        <v>6</v>
      </c>
      <c r="C39" s="66">
        <v>2</v>
      </c>
      <c r="D39" s="65">
        <v>73</v>
      </c>
      <c r="E39" s="66">
        <v>33</v>
      </c>
      <c r="F39" s="67"/>
      <c r="G39" s="65">
        <f t="shared" si="4"/>
        <v>4</v>
      </c>
      <c r="H39" s="66">
        <f t="shared" si="5"/>
        <v>40</v>
      </c>
      <c r="I39" s="20">
        <f t="shared" si="6"/>
        <v>2</v>
      </c>
      <c r="J39" s="21">
        <f t="shared" si="7"/>
        <v>1.2121212121212122</v>
      </c>
    </row>
    <row r="40" spans="1:10" x14ac:dyDescent="0.25">
      <c r="A40" s="7" t="s">
        <v>76</v>
      </c>
      <c r="B40" s="65">
        <v>14</v>
      </c>
      <c r="C40" s="66">
        <v>6</v>
      </c>
      <c r="D40" s="65">
        <v>113</v>
      </c>
      <c r="E40" s="66">
        <v>78</v>
      </c>
      <c r="F40" s="67"/>
      <c r="G40" s="65">
        <f t="shared" si="4"/>
        <v>8</v>
      </c>
      <c r="H40" s="66">
        <f t="shared" si="5"/>
        <v>35</v>
      </c>
      <c r="I40" s="20">
        <f t="shared" si="6"/>
        <v>1.3333333333333333</v>
      </c>
      <c r="J40" s="21">
        <f t="shared" si="7"/>
        <v>0.44871794871794873</v>
      </c>
    </row>
    <row r="41" spans="1:10" x14ac:dyDescent="0.25">
      <c r="A41" s="7" t="s">
        <v>77</v>
      </c>
      <c r="B41" s="65">
        <v>21</v>
      </c>
      <c r="C41" s="66">
        <v>24</v>
      </c>
      <c r="D41" s="65">
        <v>170</v>
      </c>
      <c r="E41" s="66">
        <v>137</v>
      </c>
      <c r="F41" s="67"/>
      <c r="G41" s="65">
        <f t="shared" si="4"/>
        <v>-3</v>
      </c>
      <c r="H41" s="66">
        <f t="shared" si="5"/>
        <v>33</v>
      </c>
      <c r="I41" s="20">
        <f t="shared" si="6"/>
        <v>-0.125</v>
      </c>
      <c r="J41" s="21">
        <f t="shared" si="7"/>
        <v>0.24087591240875914</v>
      </c>
    </row>
    <row r="42" spans="1:10" x14ac:dyDescent="0.25">
      <c r="A42" s="7" t="s">
        <v>79</v>
      </c>
      <c r="B42" s="65">
        <v>21</v>
      </c>
      <c r="C42" s="66">
        <v>15</v>
      </c>
      <c r="D42" s="65">
        <v>146</v>
      </c>
      <c r="E42" s="66">
        <v>226</v>
      </c>
      <c r="F42" s="67"/>
      <c r="G42" s="65">
        <f t="shared" si="4"/>
        <v>6</v>
      </c>
      <c r="H42" s="66">
        <f t="shared" si="5"/>
        <v>-80</v>
      </c>
      <c r="I42" s="20">
        <f t="shared" si="6"/>
        <v>0.4</v>
      </c>
      <c r="J42" s="21">
        <f t="shared" si="7"/>
        <v>-0.35398230088495575</v>
      </c>
    </row>
    <row r="43" spans="1:10" x14ac:dyDescent="0.25">
      <c r="A43" s="7" t="s">
        <v>80</v>
      </c>
      <c r="B43" s="65">
        <v>8</v>
      </c>
      <c r="C43" s="66">
        <v>8</v>
      </c>
      <c r="D43" s="65">
        <v>67</v>
      </c>
      <c r="E43" s="66">
        <v>48</v>
      </c>
      <c r="F43" s="67"/>
      <c r="G43" s="65">
        <f t="shared" si="4"/>
        <v>0</v>
      </c>
      <c r="H43" s="66">
        <f t="shared" si="5"/>
        <v>19</v>
      </c>
      <c r="I43" s="20">
        <f t="shared" si="6"/>
        <v>0</v>
      </c>
      <c r="J43" s="21">
        <f t="shared" si="7"/>
        <v>0.39583333333333331</v>
      </c>
    </row>
    <row r="44" spans="1:10" x14ac:dyDescent="0.25">
      <c r="A44" s="7" t="s">
        <v>81</v>
      </c>
      <c r="B44" s="65">
        <v>92</v>
      </c>
      <c r="C44" s="66">
        <v>104</v>
      </c>
      <c r="D44" s="65">
        <v>835</v>
      </c>
      <c r="E44" s="66">
        <v>889</v>
      </c>
      <c r="F44" s="67"/>
      <c r="G44" s="65">
        <f t="shared" si="4"/>
        <v>-12</v>
      </c>
      <c r="H44" s="66">
        <f t="shared" si="5"/>
        <v>-54</v>
      </c>
      <c r="I44" s="20">
        <f t="shared" si="6"/>
        <v>-0.11538461538461539</v>
      </c>
      <c r="J44" s="21">
        <f t="shared" si="7"/>
        <v>-6.074240719910011E-2</v>
      </c>
    </row>
    <row r="45" spans="1:10" x14ac:dyDescent="0.25">
      <c r="A45" s="7" t="s">
        <v>82</v>
      </c>
      <c r="B45" s="65">
        <v>47</v>
      </c>
      <c r="C45" s="66">
        <v>132</v>
      </c>
      <c r="D45" s="65">
        <v>585</v>
      </c>
      <c r="E45" s="66">
        <v>440</v>
      </c>
      <c r="F45" s="67"/>
      <c r="G45" s="65">
        <f t="shared" si="4"/>
        <v>-85</v>
      </c>
      <c r="H45" s="66">
        <f t="shared" si="5"/>
        <v>145</v>
      </c>
      <c r="I45" s="20">
        <f t="shared" si="6"/>
        <v>-0.64393939393939392</v>
      </c>
      <c r="J45" s="21">
        <f t="shared" si="7"/>
        <v>0.32954545454545453</v>
      </c>
    </row>
    <row r="46" spans="1:10" x14ac:dyDescent="0.25">
      <c r="A46" s="7" t="s">
        <v>83</v>
      </c>
      <c r="B46" s="65">
        <v>37</v>
      </c>
      <c r="C46" s="66">
        <v>0</v>
      </c>
      <c r="D46" s="65">
        <v>105</v>
      </c>
      <c r="E46" s="66">
        <v>0</v>
      </c>
      <c r="F46" s="67"/>
      <c r="G46" s="65">
        <f t="shared" si="4"/>
        <v>37</v>
      </c>
      <c r="H46" s="66">
        <f t="shared" si="5"/>
        <v>105</v>
      </c>
      <c r="I46" s="20" t="str">
        <f t="shared" si="6"/>
        <v>-</v>
      </c>
      <c r="J46" s="21" t="str">
        <f t="shared" si="7"/>
        <v>-</v>
      </c>
    </row>
    <row r="47" spans="1:10" x14ac:dyDescent="0.25">
      <c r="A47" s="7" t="s">
        <v>84</v>
      </c>
      <c r="B47" s="65">
        <v>313</v>
      </c>
      <c r="C47" s="66">
        <v>311</v>
      </c>
      <c r="D47" s="65">
        <v>2942</v>
      </c>
      <c r="E47" s="66">
        <v>3019</v>
      </c>
      <c r="F47" s="67"/>
      <c r="G47" s="65">
        <f t="shared" si="4"/>
        <v>2</v>
      </c>
      <c r="H47" s="66">
        <f t="shared" si="5"/>
        <v>-77</v>
      </c>
      <c r="I47" s="20">
        <f t="shared" si="6"/>
        <v>6.4308681672025723E-3</v>
      </c>
      <c r="J47" s="21">
        <f t="shared" si="7"/>
        <v>-2.5505134150380922E-2</v>
      </c>
    </row>
    <row r="48" spans="1:10" x14ac:dyDescent="0.25">
      <c r="A48" s="7" t="s">
        <v>86</v>
      </c>
      <c r="B48" s="65">
        <v>82</v>
      </c>
      <c r="C48" s="66">
        <v>89</v>
      </c>
      <c r="D48" s="65">
        <v>413</v>
      </c>
      <c r="E48" s="66">
        <v>652</v>
      </c>
      <c r="F48" s="67"/>
      <c r="G48" s="65">
        <f t="shared" si="4"/>
        <v>-7</v>
      </c>
      <c r="H48" s="66">
        <f t="shared" si="5"/>
        <v>-239</v>
      </c>
      <c r="I48" s="20">
        <f t="shared" si="6"/>
        <v>-7.8651685393258425E-2</v>
      </c>
      <c r="J48" s="21">
        <f t="shared" si="7"/>
        <v>-0.3665644171779141</v>
      </c>
    </row>
    <row r="49" spans="1:10" x14ac:dyDescent="0.25">
      <c r="A49" s="7" t="s">
        <v>87</v>
      </c>
      <c r="B49" s="65">
        <v>15</v>
      </c>
      <c r="C49" s="66">
        <v>13</v>
      </c>
      <c r="D49" s="65">
        <v>169</v>
      </c>
      <c r="E49" s="66">
        <v>135</v>
      </c>
      <c r="F49" s="67"/>
      <c r="G49" s="65">
        <f t="shared" si="4"/>
        <v>2</v>
      </c>
      <c r="H49" s="66">
        <f t="shared" si="5"/>
        <v>34</v>
      </c>
      <c r="I49" s="20">
        <f t="shared" si="6"/>
        <v>0.15384615384615385</v>
      </c>
      <c r="J49" s="21">
        <f t="shared" si="7"/>
        <v>0.25185185185185183</v>
      </c>
    </row>
    <row r="50" spans="1:10" x14ac:dyDescent="0.25">
      <c r="A50" s="142" t="s">
        <v>37</v>
      </c>
      <c r="B50" s="143">
        <v>3</v>
      </c>
      <c r="C50" s="144">
        <v>2</v>
      </c>
      <c r="D50" s="143">
        <v>17</v>
      </c>
      <c r="E50" s="144">
        <v>13</v>
      </c>
      <c r="F50" s="145"/>
      <c r="G50" s="143">
        <f t="shared" si="4"/>
        <v>1</v>
      </c>
      <c r="H50" s="144">
        <f t="shared" si="5"/>
        <v>4</v>
      </c>
      <c r="I50" s="151">
        <f t="shared" si="6"/>
        <v>0.5</v>
      </c>
      <c r="J50" s="152">
        <f t="shared" si="7"/>
        <v>0.30769230769230771</v>
      </c>
    </row>
    <row r="51" spans="1:10" x14ac:dyDescent="0.25">
      <c r="A51" s="7" t="s">
        <v>42</v>
      </c>
      <c r="B51" s="65">
        <v>0</v>
      </c>
      <c r="C51" s="66">
        <v>0</v>
      </c>
      <c r="D51" s="65">
        <v>2</v>
      </c>
      <c r="E51" s="66">
        <v>2</v>
      </c>
      <c r="F51" s="67"/>
      <c r="G51" s="65">
        <f t="shared" si="4"/>
        <v>0</v>
      </c>
      <c r="H51" s="66">
        <f t="shared" si="5"/>
        <v>0</v>
      </c>
      <c r="I51" s="20" t="str">
        <f t="shared" si="6"/>
        <v>-</v>
      </c>
      <c r="J51" s="21">
        <f t="shared" si="7"/>
        <v>0</v>
      </c>
    </row>
    <row r="52" spans="1:10" x14ac:dyDescent="0.25">
      <c r="A52" s="7" t="s">
        <v>43</v>
      </c>
      <c r="B52" s="65">
        <v>4</v>
      </c>
      <c r="C52" s="66">
        <v>8</v>
      </c>
      <c r="D52" s="65">
        <v>48</v>
      </c>
      <c r="E52" s="66">
        <v>49</v>
      </c>
      <c r="F52" s="67"/>
      <c r="G52" s="65">
        <f t="shared" si="4"/>
        <v>-4</v>
      </c>
      <c r="H52" s="66">
        <f t="shared" si="5"/>
        <v>-1</v>
      </c>
      <c r="I52" s="20">
        <f t="shared" si="6"/>
        <v>-0.5</v>
      </c>
      <c r="J52" s="21">
        <f t="shared" si="7"/>
        <v>-2.0408163265306121E-2</v>
      </c>
    </row>
    <row r="53" spans="1:10" x14ac:dyDescent="0.25">
      <c r="A53" s="7" t="s">
        <v>46</v>
      </c>
      <c r="B53" s="65">
        <v>9</v>
      </c>
      <c r="C53" s="66">
        <v>9</v>
      </c>
      <c r="D53" s="65">
        <v>85</v>
      </c>
      <c r="E53" s="66">
        <v>83</v>
      </c>
      <c r="F53" s="67"/>
      <c r="G53" s="65">
        <f t="shared" si="4"/>
        <v>0</v>
      </c>
      <c r="H53" s="66">
        <f t="shared" si="5"/>
        <v>2</v>
      </c>
      <c r="I53" s="20">
        <f t="shared" si="6"/>
        <v>0</v>
      </c>
      <c r="J53" s="21">
        <f t="shared" si="7"/>
        <v>2.4096385542168676E-2</v>
      </c>
    </row>
    <row r="54" spans="1:10" x14ac:dyDescent="0.25">
      <c r="A54" s="7" t="s">
        <v>49</v>
      </c>
      <c r="B54" s="65">
        <v>0</v>
      </c>
      <c r="C54" s="66">
        <v>0</v>
      </c>
      <c r="D54" s="65">
        <v>1</v>
      </c>
      <c r="E54" s="66">
        <v>2</v>
      </c>
      <c r="F54" s="67"/>
      <c r="G54" s="65">
        <f t="shared" si="4"/>
        <v>0</v>
      </c>
      <c r="H54" s="66">
        <f t="shared" si="5"/>
        <v>-1</v>
      </c>
      <c r="I54" s="20" t="str">
        <f t="shared" si="6"/>
        <v>-</v>
      </c>
      <c r="J54" s="21">
        <f t="shared" si="7"/>
        <v>-0.5</v>
      </c>
    </row>
    <row r="55" spans="1:10" x14ac:dyDescent="0.25">
      <c r="A55" s="7" t="s">
        <v>50</v>
      </c>
      <c r="B55" s="65">
        <v>27</v>
      </c>
      <c r="C55" s="66">
        <v>18</v>
      </c>
      <c r="D55" s="65">
        <v>190</v>
      </c>
      <c r="E55" s="66">
        <v>122</v>
      </c>
      <c r="F55" s="67"/>
      <c r="G55" s="65">
        <f t="shared" si="4"/>
        <v>9</v>
      </c>
      <c r="H55" s="66">
        <f t="shared" si="5"/>
        <v>68</v>
      </c>
      <c r="I55" s="20">
        <f t="shared" si="6"/>
        <v>0.5</v>
      </c>
      <c r="J55" s="21">
        <f t="shared" si="7"/>
        <v>0.55737704918032782</v>
      </c>
    </row>
    <row r="56" spans="1:10" x14ac:dyDescent="0.25">
      <c r="A56" s="7" t="s">
        <v>52</v>
      </c>
      <c r="B56" s="65">
        <v>0</v>
      </c>
      <c r="C56" s="66">
        <v>0</v>
      </c>
      <c r="D56" s="65">
        <v>0</v>
      </c>
      <c r="E56" s="66">
        <v>20</v>
      </c>
      <c r="F56" s="67"/>
      <c r="G56" s="65">
        <f t="shared" si="4"/>
        <v>0</v>
      </c>
      <c r="H56" s="66">
        <f t="shared" si="5"/>
        <v>-20</v>
      </c>
      <c r="I56" s="20" t="str">
        <f t="shared" si="6"/>
        <v>-</v>
      </c>
      <c r="J56" s="21">
        <f t="shared" si="7"/>
        <v>-1</v>
      </c>
    </row>
    <row r="57" spans="1:10" x14ac:dyDescent="0.25">
      <c r="A57" s="7" t="s">
        <v>55</v>
      </c>
      <c r="B57" s="65">
        <v>3</v>
      </c>
      <c r="C57" s="66">
        <v>5</v>
      </c>
      <c r="D57" s="65">
        <v>23</v>
      </c>
      <c r="E57" s="66">
        <v>32</v>
      </c>
      <c r="F57" s="67"/>
      <c r="G57" s="65">
        <f t="shared" si="4"/>
        <v>-2</v>
      </c>
      <c r="H57" s="66">
        <f t="shared" si="5"/>
        <v>-9</v>
      </c>
      <c r="I57" s="20">
        <f t="shared" si="6"/>
        <v>-0.4</v>
      </c>
      <c r="J57" s="21">
        <f t="shared" si="7"/>
        <v>-0.28125</v>
      </c>
    </row>
    <row r="58" spans="1:10" x14ac:dyDescent="0.25">
      <c r="A58" s="7" t="s">
        <v>61</v>
      </c>
      <c r="B58" s="65">
        <v>0</v>
      </c>
      <c r="C58" s="66">
        <v>1</v>
      </c>
      <c r="D58" s="65">
        <v>6</v>
      </c>
      <c r="E58" s="66">
        <v>9</v>
      </c>
      <c r="F58" s="67"/>
      <c r="G58" s="65">
        <f t="shared" si="4"/>
        <v>-1</v>
      </c>
      <c r="H58" s="66">
        <f t="shared" si="5"/>
        <v>-3</v>
      </c>
      <c r="I58" s="20">
        <f t="shared" si="6"/>
        <v>-1</v>
      </c>
      <c r="J58" s="21">
        <f t="shared" si="7"/>
        <v>-0.33333333333333331</v>
      </c>
    </row>
    <row r="59" spans="1:10" x14ac:dyDescent="0.25">
      <c r="A59" s="7" t="s">
        <v>62</v>
      </c>
      <c r="B59" s="65">
        <v>0</v>
      </c>
      <c r="C59" s="66">
        <v>0</v>
      </c>
      <c r="D59" s="65">
        <v>1</v>
      </c>
      <c r="E59" s="66">
        <v>3</v>
      </c>
      <c r="F59" s="67"/>
      <c r="G59" s="65">
        <f t="shared" si="4"/>
        <v>0</v>
      </c>
      <c r="H59" s="66">
        <f t="shared" si="5"/>
        <v>-2</v>
      </c>
      <c r="I59" s="20" t="str">
        <f t="shared" si="6"/>
        <v>-</v>
      </c>
      <c r="J59" s="21">
        <f t="shared" si="7"/>
        <v>-0.66666666666666663</v>
      </c>
    </row>
    <row r="60" spans="1:10" x14ac:dyDescent="0.25">
      <c r="A60" s="7" t="s">
        <v>67</v>
      </c>
      <c r="B60" s="65">
        <v>0</v>
      </c>
      <c r="C60" s="66">
        <v>3</v>
      </c>
      <c r="D60" s="65">
        <v>0</v>
      </c>
      <c r="E60" s="66">
        <v>4</v>
      </c>
      <c r="F60" s="67"/>
      <c r="G60" s="65">
        <f t="shared" si="4"/>
        <v>-3</v>
      </c>
      <c r="H60" s="66">
        <f t="shared" si="5"/>
        <v>-4</v>
      </c>
      <c r="I60" s="20">
        <f t="shared" si="6"/>
        <v>-1</v>
      </c>
      <c r="J60" s="21">
        <f t="shared" si="7"/>
        <v>-1</v>
      </c>
    </row>
    <row r="61" spans="1:10" x14ac:dyDescent="0.25">
      <c r="A61" s="7" t="s">
        <v>78</v>
      </c>
      <c r="B61" s="65">
        <v>7</v>
      </c>
      <c r="C61" s="66">
        <v>1</v>
      </c>
      <c r="D61" s="65">
        <v>11</v>
      </c>
      <c r="E61" s="66">
        <v>12</v>
      </c>
      <c r="F61" s="67"/>
      <c r="G61" s="65">
        <f t="shared" si="4"/>
        <v>6</v>
      </c>
      <c r="H61" s="66">
        <f t="shared" si="5"/>
        <v>-1</v>
      </c>
      <c r="I61" s="20">
        <f t="shared" si="6"/>
        <v>6</v>
      </c>
      <c r="J61" s="21">
        <f t="shared" si="7"/>
        <v>-8.3333333333333329E-2</v>
      </c>
    </row>
    <row r="62" spans="1:10" x14ac:dyDescent="0.25">
      <c r="A62" s="7" t="s">
        <v>85</v>
      </c>
      <c r="B62" s="65">
        <v>1</v>
      </c>
      <c r="C62" s="66">
        <v>2</v>
      </c>
      <c r="D62" s="65">
        <v>9</v>
      </c>
      <c r="E62" s="66">
        <v>7</v>
      </c>
      <c r="F62" s="67"/>
      <c r="G62" s="65">
        <f t="shared" si="4"/>
        <v>-1</v>
      </c>
      <c r="H62" s="66">
        <f t="shared" si="5"/>
        <v>2</v>
      </c>
      <c r="I62" s="20">
        <f t="shared" si="6"/>
        <v>-0.5</v>
      </c>
      <c r="J62" s="21">
        <f t="shared" si="7"/>
        <v>0.2857142857142857</v>
      </c>
    </row>
    <row r="63" spans="1:10" x14ac:dyDescent="0.25">
      <c r="A63" s="7" t="s">
        <v>88</v>
      </c>
      <c r="B63" s="65">
        <v>2</v>
      </c>
      <c r="C63" s="66">
        <v>6</v>
      </c>
      <c r="D63" s="65">
        <v>29</v>
      </c>
      <c r="E63" s="66">
        <v>44</v>
      </c>
      <c r="F63" s="67"/>
      <c r="G63" s="65">
        <f t="shared" si="4"/>
        <v>-4</v>
      </c>
      <c r="H63" s="66">
        <f t="shared" si="5"/>
        <v>-15</v>
      </c>
      <c r="I63" s="20">
        <f t="shared" si="6"/>
        <v>-0.66666666666666663</v>
      </c>
      <c r="J63" s="21">
        <f t="shared" si="7"/>
        <v>-0.34090909090909088</v>
      </c>
    </row>
    <row r="64" spans="1:10" x14ac:dyDescent="0.25">
      <c r="A64" s="7" t="s">
        <v>89</v>
      </c>
      <c r="B64" s="65">
        <v>0</v>
      </c>
      <c r="C64" s="66">
        <v>0</v>
      </c>
      <c r="D64" s="65">
        <v>0</v>
      </c>
      <c r="E64" s="66">
        <v>2</v>
      </c>
      <c r="F64" s="67"/>
      <c r="G64" s="65">
        <f t="shared" si="4"/>
        <v>0</v>
      </c>
      <c r="H64" s="66">
        <f t="shared" si="5"/>
        <v>-2</v>
      </c>
      <c r="I64" s="20" t="str">
        <f t="shared" si="6"/>
        <v>-</v>
      </c>
      <c r="J64" s="21">
        <f t="shared" si="7"/>
        <v>-1</v>
      </c>
    </row>
    <row r="65" spans="1:10" x14ac:dyDescent="0.25">
      <c r="A65" s="1"/>
      <c r="B65" s="68"/>
      <c r="C65" s="69"/>
      <c r="D65" s="68"/>
      <c r="E65" s="69"/>
      <c r="F65" s="70"/>
      <c r="G65" s="68"/>
      <c r="H65" s="69"/>
      <c r="I65" s="5"/>
      <c r="J65" s="6"/>
    </row>
    <row r="66" spans="1:10" s="43" customFormat="1" x14ac:dyDescent="0.25">
      <c r="A66" s="27" t="s">
        <v>5</v>
      </c>
      <c r="B66" s="71">
        <f>SUM(B6:B65)</f>
        <v>1630</v>
      </c>
      <c r="C66" s="72">
        <f>SUM(C6:C65)</f>
        <v>1645</v>
      </c>
      <c r="D66" s="71">
        <f>SUM(D6:D65)</f>
        <v>14054</v>
      </c>
      <c r="E66" s="72">
        <f>SUM(E6:E65)</f>
        <v>14340</v>
      </c>
      <c r="F66" s="73"/>
      <c r="G66" s="71">
        <f>SUM(G6:G65)</f>
        <v>-15</v>
      </c>
      <c r="H66" s="72">
        <f>SUM(H6:H65)</f>
        <v>-286</v>
      </c>
      <c r="I66" s="37">
        <f>IF(C66=0, 0, G66/C66)</f>
        <v>-9.11854103343465E-3</v>
      </c>
      <c r="J66" s="38">
        <f>IF(E66=0, 0, H66/E66)</f>
        <v>-1.9944211994421198E-2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6"/>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100</v>
      </c>
      <c r="B2" s="202" t="s">
        <v>91</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6.13496932515337E-2</v>
      </c>
      <c r="C6" s="17">
        <v>6.0790273556230998E-2</v>
      </c>
      <c r="D6" s="16">
        <v>4.2692471894122702E-2</v>
      </c>
      <c r="E6" s="17">
        <v>6.9735006973500699E-2</v>
      </c>
      <c r="F6" s="12"/>
      <c r="G6" s="10">
        <f t="shared" ref="G6:G37" si="0">B6-C6</f>
        <v>5.594196953027028E-4</v>
      </c>
      <c r="H6" s="11">
        <f t="shared" ref="H6:H37" si="1">D6-E6</f>
        <v>-2.7042535079377997E-2</v>
      </c>
    </row>
    <row r="7" spans="1:8" x14ac:dyDescent="0.25">
      <c r="A7" s="7" t="s">
        <v>32</v>
      </c>
      <c r="B7" s="16">
        <v>0.61349693251533699</v>
      </c>
      <c r="C7" s="17">
        <v>0.91185410334346495</v>
      </c>
      <c r="D7" s="16">
        <v>0.81115696598833098</v>
      </c>
      <c r="E7" s="17">
        <v>1.0111576011157599</v>
      </c>
      <c r="F7" s="12"/>
      <c r="G7" s="10">
        <f t="shared" si="0"/>
        <v>-0.29835717082812796</v>
      </c>
      <c r="H7" s="11">
        <f t="shared" si="1"/>
        <v>-0.20000063512742894</v>
      </c>
    </row>
    <row r="8" spans="1:8" x14ac:dyDescent="0.25">
      <c r="A8" s="7" t="s">
        <v>33</v>
      </c>
      <c r="B8" s="16">
        <v>0.73619631901840499</v>
      </c>
      <c r="C8" s="17">
        <v>0.72948328267477203</v>
      </c>
      <c r="D8" s="16">
        <v>0.91077273374128398</v>
      </c>
      <c r="E8" s="17">
        <v>0.89958158995815907</v>
      </c>
      <c r="F8" s="12"/>
      <c r="G8" s="10">
        <f t="shared" si="0"/>
        <v>6.713036343632961E-3</v>
      </c>
      <c r="H8" s="11">
        <f t="shared" si="1"/>
        <v>1.1191143783124913E-2</v>
      </c>
    </row>
    <row r="9" spans="1:8" x14ac:dyDescent="0.25">
      <c r="A9" s="7" t="s">
        <v>34</v>
      </c>
      <c r="B9" s="16">
        <v>0.36809815950920199</v>
      </c>
      <c r="C9" s="17">
        <v>0.303951367781155</v>
      </c>
      <c r="D9" s="16">
        <v>0.220577771452967</v>
      </c>
      <c r="E9" s="17">
        <v>0.14644351464435099</v>
      </c>
      <c r="F9" s="12"/>
      <c r="G9" s="10">
        <f t="shared" si="0"/>
        <v>6.4146791728046992E-2</v>
      </c>
      <c r="H9" s="11">
        <f t="shared" si="1"/>
        <v>7.4134256808616017E-2</v>
      </c>
    </row>
    <row r="10" spans="1:8" x14ac:dyDescent="0.25">
      <c r="A10" s="7" t="s">
        <v>35</v>
      </c>
      <c r="B10" s="16">
        <v>0</v>
      </c>
      <c r="C10" s="17">
        <v>0</v>
      </c>
      <c r="D10" s="16">
        <v>0</v>
      </c>
      <c r="E10" s="17">
        <v>6.9735006973500697E-3</v>
      </c>
      <c r="F10" s="12"/>
      <c r="G10" s="10">
        <f t="shared" si="0"/>
        <v>0</v>
      </c>
      <c r="H10" s="11">
        <f t="shared" si="1"/>
        <v>-6.9735006973500697E-3</v>
      </c>
    </row>
    <row r="11" spans="1:8" x14ac:dyDescent="0.25">
      <c r="A11" s="7" t="s">
        <v>36</v>
      </c>
      <c r="B11" s="16">
        <v>0</v>
      </c>
      <c r="C11" s="17">
        <v>0</v>
      </c>
      <c r="D11" s="16">
        <v>7.1154119823537802E-3</v>
      </c>
      <c r="E11" s="17">
        <v>0</v>
      </c>
      <c r="F11" s="12"/>
      <c r="G11" s="10">
        <f t="shared" si="0"/>
        <v>0</v>
      </c>
      <c r="H11" s="11">
        <f t="shared" si="1"/>
        <v>7.1154119823537802E-3</v>
      </c>
    </row>
    <row r="12" spans="1:8" x14ac:dyDescent="0.25">
      <c r="A12" s="7" t="s">
        <v>38</v>
      </c>
      <c r="B12" s="16">
        <v>0</v>
      </c>
      <c r="C12" s="17">
        <v>0</v>
      </c>
      <c r="D12" s="16">
        <v>0</v>
      </c>
      <c r="E12" s="17">
        <v>6.9735006973500697E-3</v>
      </c>
      <c r="F12" s="12"/>
      <c r="G12" s="10">
        <f t="shared" si="0"/>
        <v>0</v>
      </c>
      <c r="H12" s="11">
        <f t="shared" si="1"/>
        <v>-6.9735006973500697E-3</v>
      </c>
    </row>
    <row r="13" spans="1:8" x14ac:dyDescent="0.25">
      <c r="A13" s="7" t="s">
        <v>39</v>
      </c>
      <c r="B13" s="16">
        <v>0</v>
      </c>
      <c r="C13" s="17">
        <v>0</v>
      </c>
      <c r="D13" s="16">
        <v>2.84616479294151E-2</v>
      </c>
      <c r="E13" s="17">
        <v>1.39470013947001E-2</v>
      </c>
      <c r="F13" s="12"/>
      <c r="G13" s="10">
        <f t="shared" si="0"/>
        <v>0</v>
      </c>
      <c r="H13" s="11">
        <f t="shared" si="1"/>
        <v>1.4514646534715001E-2</v>
      </c>
    </row>
    <row r="14" spans="1:8" x14ac:dyDescent="0.25">
      <c r="A14" s="7" t="s">
        <v>40</v>
      </c>
      <c r="B14" s="16">
        <v>0.122699386503067</v>
      </c>
      <c r="C14" s="17">
        <v>0.18237082066869301</v>
      </c>
      <c r="D14" s="16">
        <v>0.128077415682368</v>
      </c>
      <c r="E14" s="17">
        <v>0.14644351464435099</v>
      </c>
      <c r="F14" s="12"/>
      <c r="G14" s="10">
        <f t="shared" si="0"/>
        <v>-5.9671434165626008E-2</v>
      </c>
      <c r="H14" s="11">
        <f t="shared" si="1"/>
        <v>-1.8366098961982991E-2</v>
      </c>
    </row>
    <row r="15" spans="1:8" x14ac:dyDescent="0.25">
      <c r="A15" s="7" t="s">
        <v>41</v>
      </c>
      <c r="B15" s="16">
        <v>7.4846625766871204</v>
      </c>
      <c r="C15" s="17">
        <v>6.6869300911854097</v>
      </c>
      <c r="D15" s="16">
        <v>6.1761776006830793</v>
      </c>
      <c r="E15" s="17">
        <v>7.768479776847979</v>
      </c>
      <c r="F15" s="12"/>
      <c r="G15" s="10">
        <f t="shared" si="0"/>
        <v>0.79773248550171072</v>
      </c>
      <c r="H15" s="11">
        <f t="shared" si="1"/>
        <v>-1.5923021761648997</v>
      </c>
    </row>
    <row r="16" spans="1:8" x14ac:dyDescent="0.25">
      <c r="A16" s="7" t="s">
        <v>44</v>
      </c>
      <c r="B16" s="16">
        <v>0</v>
      </c>
      <c r="C16" s="17">
        <v>0</v>
      </c>
      <c r="D16" s="16">
        <v>3.5577059911768898E-2</v>
      </c>
      <c r="E16" s="17">
        <v>1.39470013947001E-2</v>
      </c>
      <c r="F16" s="12"/>
      <c r="G16" s="10">
        <f t="shared" si="0"/>
        <v>0</v>
      </c>
      <c r="H16" s="11">
        <f t="shared" si="1"/>
        <v>2.1630058517068798E-2</v>
      </c>
    </row>
    <row r="17" spans="1:8" x14ac:dyDescent="0.25">
      <c r="A17" s="7" t="s">
        <v>45</v>
      </c>
      <c r="B17" s="16">
        <v>1.4110429447852801</v>
      </c>
      <c r="C17" s="17">
        <v>0.79027355623100293</v>
      </c>
      <c r="D17" s="16">
        <v>0.690194962288317</v>
      </c>
      <c r="E17" s="17">
        <v>0.87866108786610908</v>
      </c>
      <c r="F17" s="12"/>
      <c r="G17" s="10">
        <f t="shared" si="0"/>
        <v>0.62076938855427721</v>
      </c>
      <c r="H17" s="11">
        <f t="shared" si="1"/>
        <v>-0.18846612557779208</v>
      </c>
    </row>
    <row r="18" spans="1:8" x14ac:dyDescent="0.25">
      <c r="A18" s="7" t="s">
        <v>47</v>
      </c>
      <c r="B18" s="16">
        <v>1.1656441717791399</v>
      </c>
      <c r="C18" s="17">
        <v>2.12765957446809</v>
      </c>
      <c r="D18" s="16">
        <v>1.2807741568236801</v>
      </c>
      <c r="E18" s="17">
        <v>1.9944211994421202</v>
      </c>
      <c r="F18" s="12"/>
      <c r="G18" s="10">
        <f t="shared" si="0"/>
        <v>-0.96201540268895003</v>
      </c>
      <c r="H18" s="11">
        <f t="shared" si="1"/>
        <v>-0.71364704261844003</v>
      </c>
    </row>
    <row r="19" spans="1:8" x14ac:dyDescent="0.25">
      <c r="A19" s="7" t="s">
        <v>48</v>
      </c>
      <c r="B19" s="16">
        <v>6.8711656441717794</v>
      </c>
      <c r="C19" s="17">
        <v>6.9908814589665598</v>
      </c>
      <c r="D19" s="16">
        <v>6.5959869076419499</v>
      </c>
      <c r="E19" s="17">
        <v>6.6457461645746205</v>
      </c>
      <c r="F19" s="12"/>
      <c r="G19" s="10">
        <f t="shared" si="0"/>
        <v>-0.11971581479478033</v>
      </c>
      <c r="H19" s="11">
        <f t="shared" si="1"/>
        <v>-4.9759256932670581E-2</v>
      </c>
    </row>
    <row r="20" spans="1:8" x14ac:dyDescent="0.25">
      <c r="A20" s="7" t="s">
        <v>51</v>
      </c>
      <c r="B20" s="16">
        <v>3.6809815950920202</v>
      </c>
      <c r="C20" s="17">
        <v>3.4650455927051702</v>
      </c>
      <c r="D20" s="16">
        <v>4.2692471894122699</v>
      </c>
      <c r="E20" s="17">
        <v>3.7308228730822899</v>
      </c>
      <c r="F20" s="12"/>
      <c r="G20" s="10">
        <f t="shared" si="0"/>
        <v>0.21593600238684996</v>
      </c>
      <c r="H20" s="11">
        <f t="shared" si="1"/>
        <v>0.53842431632998</v>
      </c>
    </row>
    <row r="21" spans="1:8" x14ac:dyDescent="0.25">
      <c r="A21" s="7" t="s">
        <v>53</v>
      </c>
      <c r="B21" s="16">
        <v>0</v>
      </c>
      <c r="C21" s="17">
        <v>0.303951367781155</v>
      </c>
      <c r="D21" s="16">
        <v>5.69232958588302E-2</v>
      </c>
      <c r="E21" s="17">
        <v>0.20223152022315199</v>
      </c>
      <c r="F21" s="12"/>
      <c r="G21" s="10">
        <f t="shared" si="0"/>
        <v>-0.303951367781155</v>
      </c>
      <c r="H21" s="11">
        <f t="shared" si="1"/>
        <v>-0.14530822436432178</v>
      </c>
    </row>
    <row r="22" spans="1:8" x14ac:dyDescent="0.25">
      <c r="A22" s="7" t="s">
        <v>54</v>
      </c>
      <c r="B22" s="16">
        <v>0.36809815950920199</v>
      </c>
      <c r="C22" s="17">
        <v>0.72948328267477203</v>
      </c>
      <c r="D22" s="16">
        <v>0.55500213462359504</v>
      </c>
      <c r="E22" s="17">
        <v>0.65550906555090704</v>
      </c>
      <c r="F22" s="12"/>
      <c r="G22" s="10">
        <f t="shared" si="0"/>
        <v>-0.36138512316557003</v>
      </c>
      <c r="H22" s="11">
        <f t="shared" si="1"/>
        <v>-0.100506930927312</v>
      </c>
    </row>
    <row r="23" spans="1:8" x14ac:dyDescent="0.25">
      <c r="A23" s="7" t="s">
        <v>56</v>
      </c>
      <c r="B23" s="16">
        <v>6.1963190184049095</v>
      </c>
      <c r="C23" s="17">
        <v>5.1063829787234001</v>
      </c>
      <c r="D23" s="16">
        <v>5.3650206346947495</v>
      </c>
      <c r="E23" s="17">
        <v>5.0767085076708494</v>
      </c>
      <c r="F23" s="12"/>
      <c r="G23" s="10">
        <f t="shared" si="0"/>
        <v>1.0899360396815094</v>
      </c>
      <c r="H23" s="11">
        <f t="shared" si="1"/>
        <v>0.28831212702390019</v>
      </c>
    </row>
    <row r="24" spans="1:8" x14ac:dyDescent="0.25">
      <c r="A24" s="7" t="s">
        <v>57</v>
      </c>
      <c r="B24" s="16">
        <v>0.49079754601226999</v>
      </c>
      <c r="C24" s="17">
        <v>0.42553191489361702</v>
      </c>
      <c r="D24" s="16">
        <v>0.44115554290593401</v>
      </c>
      <c r="E24" s="17">
        <v>0.52998605299860502</v>
      </c>
      <c r="F24" s="12"/>
      <c r="G24" s="10">
        <f t="shared" si="0"/>
        <v>6.5265631118652967E-2</v>
      </c>
      <c r="H24" s="11">
        <f t="shared" si="1"/>
        <v>-8.8830510092671011E-2</v>
      </c>
    </row>
    <row r="25" spans="1:8" x14ac:dyDescent="0.25">
      <c r="A25" s="7" t="s">
        <v>58</v>
      </c>
      <c r="B25" s="16">
        <v>2.3926380368098199</v>
      </c>
      <c r="C25" s="17">
        <v>2.6747720364741601</v>
      </c>
      <c r="D25" s="16">
        <v>2.1986623025473202</v>
      </c>
      <c r="E25" s="17">
        <v>1.53417015341702</v>
      </c>
      <c r="F25" s="12"/>
      <c r="G25" s="10">
        <f t="shared" si="0"/>
        <v>-0.28213399966434016</v>
      </c>
      <c r="H25" s="11">
        <f t="shared" si="1"/>
        <v>0.66449214913030019</v>
      </c>
    </row>
    <row r="26" spans="1:8" x14ac:dyDescent="0.25">
      <c r="A26" s="7" t="s">
        <v>59</v>
      </c>
      <c r="B26" s="16">
        <v>0.42944785276073599</v>
      </c>
      <c r="C26" s="17">
        <v>0.121580547112462</v>
      </c>
      <c r="D26" s="16">
        <v>0.27038565532944397</v>
      </c>
      <c r="E26" s="17">
        <v>6.9735006973500699E-2</v>
      </c>
      <c r="F26" s="12"/>
      <c r="G26" s="10">
        <f t="shared" si="0"/>
        <v>0.30786730564827403</v>
      </c>
      <c r="H26" s="11">
        <f t="shared" si="1"/>
        <v>0.20065064835594326</v>
      </c>
    </row>
    <row r="27" spans="1:8" x14ac:dyDescent="0.25">
      <c r="A27" s="7" t="s">
        <v>60</v>
      </c>
      <c r="B27" s="16">
        <v>0</v>
      </c>
      <c r="C27" s="17">
        <v>0</v>
      </c>
      <c r="D27" s="16">
        <v>7.1154119823537802E-3</v>
      </c>
      <c r="E27" s="17">
        <v>0</v>
      </c>
      <c r="F27" s="12"/>
      <c r="G27" s="10">
        <f t="shared" si="0"/>
        <v>0</v>
      </c>
      <c r="H27" s="11">
        <f t="shared" si="1"/>
        <v>7.1154119823537802E-3</v>
      </c>
    </row>
    <row r="28" spans="1:8" x14ac:dyDescent="0.25">
      <c r="A28" s="7" t="s">
        <v>63</v>
      </c>
      <c r="B28" s="16">
        <v>0</v>
      </c>
      <c r="C28" s="17">
        <v>0</v>
      </c>
      <c r="D28" s="16">
        <v>7.1154119823537802E-3</v>
      </c>
      <c r="E28" s="17">
        <v>2.0920502092050201E-2</v>
      </c>
      <c r="F28" s="12"/>
      <c r="G28" s="10">
        <f t="shared" si="0"/>
        <v>0</v>
      </c>
      <c r="H28" s="11">
        <f t="shared" si="1"/>
        <v>-1.3805090109696421E-2</v>
      </c>
    </row>
    <row r="29" spans="1:8" x14ac:dyDescent="0.25">
      <c r="A29" s="7" t="s">
        <v>64</v>
      </c>
      <c r="B29" s="16">
        <v>4.4171779141104306</v>
      </c>
      <c r="C29" s="17">
        <v>6.8693009118540997</v>
      </c>
      <c r="D29" s="16">
        <v>6.3327166642948605</v>
      </c>
      <c r="E29" s="17">
        <v>7.3849372384937206</v>
      </c>
      <c r="F29" s="12"/>
      <c r="G29" s="10">
        <f t="shared" si="0"/>
        <v>-2.4521229977436692</v>
      </c>
      <c r="H29" s="11">
        <f t="shared" si="1"/>
        <v>-1.0522205741988602</v>
      </c>
    </row>
    <row r="30" spans="1:8" x14ac:dyDescent="0.25">
      <c r="A30" s="7" t="s">
        <v>65</v>
      </c>
      <c r="B30" s="16">
        <v>0</v>
      </c>
      <c r="C30" s="17">
        <v>0</v>
      </c>
      <c r="D30" s="16">
        <v>0</v>
      </c>
      <c r="E30" s="17">
        <v>6.9735006973500697E-3</v>
      </c>
      <c r="F30" s="12"/>
      <c r="G30" s="10">
        <f t="shared" si="0"/>
        <v>0</v>
      </c>
      <c r="H30" s="11">
        <f t="shared" si="1"/>
        <v>-6.9735006973500697E-3</v>
      </c>
    </row>
    <row r="31" spans="1:8" x14ac:dyDescent="0.25">
      <c r="A31" s="7" t="s">
        <v>66</v>
      </c>
      <c r="B31" s="16">
        <v>0.73619631901840499</v>
      </c>
      <c r="C31" s="17">
        <v>1.27659574468085</v>
      </c>
      <c r="D31" s="16">
        <v>1.0317347374413</v>
      </c>
      <c r="E31" s="17">
        <v>1.12273361227336</v>
      </c>
      <c r="F31" s="12"/>
      <c r="G31" s="10">
        <f t="shared" si="0"/>
        <v>-0.54039942566244503</v>
      </c>
      <c r="H31" s="11">
        <f t="shared" si="1"/>
        <v>-9.0998874832060039E-2</v>
      </c>
    </row>
    <row r="32" spans="1:8" x14ac:dyDescent="0.25">
      <c r="A32" s="7" t="s">
        <v>68</v>
      </c>
      <c r="B32" s="16">
        <v>0.73619631901840499</v>
      </c>
      <c r="C32" s="17">
        <v>0.121580547112462</v>
      </c>
      <c r="D32" s="16">
        <v>0.36288601110004298</v>
      </c>
      <c r="E32" s="17">
        <v>0.27894002789400302</v>
      </c>
      <c r="F32" s="12"/>
      <c r="G32" s="10">
        <f t="shared" si="0"/>
        <v>0.61461577190594296</v>
      </c>
      <c r="H32" s="11">
        <f t="shared" si="1"/>
        <v>8.3945983206039965E-2</v>
      </c>
    </row>
    <row r="33" spans="1:8" x14ac:dyDescent="0.25">
      <c r="A33" s="7" t="s">
        <v>69</v>
      </c>
      <c r="B33" s="16">
        <v>6.0122699386503102</v>
      </c>
      <c r="C33" s="17">
        <v>4.80243161094225</v>
      </c>
      <c r="D33" s="16">
        <v>5.5713675821830098</v>
      </c>
      <c r="E33" s="17">
        <v>5.0836820083681999</v>
      </c>
      <c r="F33" s="12"/>
      <c r="G33" s="10">
        <f t="shared" si="0"/>
        <v>1.2098383277080602</v>
      </c>
      <c r="H33" s="11">
        <f t="shared" si="1"/>
        <v>0.48768557381480981</v>
      </c>
    </row>
    <row r="34" spans="1:8" x14ac:dyDescent="0.25">
      <c r="A34" s="7" t="s">
        <v>70</v>
      </c>
      <c r="B34" s="16">
        <v>0.30674846625766899</v>
      </c>
      <c r="C34" s="17">
        <v>0.18237082066869301</v>
      </c>
      <c r="D34" s="16">
        <v>0.220577771452967</v>
      </c>
      <c r="E34" s="17">
        <v>0.25801952580195303</v>
      </c>
      <c r="F34" s="12"/>
      <c r="G34" s="10">
        <f t="shared" si="0"/>
        <v>0.12437764558897599</v>
      </c>
      <c r="H34" s="11">
        <f t="shared" si="1"/>
        <v>-3.7441754348986028E-2</v>
      </c>
    </row>
    <row r="35" spans="1:8" x14ac:dyDescent="0.25">
      <c r="A35" s="7" t="s">
        <v>71</v>
      </c>
      <c r="B35" s="16">
        <v>8.6503067484662601</v>
      </c>
      <c r="C35" s="17">
        <v>6.5045592705167206</v>
      </c>
      <c r="D35" s="16">
        <v>9.9544613633129408</v>
      </c>
      <c r="E35" s="17">
        <v>7.7963737796373804</v>
      </c>
      <c r="F35" s="12"/>
      <c r="G35" s="10">
        <f t="shared" si="0"/>
        <v>2.1457474779495396</v>
      </c>
      <c r="H35" s="11">
        <f t="shared" si="1"/>
        <v>2.1580875836755604</v>
      </c>
    </row>
    <row r="36" spans="1:8" x14ac:dyDescent="0.25">
      <c r="A36" s="7" t="s">
        <v>72</v>
      </c>
      <c r="B36" s="16">
        <v>2.8220858895705501</v>
      </c>
      <c r="C36" s="17">
        <v>2.43161094224924</v>
      </c>
      <c r="D36" s="16">
        <v>3.0667425643944797</v>
      </c>
      <c r="E36" s="17">
        <v>4.2119944211994405</v>
      </c>
      <c r="F36" s="12"/>
      <c r="G36" s="10">
        <f t="shared" si="0"/>
        <v>0.39047494732131005</v>
      </c>
      <c r="H36" s="11">
        <f t="shared" si="1"/>
        <v>-1.1452518568049608</v>
      </c>
    </row>
    <row r="37" spans="1:8" x14ac:dyDescent="0.25">
      <c r="A37" s="7" t="s">
        <v>73</v>
      </c>
      <c r="B37" s="16">
        <v>0.122699386503067</v>
      </c>
      <c r="C37" s="17">
        <v>6.0790273556230998E-2</v>
      </c>
      <c r="D37" s="16">
        <v>0.199231535505906</v>
      </c>
      <c r="E37" s="17">
        <v>0.167364016736402</v>
      </c>
      <c r="F37" s="12"/>
      <c r="G37" s="10">
        <f t="shared" si="0"/>
        <v>6.1909112946836001E-2</v>
      </c>
      <c r="H37" s="11">
        <f t="shared" si="1"/>
        <v>3.1867518769504E-2</v>
      </c>
    </row>
    <row r="38" spans="1:8" x14ac:dyDescent="0.25">
      <c r="A38" s="7" t="s">
        <v>74</v>
      </c>
      <c r="B38" s="16">
        <v>0.122699386503067</v>
      </c>
      <c r="C38" s="17">
        <v>0</v>
      </c>
      <c r="D38" s="16">
        <v>0.18500071154119799</v>
      </c>
      <c r="E38" s="17">
        <v>0</v>
      </c>
      <c r="F38" s="12"/>
      <c r="G38" s="10">
        <f t="shared" ref="G38:G64" si="2">B38-C38</f>
        <v>0.122699386503067</v>
      </c>
      <c r="H38" s="11">
        <f t="shared" ref="H38:H64" si="3">D38-E38</f>
        <v>0.18500071154119799</v>
      </c>
    </row>
    <row r="39" spans="1:8" x14ac:dyDescent="0.25">
      <c r="A39" s="7" t="s">
        <v>75</v>
      </c>
      <c r="B39" s="16">
        <v>0.36809815950920199</v>
      </c>
      <c r="C39" s="17">
        <v>0.121580547112462</v>
      </c>
      <c r="D39" s="16">
        <v>0.51942507471182597</v>
      </c>
      <c r="E39" s="17">
        <v>0.23012552301255201</v>
      </c>
      <c r="F39" s="12"/>
      <c r="G39" s="10">
        <f t="shared" si="2"/>
        <v>0.24651761239674</v>
      </c>
      <c r="H39" s="11">
        <f t="shared" si="3"/>
        <v>0.28929955169927396</v>
      </c>
    </row>
    <row r="40" spans="1:8" x14ac:dyDescent="0.25">
      <c r="A40" s="7" t="s">
        <v>76</v>
      </c>
      <c r="B40" s="16">
        <v>0.85889570552147199</v>
      </c>
      <c r="C40" s="17">
        <v>0.36474164133738601</v>
      </c>
      <c r="D40" s="16">
        <v>0.80404155400597699</v>
      </c>
      <c r="E40" s="17">
        <v>0.54393305439330497</v>
      </c>
      <c r="F40" s="12"/>
      <c r="G40" s="10">
        <f t="shared" si="2"/>
        <v>0.49415406418408597</v>
      </c>
      <c r="H40" s="11">
        <f t="shared" si="3"/>
        <v>0.26010849961267202</v>
      </c>
    </row>
    <row r="41" spans="1:8" x14ac:dyDescent="0.25">
      <c r="A41" s="7" t="s">
        <v>77</v>
      </c>
      <c r="B41" s="16">
        <v>1.28834355828221</v>
      </c>
      <c r="C41" s="17">
        <v>1.4589665653495401</v>
      </c>
      <c r="D41" s="16">
        <v>1.20962003700014</v>
      </c>
      <c r="E41" s="17">
        <v>0.95536959553695999</v>
      </c>
      <c r="F41" s="12"/>
      <c r="G41" s="10">
        <f t="shared" si="2"/>
        <v>-0.17062300706733002</v>
      </c>
      <c r="H41" s="11">
        <f t="shared" si="3"/>
        <v>0.25425044146317999</v>
      </c>
    </row>
    <row r="42" spans="1:8" x14ac:dyDescent="0.25">
      <c r="A42" s="7" t="s">
        <v>79</v>
      </c>
      <c r="B42" s="16">
        <v>1.28834355828221</v>
      </c>
      <c r="C42" s="17">
        <v>0.91185410334346495</v>
      </c>
      <c r="D42" s="16">
        <v>1.0388501494236499</v>
      </c>
      <c r="E42" s="17">
        <v>1.57601115760112</v>
      </c>
      <c r="F42" s="12"/>
      <c r="G42" s="10">
        <f t="shared" si="2"/>
        <v>0.37648945493874508</v>
      </c>
      <c r="H42" s="11">
        <f t="shared" si="3"/>
        <v>-0.53716100817747003</v>
      </c>
    </row>
    <row r="43" spans="1:8" x14ac:dyDescent="0.25">
      <c r="A43" s="7" t="s">
        <v>80</v>
      </c>
      <c r="B43" s="16">
        <v>0.49079754601226999</v>
      </c>
      <c r="C43" s="17">
        <v>0.48632218844984798</v>
      </c>
      <c r="D43" s="16">
        <v>0.47673260281770297</v>
      </c>
      <c r="E43" s="17">
        <v>0.334728033472803</v>
      </c>
      <c r="F43" s="12"/>
      <c r="G43" s="10">
        <f t="shared" si="2"/>
        <v>4.475357562422011E-3</v>
      </c>
      <c r="H43" s="11">
        <f t="shared" si="3"/>
        <v>0.14200456934489997</v>
      </c>
    </row>
    <row r="44" spans="1:8" x14ac:dyDescent="0.25">
      <c r="A44" s="7" t="s">
        <v>81</v>
      </c>
      <c r="B44" s="16">
        <v>5.6441717791411001</v>
      </c>
      <c r="C44" s="17">
        <v>6.322188449848019</v>
      </c>
      <c r="D44" s="16">
        <v>5.9413690052653996</v>
      </c>
      <c r="E44" s="17">
        <v>6.1994421199442105</v>
      </c>
      <c r="F44" s="12"/>
      <c r="G44" s="10">
        <f t="shared" si="2"/>
        <v>-0.67801667070691884</v>
      </c>
      <c r="H44" s="11">
        <f t="shared" si="3"/>
        <v>-0.25807311467881089</v>
      </c>
    </row>
    <row r="45" spans="1:8" x14ac:dyDescent="0.25">
      <c r="A45" s="7" t="s">
        <v>82</v>
      </c>
      <c r="B45" s="16">
        <v>2.8834355828220901</v>
      </c>
      <c r="C45" s="17">
        <v>8.0243161094224895</v>
      </c>
      <c r="D45" s="16">
        <v>4.1625160096769598</v>
      </c>
      <c r="E45" s="17">
        <v>3.0683403068340298</v>
      </c>
      <c r="F45" s="12"/>
      <c r="G45" s="10">
        <f t="shared" si="2"/>
        <v>-5.1408805266003998</v>
      </c>
      <c r="H45" s="11">
        <f t="shared" si="3"/>
        <v>1.09417570284293</v>
      </c>
    </row>
    <row r="46" spans="1:8" x14ac:dyDescent="0.25">
      <c r="A46" s="7" t="s">
        <v>83</v>
      </c>
      <c r="B46" s="16">
        <v>2.26993865030675</v>
      </c>
      <c r="C46" s="17">
        <v>0</v>
      </c>
      <c r="D46" s="16">
        <v>0.74711825814714694</v>
      </c>
      <c r="E46" s="17">
        <v>0</v>
      </c>
      <c r="F46" s="12"/>
      <c r="G46" s="10">
        <f t="shared" si="2"/>
        <v>2.26993865030675</v>
      </c>
      <c r="H46" s="11">
        <f t="shared" si="3"/>
        <v>0.74711825814714694</v>
      </c>
    </row>
    <row r="47" spans="1:8" x14ac:dyDescent="0.25">
      <c r="A47" s="7" t="s">
        <v>84</v>
      </c>
      <c r="B47" s="16">
        <v>19.202453987730099</v>
      </c>
      <c r="C47" s="17">
        <v>18.905775075987798</v>
      </c>
      <c r="D47" s="16">
        <v>20.9335420520848</v>
      </c>
      <c r="E47" s="17">
        <v>21.052998605299898</v>
      </c>
      <c r="F47" s="12"/>
      <c r="G47" s="10">
        <f t="shared" si="2"/>
        <v>0.29667891174230121</v>
      </c>
      <c r="H47" s="11">
        <f t="shared" si="3"/>
        <v>-0.11945655321509818</v>
      </c>
    </row>
    <row r="48" spans="1:8" x14ac:dyDescent="0.25">
      <c r="A48" s="7" t="s">
        <v>86</v>
      </c>
      <c r="B48" s="16">
        <v>5.0306748466257698</v>
      </c>
      <c r="C48" s="17">
        <v>5.4103343465045599</v>
      </c>
      <c r="D48" s="16">
        <v>2.93866514871211</v>
      </c>
      <c r="E48" s="17">
        <v>4.54672245467225</v>
      </c>
      <c r="F48" s="12"/>
      <c r="G48" s="10">
        <f t="shared" si="2"/>
        <v>-0.37965949987879011</v>
      </c>
      <c r="H48" s="11">
        <f t="shared" si="3"/>
        <v>-1.60805730596014</v>
      </c>
    </row>
    <row r="49" spans="1:8" x14ac:dyDescent="0.25">
      <c r="A49" s="7" t="s">
        <v>87</v>
      </c>
      <c r="B49" s="16">
        <v>0.92024539877300604</v>
      </c>
      <c r="C49" s="17">
        <v>0.79027355623100293</v>
      </c>
      <c r="D49" s="16">
        <v>1.20250462501779</v>
      </c>
      <c r="E49" s="17">
        <v>0.94142259414225893</v>
      </c>
      <c r="F49" s="12"/>
      <c r="G49" s="10">
        <f t="shared" si="2"/>
        <v>0.12997184254200311</v>
      </c>
      <c r="H49" s="11">
        <f t="shared" si="3"/>
        <v>0.26108203087553106</v>
      </c>
    </row>
    <row r="50" spans="1:8" x14ac:dyDescent="0.25">
      <c r="A50" s="142" t="s">
        <v>37</v>
      </c>
      <c r="B50" s="153">
        <v>0.184049079754601</v>
      </c>
      <c r="C50" s="154">
        <v>0.121580547112462</v>
      </c>
      <c r="D50" s="153">
        <v>0.12096200370001399</v>
      </c>
      <c r="E50" s="154">
        <v>9.0655509065550893E-2</v>
      </c>
      <c r="F50" s="155"/>
      <c r="G50" s="156">
        <f t="shared" si="2"/>
        <v>6.2468532642139002E-2</v>
      </c>
      <c r="H50" s="157">
        <f t="shared" si="3"/>
        <v>3.0306494634463096E-2</v>
      </c>
    </row>
    <row r="51" spans="1:8" x14ac:dyDescent="0.25">
      <c r="A51" s="7" t="s">
        <v>42</v>
      </c>
      <c r="B51" s="16">
        <v>0</v>
      </c>
      <c r="C51" s="17">
        <v>0</v>
      </c>
      <c r="D51" s="16">
        <v>1.42308239647076E-2</v>
      </c>
      <c r="E51" s="17">
        <v>1.39470013947001E-2</v>
      </c>
      <c r="F51" s="12"/>
      <c r="G51" s="10">
        <f t="shared" si="2"/>
        <v>0</v>
      </c>
      <c r="H51" s="11">
        <f t="shared" si="3"/>
        <v>2.8382257000750082E-4</v>
      </c>
    </row>
    <row r="52" spans="1:8" x14ac:dyDescent="0.25">
      <c r="A52" s="7" t="s">
        <v>43</v>
      </c>
      <c r="B52" s="16">
        <v>0.245398773006135</v>
      </c>
      <c r="C52" s="17">
        <v>0.48632218844984798</v>
      </c>
      <c r="D52" s="16">
        <v>0.34153977515298101</v>
      </c>
      <c r="E52" s="17">
        <v>0.34170153417015303</v>
      </c>
      <c r="F52" s="12"/>
      <c r="G52" s="10">
        <f t="shared" si="2"/>
        <v>-0.24092341544371298</v>
      </c>
      <c r="H52" s="11">
        <f t="shared" si="3"/>
        <v>-1.6175901717202512E-4</v>
      </c>
    </row>
    <row r="53" spans="1:8" x14ac:dyDescent="0.25">
      <c r="A53" s="7" t="s">
        <v>46</v>
      </c>
      <c r="B53" s="16">
        <v>0.55214723926380394</v>
      </c>
      <c r="C53" s="17">
        <v>0.54711246200607899</v>
      </c>
      <c r="D53" s="16">
        <v>0.60481001850007099</v>
      </c>
      <c r="E53" s="17">
        <v>0.57880055788005602</v>
      </c>
      <c r="F53" s="12"/>
      <c r="G53" s="10">
        <f t="shared" si="2"/>
        <v>5.0347772577249428E-3</v>
      </c>
      <c r="H53" s="11">
        <f t="shared" si="3"/>
        <v>2.6009460620014968E-2</v>
      </c>
    </row>
    <row r="54" spans="1:8" x14ac:dyDescent="0.25">
      <c r="A54" s="7" t="s">
        <v>49</v>
      </c>
      <c r="B54" s="16">
        <v>0</v>
      </c>
      <c r="C54" s="17">
        <v>0</v>
      </c>
      <c r="D54" s="16">
        <v>7.1154119823537802E-3</v>
      </c>
      <c r="E54" s="17">
        <v>1.39470013947001E-2</v>
      </c>
      <c r="F54" s="12"/>
      <c r="G54" s="10">
        <f t="shared" si="2"/>
        <v>0</v>
      </c>
      <c r="H54" s="11">
        <f t="shared" si="3"/>
        <v>-6.8315894123463193E-3</v>
      </c>
    </row>
    <row r="55" spans="1:8" x14ac:dyDescent="0.25">
      <c r="A55" s="7" t="s">
        <v>50</v>
      </c>
      <c r="B55" s="16">
        <v>1.6564417177914101</v>
      </c>
      <c r="C55" s="17">
        <v>1.09422492401216</v>
      </c>
      <c r="D55" s="16">
        <v>1.35192827664722</v>
      </c>
      <c r="E55" s="17">
        <v>0.85076708507670906</v>
      </c>
      <c r="F55" s="12"/>
      <c r="G55" s="10">
        <f t="shared" si="2"/>
        <v>0.56221679377925016</v>
      </c>
      <c r="H55" s="11">
        <f t="shared" si="3"/>
        <v>0.50116119157051098</v>
      </c>
    </row>
    <row r="56" spans="1:8" x14ac:dyDescent="0.25">
      <c r="A56" s="7" t="s">
        <v>52</v>
      </c>
      <c r="B56" s="16">
        <v>0</v>
      </c>
      <c r="C56" s="17">
        <v>0</v>
      </c>
      <c r="D56" s="16">
        <v>0</v>
      </c>
      <c r="E56" s="17">
        <v>0.13947001394700101</v>
      </c>
      <c r="F56" s="12"/>
      <c r="G56" s="10">
        <f t="shared" si="2"/>
        <v>0</v>
      </c>
      <c r="H56" s="11">
        <f t="shared" si="3"/>
        <v>-0.13947001394700101</v>
      </c>
    </row>
    <row r="57" spans="1:8" x14ac:dyDescent="0.25">
      <c r="A57" s="7" t="s">
        <v>55</v>
      </c>
      <c r="B57" s="16">
        <v>0.184049079754601</v>
      </c>
      <c r="C57" s="17">
        <v>0.303951367781155</v>
      </c>
      <c r="D57" s="16">
        <v>0.16365447559413701</v>
      </c>
      <c r="E57" s="17">
        <v>0.22315202231520201</v>
      </c>
      <c r="F57" s="12"/>
      <c r="G57" s="10">
        <f t="shared" si="2"/>
        <v>-0.119902288026554</v>
      </c>
      <c r="H57" s="11">
        <f t="shared" si="3"/>
        <v>-5.9497546721064998E-2</v>
      </c>
    </row>
    <row r="58" spans="1:8" x14ac:dyDescent="0.25">
      <c r="A58" s="7" t="s">
        <v>61</v>
      </c>
      <c r="B58" s="16">
        <v>0</v>
      </c>
      <c r="C58" s="17">
        <v>6.0790273556230998E-2</v>
      </c>
      <c r="D58" s="16">
        <v>4.2692471894122702E-2</v>
      </c>
      <c r="E58" s="17">
        <v>6.2761506276150611E-2</v>
      </c>
      <c r="F58" s="12"/>
      <c r="G58" s="10">
        <f t="shared" si="2"/>
        <v>-6.0790273556230998E-2</v>
      </c>
      <c r="H58" s="11">
        <f t="shared" si="3"/>
        <v>-2.0069034382027909E-2</v>
      </c>
    </row>
    <row r="59" spans="1:8" x14ac:dyDescent="0.25">
      <c r="A59" s="7" t="s">
        <v>62</v>
      </c>
      <c r="B59" s="16">
        <v>0</v>
      </c>
      <c r="C59" s="17">
        <v>0</v>
      </c>
      <c r="D59" s="16">
        <v>7.1154119823537802E-3</v>
      </c>
      <c r="E59" s="17">
        <v>2.0920502092050201E-2</v>
      </c>
      <c r="F59" s="12"/>
      <c r="G59" s="10">
        <f t="shared" si="2"/>
        <v>0</v>
      </c>
      <c r="H59" s="11">
        <f t="shared" si="3"/>
        <v>-1.3805090109696421E-2</v>
      </c>
    </row>
    <row r="60" spans="1:8" x14ac:dyDescent="0.25">
      <c r="A60" s="7" t="s">
        <v>67</v>
      </c>
      <c r="B60" s="16">
        <v>0</v>
      </c>
      <c r="C60" s="17">
        <v>0.18237082066869301</v>
      </c>
      <c r="D60" s="16">
        <v>0</v>
      </c>
      <c r="E60" s="17">
        <v>2.78940027894003E-2</v>
      </c>
      <c r="F60" s="12"/>
      <c r="G60" s="10">
        <f t="shared" si="2"/>
        <v>-0.18237082066869301</v>
      </c>
      <c r="H60" s="11">
        <f t="shared" si="3"/>
        <v>-2.78940027894003E-2</v>
      </c>
    </row>
    <row r="61" spans="1:8" x14ac:dyDescent="0.25">
      <c r="A61" s="7" t="s">
        <v>78</v>
      </c>
      <c r="B61" s="16">
        <v>0.42944785276073599</v>
      </c>
      <c r="C61" s="17">
        <v>6.0790273556230998E-2</v>
      </c>
      <c r="D61" s="16">
        <v>7.8269531805891607E-2</v>
      </c>
      <c r="E61" s="17">
        <v>8.3682008368200805E-2</v>
      </c>
      <c r="F61" s="12"/>
      <c r="G61" s="10">
        <f t="shared" si="2"/>
        <v>0.36865757920450498</v>
      </c>
      <c r="H61" s="11">
        <f t="shared" si="3"/>
        <v>-5.4124765623091986E-3</v>
      </c>
    </row>
    <row r="62" spans="1:8" x14ac:dyDescent="0.25">
      <c r="A62" s="7" t="s">
        <v>85</v>
      </c>
      <c r="B62" s="16">
        <v>6.13496932515337E-2</v>
      </c>
      <c r="C62" s="17">
        <v>0.121580547112462</v>
      </c>
      <c r="D62" s="16">
        <v>6.4038707841183998E-2</v>
      </c>
      <c r="E62" s="17">
        <v>4.8814504881450498E-2</v>
      </c>
      <c r="F62" s="12"/>
      <c r="G62" s="10">
        <f t="shared" si="2"/>
        <v>-6.0230853860928295E-2</v>
      </c>
      <c r="H62" s="11">
        <f t="shared" si="3"/>
        <v>1.52242029597335E-2</v>
      </c>
    </row>
    <row r="63" spans="1:8" x14ac:dyDescent="0.25">
      <c r="A63" s="7" t="s">
        <v>88</v>
      </c>
      <c r="B63" s="16">
        <v>0.122699386503067</v>
      </c>
      <c r="C63" s="17">
        <v>0.36474164133738601</v>
      </c>
      <c r="D63" s="16">
        <v>0.20634694748825999</v>
      </c>
      <c r="E63" s="17">
        <v>0.30683403068340304</v>
      </c>
      <c r="F63" s="12"/>
      <c r="G63" s="10">
        <f t="shared" si="2"/>
        <v>-0.24204225483431901</v>
      </c>
      <c r="H63" s="11">
        <f t="shared" si="3"/>
        <v>-0.10048708319514305</v>
      </c>
    </row>
    <row r="64" spans="1:8" x14ac:dyDescent="0.25">
      <c r="A64" s="7" t="s">
        <v>89</v>
      </c>
      <c r="B64" s="16">
        <v>0</v>
      </c>
      <c r="C64" s="17">
        <v>0</v>
      </c>
      <c r="D64" s="16">
        <v>0</v>
      </c>
      <c r="E64" s="17">
        <v>1.39470013947001E-2</v>
      </c>
      <c r="F64" s="12"/>
      <c r="G64" s="10">
        <f t="shared" si="2"/>
        <v>0</v>
      </c>
      <c r="H64" s="11">
        <f t="shared" si="3"/>
        <v>-1.39470013947001E-2</v>
      </c>
    </row>
    <row r="65" spans="1:8" x14ac:dyDescent="0.25">
      <c r="A65" s="1"/>
      <c r="B65" s="18"/>
      <c r="C65" s="19"/>
      <c r="D65" s="18"/>
      <c r="E65" s="19"/>
      <c r="F65" s="15"/>
      <c r="G65" s="13"/>
      <c r="H65" s="14"/>
    </row>
    <row r="66" spans="1:8" s="43" customFormat="1" x14ac:dyDescent="0.25">
      <c r="A66" s="27" t="s">
        <v>5</v>
      </c>
      <c r="B66" s="44">
        <f>SUM(B6:B65)</f>
        <v>100.00000000000003</v>
      </c>
      <c r="C66" s="45">
        <f>SUM(C6:C65)</f>
        <v>99.999999999999972</v>
      </c>
      <c r="D66" s="44">
        <f>SUM(D6:D65)</f>
        <v>100.00000000000001</v>
      </c>
      <c r="E66" s="45">
        <f>SUM(E6:E65)</f>
        <v>100.00000000000004</v>
      </c>
      <c r="F66" s="49"/>
      <c r="G66" s="50">
        <f>SUM(G6:G65)</f>
        <v>1.145195049900849E-13</v>
      </c>
      <c r="H66" s="51">
        <f>SUM(H6:H65)</f>
        <v>-5.8765492472190317E-14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101</v>
      </c>
      <c r="B7" s="78">
        <f>SUM($B8:$B11)</f>
        <v>253</v>
      </c>
      <c r="C7" s="79">
        <f>SUM($C8:$C11)</f>
        <v>351</v>
      </c>
      <c r="D7" s="78">
        <f>SUM($D8:$D11)</f>
        <v>2387</v>
      </c>
      <c r="E7" s="79">
        <f>SUM($E8:$E11)</f>
        <v>2429</v>
      </c>
      <c r="F7" s="80"/>
      <c r="G7" s="78">
        <f>B7-C7</f>
        <v>-98</v>
      </c>
      <c r="H7" s="79">
        <f>D7-E7</f>
        <v>-42</v>
      </c>
      <c r="I7" s="54">
        <f>IF(C7=0, "-", IF(G7/C7&lt;10, G7/C7, "&gt;999%"))</f>
        <v>-0.27920227920227919</v>
      </c>
      <c r="J7" s="55">
        <f>IF(E7=0, "-", IF(H7/E7&lt;10, H7/E7, "&gt;999%"))</f>
        <v>-1.7291066282420751E-2</v>
      </c>
    </row>
    <row r="8" spans="1:10" x14ac:dyDescent="0.25">
      <c r="A8" s="158" t="s">
        <v>150</v>
      </c>
      <c r="B8" s="65">
        <v>144</v>
      </c>
      <c r="C8" s="66">
        <v>129</v>
      </c>
      <c r="D8" s="65">
        <v>1248</v>
      </c>
      <c r="E8" s="66">
        <v>1342</v>
      </c>
      <c r="F8" s="67"/>
      <c r="G8" s="65">
        <f>B8-C8</f>
        <v>15</v>
      </c>
      <c r="H8" s="66">
        <f>D8-E8</f>
        <v>-94</v>
      </c>
      <c r="I8" s="8">
        <f>IF(C8=0, "-", IF(G8/C8&lt;10, G8/C8, "&gt;999%"))</f>
        <v>0.11627906976744186</v>
      </c>
      <c r="J8" s="9">
        <f>IF(E8=0, "-", IF(H8/E8&lt;10, H8/E8, "&gt;999%"))</f>
        <v>-7.0044709388971685E-2</v>
      </c>
    </row>
    <row r="9" spans="1:10" x14ac:dyDescent="0.25">
      <c r="A9" s="158" t="s">
        <v>151</v>
      </c>
      <c r="B9" s="65">
        <v>43</v>
      </c>
      <c r="C9" s="66">
        <v>62</v>
      </c>
      <c r="D9" s="65">
        <v>500</v>
      </c>
      <c r="E9" s="66">
        <v>559</v>
      </c>
      <c r="F9" s="67"/>
      <c r="G9" s="65">
        <f>B9-C9</f>
        <v>-19</v>
      </c>
      <c r="H9" s="66">
        <f>D9-E9</f>
        <v>-59</v>
      </c>
      <c r="I9" s="8">
        <f>IF(C9=0, "-", IF(G9/C9&lt;10, G9/C9, "&gt;999%"))</f>
        <v>-0.30645161290322581</v>
      </c>
      <c r="J9" s="9">
        <f>IF(E9=0, "-", IF(H9/E9&lt;10, H9/E9, "&gt;999%"))</f>
        <v>-0.10554561717352415</v>
      </c>
    </row>
    <row r="10" spans="1:10" x14ac:dyDescent="0.25">
      <c r="A10" s="158" t="s">
        <v>152</v>
      </c>
      <c r="B10" s="65">
        <v>10</v>
      </c>
      <c r="C10" s="66">
        <v>33</v>
      </c>
      <c r="D10" s="65">
        <v>150</v>
      </c>
      <c r="E10" s="66">
        <v>180</v>
      </c>
      <c r="F10" s="67"/>
      <c r="G10" s="65">
        <f>B10-C10</f>
        <v>-23</v>
      </c>
      <c r="H10" s="66">
        <f>D10-E10</f>
        <v>-30</v>
      </c>
      <c r="I10" s="8">
        <f>IF(C10=0, "-", IF(G10/C10&lt;10, G10/C10, "&gt;999%"))</f>
        <v>-0.69696969696969702</v>
      </c>
      <c r="J10" s="9">
        <f>IF(E10=0, "-", IF(H10/E10&lt;10, H10/E10, "&gt;999%"))</f>
        <v>-0.16666666666666666</v>
      </c>
    </row>
    <row r="11" spans="1:10" x14ac:dyDescent="0.25">
      <c r="A11" s="158" t="s">
        <v>153</v>
      </c>
      <c r="B11" s="65">
        <v>56</v>
      </c>
      <c r="C11" s="66">
        <v>127</v>
      </c>
      <c r="D11" s="65">
        <v>489</v>
      </c>
      <c r="E11" s="66">
        <v>348</v>
      </c>
      <c r="F11" s="67"/>
      <c r="G11" s="65">
        <f>B11-C11</f>
        <v>-71</v>
      </c>
      <c r="H11" s="66">
        <f>D11-E11</f>
        <v>141</v>
      </c>
      <c r="I11" s="8">
        <f>IF(C11=0, "-", IF(G11/C11&lt;10, G11/C11, "&gt;999%"))</f>
        <v>-0.55905511811023623</v>
      </c>
      <c r="J11" s="9">
        <f>IF(E11=0, "-", IF(H11/E11&lt;10, H11/E11, "&gt;999%"))</f>
        <v>0.40517241379310343</v>
      </c>
    </row>
    <row r="12" spans="1:10" x14ac:dyDescent="0.25">
      <c r="A12" s="7"/>
      <c r="B12" s="65"/>
      <c r="C12" s="66"/>
      <c r="D12" s="65"/>
      <c r="E12" s="66"/>
      <c r="F12" s="67"/>
      <c r="G12" s="65"/>
      <c r="H12" s="66"/>
      <c r="I12" s="8"/>
      <c r="J12" s="9"/>
    </row>
    <row r="13" spans="1:10" s="160" customFormat="1" x14ac:dyDescent="0.25">
      <c r="A13" s="159" t="s">
        <v>110</v>
      </c>
      <c r="B13" s="78">
        <f>SUM($B14:$B17)</f>
        <v>814</v>
      </c>
      <c r="C13" s="79">
        <f>SUM($C14:$C17)</f>
        <v>825</v>
      </c>
      <c r="D13" s="78">
        <f>SUM($D14:$D17)</f>
        <v>6952</v>
      </c>
      <c r="E13" s="79">
        <f>SUM($E14:$E17)</f>
        <v>7109</v>
      </c>
      <c r="F13" s="80"/>
      <c r="G13" s="78">
        <f>B13-C13</f>
        <v>-11</v>
      </c>
      <c r="H13" s="79">
        <f>D13-E13</f>
        <v>-157</v>
      </c>
      <c r="I13" s="54">
        <f>IF(C13=0, "-", IF(G13/C13&lt;10, G13/C13, "&gt;999%"))</f>
        <v>-1.3333333333333334E-2</v>
      </c>
      <c r="J13" s="55">
        <f>IF(E13=0, "-", IF(H13/E13&lt;10, H13/E13, "&gt;999%"))</f>
        <v>-2.2084681389787593E-2</v>
      </c>
    </row>
    <row r="14" spans="1:10" x14ac:dyDescent="0.25">
      <c r="A14" s="158" t="s">
        <v>150</v>
      </c>
      <c r="B14" s="65">
        <v>487</v>
      </c>
      <c r="C14" s="66">
        <v>535</v>
      </c>
      <c r="D14" s="65">
        <v>4335</v>
      </c>
      <c r="E14" s="66">
        <v>4352</v>
      </c>
      <c r="F14" s="67"/>
      <c r="G14" s="65">
        <f>B14-C14</f>
        <v>-48</v>
      </c>
      <c r="H14" s="66">
        <f>D14-E14</f>
        <v>-17</v>
      </c>
      <c r="I14" s="8">
        <f>IF(C14=0, "-", IF(G14/C14&lt;10, G14/C14, "&gt;999%"))</f>
        <v>-8.9719626168224292E-2</v>
      </c>
      <c r="J14" s="9">
        <f>IF(E14=0, "-", IF(H14/E14&lt;10, H14/E14, "&gt;999%"))</f>
        <v>-3.90625E-3</v>
      </c>
    </row>
    <row r="15" spans="1:10" x14ac:dyDescent="0.25">
      <c r="A15" s="158" t="s">
        <v>151</v>
      </c>
      <c r="B15" s="65">
        <v>193</v>
      </c>
      <c r="C15" s="66">
        <v>200</v>
      </c>
      <c r="D15" s="65">
        <v>1628</v>
      </c>
      <c r="E15" s="66">
        <v>1851</v>
      </c>
      <c r="F15" s="67"/>
      <c r="G15" s="65">
        <f>B15-C15</f>
        <v>-7</v>
      </c>
      <c r="H15" s="66">
        <f>D15-E15</f>
        <v>-223</v>
      </c>
      <c r="I15" s="8">
        <f>IF(C15=0, "-", IF(G15/C15&lt;10, G15/C15, "&gt;999%"))</f>
        <v>-3.5000000000000003E-2</v>
      </c>
      <c r="J15" s="9">
        <f>IF(E15=0, "-", IF(H15/E15&lt;10, H15/E15, "&gt;999%"))</f>
        <v>-0.12047541869259859</v>
      </c>
    </row>
    <row r="16" spans="1:10" x14ac:dyDescent="0.25">
      <c r="A16" s="158" t="s">
        <v>152</v>
      </c>
      <c r="B16" s="65">
        <v>36</v>
      </c>
      <c r="C16" s="66">
        <v>45</v>
      </c>
      <c r="D16" s="65">
        <v>491</v>
      </c>
      <c r="E16" s="66">
        <v>399</v>
      </c>
      <c r="F16" s="67"/>
      <c r="G16" s="65">
        <f>B16-C16</f>
        <v>-9</v>
      </c>
      <c r="H16" s="66">
        <f>D16-E16</f>
        <v>92</v>
      </c>
      <c r="I16" s="8">
        <f>IF(C16=0, "-", IF(G16/C16&lt;10, G16/C16, "&gt;999%"))</f>
        <v>-0.2</v>
      </c>
      <c r="J16" s="9">
        <f>IF(E16=0, "-", IF(H16/E16&lt;10, H16/E16, "&gt;999%"))</f>
        <v>0.23057644110275688</v>
      </c>
    </row>
    <row r="17" spans="1:10" x14ac:dyDescent="0.25">
      <c r="A17" s="158" t="s">
        <v>153</v>
      </c>
      <c r="B17" s="65">
        <v>98</v>
      </c>
      <c r="C17" s="66">
        <v>45</v>
      </c>
      <c r="D17" s="65">
        <v>498</v>
      </c>
      <c r="E17" s="66">
        <v>507</v>
      </c>
      <c r="F17" s="67"/>
      <c r="G17" s="65">
        <f>B17-C17</f>
        <v>53</v>
      </c>
      <c r="H17" s="66">
        <f>D17-E17</f>
        <v>-9</v>
      </c>
      <c r="I17" s="8">
        <f>IF(C17=0, "-", IF(G17/C17&lt;10, G17/C17, "&gt;999%"))</f>
        <v>1.1777777777777778</v>
      </c>
      <c r="J17" s="9">
        <f>IF(E17=0, "-", IF(H17/E17&lt;10, H17/E17, "&gt;999%"))</f>
        <v>-1.7751479289940829E-2</v>
      </c>
    </row>
    <row r="18" spans="1:10" x14ac:dyDescent="0.25">
      <c r="A18" s="22"/>
      <c r="B18" s="74"/>
      <c r="C18" s="75"/>
      <c r="D18" s="74"/>
      <c r="E18" s="75"/>
      <c r="F18" s="76"/>
      <c r="G18" s="74"/>
      <c r="H18" s="75"/>
      <c r="I18" s="23"/>
      <c r="J18" s="24"/>
    </row>
    <row r="19" spans="1:10" s="160" customFormat="1" x14ac:dyDescent="0.25">
      <c r="A19" s="159" t="s">
        <v>116</v>
      </c>
      <c r="B19" s="78">
        <f>SUM($B20:$B23)</f>
        <v>485</v>
      </c>
      <c r="C19" s="79">
        <f>SUM($C20:$C23)</f>
        <v>398</v>
      </c>
      <c r="D19" s="78">
        <f>SUM($D20:$D23)</f>
        <v>4144</v>
      </c>
      <c r="E19" s="79">
        <f>SUM($E20:$E23)</f>
        <v>4252</v>
      </c>
      <c r="F19" s="80"/>
      <c r="G19" s="78">
        <f>B19-C19</f>
        <v>87</v>
      </c>
      <c r="H19" s="79">
        <f>D19-E19</f>
        <v>-108</v>
      </c>
      <c r="I19" s="54">
        <f>IF(C19=0, "-", IF(G19/C19&lt;10, G19/C19, "&gt;999%"))</f>
        <v>0.21859296482412061</v>
      </c>
      <c r="J19" s="55">
        <f>IF(E19=0, "-", IF(H19/E19&lt;10, H19/E19, "&gt;999%"))</f>
        <v>-2.5399811853245531E-2</v>
      </c>
    </row>
    <row r="20" spans="1:10" x14ac:dyDescent="0.25">
      <c r="A20" s="158" t="s">
        <v>150</v>
      </c>
      <c r="B20" s="65">
        <v>150</v>
      </c>
      <c r="C20" s="66">
        <v>124</v>
      </c>
      <c r="D20" s="65">
        <v>1321</v>
      </c>
      <c r="E20" s="66">
        <v>1340</v>
      </c>
      <c r="F20" s="67"/>
      <c r="G20" s="65">
        <f>B20-C20</f>
        <v>26</v>
      </c>
      <c r="H20" s="66">
        <f>D20-E20</f>
        <v>-19</v>
      </c>
      <c r="I20" s="8">
        <f>IF(C20=0, "-", IF(G20/C20&lt;10, G20/C20, "&gt;999%"))</f>
        <v>0.20967741935483872</v>
      </c>
      <c r="J20" s="9">
        <f>IF(E20=0, "-", IF(H20/E20&lt;10, H20/E20, "&gt;999%"))</f>
        <v>-1.4179104477611941E-2</v>
      </c>
    </row>
    <row r="21" spans="1:10" x14ac:dyDescent="0.25">
      <c r="A21" s="158" t="s">
        <v>151</v>
      </c>
      <c r="B21" s="65">
        <v>271</v>
      </c>
      <c r="C21" s="66">
        <v>227</v>
      </c>
      <c r="D21" s="65">
        <v>2374</v>
      </c>
      <c r="E21" s="66">
        <v>2466</v>
      </c>
      <c r="F21" s="67"/>
      <c r="G21" s="65">
        <f>B21-C21</f>
        <v>44</v>
      </c>
      <c r="H21" s="66">
        <f>D21-E21</f>
        <v>-92</v>
      </c>
      <c r="I21" s="8">
        <f>IF(C21=0, "-", IF(G21/C21&lt;10, G21/C21, "&gt;999%"))</f>
        <v>0.19383259911894274</v>
      </c>
      <c r="J21" s="9">
        <f>IF(E21=0, "-", IF(H21/E21&lt;10, H21/E21, "&gt;999%"))</f>
        <v>-3.7307380373073802E-2</v>
      </c>
    </row>
    <row r="22" spans="1:10" x14ac:dyDescent="0.25">
      <c r="A22" s="158" t="s">
        <v>152</v>
      </c>
      <c r="B22" s="65">
        <v>46</v>
      </c>
      <c r="C22" s="66">
        <v>38</v>
      </c>
      <c r="D22" s="65">
        <v>326</v>
      </c>
      <c r="E22" s="66">
        <v>360</v>
      </c>
      <c r="F22" s="67"/>
      <c r="G22" s="65">
        <f>B22-C22</f>
        <v>8</v>
      </c>
      <c r="H22" s="66">
        <f>D22-E22</f>
        <v>-34</v>
      </c>
      <c r="I22" s="8">
        <f>IF(C22=0, "-", IF(G22/C22&lt;10, G22/C22, "&gt;999%"))</f>
        <v>0.21052631578947367</v>
      </c>
      <c r="J22" s="9">
        <f>IF(E22=0, "-", IF(H22/E22&lt;10, H22/E22, "&gt;999%"))</f>
        <v>-9.4444444444444442E-2</v>
      </c>
    </row>
    <row r="23" spans="1:10" x14ac:dyDescent="0.25">
      <c r="A23" s="158" t="s">
        <v>153</v>
      </c>
      <c r="B23" s="65">
        <v>18</v>
      </c>
      <c r="C23" s="66">
        <v>9</v>
      </c>
      <c r="D23" s="65">
        <v>123</v>
      </c>
      <c r="E23" s="66">
        <v>86</v>
      </c>
      <c r="F23" s="67"/>
      <c r="G23" s="65">
        <f>B23-C23</f>
        <v>9</v>
      </c>
      <c r="H23" s="66">
        <f>D23-E23</f>
        <v>37</v>
      </c>
      <c r="I23" s="8">
        <f>IF(C23=0, "-", IF(G23/C23&lt;10, G23/C23, "&gt;999%"))</f>
        <v>1</v>
      </c>
      <c r="J23" s="9">
        <f>IF(E23=0, "-", IF(H23/E23&lt;10, H23/E23, "&gt;999%"))</f>
        <v>0.43023255813953487</v>
      </c>
    </row>
    <row r="24" spans="1:10" x14ac:dyDescent="0.25">
      <c r="A24" s="7"/>
      <c r="B24" s="65"/>
      <c r="C24" s="66"/>
      <c r="D24" s="65"/>
      <c r="E24" s="66"/>
      <c r="F24" s="67"/>
      <c r="G24" s="65"/>
      <c r="H24" s="66"/>
      <c r="I24" s="8"/>
      <c r="J24" s="9"/>
    </row>
    <row r="25" spans="1:10" s="43" customFormat="1" x14ac:dyDescent="0.25">
      <c r="A25" s="53" t="s">
        <v>29</v>
      </c>
      <c r="B25" s="78">
        <f>SUM($B26:$B29)</f>
        <v>1552</v>
      </c>
      <c r="C25" s="79">
        <f>SUM($C26:$C29)</f>
        <v>1574</v>
      </c>
      <c r="D25" s="78">
        <f>SUM($D26:$D29)</f>
        <v>13483</v>
      </c>
      <c r="E25" s="79">
        <f>SUM($E26:$E29)</f>
        <v>13790</v>
      </c>
      <c r="F25" s="80"/>
      <c r="G25" s="78">
        <f>B25-C25</f>
        <v>-22</v>
      </c>
      <c r="H25" s="79">
        <f>D25-E25</f>
        <v>-307</v>
      </c>
      <c r="I25" s="54">
        <f>IF(C25=0, "-", IF(G25/C25&lt;10, G25/C25, "&gt;999%"))</f>
        <v>-1.397712833545108E-2</v>
      </c>
      <c r="J25" s="55">
        <f>IF(E25=0, "-", IF(H25/E25&lt;10, H25/E25, "&gt;999%"))</f>
        <v>-2.2262509064539523E-2</v>
      </c>
    </row>
    <row r="26" spans="1:10" x14ac:dyDescent="0.25">
      <c r="A26" s="158" t="s">
        <v>150</v>
      </c>
      <c r="B26" s="65">
        <v>781</v>
      </c>
      <c r="C26" s="66">
        <v>788</v>
      </c>
      <c r="D26" s="65">
        <v>6904</v>
      </c>
      <c r="E26" s="66">
        <v>7034</v>
      </c>
      <c r="F26" s="67"/>
      <c r="G26" s="65">
        <f>B26-C26</f>
        <v>-7</v>
      </c>
      <c r="H26" s="66">
        <f>D26-E26</f>
        <v>-130</v>
      </c>
      <c r="I26" s="8">
        <f>IF(C26=0, "-", IF(G26/C26&lt;10, G26/C26, "&gt;999%"))</f>
        <v>-8.8832487309644676E-3</v>
      </c>
      <c r="J26" s="9">
        <f>IF(E26=0, "-", IF(H26/E26&lt;10, H26/E26, "&gt;999%"))</f>
        <v>-1.8481660506113166E-2</v>
      </c>
    </row>
    <row r="27" spans="1:10" x14ac:dyDescent="0.25">
      <c r="A27" s="158" t="s">
        <v>151</v>
      </c>
      <c r="B27" s="65">
        <v>507</v>
      </c>
      <c r="C27" s="66">
        <v>489</v>
      </c>
      <c r="D27" s="65">
        <v>4502</v>
      </c>
      <c r="E27" s="66">
        <v>4876</v>
      </c>
      <c r="F27" s="67"/>
      <c r="G27" s="65">
        <f>B27-C27</f>
        <v>18</v>
      </c>
      <c r="H27" s="66">
        <f>D27-E27</f>
        <v>-374</v>
      </c>
      <c r="I27" s="8">
        <f>IF(C27=0, "-", IF(G27/C27&lt;10, G27/C27, "&gt;999%"))</f>
        <v>3.6809815950920248E-2</v>
      </c>
      <c r="J27" s="9">
        <f>IF(E27=0, "-", IF(H27/E27&lt;10, H27/E27, "&gt;999%"))</f>
        <v>-7.6702214930270712E-2</v>
      </c>
    </row>
    <row r="28" spans="1:10" x14ac:dyDescent="0.25">
      <c r="A28" s="158" t="s">
        <v>152</v>
      </c>
      <c r="B28" s="65">
        <v>92</v>
      </c>
      <c r="C28" s="66">
        <v>116</v>
      </c>
      <c r="D28" s="65">
        <v>967</v>
      </c>
      <c r="E28" s="66">
        <v>939</v>
      </c>
      <c r="F28" s="67"/>
      <c r="G28" s="65">
        <f>B28-C28</f>
        <v>-24</v>
      </c>
      <c r="H28" s="66">
        <f>D28-E28</f>
        <v>28</v>
      </c>
      <c r="I28" s="8">
        <f>IF(C28=0, "-", IF(G28/C28&lt;10, G28/C28, "&gt;999%"))</f>
        <v>-0.20689655172413793</v>
      </c>
      <c r="J28" s="9">
        <f>IF(E28=0, "-", IF(H28/E28&lt;10, H28/E28, "&gt;999%"))</f>
        <v>2.9818956336528223E-2</v>
      </c>
    </row>
    <row r="29" spans="1:10" x14ac:dyDescent="0.25">
      <c r="A29" s="158" t="s">
        <v>153</v>
      </c>
      <c r="B29" s="65">
        <v>172</v>
      </c>
      <c r="C29" s="66">
        <v>181</v>
      </c>
      <c r="D29" s="65">
        <v>1110</v>
      </c>
      <c r="E29" s="66">
        <v>941</v>
      </c>
      <c r="F29" s="67"/>
      <c r="G29" s="65">
        <f>B29-C29</f>
        <v>-9</v>
      </c>
      <c r="H29" s="66">
        <f>D29-E29</f>
        <v>169</v>
      </c>
      <c r="I29" s="8">
        <f>IF(C29=0, "-", IF(G29/C29&lt;10, G29/C29, "&gt;999%"))</f>
        <v>-4.9723756906077346E-2</v>
      </c>
      <c r="J29" s="9">
        <f>IF(E29=0, "-", IF(H29/E29&lt;10, H29/E29, "&gt;999%"))</f>
        <v>0.17959617428267799</v>
      </c>
    </row>
    <row r="30" spans="1:10" x14ac:dyDescent="0.25">
      <c r="A30" s="7"/>
      <c r="B30" s="65"/>
      <c r="C30" s="66"/>
      <c r="D30" s="65"/>
      <c r="E30" s="66"/>
      <c r="F30" s="67"/>
      <c r="G30" s="65"/>
      <c r="H30" s="66"/>
      <c r="I30" s="8"/>
      <c r="J30" s="9"/>
    </row>
    <row r="31" spans="1:10" s="43" customFormat="1" x14ac:dyDescent="0.25">
      <c r="A31" s="22" t="s">
        <v>117</v>
      </c>
      <c r="B31" s="78">
        <v>78</v>
      </c>
      <c r="C31" s="79">
        <v>71</v>
      </c>
      <c r="D31" s="78">
        <v>571</v>
      </c>
      <c r="E31" s="79">
        <v>550</v>
      </c>
      <c r="F31" s="80"/>
      <c r="G31" s="78">
        <f>B31-C31</f>
        <v>7</v>
      </c>
      <c r="H31" s="79">
        <f>D31-E31</f>
        <v>21</v>
      </c>
      <c r="I31" s="54">
        <f>IF(C31=0, "-", IF(G31/C31&lt;10, G31/C31, "&gt;999%"))</f>
        <v>9.8591549295774641E-2</v>
      </c>
      <c r="J31" s="55">
        <f>IF(E31=0, "-", IF(H31/E31&lt;10, H31/E31, "&gt;999%"))</f>
        <v>3.8181818181818185E-2</v>
      </c>
    </row>
    <row r="32" spans="1:10" x14ac:dyDescent="0.25">
      <c r="A32" s="1"/>
      <c r="B32" s="68"/>
      <c r="C32" s="69"/>
      <c r="D32" s="68"/>
      <c r="E32" s="69"/>
      <c r="F32" s="70"/>
      <c r="G32" s="68"/>
      <c r="H32" s="69"/>
      <c r="I32" s="5"/>
      <c r="J32" s="6"/>
    </row>
    <row r="33" spans="1:10" s="43" customFormat="1" x14ac:dyDescent="0.25">
      <c r="A33" s="27" t="s">
        <v>5</v>
      </c>
      <c r="B33" s="71">
        <f>SUM(B26:B32)</f>
        <v>1630</v>
      </c>
      <c r="C33" s="77">
        <f>SUM(C26:C32)</f>
        <v>1645</v>
      </c>
      <c r="D33" s="71">
        <f>SUM(D26:D32)</f>
        <v>14054</v>
      </c>
      <c r="E33" s="77">
        <f>SUM(E26:E32)</f>
        <v>14340</v>
      </c>
      <c r="F33" s="73"/>
      <c r="G33" s="71">
        <f>B33-C33</f>
        <v>-15</v>
      </c>
      <c r="H33" s="72">
        <f>D33-E33</f>
        <v>-286</v>
      </c>
      <c r="I33" s="37">
        <f>IF(C33=0, 0, G33/C33)</f>
        <v>-9.11854103343465E-3</v>
      </c>
      <c r="J33" s="38">
        <f>IF(E33=0, 0, H33/E33)</f>
        <v>-1.9944211994421198E-2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101</v>
      </c>
      <c r="B7" s="65"/>
      <c r="C7" s="66"/>
      <c r="D7" s="65"/>
      <c r="E7" s="66"/>
      <c r="F7" s="67"/>
      <c r="G7" s="65"/>
      <c r="H7" s="66"/>
      <c r="I7" s="20"/>
      <c r="J7" s="21"/>
    </row>
    <row r="8" spans="1:10" x14ac:dyDescent="0.25">
      <c r="A8" s="158" t="s">
        <v>154</v>
      </c>
      <c r="B8" s="65">
        <v>22</v>
      </c>
      <c r="C8" s="66">
        <v>17</v>
      </c>
      <c r="D8" s="65">
        <v>99</v>
      </c>
      <c r="E8" s="66">
        <v>102</v>
      </c>
      <c r="F8" s="67"/>
      <c r="G8" s="65">
        <f>B8-C8</f>
        <v>5</v>
      </c>
      <c r="H8" s="66">
        <f>D8-E8</f>
        <v>-3</v>
      </c>
      <c r="I8" s="20">
        <f>IF(C8=0, "-", IF(G8/C8&lt;10, G8/C8, "&gt;999%"))</f>
        <v>0.29411764705882354</v>
      </c>
      <c r="J8" s="21">
        <f>IF(E8=0, "-", IF(H8/E8&lt;10, H8/E8, "&gt;999%"))</f>
        <v>-2.9411764705882353E-2</v>
      </c>
    </row>
    <row r="9" spans="1:10" x14ac:dyDescent="0.25">
      <c r="A9" s="158" t="s">
        <v>155</v>
      </c>
      <c r="B9" s="65">
        <v>40</v>
      </c>
      <c r="C9" s="66">
        <v>3</v>
      </c>
      <c r="D9" s="65">
        <v>183</v>
      </c>
      <c r="E9" s="66">
        <v>34</v>
      </c>
      <c r="F9" s="67"/>
      <c r="G9" s="65">
        <f>B9-C9</f>
        <v>37</v>
      </c>
      <c r="H9" s="66">
        <f>D9-E9</f>
        <v>149</v>
      </c>
      <c r="I9" s="20" t="str">
        <f>IF(C9=0, "-", IF(G9/C9&lt;10, G9/C9, "&gt;999%"))</f>
        <v>&gt;999%</v>
      </c>
      <c r="J9" s="21">
        <f>IF(E9=0, "-", IF(H9/E9&lt;10, H9/E9, "&gt;999%"))</f>
        <v>4.382352941176471</v>
      </c>
    </row>
    <row r="10" spans="1:10" x14ac:dyDescent="0.25">
      <c r="A10" s="158" t="s">
        <v>156</v>
      </c>
      <c r="B10" s="65">
        <v>17</v>
      </c>
      <c r="C10" s="66">
        <v>40</v>
      </c>
      <c r="D10" s="65">
        <v>238</v>
      </c>
      <c r="E10" s="66">
        <v>266</v>
      </c>
      <c r="F10" s="67"/>
      <c r="G10" s="65">
        <f>B10-C10</f>
        <v>-23</v>
      </c>
      <c r="H10" s="66">
        <f>D10-E10</f>
        <v>-28</v>
      </c>
      <c r="I10" s="20">
        <f>IF(C10=0, "-", IF(G10/C10&lt;10, G10/C10, "&gt;999%"))</f>
        <v>-0.57499999999999996</v>
      </c>
      <c r="J10" s="21">
        <f>IF(E10=0, "-", IF(H10/E10&lt;10, H10/E10, "&gt;999%"))</f>
        <v>-0.10526315789473684</v>
      </c>
    </row>
    <row r="11" spans="1:10" x14ac:dyDescent="0.25">
      <c r="A11" s="158" t="s">
        <v>157</v>
      </c>
      <c r="B11" s="65">
        <v>174</v>
      </c>
      <c r="C11" s="66">
        <v>291</v>
      </c>
      <c r="D11" s="65">
        <v>1866</v>
      </c>
      <c r="E11" s="66">
        <v>2027</v>
      </c>
      <c r="F11" s="67"/>
      <c r="G11" s="65">
        <f>B11-C11</f>
        <v>-117</v>
      </c>
      <c r="H11" s="66">
        <f>D11-E11</f>
        <v>-161</v>
      </c>
      <c r="I11" s="20">
        <f>IF(C11=0, "-", IF(G11/C11&lt;10, G11/C11, "&gt;999%"))</f>
        <v>-0.40206185567010311</v>
      </c>
      <c r="J11" s="21">
        <f>IF(E11=0, "-", IF(H11/E11&lt;10, H11/E11, "&gt;999%"))</f>
        <v>-7.9427725703009378E-2</v>
      </c>
    </row>
    <row r="12" spans="1:10" x14ac:dyDescent="0.25">
      <c r="A12" s="158" t="s">
        <v>158</v>
      </c>
      <c r="B12" s="65">
        <v>0</v>
      </c>
      <c r="C12" s="66">
        <v>0</v>
      </c>
      <c r="D12" s="65">
        <v>1</v>
      </c>
      <c r="E12" s="66">
        <v>0</v>
      </c>
      <c r="F12" s="67"/>
      <c r="G12" s="65">
        <f>B12-C12</f>
        <v>0</v>
      </c>
      <c r="H12" s="66">
        <f>D12-E12</f>
        <v>1</v>
      </c>
      <c r="I12" s="20" t="str">
        <f>IF(C12=0, "-", IF(G12/C12&lt;10, G12/C12, "&gt;999%"))</f>
        <v>-</v>
      </c>
      <c r="J12" s="21" t="str">
        <f>IF(E12=0, "-", IF(H12/E12&lt;10, H12/E12, "&gt;999%"))</f>
        <v>-</v>
      </c>
    </row>
    <row r="13" spans="1:10" x14ac:dyDescent="0.25">
      <c r="A13" s="7"/>
      <c r="B13" s="65"/>
      <c r="C13" s="66"/>
      <c r="D13" s="65"/>
      <c r="E13" s="66"/>
      <c r="F13" s="67"/>
      <c r="G13" s="65"/>
      <c r="H13" s="66"/>
      <c r="I13" s="20"/>
      <c r="J13" s="21"/>
    </row>
    <row r="14" spans="1:10" s="139" customFormat="1" x14ac:dyDescent="0.25">
      <c r="A14" s="159" t="s">
        <v>110</v>
      </c>
      <c r="B14" s="65"/>
      <c r="C14" s="66"/>
      <c r="D14" s="65"/>
      <c r="E14" s="66"/>
      <c r="F14" s="67"/>
      <c r="G14" s="65"/>
      <c r="H14" s="66"/>
      <c r="I14" s="20"/>
      <c r="J14" s="21"/>
    </row>
    <row r="15" spans="1:10" x14ac:dyDescent="0.25">
      <c r="A15" s="158" t="s">
        <v>154</v>
      </c>
      <c r="B15" s="65">
        <v>143</v>
      </c>
      <c r="C15" s="66">
        <v>118</v>
      </c>
      <c r="D15" s="65">
        <v>1339</v>
      </c>
      <c r="E15" s="66">
        <v>1244</v>
      </c>
      <c r="F15" s="67"/>
      <c r="G15" s="65">
        <f>B15-C15</f>
        <v>25</v>
      </c>
      <c r="H15" s="66">
        <f>D15-E15</f>
        <v>95</v>
      </c>
      <c r="I15" s="20">
        <f>IF(C15=0, "-", IF(G15/C15&lt;10, G15/C15, "&gt;999%"))</f>
        <v>0.21186440677966101</v>
      </c>
      <c r="J15" s="21">
        <f>IF(E15=0, "-", IF(H15/E15&lt;10, H15/E15, "&gt;999%"))</f>
        <v>7.6366559485530547E-2</v>
      </c>
    </row>
    <row r="16" spans="1:10" x14ac:dyDescent="0.25">
      <c r="A16" s="158" t="s">
        <v>155</v>
      </c>
      <c r="B16" s="65">
        <v>46</v>
      </c>
      <c r="C16" s="66">
        <v>15</v>
      </c>
      <c r="D16" s="65">
        <v>166</v>
      </c>
      <c r="E16" s="66">
        <v>84</v>
      </c>
      <c r="F16" s="67"/>
      <c r="G16" s="65">
        <f>B16-C16</f>
        <v>31</v>
      </c>
      <c r="H16" s="66">
        <f>D16-E16</f>
        <v>82</v>
      </c>
      <c r="I16" s="20">
        <f>IF(C16=0, "-", IF(G16/C16&lt;10, G16/C16, "&gt;999%"))</f>
        <v>2.0666666666666669</v>
      </c>
      <c r="J16" s="21">
        <f>IF(E16=0, "-", IF(H16/E16&lt;10, H16/E16, "&gt;999%"))</f>
        <v>0.97619047619047616</v>
      </c>
    </row>
    <row r="17" spans="1:10" x14ac:dyDescent="0.25">
      <c r="A17" s="158" t="s">
        <v>156</v>
      </c>
      <c r="B17" s="65">
        <v>71</v>
      </c>
      <c r="C17" s="66">
        <v>66</v>
      </c>
      <c r="D17" s="65">
        <v>673</v>
      </c>
      <c r="E17" s="66">
        <v>582</v>
      </c>
      <c r="F17" s="67"/>
      <c r="G17" s="65">
        <f>B17-C17</f>
        <v>5</v>
      </c>
      <c r="H17" s="66">
        <f>D17-E17</f>
        <v>91</v>
      </c>
      <c r="I17" s="20">
        <f>IF(C17=0, "-", IF(G17/C17&lt;10, G17/C17, "&gt;999%"))</f>
        <v>7.575757575757576E-2</v>
      </c>
      <c r="J17" s="21">
        <f>IF(E17=0, "-", IF(H17/E17&lt;10, H17/E17, "&gt;999%"))</f>
        <v>0.1563573883161512</v>
      </c>
    </row>
    <row r="18" spans="1:10" x14ac:dyDescent="0.25">
      <c r="A18" s="158" t="s">
        <v>157</v>
      </c>
      <c r="B18" s="65">
        <v>542</v>
      </c>
      <c r="C18" s="66">
        <v>620</v>
      </c>
      <c r="D18" s="65">
        <v>4687</v>
      </c>
      <c r="E18" s="66">
        <v>5169</v>
      </c>
      <c r="F18" s="67"/>
      <c r="G18" s="65">
        <f>B18-C18</f>
        <v>-78</v>
      </c>
      <c r="H18" s="66">
        <f>D18-E18</f>
        <v>-482</v>
      </c>
      <c r="I18" s="20">
        <f>IF(C18=0, "-", IF(G18/C18&lt;10, G18/C18, "&gt;999%"))</f>
        <v>-0.12580645161290321</v>
      </c>
      <c r="J18" s="21">
        <f>IF(E18=0, "-", IF(H18/E18&lt;10, H18/E18, "&gt;999%"))</f>
        <v>-9.3248210485587152E-2</v>
      </c>
    </row>
    <row r="19" spans="1:10" x14ac:dyDescent="0.25">
      <c r="A19" s="158" t="s">
        <v>158</v>
      </c>
      <c r="B19" s="65">
        <v>12</v>
      </c>
      <c r="C19" s="66">
        <v>6</v>
      </c>
      <c r="D19" s="65">
        <v>87</v>
      </c>
      <c r="E19" s="66">
        <v>30</v>
      </c>
      <c r="F19" s="67"/>
      <c r="G19" s="65">
        <f>B19-C19</f>
        <v>6</v>
      </c>
      <c r="H19" s="66">
        <f>D19-E19</f>
        <v>57</v>
      </c>
      <c r="I19" s="20">
        <f>IF(C19=0, "-", IF(G19/C19&lt;10, G19/C19, "&gt;999%"))</f>
        <v>1</v>
      </c>
      <c r="J19" s="21">
        <f>IF(E19=0, "-", IF(H19/E19&lt;10, H19/E19, "&gt;999%"))</f>
        <v>1.9</v>
      </c>
    </row>
    <row r="20" spans="1:10" x14ac:dyDescent="0.25">
      <c r="A20" s="7"/>
      <c r="B20" s="65"/>
      <c r="C20" s="66"/>
      <c r="D20" s="65"/>
      <c r="E20" s="66"/>
      <c r="F20" s="67"/>
      <c r="G20" s="65"/>
      <c r="H20" s="66"/>
      <c r="I20" s="20"/>
      <c r="J20" s="21"/>
    </row>
    <row r="21" spans="1:10" s="139" customFormat="1" x14ac:dyDescent="0.25">
      <c r="A21" s="159" t="s">
        <v>116</v>
      </c>
      <c r="B21" s="65"/>
      <c r="C21" s="66"/>
      <c r="D21" s="65"/>
      <c r="E21" s="66"/>
      <c r="F21" s="67"/>
      <c r="G21" s="65"/>
      <c r="H21" s="66"/>
      <c r="I21" s="20"/>
      <c r="J21" s="21"/>
    </row>
    <row r="22" spans="1:10" x14ac:dyDescent="0.25">
      <c r="A22" s="158" t="s">
        <v>154</v>
      </c>
      <c r="B22" s="65">
        <v>434</v>
      </c>
      <c r="C22" s="66">
        <v>371</v>
      </c>
      <c r="D22" s="65">
        <v>3732</v>
      </c>
      <c r="E22" s="66">
        <v>3940</v>
      </c>
      <c r="F22" s="67"/>
      <c r="G22" s="65">
        <f>B22-C22</f>
        <v>63</v>
      </c>
      <c r="H22" s="66">
        <f>D22-E22</f>
        <v>-208</v>
      </c>
      <c r="I22" s="20">
        <f>IF(C22=0, "-", IF(G22/C22&lt;10, G22/C22, "&gt;999%"))</f>
        <v>0.16981132075471697</v>
      </c>
      <c r="J22" s="21">
        <f>IF(E22=0, "-", IF(H22/E22&lt;10, H22/E22, "&gt;999%"))</f>
        <v>-5.2791878172588833E-2</v>
      </c>
    </row>
    <row r="23" spans="1:10" x14ac:dyDescent="0.25">
      <c r="A23" s="158" t="s">
        <v>157</v>
      </c>
      <c r="B23" s="65">
        <v>51</v>
      </c>
      <c r="C23" s="66">
        <v>27</v>
      </c>
      <c r="D23" s="65">
        <v>412</v>
      </c>
      <c r="E23" s="66">
        <v>312</v>
      </c>
      <c r="F23" s="67"/>
      <c r="G23" s="65">
        <f>B23-C23</f>
        <v>24</v>
      </c>
      <c r="H23" s="66">
        <f>D23-E23</f>
        <v>100</v>
      </c>
      <c r="I23" s="20">
        <f>IF(C23=0, "-", IF(G23/C23&lt;10, G23/C23, "&gt;999%"))</f>
        <v>0.88888888888888884</v>
      </c>
      <c r="J23" s="21">
        <f>IF(E23=0, "-", IF(H23/E23&lt;10, H23/E23, "&gt;999%"))</f>
        <v>0.32051282051282054</v>
      </c>
    </row>
    <row r="24" spans="1:10" x14ac:dyDescent="0.25">
      <c r="A24" s="7"/>
      <c r="B24" s="65"/>
      <c r="C24" s="66"/>
      <c r="D24" s="65"/>
      <c r="E24" s="66"/>
      <c r="F24" s="67"/>
      <c r="G24" s="65"/>
      <c r="H24" s="66"/>
      <c r="I24" s="20"/>
      <c r="J24" s="21"/>
    </row>
    <row r="25" spans="1:10" x14ac:dyDescent="0.25">
      <c r="A25" s="7" t="s">
        <v>117</v>
      </c>
      <c r="B25" s="65">
        <v>78</v>
      </c>
      <c r="C25" s="66">
        <v>71</v>
      </c>
      <c r="D25" s="65">
        <v>571</v>
      </c>
      <c r="E25" s="66">
        <v>550</v>
      </c>
      <c r="F25" s="67"/>
      <c r="G25" s="65">
        <f>B25-C25</f>
        <v>7</v>
      </c>
      <c r="H25" s="66">
        <f>D25-E25</f>
        <v>21</v>
      </c>
      <c r="I25" s="20">
        <f>IF(C25=0, "-", IF(G25/C25&lt;10, G25/C25, "&gt;999%"))</f>
        <v>9.8591549295774641E-2</v>
      </c>
      <c r="J25" s="21">
        <f>IF(E25=0, "-", IF(H25/E25&lt;10, H25/E25, "&gt;999%"))</f>
        <v>3.8181818181818185E-2</v>
      </c>
    </row>
    <row r="26" spans="1:10" x14ac:dyDescent="0.25">
      <c r="A26" s="1"/>
      <c r="B26" s="68"/>
      <c r="C26" s="69"/>
      <c r="D26" s="68"/>
      <c r="E26" s="69"/>
      <c r="F26" s="70"/>
      <c r="G26" s="68"/>
      <c r="H26" s="69"/>
      <c r="I26" s="5"/>
      <c r="J26" s="6"/>
    </row>
    <row r="27" spans="1:10" s="43" customFormat="1" x14ac:dyDescent="0.25">
      <c r="A27" s="27" t="s">
        <v>5</v>
      </c>
      <c r="B27" s="71">
        <f>SUM(B6:B26)</f>
        <v>1630</v>
      </c>
      <c r="C27" s="77">
        <f>SUM(C6:C26)</f>
        <v>1645</v>
      </c>
      <c r="D27" s="71">
        <f>SUM(D6:D26)</f>
        <v>14054</v>
      </c>
      <c r="E27" s="77">
        <f>SUM(E6:E26)</f>
        <v>14340</v>
      </c>
      <c r="F27" s="73"/>
      <c r="G27" s="71">
        <f>B27-C27</f>
        <v>-15</v>
      </c>
      <c r="H27" s="72">
        <f>D27-E27</f>
        <v>-286</v>
      </c>
      <c r="I27" s="37">
        <f>IF(C27=0, 0, G27/C27)</f>
        <v>-9.11854103343465E-3</v>
      </c>
      <c r="J27" s="38">
        <f>IF(E27=0, 0, H27/E27)</f>
        <v>-1.9944211994421198E-2</v>
      </c>
    </row>
    <row r="28" spans="1:10" s="43" customFormat="1" x14ac:dyDescent="0.25">
      <c r="A28" s="22"/>
      <c r="B28" s="78"/>
      <c r="C28" s="98"/>
      <c r="D28" s="78"/>
      <c r="E28" s="98"/>
      <c r="F28" s="80"/>
      <c r="G28" s="78"/>
      <c r="H28" s="79"/>
      <c r="I28" s="54"/>
      <c r="J28" s="55"/>
    </row>
    <row r="29" spans="1:10" s="139" customFormat="1" x14ac:dyDescent="0.25">
      <c r="A29" s="161" t="s">
        <v>159</v>
      </c>
      <c r="B29" s="74"/>
      <c r="C29" s="75"/>
      <c r="D29" s="74"/>
      <c r="E29" s="75"/>
      <c r="F29" s="76"/>
      <c r="G29" s="74"/>
      <c r="H29" s="75"/>
      <c r="I29" s="23"/>
      <c r="J29" s="24"/>
    </row>
    <row r="30" spans="1:10" x14ac:dyDescent="0.25">
      <c r="A30" s="7" t="s">
        <v>154</v>
      </c>
      <c r="B30" s="65">
        <v>599</v>
      </c>
      <c r="C30" s="66">
        <v>506</v>
      </c>
      <c r="D30" s="65">
        <v>5170</v>
      </c>
      <c r="E30" s="66">
        <v>5286</v>
      </c>
      <c r="F30" s="67"/>
      <c r="G30" s="65">
        <f>B30-C30</f>
        <v>93</v>
      </c>
      <c r="H30" s="66">
        <f>D30-E30</f>
        <v>-116</v>
      </c>
      <c r="I30" s="20">
        <f>IF(C30=0, "-", IF(G30/C30&lt;10, G30/C30, "&gt;999%"))</f>
        <v>0.18379446640316205</v>
      </c>
      <c r="J30" s="21">
        <f>IF(E30=0, "-", IF(H30/E30&lt;10, H30/E30, "&gt;999%"))</f>
        <v>-2.1944759742716612E-2</v>
      </c>
    </row>
    <row r="31" spans="1:10" x14ac:dyDescent="0.25">
      <c r="A31" s="7" t="s">
        <v>155</v>
      </c>
      <c r="B31" s="65">
        <v>86</v>
      </c>
      <c r="C31" s="66">
        <v>18</v>
      </c>
      <c r="D31" s="65">
        <v>349</v>
      </c>
      <c r="E31" s="66">
        <v>118</v>
      </c>
      <c r="F31" s="67"/>
      <c r="G31" s="65">
        <f>B31-C31</f>
        <v>68</v>
      </c>
      <c r="H31" s="66">
        <f>D31-E31</f>
        <v>231</v>
      </c>
      <c r="I31" s="20">
        <f>IF(C31=0, "-", IF(G31/C31&lt;10, G31/C31, "&gt;999%"))</f>
        <v>3.7777777777777777</v>
      </c>
      <c r="J31" s="21">
        <f>IF(E31=0, "-", IF(H31/E31&lt;10, H31/E31, "&gt;999%"))</f>
        <v>1.9576271186440677</v>
      </c>
    </row>
    <row r="32" spans="1:10" x14ac:dyDescent="0.25">
      <c r="A32" s="7" t="s">
        <v>156</v>
      </c>
      <c r="B32" s="65">
        <v>88</v>
      </c>
      <c r="C32" s="66">
        <v>106</v>
      </c>
      <c r="D32" s="65">
        <v>911</v>
      </c>
      <c r="E32" s="66">
        <v>848</v>
      </c>
      <c r="F32" s="67"/>
      <c r="G32" s="65">
        <f>B32-C32</f>
        <v>-18</v>
      </c>
      <c r="H32" s="66">
        <f>D32-E32</f>
        <v>63</v>
      </c>
      <c r="I32" s="20">
        <f>IF(C32=0, "-", IF(G32/C32&lt;10, G32/C32, "&gt;999%"))</f>
        <v>-0.16981132075471697</v>
      </c>
      <c r="J32" s="21">
        <f>IF(E32=0, "-", IF(H32/E32&lt;10, H32/E32, "&gt;999%"))</f>
        <v>7.4292452830188677E-2</v>
      </c>
    </row>
    <row r="33" spans="1:10" x14ac:dyDescent="0.25">
      <c r="A33" s="7" t="s">
        <v>157</v>
      </c>
      <c r="B33" s="65">
        <v>767</v>
      </c>
      <c r="C33" s="66">
        <v>938</v>
      </c>
      <c r="D33" s="65">
        <v>6965</v>
      </c>
      <c r="E33" s="66">
        <v>7508</v>
      </c>
      <c r="F33" s="67"/>
      <c r="G33" s="65">
        <f>B33-C33</f>
        <v>-171</v>
      </c>
      <c r="H33" s="66">
        <f>D33-E33</f>
        <v>-543</v>
      </c>
      <c r="I33" s="20">
        <f>IF(C33=0, "-", IF(G33/C33&lt;10, G33/C33, "&gt;999%"))</f>
        <v>-0.18230277185501065</v>
      </c>
      <c r="J33" s="21">
        <f>IF(E33=0, "-", IF(H33/E33&lt;10, H33/E33, "&gt;999%"))</f>
        <v>-7.2322855620671284E-2</v>
      </c>
    </row>
    <row r="34" spans="1:10" x14ac:dyDescent="0.25">
      <c r="A34" s="7" t="s">
        <v>158</v>
      </c>
      <c r="B34" s="65">
        <v>12</v>
      </c>
      <c r="C34" s="66">
        <v>6</v>
      </c>
      <c r="D34" s="65">
        <v>88</v>
      </c>
      <c r="E34" s="66">
        <v>30</v>
      </c>
      <c r="F34" s="67"/>
      <c r="G34" s="65">
        <f>B34-C34</f>
        <v>6</v>
      </c>
      <c r="H34" s="66">
        <f>D34-E34</f>
        <v>58</v>
      </c>
      <c r="I34" s="20">
        <f>IF(C34=0, "-", IF(G34/C34&lt;10, G34/C34, "&gt;999%"))</f>
        <v>1</v>
      </c>
      <c r="J34" s="21">
        <f>IF(E34=0, "-", IF(H34/E34&lt;10, H34/E34, "&gt;999%"))</f>
        <v>1.9333333333333333</v>
      </c>
    </row>
    <row r="35" spans="1:10" x14ac:dyDescent="0.25">
      <c r="A35" s="7"/>
      <c r="B35" s="65"/>
      <c r="C35" s="66"/>
      <c r="D35" s="65"/>
      <c r="E35" s="66"/>
      <c r="F35" s="67"/>
      <c r="G35" s="65"/>
      <c r="H35" s="66"/>
      <c r="I35" s="20"/>
      <c r="J35" s="21"/>
    </row>
    <row r="36" spans="1:10" x14ac:dyDescent="0.25">
      <c r="A36" s="7" t="s">
        <v>117</v>
      </c>
      <c r="B36" s="65">
        <v>78</v>
      </c>
      <c r="C36" s="66">
        <v>71</v>
      </c>
      <c r="D36" s="65">
        <v>571</v>
      </c>
      <c r="E36" s="66">
        <v>550</v>
      </c>
      <c r="F36" s="67"/>
      <c r="G36" s="65">
        <f>B36-C36</f>
        <v>7</v>
      </c>
      <c r="H36" s="66">
        <f>D36-E36</f>
        <v>21</v>
      </c>
      <c r="I36" s="20">
        <f>IF(C36=0, "-", IF(G36/C36&lt;10, G36/C36, "&gt;999%"))</f>
        <v>9.8591549295774641E-2</v>
      </c>
      <c r="J36" s="21">
        <f>IF(E36=0, "-", IF(H36/E36&lt;10, H36/E36, "&gt;999%"))</f>
        <v>3.8181818181818185E-2</v>
      </c>
    </row>
    <row r="37" spans="1:10" x14ac:dyDescent="0.25">
      <c r="A37" s="7"/>
      <c r="B37" s="65"/>
      <c r="C37" s="66"/>
      <c r="D37" s="65"/>
      <c r="E37" s="66"/>
      <c r="F37" s="67"/>
      <c r="G37" s="65"/>
      <c r="H37" s="66"/>
      <c r="I37" s="20"/>
      <c r="J37" s="21"/>
    </row>
    <row r="38" spans="1:10" s="43" customFormat="1" x14ac:dyDescent="0.25">
      <c r="A38" s="27" t="s">
        <v>5</v>
      </c>
      <c r="B38" s="71">
        <f>SUM(B28:B37)</f>
        <v>1630</v>
      </c>
      <c r="C38" s="77">
        <f>SUM(C28:C37)</f>
        <v>1645</v>
      </c>
      <c r="D38" s="71">
        <f>SUM(D28:D37)</f>
        <v>14054</v>
      </c>
      <c r="E38" s="77">
        <f>SUM(E28:E37)</f>
        <v>14340</v>
      </c>
      <c r="F38" s="73"/>
      <c r="G38" s="71">
        <f>B38-C38</f>
        <v>-15</v>
      </c>
      <c r="H38" s="72">
        <f>D38-E38</f>
        <v>-286</v>
      </c>
      <c r="I38" s="37">
        <f>IF(C38=0, 0, G38/C38)</f>
        <v>-9.11854103343465E-3</v>
      </c>
      <c r="J38" s="38">
        <f>IF(E38=0, 0, H38/E38)</f>
        <v>-1.9944211994421198E-2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3.2" x14ac:dyDescent="0.25"/>
  <cols>
    <col min="1" max="1" width="25.5546875"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100</v>
      </c>
      <c r="B2" s="202" t="s">
        <v>91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187</v>
      </c>
      <c r="B15" s="65">
        <v>16</v>
      </c>
      <c r="C15" s="66">
        <v>31</v>
      </c>
      <c r="D15" s="65">
        <v>108</v>
      </c>
      <c r="E15" s="66">
        <v>208</v>
      </c>
      <c r="F15" s="67"/>
      <c r="G15" s="65">
        <f t="shared" ref="G15:G42" si="0">B15-C15</f>
        <v>-15</v>
      </c>
      <c r="H15" s="66">
        <f t="shared" ref="H15:H42" si="1">D15-E15</f>
        <v>-100</v>
      </c>
      <c r="I15" s="20">
        <f t="shared" ref="I15:I42" si="2">IF(C15=0, "-", IF(G15/C15&lt;10, G15/C15, "&gt;999%"))</f>
        <v>-0.4838709677419355</v>
      </c>
      <c r="J15" s="21">
        <f t="shared" ref="J15:J42" si="3">IF(E15=0, "-", IF(H15/E15&lt;10, H15/E15, "&gt;999%"))</f>
        <v>-0.48076923076923078</v>
      </c>
    </row>
    <row r="16" spans="1:10" x14ac:dyDescent="0.25">
      <c r="A16" s="7" t="s">
        <v>186</v>
      </c>
      <c r="B16" s="65">
        <v>1</v>
      </c>
      <c r="C16" s="66">
        <v>1</v>
      </c>
      <c r="D16" s="65">
        <v>14</v>
      </c>
      <c r="E16" s="66">
        <v>10</v>
      </c>
      <c r="F16" s="67"/>
      <c r="G16" s="65">
        <f t="shared" si="0"/>
        <v>0</v>
      </c>
      <c r="H16" s="66">
        <f t="shared" si="1"/>
        <v>4</v>
      </c>
      <c r="I16" s="20">
        <f t="shared" si="2"/>
        <v>0</v>
      </c>
      <c r="J16" s="21">
        <f t="shared" si="3"/>
        <v>0.4</v>
      </c>
    </row>
    <row r="17" spans="1:10" x14ac:dyDescent="0.25">
      <c r="A17" s="7" t="s">
        <v>185</v>
      </c>
      <c r="B17" s="65">
        <v>1</v>
      </c>
      <c r="C17" s="66">
        <v>2</v>
      </c>
      <c r="D17" s="65">
        <v>22</v>
      </c>
      <c r="E17" s="66">
        <v>20</v>
      </c>
      <c r="F17" s="67"/>
      <c r="G17" s="65">
        <f t="shared" si="0"/>
        <v>-1</v>
      </c>
      <c r="H17" s="66">
        <f t="shared" si="1"/>
        <v>2</v>
      </c>
      <c r="I17" s="20">
        <f t="shared" si="2"/>
        <v>-0.5</v>
      </c>
      <c r="J17" s="21">
        <f t="shared" si="3"/>
        <v>0.1</v>
      </c>
    </row>
    <row r="18" spans="1:10" x14ac:dyDescent="0.25">
      <c r="A18" s="7" t="s">
        <v>184</v>
      </c>
      <c r="B18" s="65">
        <v>0</v>
      </c>
      <c r="C18" s="66">
        <v>0</v>
      </c>
      <c r="D18" s="65">
        <v>0</v>
      </c>
      <c r="E18" s="66">
        <v>4</v>
      </c>
      <c r="F18" s="67"/>
      <c r="G18" s="65">
        <f t="shared" si="0"/>
        <v>0</v>
      </c>
      <c r="H18" s="66">
        <f t="shared" si="1"/>
        <v>-4</v>
      </c>
      <c r="I18" s="20" t="str">
        <f t="shared" si="2"/>
        <v>-</v>
      </c>
      <c r="J18" s="21">
        <f t="shared" si="3"/>
        <v>-1</v>
      </c>
    </row>
    <row r="19" spans="1:10" x14ac:dyDescent="0.25">
      <c r="A19" s="7" t="s">
        <v>183</v>
      </c>
      <c r="B19" s="65">
        <v>212</v>
      </c>
      <c r="C19" s="66">
        <v>145</v>
      </c>
      <c r="D19" s="65">
        <v>1456</v>
      </c>
      <c r="E19" s="66">
        <v>1129</v>
      </c>
      <c r="F19" s="67"/>
      <c r="G19" s="65">
        <f t="shared" si="0"/>
        <v>67</v>
      </c>
      <c r="H19" s="66">
        <f t="shared" si="1"/>
        <v>327</v>
      </c>
      <c r="I19" s="20">
        <f t="shared" si="2"/>
        <v>0.46206896551724136</v>
      </c>
      <c r="J19" s="21">
        <f t="shared" si="3"/>
        <v>0.28963684676705048</v>
      </c>
    </row>
    <row r="20" spans="1:10" x14ac:dyDescent="0.25">
      <c r="A20" s="7" t="s">
        <v>182</v>
      </c>
      <c r="B20" s="65">
        <v>23</v>
      </c>
      <c r="C20" s="66">
        <v>19</v>
      </c>
      <c r="D20" s="65">
        <v>157</v>
      </c>
      <c r="E20" s="66">
        <v>238</v>
      </c>
      <c r="F20" s="67"/>
      <c r="G20" s="65">
        <f t="shared" si="0"/>
        <v>4</v>
      </c>
      <c r="H20" s="66">
        <f t="shared" si="1"/>
        <v>-81</v>
      </c>
      <c r="I20" s="20">
        <f t="shared" si="2"/>
        <v>0.21052631578947367</v>
      </c>
      <c r="J20" s="21">
        <f t="shared" si="3"/>
        <v>-0.34033613445378152</v>
      </c>
    </row>
    <row r="21" spans="1:10" x14ac:dyDescent="0.25">
      <c r="A21" s="7" t="s">
        <v>181</v>
      </c>
      <c r="B21" s="65">
        <v>13</v>
      </c>
      <c r="C21" s="66">
        <v>18</v>
      </c>
      <c r="D21" s="65">
        <v>121</v>
      </c>
      <c r="E21" s="66">
        <v>276</v>
      </c>
      <c r="F21" s="67"/>
      <c r="G21" s="65">
        <f t="shared" si="0"/>
        <v>-5</v>
      </c>
      <c r="H21" s="66">
        <f t="shared" si="1"/>
        <v>-155</v>
      </c>
      <c r="I21" s="20">
        <f t="shared" si="2"/>
        <v>-0.27777777777777779</v>
      </c>
      <c r="J21" s="21">
        <f t="shared" si="3"/>
        <v>-0.56159420289855078</v>
      </c>
    </row>
    <row r="22" spans="1:10" x14ac:dyDescent="0.25">
      <c r="A22" s="7" t="s">
        <v>180</v>
      </c>
      <c r="B22" s="65">
        <v>0</v>
      </c>
      <c r="C22" s="66">
        <v>2</v>
      </c>
      <c r="D22" s="65">
        <v>4</v>
      </c>
      <c r="E22" s="66">
        <v>13</v>
      </c>
      <c r="F22" s="67"/>
      <c r="G22" s="65">
        <f t="shared" si="0"/>
        <v>-2</v>
      </c>
      <c r="H22" s="66">
        <f t="shared" si="1"/>
        <v>-9</v>
      </c>
      <c r="I22" s="20">
        <f t="shared" si="2"/>
        <v>-1</v>
      </c>
      <c r="J22" s="21">
        <f t="shared" si="3"/>
        <v>-0.69230769230769229</v>
      </c>
    </row>
    <row r="23" spans="1:10" x14ac:dyDescent="0.25">
      <c r="A23" s="7" t="s">
        <v>179</v>
      </c>
      <c r="B23" s="65">
        <v>12</v>
      </c>
      <c r="C23" s="66">
        <v>18</v>
      </c>
      <c r="D23" s="65">
        <v>120</v>
      </c>
      <c r="E23" s="66">
        <v>135</v>
      </c>
      <c r="F23" s="67"/>
      <c r="G23" s="65">
        <f t="shared" si="0"/>
        <v>-6</v>
      </c>
      <c r="H23" s="66">
        <f t="shared" si="1"/>
        <v>-15</v>
      </c>
      <c r="I23" s="20">
        <f t="shared" si="2"/>
        <v>-0.33333333333333331</v>
      </c>
      <c r="J23" s="21">
        <f t="shared" si="3"/>
        <v>-0.1111111111111111</v>
      </c>
    </row>
    <row r="24" spans="1:10" x14ac:dyDescent="0.25">
      <c r="A24" s="7" t="s">
        <v>178</v>
      </c>
      <c r="B24" s="65">
        <v>56</v>
      </c>
      <c r="C24" s="66">
        <v>55</v>
      </c>
      <c r="D24" s="65">
        <v>362</v>
      </c>
      <c r="E24" s="66">
        <v>367</v>
      </c>
      <c r="F24" s="67"/>
      <c r="G24" s="65">
        <f t="shared" si="0"/>
        <v>1</v>
      </c>
      <c r="H24" s="66">
        <f t="shared" si="1"/>
        <v>-5</v>
      </c>
      <c r="I24" s="20">
        <f t="shared" si="2"/>
        <v>1.8181818181818181E-2</v>
      </c>
      <c r="J24" s="21">
        <f t="shared" si="3"/>
        <v>-1.3623978201634877E-2</v>
      </c>
    </row>
    <row r="25" spans="1:10" x14ac:dyDescent="0.25">
      <c r="A25" s="7" t="s">
        <v>177</v>
      </c>
      <c r="B25" s="65">
        <v>11</v>
      </c>
      <c r="C25" s="66">
        <v>25</v>
      </c>
      <c r="D25" s="65">
        <v>103</v>
      </c>
      <c r="E25" s="66">
        <v>167</v>
      </c>
      <c r="F25" s="67"/>
      <c r="G25" s="65">
        <f t="shared" si="0"/>
        <v>-14</v>
      </c>
      <c r="H25" s="66">
        <f t="shared" si="1"/>
        <v>-64</v>
      </c>
      <c r="I25" s="20">
        <f t="shared" si="2"/>
        <v>-0.56000000000000005</v>
      </c>
      <c r="J25" s="21">
        <f t="shared" si="3"/>
        <v>-0.38323353293413176</v>
      </c>
    </row>
    <row r="26" spans="1:10" x14ac:dyDescent="0.25">
      <c r="A26" s="7" t="s">
        <v>176</v>
      </c>
      <c r="B26" s="65">
        <v>27</v>
      </c>
      <c r="C26" s="66">
        <v>99</v>
      </c>
      <c r="D26" s="65">
        <v>372</v>
      </c>
      <c r="E26" s="66">
        <v>168</v>
      </c>
      <c r="F26" s="67"/>
      <c r="G26" s="65">
        <f t="shared" si="0"/>
        <v>-72</v>
      </c>
      <c r="H26" s="66">
        <f t="shared" si="1"/>
        <v>204</v>
      </c>
      <c r="I26" s="20">
        <f t="shared" si="2"/>
        <v>-0.72727272727272729</v>
      </c>
      <c r="J26" s="21">
        <f t="shared" si="3"/>
        <v>1.2142857142857142</v>
      </c>
    </row>
    <row r="27" spans="1:10" x14ac:dyDescent="0.25">
      <c r="A27" s="7" t="s">
        <v>175</v>
      </c>
      <c r="B27" s="65">
        <v>2</v>
      </c>
      <c r="C27" s="66">
        <v>0</v>
      </c>
      <c r="D27" s="65">
        <v>21</v>
      </c>
      <c r="E27" s="66">
        <v>0</v>
      </c>
      <c r="F27" s="67"/>
      <c r="G27" s="65">
        <f t="shared" si="0"/>
        <v>2</v>
      </c>
      <c r="H27" s="66">
        <f t="shared" si="1"/>
        <v>21</v>
      </c>
      <c r="I27" s="20" t="str">
        <f t="shared" si="2"/>
        <v>-</v>
      </c>
      <c r="J27" s="21" t="str">
        <f t="shared" si="3"/>
        <v>-</v>
      </c>
    </row>
    <row r="28" spans="1:10" x14ac:dyDescent="0.25">
      <c r="A28" s="7" t="s">
        <v>174</v>
      </c>
      <c r="B28" s="65">
        <v>3</v>
      </c>
      <c r="C28" s="66">
        <v>4</v>
      </c>
      <c r="D28" s="65">
        <v>29</v>
      </c>
      <c r="E28" s="66">
        <v>36</v>
      </c>
      <c r="F28" s="67"/>
      <c r="G28" s="65">
        <f t="shared" si="0"/>
        <v>-1</v>
      </c>
      <c r="H28" s="66">
        <f t="shared" si="1"/>
        <v>-7</v>
      </c>
      <c r="I28" s="20">
        <f t="shared" si="2"/>
        <v>-0.25</v>
      </c>
      <c r="J28" s="21">
        <f t="shared" si="3"/>
        <v>-0.19444444444444445</v>
      </c>
    </row>
    <row r="29" spans="1:10" x14ac:dyDescent="0.25">
      <c r="A29" s="7" t="s">
        <v>173</v>
      </c>
      <c r="B29" s="65">
        <v>449</v>
      </c>
      <c r="C29" s="66">
        <v>544</v>
      </c>
      <c r="D29" s="65">
        <v>4164</v>
      </c>
      <c r="E29" s="66">
        <v>4601</v>
      </c>
      <c r="F29" s="67"/>
      <c r="G29" s="65">
        <f t="shared" si="0"/>
        <v>-95</v>
      </c>
      <c r="H29" s="66">
        <f t="shared" si="1"/>
        <v>-437</v>
      </c>
      <c r="I29" s="20">
        <f t="shared" si="2"/>
        <v>-0.17463235294117646</v>
      </c>
      <c r="J29" s="21">
        <f t="shared" si="3"/>
        <v>-9.4979352314714188E-2</v>
      </c>
    </row>
    <row r="30" spans="1:10" x14ac:dyDescent="0.25">
      <c r="A30" s="7" t="s">
        <v>172</v>
      </c>
      <c r="B30" s="65">
        <v>233</v>
      </c>
      <c r="C30" s="66">
        <v>211</v>
      </c>
      <c r="D30" s="65">
        <v>1794</v>
      </c>
      <c r="E30" s="66">
        <v>1752</v>
      </c>
      <c r="F30" s="67"/>
      <c r="G30" s="65">
        <f t="shared" si="0"/>
        <v>22</v>
      </c>
      <c r="H30" s="66">
        <f t="shared" si="1"/>
        <v>42</v>
      </c>
      <c r="I30" s="20">
        <f t="shared" si="2"/>
        <v>0.10426540284360189</v>
      </c>
      <c r="J30" s="21">
        <f t="shared" si="3"/>
        <v>2.3972602739726026E-2</v>
      </c>
    </row>
    <row r="31" spans="1:10" x14ac:dyDescent="0.25">
      <c r="A31" s="7" t="s">
        <v>171</v>
      </c>
      <c r="B31" s="65">
        <v>24</v>
      </c>
      <c r="C31" s="66">
        <v>16</v>
      </c>
      <c r="D31" s="65">
        <v>109</v>
      </c>
      <c r="E31" s="66">
        <v>147</v>
      </c>
      <c r="F31" s="67"/>
      <c r="G31" s="65">
        <f t="shared" si="0"/>
        <v>8</v>
      </c>
      <c r="H31" s="66">
        <f t="shared" si="1"/>
        <v>-38</v>
      </c>
      <c r="I31" s="20">
        <f t="shared" si="2"/>
        <v>0.5</v>
      </c>
      <c r="J31" s="21">
        <f t="shared" si="3"/>
        <v>-0.25850340136054423</v>
      </c>
    </row>
    <row r="32" spans="1:10" x14ac:dyDescent="0.25">
      <c r="A32" s="7" t="s">
        <v>169</v>
      </c>
      <c r="B32" s="65">
        <v>4</v>
      </c>
      <c r="C32" s="66">
        <v>3</v>
      </c>
      <c r="D32" s="65">
        <v>26</v>
      </c>
      <c r="E32" s="66">
        <v>23</v>
      </c>
      <c r="F32" s="67"/>
      <c r="G32" s="65">
        <f t="shared" si="0"/>
        <v>1</v>
      </c>
      <c r="H32" s="66">
        <f t="shared" si="1"/>
        <v>3</v>
      </c>
      <c r="I32" s="20">
        <f t="shared" si="2"/>
        <v>0.33333333333333331</v>
      </c>
      <c r="J32" s="21">
        <f t="shared" si="3"/>
        <v>0.13043478260869565</v>
      </c>
    </row>
    <row r="33" spans="1:10" x14ac:dyDescent="0.25">
      <c r="A33" s="7" t="s">
        <v>168</v>
      </c>
      <c r="B33" s="65">
        <v>8</v>
      </c>
      <c r="C33" s="66">
        <v>10</v>
      </c>
      <c r="D33" s="65">
        <v>38</v>
      </c>
      <c r="E33" s="66">
        <v>91</v>
      </c>
      <c r="F33" s="67"/>
      <c r="G33" s="65">
        <f t="shared" si="0"/>
        <v>-2</v>
      </c>
      <c r="H33" s="66">
        <f t="shared" si="1"/>
        <v>-53</v>
      </c>
      <c r="I33" s="20">
        <f t="shared" si="2"/>
        <v>-0.2</v>
      </c>
      <c r="J33" s="21">
        <f t="shared" si="3"/>
        <v>-0.58241758241758246</v>
      </c>
    </row>
    <row r="34" spans="1:10" x14ac:dyDescent="0.25">
      <c r="A34" s="7" t="s">
        <v>167</v>
      </c>
      <c r="B34" s="65">
        <v>1</v>
      </c>
      <c r="C34" s="66">
        <v>2</v>
      </c>
      <c r="D34" s="65">
        <v>15</v>
      </c>
      <c r="E34" s="66">
        <v>37</v>
      </c>
      <c r="F34" s="67"/>
      <c r="G34" s="65">
        <f t="shared" si="0"/>
        <v>-1</v>
      </c>
      <c r="H34" s="66">
        <f t="shared" si="1"/>
        <v>-22</v>
      </c>
      <c r="I34" s="20">
        <f t="shared" si="2"/>
        <v>-0.5</v>
      </c>
      <c r="J34" s="21">
        <f t="shared" si="3"/>
        <v>-0.59459459459459463</v>
      </c>
    </row>
    <row r="35" spans="1:10" x14ac:dyDescent="0.25">
      <c r="A35" s="7" t="s">
        <v>166</v>
      </c>
      <c r="B35" s="65">
        <v>6</v>
      </c>
      <c r="C35" s="66">
        <v>4</v>
      </c>
      <c r="D35" s="65">
        <v>66</v>
      </c>
      <c r="E35" s="66">
        <v>74</v>
      </c>
      <c r="F35" s="67"/>
      <c r="G35" s="65">
        <f t="shared" si="0"/>
        <v>2</v>
      </c>
      <c r="H35" s="66">
        <f t="shared" si="1"/>
        <v>-8</v>
      </c>
      <c r="I35" s="20">
        <f t="shared" si="2"/>
        <v>0.5</v>
      </c>
      <c r="J35" s="21">
        <f t="shared" si="3"/>
        <v>-0.10810810810810811</v>
      </c>
    </row>
    <row r="36" spans="1:10" x14ac:dyDescent="0.25">
      <c r="A36" s="7" t="s">
        <v>165</v>
      </c>
      <c r="B36" s="65">
        <v>6</v>
      </c>
      <c r="C36" s="66">
        <v>3</v>
      </c>
      <c r="D36" s="65">
        <v>51</v>
      </c>
      <c r="E36" s="66">
        <v>87</v>
      </c>
      <c r="F36" s="67"/>
      <c r="G36" s="65">
        <f t="shared" si="0"/>
        <v>3</v>
      </c>
      <c r="H36" s="66">
        <f t="shared" si="1"/>
        <v>-36</v>
      </c>
      <c r="I36" s="20">
        <f t="shared" si="2"/>
        <v>1</v>
      </c>
      <c r="J36" s="21">
        <f t="shared" si="3"/>
        <v>-0.41379310344827586</v>
      </c>
    </row>
    <row r="37" spans="1:10" x14ac:dyDescent="0.25">
      <c r="A37" s="7" t="s">
        <v>164</v>
      </c>
      <c r="B37" s="65">
        <v>16</v>
      </c>
      <c r="C37" s="66">
        <v>13</v>
      </c>
      <c r="D37" s="65">
        <v>139</v>
      </c>
      <c r="E37" s="66">
        <v>131</v>
      </c>
      <c r="F37" s="67"/>
      <c r="G37" s="65">
        <f t="shared" si="0"/>
        <v>3</v>
      </c>
      <c r="H37" s="66">
        <f t="shared" si="1"/>
        <v>8</v>
      </c>
      <c r="I37" s="20">
        <f t="shared" si="2"/>
        <v>0.23076923076923078</v>
      </c>
      <c r="J37" s="21">
        <f t="shared" si="3"/>
        <v>6.1068702290076333E-2</v>
      </c>
    </row>
    <row r="38" spans="1:10" x14ac:dyDescent="0.25">
      <c r="A38" s="7" t="s">
        <v>163</v>
      </c>
      <c r="B38" s="65">
        <v>2</v>
      </c>
      <c r="C38" s="66">
        <v>1</v>
      </c>
      <c r="D38" s="65">
        <v>17</v>
      </c>
      <c r="E38" s="66">
        <v>54</v>
      </c>
      <c r="F38" s="67"/>
      <c r="G38" s="65">
        <f t="shared" si="0"/>
        <v>1</v>
      </c>
      <c r="H38" s="66">
        <f t="shared" si="1"/>
        <v>-37</v>
      </c>
      <c r="I38" s="20">
        <f t="shared" si="2"/>
        <v>1</v>
      </c>
      <c r="J38" s="21">
        <f t="shared" si="3"/>
        <v>-0.68518518518518523</v>
      </c>
    </row>
    <row r="39" spans="1:10" x14ac:dyDescent="0.25">
      <c r="A39" s="7" t="s">
        <v>162</v>
      </c>
      <c r="B39" s="65">
        <v>413</v>
      </c>
      <c r="C39" s="66">
        <v>319</v>
      </c>
      <c r="D39" s="65">
        <v>3905</v>
      </c>
      <c r="E39" s="66">
        <v>3778</v>
      </c>
      <c r="F39" s="67"/>
      <c r="G39" s="65">
        <f t="shared" si="0"/>
        <v>94</v>
      </c>
      <c r="H39" s="66">
        <f t="shared" si="1"/>
        <v>127</v>
      </c>
      <c r="I39" s="20">
        <f t="shared" si="2"/>
        <v>0.29467084639498431</v>
      </c>
      <c r="J39" s="21">
        <f t="shared" si="3"/>
        <v>3.3615669666490204E-2</v>
      </c>
    </row>
    <row r="40" spans="1:10" x14ac:dyDescent="0.25">
      <c r="A40" s="7" t="s">
        <v>161</v>
      </c>
      <c r="B40" s="65">
        <v>3</v>
      </c>
      <c r="C40" s="66">
        <v>6</v>
      </c>
      <c r="D40" s="65">
        <v>39</v>
      </c>
      <c r="E40" s="66">
        <v>82</v>
      </c>
      <c r="F40" s="67"/>
      <c r="G40" s="65">
        <f t="shared" si="0"/>
        <v>-3</v>
      </c>
      <c r="H40" s="66">
        <f t="shared" si="1"/>
        <v>-43</v>
      </c>
      <c r="I40" s="20">
        <f t="shared" si="2"/>
        <v>-0.5</v>
      </c>
      <c r="J40" s="21">
        <f t="shared" si="3"/>
        <v>-0.52439024390243905</v>
      </c>
    </row>
    <row r="41" spans="1:10" x14ac:dyDescent="0.25">
      <c r="A41" s="7" t="s">
        <v>160</v>
      </c>
      <c r="B41" s="65">
        <v>32</v>
      </c>
      <c r="C41" s="66">
        <v>39</v>
      </c>
      <c r="D41" s="65">
        <v>381</v>
      </c>
      <c r="E41" s="66">
        <v>310</v>
      </c>
      <c r="F41" s="67"/>
      <c r="G41" s="65">
        <f t="shared" si="0"/>
        <v>-7</v>
      </c>
      <c r="H41" s="66">
        <f t="shared" si="1"/>
        <v>71</v>
      </c>
      <c r="I41" s="20">
        <f t="shared" si="2"/>
        <v>-0.17948717948717949</v>
      </c>
      <c r="J41" s="21">
        <f t="shared" si="3"/>
        <v>0.22903225806451613</v>
      </c>
    </row>
    <row r="42" spans="1:10" x14ac:dyDescent="0.25">
      <c r="A42" s="7" t="s">
        <v>170</v>
      </c>
      <c r="B42" s="65">
        <v>56</v>
      </c>
      <c r="C42" s="66">
        <v>55</v>
      </c>
      <c r="D42" s="65">
        <v>421</v>
      </c>
      <c r="E42" s="66">
        <v>402</v>
      </c>
      <c r="F42" s="67"/>
      <c r="G42" s="65">
        <f t="shared" si="0"/>
        <v>1</v>
      </c>
      <c r="H42" s="66">
        <f t="shared" si="1"/>
        <v>19</v>
      </c>
      <c r="I42" s="20">
        <f t="shared" si="2"/>
        <v>1.8181818181818181E-2</v>
      </c>
      <c r="J42" s="21">
        <f t="shared" si="3"/>
        <v>4.7263681592039801E-2</v>
      </c>
    </row>
    <row r="43" spans="1:10" x14ac:dyDescent="0.25">
      <c r="A43" s="7"/>
      <c r="B43" s="65"/>
      <c r="C43" s="66"/>
      <c r="D43" s="65"/>
      <c r="E43" s="66"/>
      <c r="F43" s="67"/>
      <c r="G43" s="65"/>
      <c r="H43" s="66"/>
      <c r="I43" s="20"/>
      <c r="J43" s="21"/>
    </row>
    <row r="44" spans="1:10" s="43" customFormat="1" x14ac:dyDescent="0.25">
      <c r="A44" s="27" t="s">
        <v>28</v>
      </c>
      <c r="B44" s="71">
        <f>SUM(B15:B43)</f>
        <v>1630</v>
      </c>
      <c r="C44" s="72">
        <f>SUM(C15:C43)</f>
        <v>1645</v>
      </c>
      <c r="D44" s="71">
        <f>SUM(D15:D43)</f>
        <v>14054</v>
      </c>
      <c r="E44" s="72">
        <f>SUM(E15:E43)</f>
        <v>14340</v>
      </c>
      <c r="F44" s="73"/>
      <c r="G44" s="71">
        <f>B44-C44</f>
        <v>-15</v>
      </c>
      <c r="H44" s="72">
        <f>D44-E44</f>
        <v>-286</v>
      </c>
      <c r="I44" s="37">
        <f>IF(C44=0, "-", G44/C44)</f>
        <v>-9.11854103343465E-3</v>
      </c>
      <c r="J44" s="38">
        <f>IF(E44=0, "-", H44/E44)</f>
        <v>-1.9944211994421198E-2</v>
      </c>
    </row>
    <row r="45" spans="1:10" s="43" customFormat="1" x14ac:dyDescent="0.25">
      <c r="A45" s="27" t="s">
        <v>0</v>
      </c>
      <c r="B45" s="71">
        <f>B11+B44</f>
        <v>1630</v>
      </c>
      <c r="C45" s="77">
        <f>C11+C44</f>
        <v>1645</v>
      </c>
      <c r="D45" s="71">
        <f>D11+D44</f>
        <v>14054</v>
      </c>
      <c r="E45" s="77">
        <f>E11+E44</f>
        <v>14340</v>
      </c>
      <c r="F45" s="73"/>
      <c r="G45" s="71">
        <f>B45-C45</f>
        <v>-15</v>
      </c>
      <c r="H45" s="72">
        <f>D45-E45</f>
        <v>-286</v>
      </c>
      <c r="I45" s="37">
        <f>IF(C45=0, "-", G45/C45)</f>
        <v>-9.11854103343465E-3</v>
      </c>
      <c r="J45" s="38">
        <f>IF(E45=0, "-", H45/E45)</f>
        <v>-1.9944211994421198E-2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14"/>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164" t="s">
        <v>102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102</v>
      </c>
      <c r="B6" s="61" t="s">
        <v>12</v>
      </c>
      <c r="C6" s="62" t="s">
        <v>13</v>
      </c>
      <c r="D6" s="61" t="s">
        <v>12</v>
      </c>
      <c r="E6" s="63" t="s">
        <v>13</v>
      </c>
      <c r="F6" s="62" t="s">
        <v>12</v>
      </c>
      <c r="G6" s="62" t="s">
        <v>13</v>
      </c>
      <c r="H6" s="61" t="s">
        <v>12</v>
      </c>
      <c r="I6" s="63" t="s">
        <v>13</v>
      </c>
      <c r="J6" s="61"/>
      <c r="K6" s="63"/>
    </row>
    <row r="7" spans="1:11" x14ac:dyDescent="0.25">
      <c r="A7" s="7" t="s">
        <v>188</v>
      </c>
      <c r="B7" s="65">
        <v>0</v>
      </c>
      <c r="C7" s="34">
        <f>IF(B11=0, "-", B7/B11)</f>
        <v>0</v>
      </c>
      <c r="D7" s="65">
        <v>0</v>
      </c>
      <c r="E7" s="9">
        <f>IF(D11=0, "-", D7/D11)</f>
        <v>0</v>
      </c>
      <c r="F7" s="81">
        <v>4</v>
      </c>
      <c r="G7" s="34">
        <f>IF(F11=0, "-", F7/F11)</f>
        <v>0.12903225806451613</v>
      </c>
      <c r="H7" s="65">
        <v>2</v>
      </c>
      <c r="I7" s="9">
        <f>IF(H11=0, "-", H7/H11)</f>
        <v>2.8985507246376812E-2</v>
      </c>
      <c r="J7" s="8" t="str">
        <f>IF(D7=0, "-", IF((B7-D7)/D7&lt;10, (B7-D7)/D7, "&gt;999%"))</f>
        <v>-</v>
      </c>
      <c r="K7" s="9">
        <f>IF(H7=0, "-", IF((F7-H7)/H7&lt;10, (F7-H7)/H7, "&gt;999%"))</f>
        <v>1</v>
      </c>
    </row>
    <row r="8" spans="1:11" x14ac:dyDescent="0.25">
      <c r="A8" s="7" t="s">
        <v>189</v>
      </c>
      <c r="B8" s="65">
        <v>3</v>
      </c>
      <c r="C8" s="34">
        <f>IF(B11=0, "-", B8/B11)</f>
        <v>1</v>
      </c>
      <c r="D8" s="65">
        <v>8</v>
      </c>
      <c r="E8" s="9">
        <f>IF(D11=0, "-", D8/D11)</f>
        <v>0.8</v>
      </c>
      <c r="F8" s="81">
        <v>26</v>
      </c>
      <c r="G8" s="34">
        <f>IF(F11=0, "-", F8/F11)</f>
        <v>0.83870967741935487</v>
      </c>
      <c r="H8" s="65">
        <v>62</v>
      </c>
      <c r="I8" s="9">
        <f>IF(H11=0, "-", H8/H11)</f>
        <v>0.89855072463768115</v>
      </c>
      <c r="J8" s="8">
        <f>IF(D8=0, "-", IF((B8-D8)/D8&lt;10, (B8-D8)/D8, "&gt;999%"))</f>
        <v>-0.625</v>
      </c>
      <c r="K8" s="9">
        <f>IF(H8=0, "-", IF((F8-H8)/H8&lt;10, (F8-H8)/H8, "&gt;999%"))</f>
        <v>-0.58064516129032262</v>
      </c>
    </row>
    <row r="9" spans="1:11" x14ac:dyDescent="0.25">
      <c r="A9" s="7" t="s">
        <v>190</v>
      </c>
      <c r="B9" s="65">
        <v>0</v>
      </c>
      <c r="C9" s="34">
        <f>IF(B11=0, "-", B9/B11)</f>
        <v>0</v>
      </c>
      <c r="D9" s="65">
        <v>2</v>
      </c>
      <c r="E9" s="9">
        <f>IF(D11=0, "-", D9/D11)</f>
        <v>0.2</v>
      </c>
      <c r="F9" s="81">
        <v>1</v>
      </c>
      <c r="G9" s="34">
        <f>IF(F11=0, "-", F9/F11)</f>
        <v>3.2258064516129031E-2</v>
      </c>
      <c r="H9" s="65">
        <v>5</v>
      </c>
      <c r="I9" s="9">
        <f>IF(H11=0, "-", H9/H11)</f>
        <v>7.2463768115942032E-2</v>
      </c>
      <c r="J9" s="8">
        <f>IF(D9=0, "-", IF((B9-D9)/D9&lt;10, (B9-D9)/D9, "&gt;999%"))</f>
        <v>-1</v>
      </c>
      <c r="K9" s="9">
        <f>IF(H9=0, "-", IF((F9-H9)/H9&lt;10, (F9-H9)/H9, "&gt;999%"))</f>
        <v>-0.8</v>
      </c>
    </row>
    <row r="10" spans="1:11" x14ac:dyDescent="0.25">
      <c r="A10" s="2"/>
      <c r="B10" s="68"/>
      <c r="C10" s="33"/>
      <c r="D10" s="68"/>
      <c r="E10" s="6"/>
      <c r="F10" s="82"/>
      <c r="G10" s="33"/>
      <c r="H10" s="68"/>
      <c r="I10" s="6"/>
      <c r="J10" s="5"/>
      <c r="K10" s="6"/>
    </row>
    <row r="11" spans="1:11" s="43" customFormat="1" x14ac:dyDescent="0.25">
      <c r="A11" s="162" t="s">
        <v>530</v>
      </c>
      <c r="B11" s="71">
        <f>SUM(B7:B10)</f>
        <v>3</v>
      </c>
      <c r="C11" s="40">
        <f>B11/1630</f>
        <v>1.8404907975460123E-3</v>
      </c>
      <c r="D11" s="71">
        <f>SUM(D7:D10)</f>
        <v>10</v>
      </c>
      <c r="E11" s="41">
        <f>D11/1645</f>
        <v>6.0790273556231003E-3</v>
      </c>
      <c r="F11" s="77">
        <f>SUM(F7:F10)</f>
        <v>31</v>
      </c>
      <c r="G11" s="42">
        <f>F11/14054</f>
        <v>2.2057777145296715E-3</v>
      </c>
      <c r="H11" s="71">
        <f>SUM(H7:H10)</f>
        <v>69</v>
      </c>
      <c r="I11" s="41">
        <f>H11/14340</f>
        <v>4.8117154811715482E-3</v>
      </c>
      <c r="J11" s="37">
        <f>IF(D11=0, "-", IF((B11-D11)/D11&lt;10, (B11-D11)/D11, "&gt;999%"))</f>
        <v>-0.7</v>
      </c>
      <c r="K11" s="38">
        <f>IF(H11=0, "-", IF((F11-H11)/H11&lt;10, (F11-H11)/H11, "&gt;999%"))</f>
        <v>-0.55072463768115942</v>
      </c>
    </row>
    <row r="12" spans="1:11" x14ac:dyDescent="0.25">
      <c r="B12" s="83"/>
      <c r="D12" s="83"/>
      <c r="F12" s="83"/>
      <c r="H12" s="83"/>
    </row>
    <row r="13" spans="1:11" s="43" customFormat="1" x14ac:dyDescent="0.25">
      <c r="A13" s="162" t="s">
        <v>530</v>
      </c>
      <c r="B13" s="71">
        <v>3</v>
      </c>
      <c r="C13" s="40">
        <f>B13/1630</f>
        <v>1.8404907975460123E-3</v>
      </c>
      <c r="D13" s="71">
        <v>10</v>
      </c>
      <c r="E13" s="41">
        <f>D13/1645</f>
        <v>6.0790273556231003E-3</v>
      </c>
      <c r="F13" s="77">
        <v>31</v>
      </c>
      <c r="G13" s="42">
        <f>F13/14054</f>
        <v>2.2057777145296715E-3</v>
      </c>
      <c r="H13" s="71">
        <v>69</v>
      </c>
      <c r="I13" s="41">
        <f>H13/14340</f>
        <v>4.8117154811715482E-3</v>
      </c>
      <c r="J13" s="37">
        <f>IF(D13=0, "-", IF((B13-D13)/D13&lt;10, (B13-D13)/D13, "&gt;999%"))</f>
        <v>-0.7</v>
      </c>
      <c r="K13" s="38">
        <f>IF(H13=0, "-", IF((F13-H13)/H13&lt;10, (F13-H13)/H13, "&gt;999%"))</f>
        <v>-0.55072463768115942</v>
      </c>
    </row>
    <row r="14" spans="1:11" x14ac:dyDescent="0.25">
      <c r="B14" s="83"/>
      <c r="D14" s="83"/>
      <c r="F14" s="83"/>
      <c r="H14" s="83"/>
    </row>
    <row r="15" spans="1:11" ht="15.6" x14ac:dyDescent="0.3">
      <c r="A15" s="164" t="s">
        <v>103</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127</v>
      </c>
      <c r="B17" s="61" t="s">
        <v>12</v>
      </c>
      <c r="C17" s="62" t="s">
        <v>13</v>
      </c>
      <c r="D17" s="61" t="s">
        <v>12</v>
      </c>
      <c r="E17" s="63" t="s">
        <v>13</v>
      </c>
      <c r="F17" s="62" t="s">
        <v>12</v>
      </c>
      <c r="G17" s="62" t="s">
        <v>13</v>
      </c>
      <c r="H17" s="61" t="s">
        <v>12</v>
      </c>
      <c r="I17" s="63" t="s">
        <v>13</v>
      </c>
      <c r="J17" s="61"/>
      <c r="K17" s="63"/>
    </row>
    <row r="18" spans="1:11" x14ac:dyDescent="0.25">
      <c r="A18" s="7" t="s">
        <v>191</v>
      </c>
      <c r="B18" s="65">
        <v>1</v>
      </c>
      <c r="C18" s="34">
        <f>IF(B30=0, "-", B18/B30)</f>
        <v>1.2195121951219513E-2</v>
      </c>
      <c r="D18" s="65">
        <v>0</v>
      </c>
      <c r="E18" s="9">
        <f>IF(D30=0, "-", D18/D30)</f>
        <v>0</v>
      </c>
      <c r="F18" s="81">
        <v>1</v>
      </c>
      <c r="G18" s="34">
        <f>IF(F30=0, "-", F18/F30)</f>
        <v>1.088139281828074E-3</v>
      </c>
      <c r="H18" s="65">
        <v>3</v>
      </c>
      <c r="I18" s="9">
        <f>IF(H30=0, "-", H18/H30)</f>
        <v>3.7267080745341614E-3</v>
      </c>
      <c r="J18" s="8" t="str">
        <f t="shared" ref="J18:J28" si="0">IF(D18=0, "-", IF((B18-D18)/D18&lt;10, (B18-D18)/D18, "&gt;999%"))</f>
        <v>-</v>
      </c>
      <c r="K18" s="9">
        <f t="shared" ref="K18:K28" si="1">IF(H18=0, "-", IF((F18-H18)/H18&lt;10, (F18-H18)/H18, "&gt;999%"))</f>
        <v>-0.66666666666666663</v>
      </c>
    </row>
    <row r="19" spans="1:11" x14ac:dyDescent="0.25">
      <c r="A19" s="7" t="s">
        <v>192</v>
      </c>
      <c r="B19" s="65">
        <v>0</v>
      </c>
      <c r="C19" s="34">
        <f>IF(B30=0, "-", B19/B30)</f>
        <v>0</v>
      </c>
      <c r="D19" s="65">
        <v>0</v>
      </c>
      <c r="E19" s="9">
        <f>IF(D30=0, "-", D19/D30)</f>
        <v>0</v>
      </c>
      <c r="F19" s="81">
        <v>0</v>
      </c>
      <c r="G19" s="34">
        <f>IF(F30=0, "-", F19/F30)</f>
        <v>0</v>
      </c>
      <c r="H19" s="65">
        <v>13</v>
      </c>
      <c r="I19" s="9">
        <f>IF(H30=0, "-", H19/H30)</f>
        <v>1.6149068322981366E-2</v>
      </c>
      <c r="J19" s="8" t="str">
        <f t="shared" si="0"/>
        <v>-</v>
      </c>
      <c r="K19" s="9">
        <f t="shared" si="1"/>
        <v>-1</v>
      </c>
    </row>
    <row r="20" spans="1:11" x14ac:dyDescent="0.25">
      <c r="A20" s="7" t="s">
        <v>193</v>
      </c>
      <c r="B20" s="65">
        <v>0</v>
      </c>
      <c r="C20" s="34">
        <f>IF(B30=0, "-", B20/B30)</f>
        <v>0</v>
      </c>
      <c r="D20" s="65">
        <v>0</v>
      </c>
      <c r="E20" s="9">
        <f>IF(D30=0, "-", D20/D30)</f>
        <v>0</v>
      </c>
      <c r="F20" s="81">
        <v>7</v>
      </c>
      <c r="G20" s="34">
        <f>IF(F30=0, "-", F20/F30)</f>
        <v>7.6169749727965181E-3</v>
      </c>
      <c r="H20" s="65">
        <v>0</v>
      </c>
      <c r="I20" s="9">
        <f>IF(H30=0, "-", H20/H30)</f>
        <v>0</v>
      </c>
      <c r="J20" s="8" t="str">
        <f t="shared" si="0"/>
        <v>-</v>
      </c>
      <c r="K20" s="9" t="str">
        <f t="shared" si="1"/>
        <v>-</v>
      </c>
    </row>
    <row r="21" spans="1:11" x14ac:dyDescent="0.25">
      <c r="A21" s="7" t="s">
        <v>194</v>
      </c>
      <c r="B21" s="65">
        <v>18</v>
      </c>
      <c r="C21" s="34">
        <f>IF(B30=0, "-", B21/B30)</f>
        <v>0.21951219512195122</v>
      </c>
      <c r="D21" s="65">
        <v>6</v>
      </c>
      <c r="E21" s="9">
        <f>IF(D30=0, "-", D21/D30)</f>
        <v>3.6585365853658534E-2</v>
      </c>
      <c r="F21" s="81">
        <v>91</v>
      </c>
      <c r="G21" s="34">
        <f>IF(F30=0, "-", F21/F30)</f>
        <v>9.9020674646354737E-2</v>
      </c>
      <c r="H21" s="65">
        <v>79</v>
      </c>
      <c r="I21" s="9">
        <f>IF(H30=0, "-", H21/H30)</f>
        <v>9.8136645962732916E-2</v>
      </c>
      <c r="J21" s="8">
        <f t="shared" si="0"/>
        <v>2</v>
      </c>
      <c r="K21" s="9">
        <f t="shared" si="1"/>
        <v>0.15189873417721519</v>
      </c>
    </row>
    <row r="22" spans="1:11" x14ac:dyDescent="0.25">
      <c r="A22" s="7" t="s">
        <v>195</v>
      </c>
      <c r="B22" s="65">
        <v>5</v>
      </c>
      <c r="C22" s="34">
        <f>IF(B30=0, "-", B22/B30)</f>
        <v>6.097560975609756E-2</v>
      </c>
      <c r="D22" s="65">
        <v>2</v>
      </c>
      <c r="E22" s="9">
        <f>IF(D30=0, "-", D22/D30)</f>
        <v>1.2195121951219513E-2</v>
      </c>
      <c r="F22" s="81">
        <v>46</v>
      </c>
      <c r="G22" s="34">
        <f>IF(F30=0, "-", F22/F30)</f>
        <v>5.0054406964091407E-2</v>
      </c>
      <c r="H22" s="65">
        <v>42</v>
      </c>
      <c r="I22" s="9">
        <f>IF(H30=0, "-", H22/H30)</f>
        <v>5.2173913043478258E-2</v>
      </c>
      <c r="J22" s="8">
        <f t="shared" si="0"/>
        <v>1.5</v>
      </c>
      <c r="K22" s="9">
        <f t="shared" si="1"/>
        <v>9.5238095238095233E-2</v>
      </c>
    </row>
    <row r="23" spans="1:11" x14ac:dyDescent="0.25">
      <c r="A23" s="7" t="s">
        <v>196</v>
      </c>
      <c r="B23" s="65">
        <v>15</v>
      </c>
      <c r="C23" s="34">
        <f>IF(B30=0, "-", B23/B30)</f>
        <v>0.18292682926829268</v>
      </c>
      <c r="D23" s="65">
        <v>45</v>
      </c>
      <c r="E23" s="9">
        <f>IF(D30=0, "-", D23/D30)</f>
        <v>0.27439024390243905</v>
      </c>
      <c r="F23" s="81">
        <v>280</v>
      </c>
      <c r="G23" s="34">
        <f>IF(F30=0, "-", F23/F30)</f>
        <v>0.30467899891186073</v>
      </c>
      <c r="H23" s="65">
        <v>273</v>
      </c>
      <c r="I23" s="9">
        <f>IF(H30=0, "-", H23/H30)</f>
        <v>0.33913043478260868</v>
      </c>
      <c r="J23" s="8">
        <f t="shared" si="0"/>
        <v>-0.66666666666666663</v>
      </c>
      <c r="K23" s="9">
        <f t="shared" si="1"/>
        <v>2.564102564102564E-2</v>
      </c>
    </row>
    <row r="24" spans="1:11" x14ac:dyDescent="0.25">
      <c r="A24" s="7" t="s">
        <v>197</v>
      </c>
      <c r="B24" s="65">
        <v>2</v>
      </c>
      <c r="C24" s="34">
        <f>IF(B30=0, "-", B24/B30)</f>
        <v>2.4390243902439025E-2</v>
      </c>
      <c r="D24" s="65">
        <v>4</v>
      </c>
      <c r="E24" s="9">
        <f>IF(D30=0, "-", D24/D30)</f>
        <v>2.4390243902439025E-2</v>
      </c>
      <c r="F24" s="81">
        <v>5</v>
      </c>
      <c r="G24" s="34">
        <f>IF(F30=0, "-", F24/F30)</f>
        <v>5.4406964091403701E-3</v>
      </c>
      <c r="H24" s="65">
        <v>24</v>
      </c>
      <c r="I24" s="9">
        <f>IF(H30=0, "-", H24/H30)</f>
        <v>2.9813664596273291E-2</v>
      </c>
      <c r="J24" s="8">
        <f t="shared" si="0"/>
        <v>-0.5</v>
      </c>
      <c r="K24" s="9">
        <f t="shared" si="1"/>
        <v>-0.79166666666666663</v>
      </c>
    </row>
    <row r="25" spans="1:11" x14ac:dyDescent="0.25">
      <c r="A25" s="7" t="s">
        <v>198</v>
      </c>
      <c r="B25" s="65">
        <v>27</v>
      </c>
      <c r="C25" s="34">
        <f>IF(B30=0, "-", B25/B30)</f>
        <v>0.32926829268292684</v>
      </c>
      <c r="D25" s="65">
        <v>99</v>
      </c>
      <c r="E25" s="9">
        <f>IF(D30=0, "-", D25/D30)</f>
        <v>0.60365853658536583</v>
      </c>
      <c r="F25" s="81">
        <v>372</v>
      </c>
      <c r="G25" s="34">
        <f>IF(F30=0, "-", F25/F30)</f>
        <v>0.4047878128400435</v>
      </c>
      <c r="H25" s="65">
        <v>163</v>
      </c>
      <c r="I25" s="9">
        <f>IF(H30=0, "-", H25/H30)</f>
        <v>0.20248447204968945</v>
      </c>
      <c r="J25" s="8">
        <f t="shared" si="0"/>
        <v>-0.72727272727272729</v>
      </c>
      <c r="K25" s="9">
        <f t="shared" si="1"/>
        <v>1.2822085889570551</v>
      </c>
    </row>
    <row r="26" spans="1:11" x14ac:dyDescent="0.25">
      <c r="A26" s="7" t="s">
        <v>199</v>
      </c>
      <c r="B26" s="65">
        <v>6</v>
      </c>
      <c r="C26" s="34">
        <f>IF(B30=0, "-", B26/B30)</f>
        <v>7.3170731707317069E-2</v>
      </c>
      <c r="D26" s="65">
        <v>3</v>
      </c>
      <c r="E26" s="9">
        <f>IF(D30=0, "-", D26/D30)</f>
        <v>1.8292682926829267E-2</v>
      </c>
      <c r="F26" s="81">
        <v>67</v>
      </c>
      <c r="G26" s="34">
        <f>IF(F30=0, "-", F26/F30)</f>
        <v>7.2905331882480953E-2</v>
      </c>
      <c r="H26" s="65">
        <v>91</v>
      </c>
      <c r="I26" s="9">
        <f>IF(H30=0, "-", H26/H30)</f>
        <v>0.11304347826086956</v>
      </c>
      <c r="J26" s="8">
        <f t="shared" si="0"/>
        <v>1</v>
      </c>
      <c r="K26" s="9">
        <f t="shared" si="1"/>
        <v>-0.26373626373626374</v>
      </c>
    </row>
    <row r="27" spans="1:11" x14ac:dyDescent="0.25">
      <c r="A27" s="7" t="s">
        <v>200</v>
      </c>
      <c r="B27" s="65">
        <v>4</v>
      </c>
      <c r="C27" s="34">
        <f>IF(B30=0, "-", B27/B30)</f>
        <v>4.878048780487805E-2</v>
      </c>
      <c r="D27" s="65">
        <v>4</v>
      </c>
      <c r="E27" s="9">
        <f>IF(D30=0, "-", D27/D30)</f>
        <v>2.4390243902439025E-2</v>
      </c>
      <c r="F27" s="81">
        <v>30</v>
      </c>
      <c r="G27" s="34">
        <f>IF(F30=0, "-", F27/F30)</f>
        <v>3.2644178454842222E-2</v>
      </c>
      <c r="H27" s="65">
        <v>67</v>
      </c>
      <c r="I27" s="9">
        <f>IF(H30=0, "-", H27/H30)</f>
        <v>8.3229813664596267E-2</v>
      </c>
      <c r="J27" s="8">
        <f t="shared" si="0"/>
        <v>0</v>
      </c>
      <c r="K27" s="9">
        <f t="shared" si="1"/>
        <v>-0.55223880597014929</v>
      </c>
    </row>
    <row r="28" spans="1:11" x14ac:dyDescent="0.25">
      <c r="A28" s="7" t="s">
        <v>201</v>
      </c>
      <c r="B28" s="65">
        <v>4</v>
      </c>
      <c r="C28" s="34">
        <f>IF(B30=0, "-", B28/B30)</f>
        <v>4.878048780487805E-2</v>
      </c>
      <c r="D28" s="65">
        <v>1</v>
      </c>
      <c r="E28" s="9">
        <f>IF(D30=0, "-", D28/D30)</f>
        <v>6.0975609756097563E-3</v>
      </c>
      <c r="F28" s="81">
        <v>20</v>
      </c>
      <c r="G28" s="34">
        <f>IF(F30=0, "-", F28/F30)</f>
        <v>2.176278563656148E-2</v>
      </c>
      <c r="H28" s="65">
        <v>50</v>
      </c>
      <c r="I28" s="9">
        <f>IF(H30=0, "-", H28/H30)</f>
        <v>6.2111801242236024E-2</v>
      </c>
      <c r="J28" s="8">
        <f t="shared" si="0"/>
        <v>3</v>
      </c>
      <c r="K28" s="9">
        <f t="shared" si="1"/>
        <v>-0.6</v>
      </c>
    </row>
    <row r="29" spans="1:11" x14ac:dyDescent="0.25">
      <c r="A29" s="2"/>
      <c r="B29" s="68"/>
      <c r="C29" s="33"/>
      <c r="D29" s="68"/>
      <c r="E29" s="6"/>
      <c r="F29" s="82"/>
      <c r="G29" s="33"/>
      <c r="H29" s="68"/>
      <c r="I29" s="6"/>
      <c r="J29" s="5"/>
      <c r="K29" s="6"/>
    </row>
    <row r="30" spans="1:11" s="43" customFormat="1" x14ac:dyDescent="0.25">
      <c r="A30" s="162" t="s">
        <v>529</v>
      </c>
      <c r="B30" s="71">
        <f>SUM(B18:B29)</f>
        <v>82</v>
      </c>
      <c r="C30" s="40">
        <f>B30/1630</f>
        <v>5.030674846625767E-2</v>
      </c>
      <c r="D30" s="71">
        <f>SUM(D18:D29)</f>
        <v>164</v>
      </c>
      <c r="E30" s="41">
        <f>D30/1645</f>
        <v>9.9696048632218842E-2</v>
      </c>
      <c r="F30" s="77">
        <f>SUM(F18:F29)</f>
        <v>919</v>
      </c>
      <c r="G30" s="42">
        <f>F30/14054</f>
        <v>6.5390636117831219E-2</v>
      </c>
      <c r="H30" s="71">
        <f>SUM(H18:H29)</f>
        <v>805</v>
      </c>
      <c r="I30" s="41">
        <f>H30/14340</f>
        <v>5.6136680613668062E-2</v>
      </c>
      <c r="J30" s="37">
        <f>IF(D30=0, "-", IF((B30-D30)/D30&lt;10, (B30-D30)/D30, "&gt;999%"))</f>
        <v>-0.5</v>
      </c>
      <c r="K30" s="38">
        <f>IF(H30=0, "-", IF((F30-H30)/H30&lt;10, (F30-H30)/H30, "&gt;999%"))</f>
        <v>0.14161490683229813</v>
      </c>
    </row>
    <row r="31" spans="1:11" x14ac:dyDescent="0.25">
      <c r="B31" s="83"/>
      <c r="D31" s="83"/>
      <c r="F31" s="83"/>
      <c r="H31" s="83"/>
    </row>
    <row r="32" spans="1:11" x14ac:dyDescent="0.25">
      <c r="A32" s="163" t="s">
        <v>128</v>
      </c>
      <c r="B32" s="61" t="s">
        <v>12</v>
      </c>
      <c r="C32" s="62" t="s">
        <v>13</v>
      </c>
      <c r="D32" s="61" t="s">
        <v>12</v>
      </c>
      <c r="E32" s="63" t="s">
        <v>13</v>
      </c>
      <c r="F32" s="62" t="s">
        <v>12</v>
      </c>
      <c r="G32" s="62" t="s">
        <v>13</v>
      </c>
      <c r="H32" s="61" t="s">
        <v>12</v>
      </c>
      <c r="I32" s="63" t="s">
        <v>13</v>
      </c>
      <c r="J32" s="61"/>
      <c r="K32" s="63"/>
    </row>
    <row r="33" spans="1:11" x14ac:dyDescent="0.25">
      <c r="A33" s="7" t="s">
        <v>202</v>
      </c>
      <c r="B33" s="65">
        <v>0</v>
      </c>
      <c r="C33" s="34">
        <f>IF(B37=0, "-", B33/B37)</f>
        <v>0</v>
      </c>
      <c r="D33" s="65">
        <v>0</v>
      </c>
      <c r="E33" s="9">
        <f>IF(D37=0, "-", D33/D37)</f>
        <v>0</v>
      </c>
      <c r="F33" s="81">
        <v>1</v>
      </c>
      <c r="G33" s="34">
        <f>IF(F37=0, "-", F33/F37)</f>
        <v>0.05</v>
      </c>
      <c r="H33" s="65">
        <v>3</v>
      </c>
      <c r="I33" s="9">
        <f>IF(H37=0, "-", H33/H37)</f>
        <v>0.12</v>
      </c>
      <c r="J33" s="8" t="str">
        <f>IF(D33=0, "-", IF((B33-D33)/D33&lt;10, (B33-D33)/D33, "&gt;999%"))</f>
        <v>-</v>
      </c>
      <c r="K33" s="9">
        <f>IF(H33=0, "-", IF((F33-H33)/H33&lt;10, (F33-H33)/H33, "&gt;999%"))</f>
        <v>-0.66666666666666663</v>
      </c>
    </row>
    <row r="34" spans="1:11" x14ac:dyDescent="0.25">
      <c r="A34" s="7" t="s">
        <v>203</v>
      </c>
      <c r="B34" s="65">
        <v>0</v>
      </c>
      <c r="C34" s="34">
        <f>IF(B37=0, "-", B34/B37)</f>
        <v>0</v>
      </c>
      <c r="D34" s="65">
        <v>0</v>
      </c>
      <c r="E34" s="9">
        <f>IF(D37=0, "-", D34/D37)</f>
        <v>0</v>
      </c>
      <c r="F34" s="81">
        <v>1</v>
      </c>
      <c r="G34" s="34">
        <f>IF(F37=0, "-", F34/F37)</f>
        <v>0.05</v>
      </c>
      <c r="H34" s="65">
        <v>0</v>
      </c>
      <c r="I34" s="9">
        <f>IF(H37=0, "-", H34/H37)</f>
        <v>0</v>
      </c>
      <c r="J34" s="8" t="str">
        <f>IF(D34=0, "-", IF((B34-D34)/D34&lt;10, (B34-D34)/D34, "&gt;999%"))</f>
        <v>-</v>
      </c>
      <c r="K34" s="9" t="str">
        <f>IF(H34=0, "-", IF((F34-H34)/H34&lt;10, (F34-H34)/H34, "&gt;999%"))</f>
        <v>-</v>
      </c>
    </row>
    <row r="35" spans="1:11" x14ac:dyDescent="0.25">
      <c r="A35" s="7" t="s">
        <v>204</v>
      </c>
      <c r="B35" s="65">
        <v>4</v>
      </c>
      <c r="C35" s="34">
        <f>IF(B37=0, "-", B35/B37)</f>
        <v>1</v>
      </c>
      <c r="D35" s="65">
        <v>3</v>
      </c>
      <c r="E35" s="9">
        <f>IF(D37=0, "-", D35/D37)</f>
        <v>1</v>
      </c>
      <c r="F35" s="81">
        <v>18</v>
      </c>
      <c r="G35" s="34">
        <f>IF(F37=0, "-", F35/F37)</f>
        <v>0.9</v>
      </c>
      <c r="H35" s="65">
        <v>22</v>
      </c>
      <c r="I35" s="9">
        <f>IF(H37=0, "-", H35/H37)</f>
        <v>0.88</v>
      </c>
      <c r="J35" s="8">
        <f>IF(D35=0, "-", IF((B35-D35)/D35&lt;10, (B35-D35)/D35, "&gt;999%"))</f>
        <v>0.33333333333333331</v>
      </c>
      <c r="K35" s="9">
        <f>IF(H35=0, "-", IF((F35-H35)/H35&lt;10, (F35-H35)/H35, "&gt;999%"))</f>
        <v>-0.18181818181818182</v>
      </c>
    </row>
    <row r="36" spans="1:11" x14ac:dyDescent="0.25">
      <c r="A36" s="2"/>
      <c r="B36" s="68"/>
      <c r="C36" s="33"/>
      <c r="D36" s="68"/>
      <c r="E36" s="6"/>
      <c r="F36" s="82"/>
      <c r="G36" s="33"/>
      <c r="H36" s="68"/>
      <c r="I36" s="6"/>
      <c r="J36" s="5"/>
      <c r="K36" s="6"/>
    </row>
    <row r="37" spans="1:11" s="43" customFormat="1" x14ac:dyDescent="0.25">
      <c r="A37" s="162" t="s">
        <v>528</v>
      </c>
      <c r="B37" s="71">
        <f>SUM(B33:B36)</f>
        <v>4</v>
      </c>
      <c r="C37" s="40">
        <f>B37/1630</f>
        <v>2.4539877300613498E-3</v>
      </c>
      <c r="D37" s="71">
        <f>SUM(D33:D36)</f>
        <v>3</v>
      </c>
      <c r="E37" s="41">
        <f>D37/1645</f>
        <v>1.82370820668693E-3</v>
      </c>
      <c r="F37" s="77">
        <f>SUM(F33:F36)</f>
        <v>20</v>
      </c>
      <c r="G37" s="42">
        <f>F37/14054</f>
        <v>1.4230823964707557E-3</v>
      </c>
      <c r="H37" s="71">
        <f>SUM(H33:H36)</f>
        <v>25</v>
      </c>
      <c r="I37" s="41">
        <f>H37/14340</f>
        <v>1.7433751743375174E-3</v>
      </c>
      <c r="J37" s="37">
        <f>IF(D37=0, "-", IF((B37-D37)/D37&lt;10, (B37-D37)/D37, "&gt;999%"))</f>
        <v>0.33333333333333331</v>
      </c>
      <c r="K37" s="38">
        <f>IF(H37=0, "-", IF((F37-H37)/H37&lt;10, (F37-H37)/H37, "&gt;999%"))</f>
        <v>-0.2</v>
      </c>
    </row>
    <row r="38" spans="1:11" x14ac:dyDescent="0.25">
      <c r="B38" s="83"/>
      <c r="D38" s="83"/>
      <c r="F38" s="83"/>
      <c r="H38" s="83"/>
    </row>
    <row r="39" spans="1:11" s="43" customFormat="1" x14ac:dyDescent="0.25">
      <c r="A39" s="162" t="s">
        <v>527</v>
      </c>
      <c r="B39" s="71">
        <v>86</v>
      </c>
      <c r="C39" s="40">
        <f>B39/1630</f>
        <v>5.2760736196319019E-2</v>
      </c>
      <c r="D39" s="71">
        <v>167</v>
      </c>
      <c r="E39" s="41">
        <f>D39/1645</f>
        <v>0.10151975683890578</v>
      </c>
      <c r="F39" s="77">
        <v>939</v>
      </c>
      <c r="G39" s="42">
        <f>F39/14054</f>
        <v>6.6813718514301984E-2</v>
      </c>
      <c r="H39" s="71">
        <v>830</v>
      </c>
      <c r="I39" s="41">
        <f>H39/14340</f>
        <v>5.7880055788005577E-2</v>
      </c>
      <c r="J39" s="37">
        <f>IF(D39=0, "-", IF((B39-D39)/D39&lt;10, (B39-D39)/D39, "&gt;999%"))</f>
        <v>-0.48502994011976047</v>
      </c>
      <c r="K39" s="38">
        <f>IF(H39=0, "-", IF((F39-H39)/H39&lt;10, (F39-H39)/H39, "&gt;999%"))</f>
        <v>0.13132530120481928</v>
      </c>
    </row>
    <row r="40" spans="1:11" x14ac:dyDescent="0.25">
      <c r="B40" s="83"/>
      <c r="D40" s="83"/>
      <c r="F40" s="83"/>
      <c r="H40" s="83"/>
    </row>
    <row r="41" spans="1:11" ht="15.6" x14ac:dyDescent="0.3">
      <c r="A41" s="164" t="s">
        <v>104</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129</v>
      </c>
      <c r="B43" s="61" t="s">
        <v>12</v>
      </c>
      <c r="C43" s="62" t="s">
        <v>13</v>
      </c>
      <c r="D43" s="61" t="s">
        <v>12</v>
      </c>
      <c r="E43" s="63" t="s">
        <v>13</v>
      </c>
      <c r="F43" s="62" t="s">
        <v>12</v>
      </c>
      <c r="G43" s="62" t="s">
        <v>13</v>
      </c>
      <c r="H43" s="61" t="s">
        <v>12</v>
      </c>
      <c r="I43" s="63" t="s">
        <v>13</v>
      </c>
      <c r="J43" s="61"/>
      <c r="K43" s="63"/>
    </row>
    <row r="44" spans="1:11" x14ac:dyDescent="0.25">
      <c r="A44" s="7" t="s">
        <v>205</v>
      </c>
      <c r="B44" s="65">
        <v>0</v>
      </c>
      <c r="C44" s="34">
        <f>IF(B62=0, "-", B44/B62)</f>
        <v>0</v>
      </c>
      <c r="D44" s="65">
        <v>0</v>
      </c>
      <c r="E44" s="9">
        <f>IF(D62=0, "-", D44/D62)</f>
        <v>0</v>
      </c>
      <c r="F44" s="81">
        <v>0</v>
      </c>
      <c r="G44" s="34">
        <f>IF(F62=0, "-", F44/F62)</f>
        <v>0</v>
      </c>
      <c r="H44" s="65">
        <v>3</v>
      </c>
      <c r="I44" s="9">
        <f>IF(H62=0, "-", H44/H62)</f>
        <v>2.9615004935834156E-3</v>
      </c>
      <c r="J44" s="8" t="str">
        <f t="shared" ref="J44:J60" si="2">IF(D44=0, "-", IF((B44-D44)/D44&lt;10, (B44-D44)/D44, "&gt;999%"))</f>
        <v>-</v>
      </c>
      <c r="K44" s="9">
        <f t="shared" ref="K44:K60" si="3">IF(H44=0, "-", IF((F44-H44)/H44&lt;10, (F44-H44)/H44, "&gt;999%"))</f>
        <v>-1</v>
      </c>
    </row>
    <row r="45" spans="1:11" x14ac:dyDescent="0.25">
      <c r="A45" s="7" t="s">
        <v>206</v>
      </c>
      <c r="B45" s="65">
        <v>0</v>
      </c>
      <c r="C45" s="34">
        <f>IF(B62=0, "-", B45/B62)</f>
        <v>0</v>
      </c>
      <c r="D45" s="65">
        <v>0</v>
      </c>
      <c r="E45" s="9">
        <f>IF(D62=0, "-", D45/D62)</f>
        <v>0</v>
      </c>
      <c r="F45" s="81">
        <v>1</v>
      </c>
      <c r="G45" s="34">
        <f>IF(F62=0, "-", F45/F62)</f>
        <v>1.2515644555694619E-3</v>
      </c>
      <c r="H45" s="65">
        <v>10</v>
      </c>
      <c r="I45" s="9">
        <f>IF(H62=0, "-", H45/H62)</f>
        <v>9.8716683119447184E-3</v>
      </c>
      <c r="J45" s="8" t="str">
        <f t="shared" si="2"/>
        <v>-</v>
      </c>
      <c r="K45" s="9">
        <f t="shared" si="3"/>
        <v>-0.9</v>
      </c>
    </row>
    <row r="46" spans="1:11" x14ac:dyDescent="0.25">
      <c r="A46" s="7" t="s">
        <v>207</v>
      </c>
      <c r="B46" s="65">
        <v>1</v>
      </c>
      <c r="C46" s="34">
        <f>IF(B62=0, "-", B46/B62)</f>
        <v>1.4084507042253521E-2</v>
      </c>
      <c r="D46" s="65">
        <v>3</v>
      </c>
      <c r="E46" s="9">
        <f>IF(D62=0, "-", D46/D62)</f>
        <v>2.5423728813559324E-2</v>
      </c>
      <c r="F46" s="81">
        <v>6</v>
      </c>
      <c r="G46" s="34">
        <f>IF(F62=0, "-", F46/F62)</f>
        <v>7.5093867334167707E-3</v>
      </c>
      <c r="H46" s="65">
        <v>23</v>
      </c>
      <c r="I46" s="9">
        <f>IF(H62=0, "-", H46/H62)</f>
        <v>2.2704837117472853E-2</v>
      </c>
      <c r="J46" s="8">
        <f t="shared" si="2"/>
        <v>-0.66666666666666663</v>
      </c>
      <c r="K46" s="9">
        <f t="shared" si="3"/>
        <v>-0.73913043478260865</v>
      </c>
    </row>
    <row r="47" spans="1:11" x14ac:dyDescent="0.25">
      <c r="A47" s="7" t="s">
        <v>208</v>
      </c>
      <c r="B47" s="65">
        <v>0</v>
      </c>
      <c r="C47" s="34">
        <f>IF(B62=0, "-", B47/B62)</f>
        <v>0</v>
      </c>
      <c r="D47" s="65">
        <v>0</v>
      </c>
      <c r="E47" s="9">
        <f>IF(D62=0, "-", D47/D62)</f>
        <v>0</v>
      </c>
      <c r="F47" s="81">
        <v>0</v>
      </c>
      <c r="G47" s="34">
        <f>IF(F62=0, "-", F47/F62)</f>
        <v>0</v>
      </c>
      <c r="H47" s="65">
        <v>3</v>
      </c>
      <c r="I47" s="9">
        <f>IF(H62=0, "-", H47/H62)</f>
        <v>2.9615004935834156E-3</v>
      </c>
      <c r="J47" s="8" t="str">
        <f t="shared" si="2"/>
        <v>-</v>
      </c>
      <c r="K47" s="9">
        <f t="shared" si="3"/>
        <v>-1</v>
      </c>
    </row>
    <row r="48" spans="1:11" x14ac:dyDescent="0.25">
      <c r="A48" s="7" t="s">
        <v>209</v>
      </c>
      <c r="B48" s="65">
        <v>14</v>
      </c>
      <c r="C48" s="34">
        <f>IF(B62=0, "-", B48/B62)</f>
        <v>0.19718309859154928</v>
      </c>
      <c r="D48" s="65">
        <v>42</v>
      </c>
      <c r="E48" s="9">
        <f>IF(D62=0, "-", D48/D62)</f>
        <v>0.3559322033898305</v>
      </c>
      <c r="F48" s="81">
        <v>207</v>
      </c>
      <c r="G48" s="34">
        <f>IF(F62=0, "-", F48/F62)</f>
        <v>0.25907384230287861</v>
      </c>
      <c r="H48" s="65">
        <v>279</v>
      </c>
      <c r="I48" s="9">
        <f>IF(H62=0, "-", H48/H62)</f>
        <v>0.27541954590325762</v>
      </c>
      <c r="J48" s="8">
        <f t="shared" si="2"/>
        <v>-0.66666666666666663</v>
      </c>
      <c r="K48" s="9">
        <f t="shared" si="3"/>
        <v>-0.25806451612903225</v>
      </c>
    </row>
    <row r="49" spans="1:11" x14ac:dyDescent="0.25">
      <c r="A49" s="7" t="s">
        <v>210</v>
      </c>
      <c r="B49" s="65">
        <v>0</v>
      </c>
      <c r="C49" s="34">
        <f>IF(B62=0, "-", B49/B62)</f>
        <v>0</v>
      </c>
      <c r="D49" s="65">
        <v>0</v>
      </c>
      <c r="E49" s="9">
        <f>IF(D62=0, "-", D49/D62)</f>
        <v>0</v>
      </c>
      <c r="F49" s="81">
        <v>21</v>
      </c>
      <c r="G49" s="34">
        <f>IF(F62=0, "-", F49/F62)</f>
        <v>2.6282853566958697E-2</v>
      </c>
      <c r="H49" s="65">
        <v>10</v>
      </c>
      <c r="I49" s="9">
        <f>IF(H62=0, "-", H49/H62)</f>
        <v>9.8716683119447184E-3</v>
      </c>
      <c r="J49" s="8" t="str">
        <f t="shared" si="2"/>
        <v>-</v>
      </c>
      <c r="K49" s="9">
        <f t="shared" si="3"/>
        <v>1.1000000000000001</v>
      </c>
    </row>
    <row r="50" spans="1:11" x14ac:dyDescent="0.25">
      <c r="A50" s="7" t="s">
        <v>211</v>
      </c>
      <c r="B50" s="65">
        <v>12</v>
      </c>
      <c r="C50" s="34">
        <f>IF(B62=0, "-", B50/B62)</f>
        <v>0.16901408450704225</v>
      </c>
      <c r="D50" s="65">
        <v>11</v>
      </c>
      <c r="E50" s="9">
        <f>IF(D62=0, "-", D50/D62)</f>
        <v>9.3220338983050849E-2</v>
      </c>
      <c r="F50" s="81">
        <v>91</v>
      </c>
      <c r="G50" s="34">
        <f>IF(F62=0, "-", F50/F62)</f>
        <v>0.11389236545682102</v>
      </c>
      <c r="H50" s="65">
        <v>130</v>
      </c>
      <c r="I50" s="9">
        <f>IF(H62=0, "-", H50/H62)</f>
        <v>0.12833168805528133</v>
      </c>
      <c r="J50" s="8">
        <f t="shared" si="2"/>
        <v>9.0909090909090912E-2</v>
      </c>
      <c r="K50" s="9">
        <f t="shared" si="3"/>
        <v>-0.3</v>
      </c>
    </row>
    <row r="51" spans="1:11" x14ac:dyDescent="0.25">
      <c r="A51" s="7" t="s">
        <v>212</v>
      </c>
      <c r="B51" s="65">
        <v>3</v>
      </c>
      <c r="C51" s="34">
        <f>IF(B62=0, "-", B51/B62)</f>
        <v>4.2253521126760563E-2</v>
      </c>
      <c r="D51" s="65">
        <v>10</v>
      </c>
      <c r="E51" s="9">
        <f>IF(D62=0, "-", D51/D62)</f>
        <v>8.4745762711864403E-2</v>
      </c>
      <c r="F51" s="81">
        <v>68</v>
      </c>
      <c r="G51" s="34">
        <f>IF(F62=0, "-", F51/F62)</f>
        <v>8.5106382978723402E-2</v>
      </c>
      <c r="H51" s="65">
        <v>98</v>
      </c>
      <c r="I51" s="9">
        <f>IF(H62=0, "-", H51/H62)</f>
        <v>9.6742349457058244E-2</v>
      </c>
      <c r="J51" s="8">
        <f t="shared" si="2"/>
        <v>-0.7</v>
      </c>
      <c r="K51" s="9">
        <f t="shared" si="3"/>
        <v>-0.30612244897959184</v>
      </c>
    </row>
    <row r="52" spans="1:11" x14ac:dyDescent="0.25">
      <c r="A52" s="7" t="s">
        <v>213</v>
      </c>
      <c r="B52" s="65">
        <v>0</v>
      </c>
      <c r="C52" s="34">
        <f>IF(B62=0, "-", B52/B62)</f>
        <v>0</v>
      </c>
      <c r="D52" s="65">
        <v>0</v>
      </c>
      <c r="E52" s="9">
        <f>IF(D62=0, "-", D52/D62)</f>
        <v>0</v>
      </c>
      <c r="F52" s="81">
        <v>0</v>
      </c>
      <c r="G52" s="34">
        <f>IF(F62=0, "-", F52/F62)</f>
        <v>0</v>
      </c>
      <c r="H52" s="65">
        <v>1</v>
      </c>
      <c r="I52" s="9">
        <f>IF(H62=0, "-", H52/H62)</f>
        <v>9.871668311944718E-4</v>
      </c>
      <c r="J52" s="8" t="str">
        <f t="shared" si="2"/>
        <v>-</v>
      </c>
      <c r="K52" s="9">
        <f t="shared" si="3"/>
        <v>-1</v>
      </c>
    </row>
    <row r="53" spans="1:11" x14ac:dyDescent="0.25">
      <c r="A53" s="7" t="s">
        <v>214</v>
      </c>
      <c r="B53" s="65">
        <v>0</v>
      </c>
      <c r="C53" s="34">
        <f>IF(B62=0, "-", B53/B62)</f>
        <v>0</v>
      </c>
      <c r="D53" s="65">
        <v>0</v>
      </c>
      <c r="E53" s="9">
        <f>IF(D62=0, "-", D53/D62)</f>
        <v>0</v>
      </c>
      <c r="F53" s="81">
        <v>2</v>
      </c>
      <c r="G53" s="34">
        <f>IF(F62=0, "-", F53/F62)</f>
        <v>2.5031289111389237E-3</v>
      </c>
      <c r="H53" s="65">
        <v>0</v>
      </c>
      <c r="I53" s="9">
        <f>IF(H62=0, "-", H53/H62)</f>
        <v>0</v>
      </c>
      <c r="J53" s="8" t="str">
        <f t="shared" si="2"/>
        <v>-</v>
      </c>
      <c r="K53" s="9" t="str">
        <f t="shared" si="3"/>
        <v>-</v>
      </c>
    </row>
    <row r="54" spans="1:11" x14ac:dyDescent="0.25">
      <c r="A54" s="7" t="s">
        <v>215</v>
      </c>
      <c r="B54" s="65">
        <v>2</v>
      </c>
      <c r="C54" s="34">
        <f>IF(B62=0, "-", B54/B62)</f>
        <v>2.8169014084507043E-2</v>
      </c>
      <c r="D54" s="65">
        <v>1</v>
      </c>
      <c r="E54" s="9">
        <f>IF(D62=0, "-", D54/D62)</f>
        <v>8.4745762711864406E-3</v>
      </c>
      <c r="F54" s="81">
        <v>15</v>
      </c>
      <c r="G54" s="34">
        <f>IF(F62=0, "-", F54/F62)</f>
        <v>1.8773466833541929E-2</v>
      </c>
      <c r="H54" s="65">
        <v>20</v>
      </c>
      <c r="I54" s="9">
        <f>IF(H62=0, "-", H54/H62)</f>
        <v>1.9743336623889437E-2</v>
      </c>
      <c r="J54" s="8">
        <f t="shared" si="2"/>
        <v>1</v>
      </c>
      <c r="K54" s="9">
        <f t="shared" si="3"/>
        <v>-0.25</v>
      </c>
    </row>
    <row r="55" spans="1:11" x14ac:dyDescent="0.25">
      <c r="A55" s="7" t="s">
        <v>216</v>
      </c>
      <c r="B55" s="65">
        <v>7</v>
      </c>
      <c r="C55" s="34">
        <f>IF(B62=0, "-", B55/B62)</f>
        <v>9.8591549295774641E-2</v>
      </c>
      <c r="D55" s="65">
        <v>6</v>
      </c>
      <c r="E55" s="9">
        <f>IF(D62=0, "-", D55/D62)</f>
        <v>5.0847457627118647E-2</v>
      </c>
      <c r="F55" s="81">
        <v>60</v>
      </c>
      <c r="G55" s="34">
        <f>IF(F62=0, "-", F55/F62)</f>
        <v>7.5093867334167716E-2</v>
      </c>
      <c r="H55" s="65">
        <v>73</v>
      </c>
      <c r="I55" s="9">
        <f>IF(H62=0, "-", H55/H62)</f>
        <v>7.2063178677196443E-2</v>
      </c>
      <c r="J55" s="8">
        <f t="shared" si="2"/>
        <v>0.16666666666666666</v>
      </c>
      <c r="K55" s="9">
        <f t="shared" si="3"/>
        <v>-0.17808219178082191</v>
      </c>
    </row>
    <row r="56" spans="1:11" x14ac:dyDescent="0.25">
      <c r="A56" s="7" t="s">
        <v>217</v>
      </c>
      <c r="B56" s="65">
        <v>7</v>
      </c>
      <c r="C56" s="34">
        <f>IF(B62=0, "-", B56/B62)</f>
        <v>9.8591549295774641E-2</v>
      </c>
      <c r="D56" s="65">
        <v>2</v>
      </c>
      <c r="E56" s="9">
        <f>IF(D62=0, "-", D56/D62)</f>
        <v>1.6949152542372881E-2</v>
      </c>
      <c r="F56" s="81">
        <v>32</v>
      </c>
      <c r="G56" s="34">
        <f>IF(F62=0, "-", F56/F62)</f>
        <v>4.005006257822278E-2</v>
      </c>
      <c r="H56" s="65">
        <v>9</v>
      </c>
      <c r="I56" s="9">
        <f>IF(H62=0, "-", H56/H62)</f>
        <v>8.8845014807502464E-3</v>
      </c>
      <c r="J56" s="8">
        <f t="shared" si="2"/>
        <v>2.5</v>
      </c>
      <c r="K56" s="9">
        <f t="shared" si="3"/>
        <v>2.5555555555555554</v>
      </c>
    </row>
    <row r="57" spans="1:11" x14ac:dyDescent="0.25">
      <c r="A57" s="7" t="s">
        <v>218</v>
      </c>
      <c r="B57" s="65">
        <v>18</v>
      </c>
      <c r="C57" s="34">
        <f>IF(B62=0, "-", B57/B62)</f>
        <v>0.25352112676056338</v>
      </c>
      <c r="D57" s="65">
        <v>38</v>
      </c>
      <c r="E57" s="9">
        <f>IF(D62=0, "-", D57/D62)</f>
        <v>0.32203389830508472</v>
      </c>
      <c r="F57" s="81">
        <v>256</v>
      </c>
      <c r="G57" s="34">
        <f>IF(F62=0, "-", F57/F62)</f>
        <v>0.32040050062578224</v>
      </c>
      <c r="H57" s="65">
        <v>329</v>
      </c>
      <c r="I57" s="9">
        <f>IF(H62=0, "-", H57/H62)</f>
        <v>0.32477788746298125</v>
      </c>
      <c r="J57" s="8">
        <f t="shared" si="2"/>
        <v>-0.52631578947368418</v>
      </c>
      <c r="K57" s="9">
        <f t="shared" si="3"/>
        <v>-0.22188449848024316</v>
      </c>
    </row>
    <row r="58" spans="1:11" x14ac:dyDescent="0.25">
      <c r="A58" s="7" t="s">
        <v>219</v>
      </c>
      <c r="B58" s="65">
        <v>0</v>
      </c>
      <c r="C58" s="34">
        <f>IF(B62=0, "-", B58/B62)</f>
        <v>0</v>
      </c>
      <c r="D58" s="65">
        <v>0</v>
      </c>
      <c r="E58" s="9">
        <f>IF(D62=0, "-", D58/D62)</f>
        <v>0</v>
      </c>
      <c r="F58" s="81">
        <v>1</v>
      </c>
      <c r="G58" s="34">
        <f>IF(F62=0, "-", F58/F62)</f>
        <v>1.2515644555694619E-3</v>
      </c>
      <c r="H58" s="65">
        <v>1</v>
      </c>
      <c r="I58" s="9">
        <f>IF(H62=0, "-", H58/H62)</f>
        <v>9.871668311944718E-4</v>
      </c>
      <c r="J58" s="8" t="str">
        <f t="shared" si="2"/>
        <v>-</v>
      </c>
      <c r="K58" s="9">
        <f t="shared" si="3"/>
        <v>0</v>
      </c>
    </row>
    <row r="59" spans="1:11" x14ac:dyDescent="0.25">
      <c r="A59" s="7" t="s">
        <v>220</v>
      </c>
      <c r="B59" s="65">
        <v>0</v>
      </c>
      <c r="C59" s="34">
        <f>IF(B62=0, "-", B59/B62)</f>
        <v>0</v>
      </c>
      <c r="D59" s="65">
        <v>0</v>
      </c>
      <c r="E59" s="9">
        <f>IF(D62=0, "-", D59/D62)</f>
        <v>0</v>
      </c>
      <c r="F59" s="81">
        <v>0</v>
      </c>
      <c r="G59" s="34">
        <f>IF(F62=0, "-", F59/F62)</f>
        <v>0</v>
      </c>
      <c r="H59" s="65">
        <v>1</v>
      </c>
      <c r="I59" s="9">
        <f>IF(H62=0, "-", H59/H62)</f>
        <v>9.871668311944718E-4</v>
      </c>
      <c r="J59" s="8" t="str">
        <f t="shared" si="2"/>
        <v>-</v>
      </c>
      <c r="K59" s="9">
        <f t="shared" si="3"/>
        <v>-1</v>
      </c>
    </row>
    <row r="60" spans="1:11" x14ac:dyDescent="0.25">
      <c r="A60" s="7" t="s">
        <v>221</v>
      </c>
      <c r="B60" s="65">
        <v>7</v>
      </c>
      <c r="C60" s="34">
        <f>IF(B62=0, "-", B60/B62)</f>
        <v>9.8591549295774641E-2</v>
      </c>
      <c r="D60" s="65">
        <v>5</v>
      </c>
      <c r="E60" s="9">
        <f>IF(D62=0, "-", D60/D62)</f>
        <v>4.2372881355932202E-2</v>
      </c>
      <c r="F60" s="81">
        <v>39</v>
      </c>
      <c r="G60" s="34">
        <f>IF(F62=0, "-", F60/F62)</f>
        <v>4.8811013767209012E-2</v>
      </c>
      <c r="H60" s="65">
        <v>23</v>
      </c>
      <c r="I60" s="9">
        <f>IF(H62=0, "-", H60/H62)</f>
        <v>2.2704837117472853E-2</v>
      </c>
      <c r="J60" s="8">
        <f t="shared" si="2"/>
        <v>0.4</v>
      </c>
      <c r="K60" s="9">
        <f t="shared" si="3"/>
        <v>0.69565217391304346</v>
      </c>
    </row>
    <row r="61" spans="1:11" x14ac:dyDescent="0.25">
      <c r="A61" s="2"/>
      <c r="B61" s="68"/>
      <c r="C61" s="33"/>
      <c r="D61" s="68"/>
      <c r="E61" s="6"/>
      <c r="F61" s="82"/>
      <c r="G61" s="33"/>
      <c r="H61" s="68"/>
      <c r="I61" s="6"/>
      <c r="J61" s="5"/>
      <c r="K61" s="6"/>
    </row>
    <row r="62" spans="1:11" s="43" customFormat="1" x14ac:dyDescent="0.25">
      <c r="A62" s="162" t="s">
        <v>526</v>
      </c>
      <c r="B62" s="71">
        <f>SUM(B44:B61)</f>
        <v>71</v>
      </c>
      <c r="C62" s="40">
        <f>B62/1630</f>
        <v>4.3558282208588955E-2</v>
      </c>
      <c r="D62" s="71">
        <f>SUM(D44:D61)</f>
        <v>118</v>
      </c>
      <c r="E62" s="41">
        <f>D62/1645</f>
        <v>7.1732522796352588E-2</v>
      </c>
      <c r="F62" s="77">
        <f>SUM(F44:F61)</f>
        <v>799</v>
      </c>
      <c r="G62" s="42">
        <f>F62/14054</f>
        <v>5.6852141739006691E-2</v>
      </c>
      <c r="H62" s="71">
        <f>SUM(H44:H61)</f>
        <v>1013</v>
      </c>
      <c r="I62" s="41">
        <f>H62/14340</f>
        <v>7.0641562064156213E-2</v>
      </c>
      <c r="J62" s="37">
        <f>IF(D62=0, "-", IF((B62-D62)/D62&lt;10, (B62-D62)/D62, "&gt;999%"))</f>
        <v>-0.39830508474576271</v>
      </c>
      <c r="K62" s="38">
        <f>IF(H62=0, "-", IF((F62-H62)/H62&lt;10, (F62-H62)/H62, "&gt;999%"))</f>
        <v>-0.21125370187561698</v>
      </c>
    </row>
    <row r="63" spans="1:11" x14ac:dyDescent="0.25">
      <c r="B63" s="83"/>
      <c r="D63" s="83"/>
      <c r="F63" s="83"/>
      <c r="H63" s="83"/>
    </row>
    <row r="64" spans="1:11" x14ac:dyDescent="0.25">
      <c r="A64" s="163" t="s">
        <v>130</v>
      </c>
      <c r="B64" s="61" t="s">
        <v>12</v>
      </c>
      <c r="C64" s="62" t="s">
        <v>13</v>
      </c>
      <c r="D64" s="61" t="s">
        <v>12</v>
      </c>
      <c r="E64" s="63" t="s">
        <v>13</v>
      </c>
      <c r="F64" s="62" t="s">
        <v>12</v>
      </c>
      <c r="G64" s="62" t="s">
        <v>13</v>
      </c>
      <c r="H64" s="61" t="s">
        <v>12</v>
      </c>
      <c r="I64" s="63" t="s">
        <v>13</v>
      </c>
      <c r="J64" s="61"/>
      <c r="K64" s="63"/>
    </row>
    <row r="65" spans="1:11" x14ac:dyDescent="0.25">
      <c r="A65" s="7" t="s">
        <v>222</v>
      </c>
      <c r="B65" s="65">
        <v>2</v>
      </c>
      <c r="C65" s="34">
        <f>IF(B73=0, "-", B65/B73)</f>
        <v>0.18181818181818182</v>
      </c>
      <c r="D65" s="65">
        <v>0</v>
      </c>
      <c r="E65" s="9">
        <f>IF(D73=0, "-", D65/D73)</f>
        <v>0</v>
      </c>
      <c r="F65" s="81">
        <v>13</v>
      </c>
      <c r="G65" s="34">
        <f>IF(F73=0, "-", F65/F73)</f>
        <v>0.19402985074626866</v>
      </c>
      <c r="H65" s="65">
        <v>8</v>
      </c>
      <c r="I65" s="9">
        <f>IF(H73=0, "-", H65/H73)</f>
        <v>0.12307692307692308</v>
      </c>
      <c r="J65" s="8" t="str">
        <f t="shared" ref="J65:J71" si="4">IF(D65=0, "-", IF((B65-D65)/D65&lt;10, (B65-D65)/D65, "&gt;999%"))</f>
        <v>-</v>
      </c>
      <c r="K65" s="9">
        <f t="shared" ref="K65:K71" si="5">IF(H65=0, "-", IF((F65-H65)/H65&lt;10, (F65-H65)/H65, "&gt;999%"))</f>
        <v>0.625</v>
      </c>
    </row>
    <row r="66" spans="1:11" x14ac:dyDescent="0.25">
      <c r="A66" s="7" t="s">
        <v>223</v>
      </c>
      <c r="B66" s="65">
        <v>2</v>
      </c>
      <c r="C66" s="34">
        <f>IF(B73=0, "-", B66/B73)</f>
        <v>0.18181818181818182</v>
      </c>
      <c r="D66" s="65">
        <v>0</v>
      </c>
      <c r="E66" s="9">
        <f>IF(D73=0, "-", D66/D73)</f>
        <v>0</v>
      </c>
      <c r="F66" s="81">
        <v>10</v>
      </c>
      <c r="G66" s="34">
        <f>IF(F73=0, "-", F66/F73)</f>
        <v>0.14925373134328357</v>
      </c>
      <c r="H66" s="65">
        <v>13</v>
      </c>
      <c r="I66" s="9">
        <f>IF(H73=0, "-", H66/H73)</f>
        <v>0.2</v>
      </c>
      <c r="J66" s="8" t="str">
        <f t="shared" si="4"/>
        <v>-</v>
      </c>
      <c r="K66" s="9">
        <f t="shared" si="5"/>
        <v>-0.23076923076923078</v>
      </c>
    </row>
    <row r="67" spans="1:11" x14ac:dyDescent="0.25">
      <c r="A67" s="7" t="s">
        <v>224</v>
      </c>
      <c r="B67" s="65">
        <v>1</v>
      </c>
      <c r="C67" s="34">
        <f>IF(B73=0, "-", B67/B73)</f>
        <v>9.0909090909090912E-2</v>
      </c>
      <c r="D67" s="65">
        <v>1</v>
      </c>
      <c r="E67" s="9">
        <f>IF(D73=0, "-", D67/D73)</f>
        <v>0.25</v>
      </c>
      <c r="F67" s="81">
        <v>5</v>
      </c>
      <c r="G67" s="34">
        <f>IF(F73=0, "-", F67/F73)</f>
        <v>7.4626865671641784E-2</v>
      </c>
      <c r="H67" s="65">
        <v>4</v>
      </c>
      <c r="I67" s="9">
        <f>IF(H73=0, "-", H67/H73)</f>
        <v>6.1538461538461542E-2</v>
      </c>
      <c r="J67" s="8">
        <f t="shared" si="4"/>
        <v>0</v>
      </c>
      <c r="K67" s="9">
        <f t="shared" si="5"/>
        <v>0.25</v>
      </c>
    </row>
    <row r="68" spans="1:11" x14ac:dyDescent="0.25">
      <c r="A68" s="7" t="s">
        <v>225</v>
      </c>
      <c r="B68" s="65">
        <v>2</v>
      </c>
      <c r="C68" s="34">
        <f>IF(B73=0, "-", B68/B73)</f>
        <v>0.18181818181818182</v>
      </c>
      <c r="D68" s="65">
        <v>3</v>
      </c>
      <c r="E68" s="9">
        <f>IF(D73=0, "-", D68/D73)</f>
        <v>0.75</v>
      </c>
      <c r="F68" s="81">
        <v>11</v>
      </c>
      <c r="G68" s="34">
        <f>IF(F73=0, "-", F68/F73)</f>
        <v>0.16417910447761194</v>
      </c>
      <c r="H68" s="65">
        <v>25</v>
      </c>
      <c r="I68" s="9">
        <f>IF(H73=0, "-", H68/H73)</f>
        <v>0.38461538461538464</v>
      </c>
      <c r="J68" s="8">
        <f t="shared" si="4"/>
        <v>-0.33333333333333331</v>
      </c>
      <c r="K68" s="9">
        <f t="shared" si="5"/>
        <v>-0.56000000000000005</v>
      </c>
    </row>
    <row r="69" spans="1:11" x14ac:dyDescent="0.25">
      <c r="A69" s="7" t="s">
        <v>226</v>
      </c>
      <c r="B69" s="65">
        <v>2</v>
      </c>
      <c r="C69" s="34">
        <f>IF(B73=0, "-", B69/B73)</f>
        <v>0.18181818181818182</v>
      </c>
      <c r="D69" s="65">
        <v>0</v>
      </c>
      <c r="E69" s="9">
        <f>IF(D73=0, "-", D69/D73)</f>
        <v>0</v>
      </c>
      <c r="F69" s="81">
        <v>5</v>
      </c>
      <c r="G69" s="34">
        <f>IF(F73=0, "-", F69/F73)</f>
        <v>7.4626865671641784E-2</v>
      </c>
      <c r="H69" s="65">
        <v>3</v>
      </c>
      <c r="I69" s="9">
        <f>IF(H73=0, "-", H69/H73)</f>
        <v>4.6153846153846156E-2</v>
      </c>
      <c r="J69" s="8" t="str">
        <f t="shared" si="4"/>
        <v>-</v>
      </c>
      <c r="K69" s="9">
        <f t="shared" si="5"/>
        <v>0.66666666666666663</v>
      </c>
    </row>
    <row r="70" spans="1:11" x14ac:dyDescent="0.25">
      <c r="A70" s="7" t="s">
        <v>227</v>
      </c>
      <c r="B70" s="65">
        <v>0</v>
      </c>
      <c r="C70" s="34">
        <f>IF(B73=0, "-", B70/B73)</f>
        <v>0</v>
      </c>
      <c r="D70" s="65">
        <v>0</v>
      </c>
      <c r="E70" s="9">
        <f>IF(D73=0, "-", D70/D73)</f>
        <v>0</v>
      </c>
      <c r="F70" s="81">
        <v>1</v>
      </c>
      <c r="G70" s="34">
        <f>IF(F73=0, "-", F70/F73)</f>
        <v>1.4925373134328358E-2</v>
      </c>
      <c r="H70" s="65">
        <v>1</v>
      </c>
      <c r="I70" s="9">
        <f>IF(H73=0, "-", H70/H73)</f>
        <v>1.5384615384615385E-2</v>
      </c>
      <c r="J70" s="8" t="str">
        <f t="shared" si="4"/>
        <v>-</v>
      </c>
      <c r="K70" s="9">
        <f t="shared" si="5"/>
        <v>0</v>
      </c>
    </row>
    <row r="71" spans="1:11" x14ac:dyDescent="0.25">
      <c r="A71" s="7" t="s">
        <v>228</v>
      </c>
      <c r="B71" s="65">
        <v>2</v>
      </c>
      <c r="C71" s="34">
        <f>IF(B73=0, "-", B71/B73)</f>
        <v>0.18181818181818182</v>
      </c>
      <c r="D71" s="65">
        <v>0</v>
      </c>
      <c r="E71" s="9">
        <f>IF(D73=0, "-", D71/D73)</f>
        <v>0</v>
      </c>
      <c r="F71" s="81">
        <v>22</v>
      </c>
      <c r="G71" s="34">
        <f>IF(F73=0, "-", F71/F73)</f>
        <v>0.32835820895522388</v>
      </c>
      <c r="H71" s="65">
        <v>11</v>
      </c>
      <c r="I71" s="9">
        <f>IF(H73=0, "-", H71/H73)</f>
        <v>0.16923076923076924</v>
      </c>
      <c r="J71" s="8" t="str">
        <f t="shared" si="4"/>
        <v>-</v>
      </c>
      <c r="K71" s="9">
        <f t="shared" si="5"/>
        <v>1</v>
      </c>
    </row>
    <row r="72" spans="1:11" x14ac:dyDescent="0.25">
      <c r="A72" s="2"/>
      <c r="B72" s="68"/>
      <c r="C72" s="33"/>
      <c r="D72" s="68"/>
      <c r="E72" s="6"/>
      <c r="F72" s="82"/>
      <c r="G72" s="33"/>
      <c r="H72" s="68"/>
      <c r="I72" s="6"/>
      <c r="J72" s="5"/>
      <c r="K72" s="6"/>
    </row>
    <row r="73" spans="1:11" s="43" customFormat="1" x14ac:dyDescent="0.25">
      <c r="A73" s="162" t="s">
        <v>525</v>
      </c>
      <c r="B73" s="71">
        <f>SUM(B65:B72)</f>
        <v>11</v>
      </c>
      <c r="C73" s="40">
        <f>B73/1630</f>
        <v>6.7484662576687117E-3</v>
      </c>
      <c r="D73" s="71">
        <f>SUM(D65:D72)</f>
        <v>4</v>
      </c>
      <c r="E73" s="41">
        <f>D73/1645</f>
        <v>2.4316109422492403E-3</v>
      </c>
      <c r="F73" s="77">
        <f>SUM(F65:F72)</f>
        <v>67</v>
      </c>
      <c r="G73" s="42">
        <f>F73/14054</f>
        <v>4.7673260281770316E-3</v>
      </c>
      <c r="H73" s="71">
        <f>SUM(H65:H72)</f>
        <v>65</v>
      </c>
      <c r="I73" s="41">
        <f>H73/14340</f>
        <v>4.532775453277545E-3</v>
      </c>
      <c r="J73" s="37">
        <f>IF(D73=0, "-", IF((B73-D73)/D73&lt;10, (B73-D73)/D73, "&gt;999%"))</f>
        <v>1.75</v>
      </c>
      <c r="K73" s="38">
        <f>IF(H73=0, "-", IF((F73-H73)/H73&lt;10, (F73-H73)/H73, "&gt;999%"))</f>
        <v>3.0769230769230771E-2</v>
      </c>
    </row>
    <row r="74" spans="1:11" x14ac:dyDescent="0.25">
      <c r="B74" s="83"/>
      <c r="D74" s="83"/>
      <c r="F74" s="83"/>
      <c r="H74" s="83"/>
    </row>
    <row r="75" spans="1:11" s="43" customFormat="1" x14ac:dyDescent="0.25">
      <c r="A75" s="162" t="s">
        <v>524</v>
      </c>
      <c r="B75" s="71">
        <v>82</v>
      </c>
      <c r="C75" s="40">
        <f>B75/1630</f>
        <v>5.030674846625767E-2</v>
      </c>
      <c r="D75" s="71">
        <v>122</v>
      </c>
      <c r="E75" s="41">
        <f>D75/1645</f>
        <v>7.4164133738601826E-2</v>
      </c>
      <c r="F75" s="77">
        <v>866</v>
      </c>
      <c r="G75" s="42">
        <f>F75/14054</f>
        <v>6.1619467767183717E-2</v>
      </c>
      <c r="H75" s="71">
        <v>1078</v>
      </c>
      <c r="I75" s="41">
        <f>H75/14340</f>
        <v>7.5174337517433756E-2</v>
      </c>
      <c r="J75" s="37">
        <f>IF(D75=0, "-", IF((B75-D75)/D75&lt;10, (B75-D75)/D75, "&gt;999%"))</f>
        <v>-0.32786885245901637</v>
      </c>
      <c r="K75" s="38">
        <f>IF(H75=0, "-", IF((F75-H75)/H75&lt;10, (F75-H75)/H75, "&gt;999%"))</f>
        <v>-0.19666048237476808</v>
      </c>
    </row>
    <row r="76" spans="1:11" x14ac:dyDescent="0.25">
      <c r="B76" s="83"/>
      <c r="D76" s="83"/>
      <c r="F76" s="83"/>
      <c r="H76" s="83"/>
    </row>
    <row r="77" spans="1:11" ht="15.6" x14ac:dyDescent="0.3">
      <c r="A77" s="164" t="s">
        <v>105</v>
      </c>
      <c r="B77" s="196" t="s">
        <v>1</v>
      </c>
      <c r="C77" s="200"/>
      <c r="D77" s="200"/>
      <c r="E77" s="197"/>
      <c r="F77" s="196" t="s">
        <v>14</v>
      </c>
      <c r="G77" s="200"/>
      <c r="H77" s="200"/>
      <c r="I77" s="197"/>
      <c r="J77" s="196" t="s">
        <v>15</v>
      </c>
      <c r="K77" s="197"/>
    </row>
    <row r="78" spans="1:11" x14ac:dyDescent="0.25">
      <c r="A78" s="22"/>
      <c r="B78" s="196">
        <f>VALUE(RIGHT($B$2, 4))</f>
        <v>2022</v>
      </c>
      <c r="C78" s="197"/>
      <c r="D78" s="196">
        <f>B78-1</f>
        <v>2021</v>
      </c>
      <c r="E78" s="204"/>
      <c r="F78" s="196">
        <f>B78</f>
        <v>2022</v>
      </c>
      <c r="G78" s="204"/>
      <c r="H78" s="196">
        <f>D78</f>
        <v>2021</v>
      </c>
      <c r="I78" s="204"/>
      <c r="J78" s="140" t="s">
        <v>4</v>
      </c>
      <c r="K78" s="141" t="s">
        <v>2</v>
      </c>
    </row>
    <row r="79" spans="1:11" x14ac:dyDescent="0.25">
      <c r="A79" s="163" t="s">
        <v>131</v>
      </c>
      <c r="B79" s="61" t="s">
        <v>12</v>
      </c>
      <c r="C79" s="62" t="s">
        <v>13</v>
      </c>
      <c r="D79" s="61" t="s">
        <v>12</v>
      </c>
      <c r="E79" s="63" t="s">
        <v>13</v>
      </c>
      <c r="F79" s="62" t="s">
        <v>12</v>
      </c>
      <c r="G79" s="62" t="s">
        <v>13</v>
      </c>
      <c r="H79" s="61" t="s">
        <v>12</v>
      </c>
      <c r="I79" s="63" t="s">
        <v>13</v>
      </c>
      <c r="J79" s="61"/>
      <c r="K79" s="63"/>
    </row>
    <row r="80" spans="1:11" x14ac:dyDescent="0.25">
      <c r="A80" s="7" t="s">
        <v>229</v>
      </c>
      <c r="B80" s="65">
        <v>0</v>
      </c>
      <c r="C80" s="34">
        <f>IF(B88=0, "-", B80/B88)</f>
        <v>0</v>
      </c>
      <c r="D80" s="65">
        <v>0</v>
      </c>
      <c r="E80" s="9">
        <f>IF(D88=0, "-", D80/D88)</f>
        <v>0</v>
      </c>
      <c r="F80" s="81">
        <v>0</v>
      </c>
      <c r="G80" s="34">
        <f>IF(F88=0, "-", F80/F88)</f>
        <v>0</v>
      </c>
      <c r="H80" s="65">
        <v>1</v>
      </c>
      <c r="I80" s="9">
        <f>IF(H88=0, "-", H80/H88)</f>
        <v>6.4516129032258064E-3</v>
      </c>
      <c r="J80" s="8" t="str">
        <f t="shared" ref="J80:J86" si="6">IF(D80=0, "-", IF((B80-D80)/D80&lt;10, (B80-D80)/D80, "&gt;999%"))</f>
        <v>-</v>
      </c>
      <c r="K80" s="9">
        <f t="shared" ref="K80:K86" si="7">IF(H80=0, "-", IF((F80-H80)/H80&lt;10, (F80-H80)/H80, "&gt;999%"))</f>
        <v>-1</v>
      </c>
    </row>
    <row r="81" spans="1:11" x14ac:dyDescent="0.25">
      <c r="A81" s="7" t="s">
        <v>230</v>
      </c>
      <c r="B81" s="65">
        <v>0</v>
      </c>
      <c r="C81" s="34">
        <f>IF(B88=0, "-", B81/B88)</f>
        <v>0</v>
      </c>
      <c r="D81" s="65">
        <v>0</v>
      </c>
      <c r="E81" s="9">
        <f>IF(D88=0, "-", D81/D88)</f>
        <v>0</v>
      </c>
      <c r="F81" s="81">
        <v>7</v>
      </c>
      <c r="G81" s="34">
        <f>IF(F88=0, "-", F81/F88)</f>
        <v>6.1946902654867256E-2</v>
      </c>
      <c r="H81" s="65">
        <v>2</v>
      </c>
      <c r="I81" s="9">
        <f>IF(H88=0, "-", H81/H88)</f>
        <v>1.2903225806451613E-2</v>
      </c>
      <c r="J81" s="8" t="str">
        <f t="shared" si="6"/>
        <v>-</v>
      </c>
      <c r="K81" s="9">
        <f t="shared" si="7"/>
        <v>2.5</v>
      </c>
    </row>
    <row r="82" spans="1:11" x14ac:dyDescent="0.25">
      <c r="A82" s="7" t="s">
        <v>231</v>
      </c>
      <c r="B82" s="65">
        <v>2</v>
      </c>
      <c r="C82" s="34">
        <f>IF(B88=0, "-", B82/B88)</f>
        <v>0.33333333333333331</v>
      </c>
      <c r="D82" s="65">
        <v>1</v>
      </c>
      <c r="E82" s="9">
        <f>IF(D88=0, "-", D82/D88)</f>
        <v>0.05</v>
      </c>
      <c r="F82" s="81">
        <v>12</v>
      </c>
      <c r="G82" s="34">
        <f>IF(F88=0, "-", F82/F88)</f>
        <v>0.10619469026548672</v>
      </c>
      <c r="H82" s="65">
        <v>9</v>
      </c>
      <c r="I82" s="9">
        <f>IF(H88=0, "-", H82/H88)</f>
        <v>5.8064516129032261E-2</v>
      </c>
      <c r="J82" s="8">
        <f t="shared" si="6"/>
        <v>1</v>
      </c>
      <c r="K82" s="9">
        <f t="shared" si="7"/>
        <v>0.33333333333333331</v>
      </c>
    </row>
    <row r="83" spans="1:11" x14ac:dyDescent="0.25">
      <c r="A83" s="7" t="s">
        <v>232</v>
      </c>
      <c r="B83" s="65">
        <v>0</v>
      </c>
      <c r="C83" s="34">
        <f>IF(B88=0, "-", B83/B88)</f>
        <v>0</v>
      </c>
      <c r="D83" s="65">
        <v>0</v>
      </c>
      <c r="E83" s="9">
        <f>IF(D88=0, "-", D83/D88)</f>
        <v>0</v>
      </c>
      <c r="F83" s="81">
        <v>20</v>
      </c>
      <c r="G83" s="34">
        <f>IF(F88=0, "-", F83/F88)</f>
        <v>0.17699115044247787</v>
      </c>
      <c r="H83" s="65">
        <v>24</v>
      </c>
      <c r="I83" s="9">
        <f>IF(H88=0, "-", H83/H88)</f>
        <v>0.15483870967741936</v>
      </c>
      <c r="J83" s="8" t="str">
        <f t="shared" si="6"/>
        <v>-</v>
      </c>
      <c r="K83" s="9">
        <f t="shared" si="7"/>
        <v>-0.16666666666666666</v>
      </c>
    </row>
    <row r="84" spans="1:11" x14ac:dyDescent="0.25">
      <c r="A84" s="7" t="s">
        <v>233</v>
      </c>
      <c r="B84" s="65">
        <v>0</v>
      </c>
      <c r="C84" s="34">
        <f>IF(B88=0, "-", B84/B88)</f>
        <v>0</v>
      </c>
      <c r="D84" s="65">
        <v>0</v>
      </c>
      <c r="E84" s="9">
        <f>IF(D88=0, "-", D84/D88)</f>
        <v>0</v>
      </c>
      <c r="F84" s="81">
        <v>0</v>
      </c>
      <c r="G84" s="34">
        <f>IF(F88=0, "-", F84/F88)</f>
        <v>0</v>
      </c>
      <c r="H84" s="65">
        <v>7</v>
      </c>
      <c r="I84" s="9">
        <f>IF(H88=0, "-", H84/H88)</f>
        <v>4.5161290322580643E-2</v>
      </c>
      <c r="J84" s="8" t="str">
        <f t="shared" si="6"/>
        <v>-</v>
      </c>
      <c r="K84" s="9">
        <f t="shared" si="7"/>
        <v>-1</v>
      </c>
    </row>
    <row r="85" spans="1:11" x14ac:dyDescent="0.25">
      <c r="A85" s="7" t="s">
        <v>234</v>
      </c>
      <c r="B85" s="65">
        <v>4</v>
      </c>
      <c r="C85" s="34">
        <f>IF(B88=0, "-", B85/B88)</f>
        <v>0.66666666666666663</v>
      </c>
      <c r="D85" s="65">
        <v>18</v>
      </c>
      <c r="E85" s="9">
        <f>IF(D88=0, "-", D85/D88)</f>
        <v>0.9</v>
      </c>
      <c r="F85" s="81">
        <v>72</v>
      </c>
      <c r="G85" s="34">
        <f>IF(F88=0, "-", F85/F88)</f>
        <v>0.63716814159292035</v>
      </c>
      <c r="H85" s="65">
        <v>107</v>
      </c>
      <c r="I85" s="9">
        <f>IF(H88=0, "-", H85/H88)</f>
        <v>0.69032258064516128</v>
      </c>
      <c r="J85" s="8">
        <f t="shared" si="6"/>
        <v>-0.77777777777777779</v>
      </c>
      <c r="K85" s="9">
        <f t="shared" si="7"/>
        <v>-0.32710280373831774</v>
      </c>
    </row>
    <row r="86" spans="1:11" x14ac:dyDescent="0.25">
      <c r="A86" s="7" t="s">
        <v>235</v>
      </c>
      <c r="B86" s="65">
        <v>0</v>
      </c>
      <c r="C86" s="34">
        <f>IF(B88=0, "-", B86/B88)</f>
        <v>0</v>
      </c>
      <c r="D86" s="65">
        <v>1</v>
      </c>
      <c r="E86" s="9">
        <f>IF(D88=0, "-", D86/D88)</f>
        <v>0.05</v>
      </c>
      <c r="F86" s="81">
        <v>2</v>
      </c>
      <c r="G86" s="34">
        <f>IF(F88=0, "-", F86/F88)</f>
        <v>1.7699115044247787E-2</v>
      </c>
      <c r="H86" s="65">
        <v>5</v>
      </c>
      <c r="I86" s="9">
        <f>IF(H88=0, "-", H86/H88)</f>
        <v>3.2258064516129031E-2</v>
      </c>
      <c r="J86" s="8">
        <f t="shared" si="6"/>
        <v>-1</v>
      </c>
      <c r="K86" s="9">
        <f t="shared" si="7"/>
        <v>-0.6</v>
      </c>
    </row>
    <row r="87" spans="1:11" x14ac:dyDescent="0.25">
      <c r="A87" s="2"/>
      <c r="B87" s="68"/>
      <c r="C87" s="33"/>
      <c r="D87" s="68"/>
      <c r="E87" s="6"/>
      <c r="F87" s="82"/>
      <c r="G87" s="33"/>
      <c r="H87" s="68"/>
      <c r="I87" s="6"/>
      <c r="J87" s="5"/>
      <c r="K87" s="6"/>
    </row>
    <row r="88" spans="1:11" s="43" customFormat="1" x14ac:dyDescent="0.25">
      <c r="A88" s="162" t="s">
        <v>523</v>
      </c>
      <c r="B88" s="71">
        <f>SUM(B80:B87)</f>
        <v>6</v>
      </c>
      <c r="C88" s="40">
        <f>B88/1630</f>
        <v>3.6809815950920245E-3</v>
      </c>
      <c r="D88" s="71">
        <f>SUM(D80:D87)</f>
        <v>20</v>
      </c>
      <c r="E88" s="41">
        <f>D88/1645</f>
        <v>1.2158054711246201E-2</v>
      </c>
      <c r="F88" s="77">
        <f>SUM(F80:F87)</f>
        <v>113</v>
      </c>
      <c r="G88" s="42">
        <f>F88/14054</f>
        <v>8.0404155400597699E-3</v>
      </c>
      <c r="H88" s="71">
        <f>SUM(H80:H87)</f>
        <v>155</v>
      </c>
      <c r="I88" s="41">
        <f>H88/14340</f>
        <v>1.0808926080892609E-2</v>
      </c>
      <c r="J88" s="37">
        <f>IF(D88=0, "-", IF((B88-D88)/D88&lt;10, (B88-D88)/D88, "&gt;999%"))</f>
        <v>-0.7</v>
      </c>
      <c r="K88" s="38">
        <f>IF(H88=0, "-", IF((F88-H88)/H88&lt;10, (F88-H88)/H88, "&gt;999%"))</f>
        <v>-0.2709677419354839</v>
      </c>
    </row>
    <row r="89" spans="1:11" x14ac:dyDescent="0.25">
      <c r="B89" s="83"/>
      <c r="D89" s="83"/>
      <c r="F89" s="83"/>
      <c r="H89" s="83"/>
    </row>
    <row r="90" spans="1:11" x14ac:dyDescent="0.25">
      <c r="A90" s="163" t="s">
        <v>132</v>
      </c>
      <c r="B90" s="61" t="s">
        <v>12</v>
      </c>
      <c r="C90" s="62" t="s">
        <v>13</v>
      </c>
      <c r="D90" s="61" t="s">
        <v>12</v>
      </c>
      <c r="E90" s="63" t="s">
        <v>13</v>
      </c>
      <c r="F90" s="62" t="s">
        <v>12</v>
      </c>
      <c r="G90" s="62" t="s">
        <v>13</v>
      </c>
      <c r="H90" s="61" t="s">
        <v>12</v>
      </c>
      <c r="I90" s="63" t="s">
        <v>13</v>
      </c>
      <c r="J90" s="61"/>
      <c r="K90" s="63"/>
    </row>
    <row r="91" spans="1:11" x14ac:dyDescent="0.25">
      <c r="A91" s="7" t="s">
        <v>236</v>
      </c>
      <c r="B91" s="65">
        <v>0</v>
      </c>
      <c r="C91" s="34">
        <f>IF(B108=0, "-", B91/B108)</f>
        <v>0</v>
      </c>
      <c r="D91" s="65">
        <v>0</v>
      </c>
      <c r="E91" s="9">
        <f>IF(D108=0, "-", D91/D108)</f>
        <v>0</v>
      </c>
      <c r="F91" s="81">
        <v>4</v>
      </c>
      <c r="G91" s="34">
        <f>IF(F108=0, "-", F91/F108)</f>
        <v>2.030456852791878E-2</v>
      </c>
      <c r="H91" s="65">
        <v>4</v>
      </c>
      <c r="I91" s="9">
        <f>IF(H108=0, "-", H91/H108)</f>
        <v>6.5573770491803282E-2</v>
      </c>
      <c r="J91" s="8" t="str">
        <f t="shared" ref="J91:J106" si="8">IF(D91=0, "-", IF((B91-D91)/D91&lt;10, (B91-D91)/D91, "&gt;999%"))</f>
        <v>-</v>
      </c>
      <c r="K91" s="9">
        <f t="shared" ref="K91:K106" si="9">IF(H91=0, "-", IF((F91-H91)/H91&lt;10, (F91-H91)/H91, "&gt;999%"))</f>
        <v>0</v>
      </c>
    </row>
    <row r="92" spans="1:11" x14ac:dyDescent="0.25">
      <c r="A92" s="7" t="s">
        <v>237</v>
      </c>
      <c r="B92" s="65">
        <v>1</v>
      </c>
      <c r="C92" s="34">
        <f>IF(B108=0, "-", B92/B108)</f>
        <v>2.3255813953488372E-2</v>
      </c>
      <c r="D92" s="65">
        <v>0</v>
      </c>
      <c r="E92" s="9">
        <f>IF(D108=0, "-", D92/D108)</f>
        <v>0</v>
      </c>
      <c r="F92" s="81">
        <v>3</v>
      </c>
      <c r="G92" s="34">
        <f>IF(F108=0, "-", F92/F108)</f>
        <v>1.5228426395939087E-2</v>
      </c>
      <c r="H92" s="65">
        <v>6</v>
      </c>
      <c r="I92" s="9">
        <f>IF(H108=0, "-", H92/H108)</f>
        <v>9.8360655737704916E-2</v>
      </c>
      <c r="J92" s="8" t="str">
        <f t="shared" si="8"/>
        <v>-</v>
      </c>
      <c r="K92" s="9">
        <f t="shared" si="9"/>
        <v>-0.5</v>
      </c>
    </row>
    <row r="93" spans="1:11" x14ac:dyDescent="0.25">
      <c r="A93" s="7" t="s">
        <v>238</v>
      </c>
      <c r="B93" s="65">
        <v>0</v>
      </c>
      <c r="C93" s="34">
        <f>IF(B108=0, "-", B93/B108)</f>
        <v>0</v>
      </c>
      <c r="D93" s="65">
        <v>1</v>
      </c>
      <c r="E93" s="9">
        <f>IF(D108=0, "-", D93/D108)</f>
        <v>0.2</v>
      </c>
      <c r="F93" s="81">
        <v>1</v>
      </c>
      <c r="G93" s="34">
        <f>IF(F108=0, "-", F93/F108)</f>
        <v>5.076142131979695E-3</v>
      </c>
      <c r="H93" s="65">
        <v>6</v>
      </c>
      <c r="I93" s="9">
        <f>IF(H108=0, "-", H93/H108)</f>
        <v>9.8360655737704916E-2</v>
      </c>
      <c r="J93" s="8">
        <f t="shared" si="8"/>
        <v>-1</v>
      </c>
      <c r="K93" s="9">
        <f t="shared" si="9"/>
        <v>-0.83333333333333337</v>
      </c>
    </row>
    <row r="94" spans="1:11" x14ac:dyDescent="0.25">
      <c r="A94" s="7" t="s">
        <v>239</v>
      </c>
      <c r="B94" s="65">
        <v>1</v>
      </c>
      <c r="C94" s="34">
        <f>IF(B108=0, "-", B94/B108)</f>
        <v>2.3255813953488372E-2</v>
      </c>
      <c r="D94" s="65">
        <v>0</v>
      </c>
      <c r="E94" s="9">
        <f>IF(D108=0, "-", D94/D108)</f>
        <v>0</v>
      </c>
      <c r="F94" s="81">
        <v>14</v>
      </c>
      <c r="G94" s="34">
        <f>IF(F108=0, "-", F94/F108)</f>
        <v>7.1065989847715741E-2</v>
      </c>
      <c r="H94" s="65">
        <v>13</v>
      </c>
      <c r="I94" s="9">
        <f>IF(H108=0, "-", H94/H108)</f>
        <v>0.21311475409836064</v>
      </c>
      <c r="J94" s="8" t="str">
        <f t="shared" si="8"/>
        <v>-</v>
      </c>
      <c r="K94" s="9">
        <f t="shared" si="9"/>
        <v>7.6923076923076927E-2</v>
      </c>
    </row>
    <row r="95" spans="1:11" x14ac:dyDescent="0.25">
      <c r="A95" s="7" t="s">
        <v>240</v>
      </c>
      <c r="B95" s="65">
        <v>1</v>
      </c>
      <c r="C95" s="34">
        <f>IF(B108=0, "-", B95/B108)</f>
        <v>2.3255813953488372E-2</v>
      </c>
      <c r="D95" s="65">
        <v>0</v>
      </c>
      <c r="E95" s="9">
        <f>IF(D108=0, "-", D95/D108)</f>
        <v>0</v>
      </c>
      <c r="F95" s="81">
        <v>4</v>
      </c>
      <c r="G95" s="34">
        <f>IF(F108=0, "-", F95/F108)</f>
        <v>2.030456852791878E-2</v>
      </c>
      <c r="H95" s="65">
        <v>0</v>
      </c>
      <c r="I95" s="9">
        <f>IF(H108=0, "-", H95/H108)</f>
        <v>0</v>
      </c>
      <c r="J95" s="8" t="str">
        <f t="shared" si="8"/>
        <v>-</v>
      </c>
      <c r="K95" s="9" t="str">
        <f t="shared" si="9"/>
        <v>-</v>
      </c>
    </row>
    <row r="96" spans="1:11" x14ac:dyDescent="0.25">
      <c r="A96" s="7" t="s">
        <v>241</v>
      </c>
      <c r="B96" s="65">
        <v>0</v>
      </c>
      <c r="C96" s="34">
        <f>IF(B108=0, "-", B96/B108)</f>
        <v>0</v>
      </c>
      <c r="D96" s="65">
        <v>0</v>
      </c>
      <c r="E96" s="9">
        <f>IF(D108=0, "-", D96/D108)</f>
        <v>0</v>
      </c>
      <c r="F96" s="81">
        <v>4</v>
      </c>
      <c r="G96" s="34">
        <f>IF(F108=0, "-", F96/F108)</f>
        <v>2.030456852791878E-2</v>
      </c>
      <c r="H96" s="65">
        <v>0</v>
      </c>
      <c r="I96" s="9">
        <f>IF(H108=0, "-", H96/H108)</f>
        <v>0</v>
      </c>
      <c r="J96" s="8" t="str">
        <f t="shared" si="8"/>
        <v>-</v>
      </c>
      <c r="K96" s="9" t="str">
        <f t="shared" si="9"/>
        <v>-</v>
      </c>
    </row>
    <row r="97" spans="1:11" x14ac:dyDescent="0.25">
      <c r="A97" s="7" t="s">
        <v>242</v>
      </c>
      <c r="B97" s="65">
        <v>0</v>
      </c>
      <c r="C97" s="34">
        <f>IF(B108=0, "-", B97/B108)</f>
        <v>0</v>
      </c>
      <c r="D97" s="65">
        <v>0</v>
      </c>
      <c r="E97" s="9">
        <f>IF(D108=0, "-", D97/D108)</f>
        <v>0</v>
      </c>
      <c r="F97" s="81">
        <v>0</v>
      </c>
      <c r="G97" s="34">
        <f>IF(F108=0, "-", F97/F108)</f>
        <v>0</v>
      </c>
      <c r="H97" s="65">
        <v>2</v>
      </c>
      <c r="I97" s="9">
        <f>IF(H108=0, "-", H97/H108)</f>
        <v>3.2786885245901641E-2</v>
      </c>
      <c r="J97" s="8" t="str">
        <f t="shared" si="8"/>
        <v>-</v>
      </c>
      <c r="K97" s="9">
        <f t="shared" si="9"/>
        <v>-1</v>
      </c>
    </row>
    <row r="98" spans="1:11" x14ac:dyDescent="0.25">
      <c r="A98" s="7" t="s">
        <v>243</v>
      </c>
      <c r="B98" s="65">
        <v>1</v>
      </c>
      <c r="C98" s="34">
        <f>IF(B108=0, "-", B98/B108)</f>
        <v>2.3255813953488372E-2</v>
      </c>
      <c r="D98" s="65">
        <v>0</v>
      </c>
      <c r="E98" s="9">
        <f>IF(D108=0, "-", D98/D108)</f>
        <v>0</v>
      </c>
      <c r="F98" s="81">
        <v>5</v>
      </c>
      <c r="G98" s="34">
        <f>IF(F108=0, "-", F98/F108)</f>
        <v>2.5380710659898477E-2</v>
      </c>
      <c r="H98" s="65">
        <v>1</v>
      </c>
      <c r="I98" s="9">
        <f>IF(H108=0, "-", H98/H108)</f>
        <v>1.6393442622950821E-2</v>
      </c>
      <c r="J98" s="8" t="str">
        <f t="shared" si="8"/>
        <v>-</v>
      </c>
      <c r="K98" s="9">
        <f t="shared" si="9"/>
        <v>4</v>
      </c>
    </row>
    <row r="99" spans="1:11" x14ac:dyDescent="0.25">
      <c r="A99" s="7" t="s">
        <v>244</v>
      </c>
      <c r="B99" s="65">
        <v>0</v>
      </c>
      <c r="C99" s="34">
        <f>IF(B108=0, "-", B99/B108)</f>
        <v>0</v>
      </c>
      <c r="D99" s="65">
        <v>0</v>
      </c>
      <c r="E99" s="9">
        <f>IF(D108=0, "-", D99/D108)</f>
        <v>0</v>
      </c>
      <c r="F99" s="81">
        <v>0</v>
      </c>
      <c r="G99" s="34">
        <f>IF(F108=0, "-", F99/F108)</f>
        <v>0</v>
      </c>
      <c r="H99" s="65">
        <v>1</v>
      </c>
      <c r="I99" s="9">
        <f>IF(H108=0, "-", H99/H108)</f>
        <v>1.6393442622950821E-2</v>
      </c>
      <c r="J99" s="8" t="str">
        <f t="shared" si="8"/>
        <v>-</v>
      </c>
      <c r="K99" s="9">
        <f t="shared" si="9"/>
        <v>-1</v>
      </c>
    </row>
    <row r="100" spans="1:11" x14ac:dyDescent="0.25">
      <c r="A100" s="7" t="s">
        <v>245</v>
      </c>
      <c r="B100" s="65">
        <v>1</v>
      </c>
      <c r="C100" s="34">
        <f>IF(B108=0, "-", B100/B108)</f>
        <v>2.3255813953488372E-2</v>
      </c>
      <c r="D100" s="65">
        <v>1</v>
      </c>
      <c r="E100" s="9">
        <f>IF(D108=0, "-", D100/D108)</f>
        <v>0.2</v>
      </c>
      <c r="F100" s="81">
        <v>13</v>
      </c>
      <c r="G100" s="34">
        <f>IF(F108=0, "-", F100/F108)</f>
        <v>6.5989847715736044E-2</v>
      </c>
      <c r="H100" s="65">
        <v>15</v>
      </c>
      <c r="I100" s="9">
        <f>IF(H108=0, "-", H100/H108)</f>
        <v>0.24590163934426229</v>
      </c>
      <c r="J100" s="8">
        <f t="shared" si="8"/>
        <v>0</v>
      </c>
      <c r="K100" s="9">
        <f t="shared" si="9"/>
        <v>-0.13333333333333333</v>
      </c>
    </row>
    <row r="101" spans="1:11" x14ac:dyDescent="0.25">
      <c r="A101" s="7" t="s">
        <v>246</v>
      </c>
      <c r="B101" s="65">
        <v>1</v>
      </c>
      <c r="C101" s="34">
        <f>IF(B108=0, "-", B101/B108)</f>
        <v>2.3255813953488372E-2</v>
      </c>
      <c r="D101" s="65">
        <v>1</v>
      </c>
      <c r="E101" s="9">
        <f>IF(D108=0, "-", D101/D108)</f>
        <v>0.2</v>
      </c>
      <c r="F101" s="81">
        <v>12</v>
      </c>
      <c r="G101" s="34">
        <f>IF(F108=0, "-", F101/F108)</f>
        <v>6.0913705583756347E-2</v>
      </c>
      <c r="H101" s="65">
        <v>5</v>
      </c>
      <c r="I101" s="9">
        <f>IF(H108=0, "-", H101/H108)</f>
        <v>8.1967213114754092E-2</v>
      </c>
      <c r="J101" s="8">
        <f t="shared" si="8"/>
        <v>0</v>
      </c>
      <c r="K101" s="9">
        <f t="shared" si="9"/>
        <v>1.4</v>
      </c>
    </row>
    <row r="102" spans="1:11" x14ac:dyDescent="0.25">
      <c r="A102" s="7" t="s">
        <v>247</v>
      </c>
      <c r="B102" s="65">
        <v>2</v>
      </c>
      <c r="C102" s="34">
        <f>IF(B108=0, "-", B102/B108)</f>
        <v>4.6511627906976744E-2</v>
      </c>
      <c r="D102" s="65">
        <v>0</v>
      </c>
      <c r="E102" s="9">
        <f>IF(D108=0, "-", D102/D108)</f>
        <v>0</v>
      </c>
      <c r="F102" s="81">
        <v>26</v>
      </c>
      <c r="G102" s="34">
        <f>IF(F108=0, "-", F102/F108)</f>
        <v>0.13197969543147209</v>
      </c>
      <c r="H102" s="65">
        <v>0</v>
      </c>
      <c r="I102" s="9">
        <f>IF(H108=0, "-", H102/H108)</f>
        <v>0</v>
      </c>
      <c r="J102" s="8" t="str">
        <f t="shared" si="8"/>
        <v>-</v>
      </c>
      <c r="K102" s="9" t="str">
        <f t="shared" si="9"/>
        <v>-</v>
      </c>
    </row>
    <row r="103" spans="1:11" x14ac:dyDescent="0.25">
      <c r="A103" s="7" t="s">
        <v>248</v>
      </c>
      <c r="B103" s="65">
        <v>33</v>
      </c>
      <c r="C103" s="34">
        <f>IF(B108=0, "-", B103/B108)</f>
        <v>0.76744186046511631</v>
      </c>
      <c r="D103" s="65">
        <v>0</v>
      </c>
      <c r="E103" s="9">
        <f>IF(D108=0, "-", D103/D108)</f>
        <v>0</v>
      </c>
      <c r="F103" s="81">
        <v>99</v>
      </c>
      <c r="G103" s="34">
        <f>IF(F108=0, "-", F103/F108)</f>
        <v>0.5025380710659898</v>
      </c>
      <c r="H103" s="65">
        <v>0</v>
      </c>
      <c r="I103" s="9">
        <f>IF(H108=0, "-", H103/H108)</f>
        <v>0</v>
      </c>
      <c r="J103" s="8" t="str">
        <f t="shared" si="8"/>
        <v>-</v>
      </c>
      <c r="K103" s="9" t="str">
        <f t="shared" si="9"/>
        <v>-</v>
      </c>
    </row>
    <row r="104" spans="1:11" x14ac:dyDescent="0.25">
      <c r="A104" s="7" t="s">
        <v>249</v>
      </c>
      <c r="B104" s="65">
        <v>1</v>
      </c>
      <c r="C104" s="34">
        <f>IF(B108=0, "-", B104/B108)</f>
        <v>2.3255813953488372E-2</v>
      </c>
      <c r="D104" s="65">
        <v>0</v>
      </c>
      <c r="E104" s="9">
        <f>IF(D108=0, "-", D104/D108)</f>
        <v>0</v>
      </c>
      <c r="F104" s="81">
        <v>3</v>
      </c>
      <c r="G104" s="34">
        <f>IF(F108=0, "-", F104/F108)</f>
        <v>1.5228426395939087E-2</v>
      </c>
      <c r="H104" s="65">
        <v>0</v>
      </c>
      <c r="I104" s="9">
        <f>IF(H108=0, "-", H104/H108)</f>
        <v>0</v>
      </c>
      <c r="J104" s="8" t="str">
        <f t="shared" si="8"/>
        <v>-</v>
      </c>
      <c r="K104" s="9" t="str">
        <f t="shared" si="9"/>
        <v>-</v>
      </c>
    </row>
    <row r="105" spans="1:11" x14ac:dyDescent="0.25">
      <c r="A105" s="7" t="s">
        <v>250</v>
      </c>
      <c r="B105" s="65">
        <v>0</v>
      </c>
      <c r="C105" s="34">
        <f>IF(B108=0, "-", B105/B108)</f>
        <v>0</v>
      </c>
      <c r="D105" s="65">
        <v>1</v>
      </c>
      <c r="E105" s="9">
        <f>IF(D108=0, "-", D105/D108)</f>
        <v>0.2</v>
      </c>
      <c r="F105" s="81">
        <v>7</v>
      </c>
      <c r="G105" s="34">
        <f>IF(F108=0, "-", F105/F108)</f>
        <v>3.553299492385787E-2</v>
      </c>
      <c r="H105" s="65">
        <v>7</v>
      </c>
      <c r="I105" s="9">
        <f>IF(H108=0, "-", H105/H108)</f>
        <v>0.11475409836065574</v>
      </c>
      <c r="J105" s="8">
        <f t="shared" si="8"/>
        <v>-1</v>
      </c>
      <c r="K105" s="9">
        <f t="shared" si="9"/>
        <v>0</v>
      </c>
    </row>
    <row r="106" spans="1:11" x14ac:dyDescent="0.25">
      <c r="A106" s="7" t="s">
        <v>251</v>
      </c>
      <c r="B106" s="65">
        <v>1</v>
      </c>
      <c r="C106" s="34">
        <f>IF(B108=0, "-", B106/B108)</f>
        <v>2.3255813953488372E-2</v>
      </c>
      <c r="D106" s="65">
        <v>1</v>
      </c>
      <c r="E106" s="9">
        <f>IF(D108=0, "-", D106/D108)</f>
        <v>0.2</v>
      </c>
      <c r="F106" s="81">
        <v>2</v>
      </c>
      <c r="G106" s="34">
        <f>IF(F108=0, "-", F106/F108)</f>
        <v>1.015228426395939E-2</v>
      </c>
      <c r="H106" s="65">
        <v>1</v>
      </c>
      <c r="I106" s="9">
        <f>IF(H108=0, "-", H106/H108)</f>
        <v>1.6393442622950821E-2</v>
      </c>
      <c r="J106" s="8">
        <f t="shared" si="8"/>
        <v>0</v>
      </c>
      <c r="K106" s="9">
        <f t="shared" si="9"/>
        <v>1</v>
      </c>
    </row>
    <row r="107" spans="1:11" x14ac:dyDescent="0.25">
      <c r="A107" s="2"/>
      <c r="B107" s="68"/>
      <c r="C107" s="33"/>
      <c r="D107" s="68"/>
      <c r="E107" s="6"/>
      <c r="F107" s="82"/>
      <c r="G107" s="33"/>
      <c r="H107" s="68"/>
      <c r="I107" s="6"/>
      <c r="J107" s="5"/>
      <c r="K107" s="6"/>
    </row>
    <row r="108" spans="1:11" s="43" customFormat="1" x14ac:dyDescent="0.25">
      <c r="A108" s="162" t="s">
        <v>522</v>
      </c>
      <c r="B108" s="71">
        <f>SUM(B91:B107)</f>
        <v>43</v>
      </c>
      <c r="C108" s="40">
        <f>B108/1630</f>
        <v>2.638036809815951E-2</v>
      </c>
      <c r="D108" s="71">
        <f>SUM(D91:D107)</f>
        <v>5</v>
      </c>
      <c r="E108" s="41">
        <f>D108/1645</f>
        <v>3.0395136778115501E-3</v>
      </c>
      <c r="F108" s="77">
        <f>SUM(F91:F107)</f>
        <v>197</v>
      </c>
      <c r="G108" s="42">
        <f>F108/14054</f>
        <v>1.4017361605236943E-2</v>
      </c>
      <c r="H108" s="71">
        <f>SUM(H91:H107)</f>
        <v>61</v>
      </c>
      <c r="I108" s="41">
        <f>H108/14340</f>
        <v>4.2538354253835427E-3</v>
      </c>
      <c r="J108" s="37">
        <f>IF(D108=0, "-", IF((B108-D108)/D108&lt;10, (B108-D108)/D108, "&gt;999%"))</f>
        <v>7.6</v>
      </c>
      <c r="K108" s="38">
        <f>IF(H108=0, "-", IF((F108-H108)/H108&lt;10, (F108-H108)/H108, "&gt;999%"))</f>
        <v>2.2295081967213113</v>
      </c>
    </row>
    <row r="109" spans="1:11" x14ac:dyDescent="0.25">
      <c r="B109" s="83"/>
      <c r="D109" s="83"/>
      <c r="F109" s="83"/>
      <c r="H109" s="83"/>
    </row>
    <row r="110" spans="1:11" s="43" customFormat="1" x14ac:dyDescent="0.25">
      <c r="A110" s="162" t="s">
        <v>521</v>
      </c>
      <c r="B110" s="71">
        <v>49</v>
      </c>
      <c r="C110" s="40">
        <f>B110/1630</f>
        <v>3.0061349693251534E-2</v>
      </c>
      <c r="D110" s="71">
        <v>25</v>
      </c>
      <c r="E110" s="41">
        <f>D110/1645</f>
        <v>1.5197568389057751E-2</v>
      </c>
      <c r="F110" s="77">
        <v>310</v>
      </c>
      <c r="G110" s="42">
        <f>F110/14054</f>
        <v>2.2057777145296713E-2</v>
      </c>
      <c r="H110" s="71">
        <v>216</v>
      </c>
      <c r="I110" s="41">
        <f>H110/14340</f>
        <v>1.506276150627615E-2</v>
      </c>
      <c r="J110" s="37">
        <f>IF(D110=0, "-", IF((B110-D110)/D110&lt;10, (B110-D110)/D110, "&gt;999%"))</f>
        <v>0.96</v>
      </c>
      <c r="K110" s="38">
        <f>IF(H110=0, "-", IF((F110-H110)/H110&lt;10, (F110-H110)/H110, "&gt;999%"))</f>
        <v>0.43518518518518517</v>
      </c>
    </row>
    <row r="111" spans="1:11" x14ac:dyDescent="0.25">
      <c r="B111" s="83"/>
      <c r="D111" s="83"/>
      <c r="F111" s="83"/>
      <c r="H111" s="83"/>
    </row>
    <row r="112" spans="1:11" ht="15.6" x14ac:dyDescent="0.3">
      <c r="A112" s="164" t="s">
        <v>106</v>
      </c>
      <c r="B112" s="196" t="s">
        <v>1</v>
      </c>
      <c r="C112" s="200"/>
      <c r="D112" s="200"/>
      <c r="E112" s="197"/>
      <c r="F112" s="196" t="s">
        <v>14</v>
      </c>
      <c r="G112" s="200"/>
      <c r="H112" s="200"/>
      <c r="I112" s="197"/>
      <c r="J112" s="196" t="s">
        <v>15</v>
      </c>
      <c r="K112" s="197"/>
    </row>
    <row r="113" spans="1:11" x14ac:dyDescent="0.25">
      <c r="A113" s="22"/>
      <c r="B113" s="196">
        <f>VALUE(RIGHT($B$2, 4))</f>
        <v>2022</v>
      </c>
      <c r="C113" s="197"/>
      <c r="D113" s="196">
        <f>B113-1</f>
        <v>2021</v>
      </c>
      <c r="E113" s="204"/>
      <c r="F113" s="196">
        <f>B113</f>
        <v>2022</v>
      </c>
      <c r="G113" s="204"/>
      <c r="H113" s="196">
        <f>D113</f>
        <v>2021</v>
      </c>
      <c r="I113" s="204"/>
      <c r="J113" s="140" t="s">
        <v>4</v>
      </c>
      <c r="K113" s="141" t="s">
        <v>2</v>
      </c>
    </row>
    <row r="114" spans="1:11" x14ac:dyDescent="0.25">
      <c r="A114" s="163" t="s">
        <v>133</v>
      </c>
      <c r="B114" s="61" t="s">
        <v>12</v>
      </c>
      <c r="C114" s="62" t="s">
        <v>13</v>
      </c>
      <c r="D114" s="61" t="s">
        <v>12</v>
      </c>
      <c r="E114" s="63" t="s">
        <v>13</v>
      </c>
      <c r="F114" s="62" t="s">
        <v>12</v>
      </c>
      <c r="G114" s="62" t="s">
        <v>13</v>
      </c>
      <c r="H114" s="61" t="s">
        <v>12</v>
      </c>
      <c r="I114" s="63" t="s">
        <v>13</v>
      </c>
      <c r="J114" s="61"/>
      <c r="K114" s="63"/>
    </row>
    <row r="115" spans="1:11" x14ac:dyDescent="0.25">
      <c r="A115" s="7" t="s">
        <v>252</v>
      </c>
      <c r="B115" s="65">
        <v>1</v>
      </c>
      <c r="C115" s="34">
        <f>IF(B118=0, "-", B115/B118)</f>
        <v>0.33333333333333331</v>
      </c>
      <c r="D115" s="65">
        <v>2</v>
      </c>
      <c r="E115" s="9">
        <f>IF(D118=0, "-", D115/D118)</f>
        <v>1</v>
      </c>
      <c r="F115" s="81">
        <v>22</v>
      </c>
      <c r="G115" s="34">
        <f>IF(F118=0, "-", F115/F118)</f>
        <v>0.62857142857142856</v>
      </c>
      <c r="H115" s="65">
        <v>12</v>
      </c>
      <c r="I115" s="9">
        <f>IF(H118=0, "-", H115/H118)</f>
        <v>0.46153846153846156</v>
      </c>
      <c r="J115" s="8">
        <f>IF(D115=0, "-", IF((B115-D115)/D115&lt;10, (B115-D115)/D115, "&gt;999%"))</f>
        <v>-0.5</v>
      </c>
      <c r="K115" s="9">
        <f>IF(H115=0, "-", IF((F115-H115)/H115&lt;10, (F115-H115)/H115, "&gt;999%"))</f>
        <v>0.83333333333333337</v>
      </c>
    </row>
    <row r="116" spans="1:11" x14ac:dyDescent="0.25">
      <c r="A116" s="7" t="s">
        <v>253</v>
      </c>
      <c r="B116" s="65">
        <v>2</v>
      </c>
      <c r="C116" s="34">
        <f>IF(B118=0, "-", B116/B118)</f>
        <v>0.66666666666666663</v>
      </c>
      <c r="D116" s="65">
        <v>0</v>
      </c>
      <c r="E116" s="9">
        <f>IF(D118=0, "-", D116/D118)</f>
        <v>0</v>
      </c>
      <c r="F116" s="81">
        <v>13</v>
      </c>
      <c r="G116" s="34">
        <f>IF(F118=0, "-", F116/F118)</f>
        <v>0.37142857142857144</v>
      </c>
      <c r="H116" s="65">
        <v>14</v>
      </c>
      <c r="I116" s="9">
        <f>IF(H118=0, "-", H116/H118)</f>
        <v>0.53846153846153844</v>
      </c>
      <c r="J116" s="8" t="str">
        <f>IF(D116=0, "-", IF((B116-D116)/D116&lt;10, (B116-D116)/D116, "&gt;999%"))</f>
        <v>-</v>
      </c>
      <c r="K116" s="9">
        <f>IF(H116=0, "-", IF((F116-H116)/H116&lt;10, (F116-H116)/H116, "&gt;999%"))</f>
        <v>-7.1428571428571425E-2</v>
      </c>
    </row>
    <row r="117" spans="1:11" x14ac:dyDescent="0.25">
      <c r="A117" s="2"/>
      <c r="B117" s="68"/>
      <c r="C117" s="33"/>
      <c r="D117" s="68"/>
      <c r="E117" s="6"/>
      <c r="F117" s="82"/>
      <c r="G117" s="33"/>
      <c r="H117" s="68"/>
      <c r="I117" s="6"/>
      <c r="J117" s="5"/>
      <c r="K117" s="6"/>
    </row>
    <row r="118" spans="1:11" s="43" customFormat="1" x14ac:dyDescent="0.25">
      <c r="A118" s="162" t="s">
        <v>520</v>
      </c>
      <c r="B118" s="71">
        <f>SUM(B115:B117)</f>
        <v>3</v>
      </c>
      <c r="C118" s="40">
        <f>B118/1630</f>
        <v>1.8404907975460123E-3</v>
      </c>
      <c r="D118" s="71">
        <f>SUM(D115:D117)</f>
        <v>2</v>
      </c>
      <c r="E118" s="41">
        <f>D118/1645</f>
        <v>1.2158054711246201E-3</v>
      </c>
      <c r="F118" s="77">
        <f>SUM(F115:F117)</f>
        <v>35</v>
      </c>
      <c r="G118" s="42">
        <f>F118/14054</f>
        <v>2.4903941938238224E-3</v>
      </c>
      <c r="H118" s="71">
        <f>SUM(H115:H117)</f>
        <v>26</v>
      </c>
      <c r="I118" s="41">
        <f>H118/14340</f>
        <v>1.8131101813110182E-3</v>
      </c>
      <c r="J118" s="37">
        <f>IF(D118=0, "-", IF((B118-D118)/D118&lt;10, (B118-D118)/D118, "&gt;999%"))</f>
        <v>0.5</v>
      </c>
      <c r="K118" s="38">
        <f>IF(H118=0, "-", IF((F118-H118)/H118&lt;10, (F118-H118)/H118, "&gt;999%"))</f>
        <v>0.34615384615384615</v>
      </c>
    </row>
    <row r="119" spans="1:11" x14ac:dyDescent="0.25">
      <c r="B119" s="83"/>
      <c r="D119" s="83"/>
      <c r="F119" s="83"/>
      <c r="H119" s="83"/>
    </row>
    <row r="120" spans="1:11" x14ac:dyDescent="0.25">
      <c r="A120" s="163" t="s">
        <v>134</v>
      </c>
      <c r="B120" s="61" t="s">
        <v>12</v>
      </c>
      <c r="C120" s="62" t="s">
        <v>13</v>
      </c>
      <c r="D120" s="61" t="s">
        <v>12</v>
      </c>
      <c r="E120" s="63" t="s">
        <v>13</v>
      </c>
      <c r="F120" s="62" t="s">
        <v>12</v>
      </c>
      <c r="G120" s="62" t="s">
        <v>13</v>
      </c>
      <c r="H120" s="61" t="s">
        <v>12</v>
      </c>
      <c r="I120" s="63" t="s">
        <v>13</v>
      </c>
      <c r="J120" s="61"/>
      <c r="K120" s="63"/>
    </row>
    <row r="121" spans="1:11" x14ac:dyDescent="0.25">
      <c r="A121" s="7" t="s">
        <v>254</v>
      </c>
      <c r="B121" s="65">
        <v>0</v>
      </c>
      <c r="C121" s="34" t="str">
        <f>IF(B128=0, "-", B121/B128)</f>
        <v>-</v>
      </c>
      <c r="D121" s="65">
        <v>1</v>
      </c>
      <c r="E121" s="9">
        <f>IF(D128=0, "-", D121/D128)</f>
        <v>0.33333333333333331</v>
      </c>
      <c r="F121" s="81">
        <v>2</v>
      </c>
      <c r="G121" s="34">
        <f>IF(F128=0, "-", F121/F128)</f>
        <v>0.2</v>
      </c>
      <c r="H121" s="65">
        <v>1</v>
      </c>
      <c r="I121" s="9">
        <f>IF(H128=0, "-", H121/H128)</f>
        <v>5.8823529411764705E-2</v>
      </c>
      <c r="J121" s="8">
        <f t="shared" ref="J121:J126" si="10">IF(D121=0, "-", IF((B121-D121)/D121&lt;10, (B121-D121)/D121, "&gt;999%"))</f>
        <v>-1</v>
      </c>
      <c r="K121" s="9">
        <f t="shared" ref="K121:K126" si="11">IF(H121=0, "-", IF((F121-H121)/H121&lt;10, (F121-H121)/H121, "&gt;999%"))</f>
        <v>1</v>
      </c>
    </row>
    <row r="122" spans="1:11" x14ac:dyDescent="0.25">
      <c r="A122" s="7" t="s">
        <v>255</v>
      </c>
      <c r="B122" s="65">
        <v>0</v>
      </c>
      <c r="C122" s="34" t="str">
        <f>IF(B128=0, "-", B122/B128)</f>
        <v>-</v>
      </c>
      <c r="D122" s="65">
        <v>0</v>
      </c>
      <c r="E122" s="9">
        <f>IF(D128=0, "-", D122/D128)</f>
        <v>0</v>
      </c>
      <c r="F122" s="81">
        <v>1</v>
      </c>
      <c r="G122" s="34">
        <f>IF(F128=0, "-", F122/F128)</f>
        <v>0.1</v>
      </c>
      <c r="H122" s="65">
        <v>2</v>
      </c>
      <c r="I122" s="9">
        <f>IF(H128=0, "-", H122/H128)</f>
        <v>0.11764705882352941</v>
      </c>
      <c r="J122" s="8" t="str">
        <f t="shared" si="10"/>
        <v>-</v>
      </c>
      <c r="K122" s="9">
        <f t="shared" si="11"/>
        <v>-0.5</v>
      </c>
    </row>
    <row r="123" spans="1:11" x14ac:dyDescent="0.25">
      <c r="A123" s="7" t="s">
        <v>256</v>
      </c>
      <c r="B123" s="65">
        <v>0</v>
      </c>
      <c r="C123" s="34" t="str">
        <f>IF(B128=0, "-", B123/B128)</f>
        <v>-</v>
      </c>
      <c r="D123" s="65">
        <v>0</v>
      </c>
      <c r="E123" s="9">
        <f>IF(D128=0, "-", D123/D128)</f>
        <v>0</v>
      </c>
      <c r="F123" s="81">
        <v>0</v>
      </c>
      <c r="G123" s="34">
        <f>IF(F128=0, "-", F123/F128)</f>
        <v>0</v>
      </c>
      <c r="H123" s="65">
        <v>1</v>
      </c>
      <c r="I123" s="9">
        <f>IF(H128=0, "-", H123/H128)</f>
        <v>5.8823529411764705E-2</v>
      </c>
      <c r="J123" s="8" t="str">
        <f t="shared" si="10"/>
        <v>-</v>
      </c>
      <c r="K123" s="9">
        <f t="shared" si="11"/>
        <v>-1</v>
      </c>
    </row>
    <row r="124" spans="1:11" x14ac:dyDescent="0.25">
      <c r="A124" s="7" t="s">
        <v>257</v>
      </c>
      <c r="B124" s="65">
        <v>0</v>
      </c>
      <c r="C124" s="34" t="str">
        <f>IF(B128=0, "-", B124/B128)</f>
        <v>-</v>
      </c>
      <c r="D124" s="65">
        <v>0</v>
      </c>
      <c r="E124" s="9">
        <f>IF(D128=0, "-", D124/D128)</f>
        <v>0</v>
      </c>
      <c r="F124" s="81">
        <v>1</v>
      </c>
      <c r="G124" s="34">
        <f>IF(F128=0, "-", F124/F128)</f>
        <v>0.1</v>
      </c>
      <c r="H124" s="65">
        <v>0</v>
      </c>
      <c r="I124" s="9">
        <f>IF(H128=0, "-", H124/H128)</f>
        <v>0</v>
      </c>
      <c r="J124" s="8" t="str">
        <f t="shared" si="10"/>
        <v>-</v>
      </c>
      <c r="K124" s="9" t="str">
        <f t="shared" si="11"/>
        <v>-</v>
      </c>
    </row>
    <row r="125" spans="1:11" x14ac:dyDescent="0.25">
      <c r="A125" s="7" t="s">
        <v>258</v>
      </c>
      <c r="B125" s="65">
        <v>0</v>
      </c>
      <c r="C125" s="34" t="str">
        <f>IF(B128=0, "-", B125/B128)</f>
        <v>-</v>
      </c>
      <c r="D125" s="65">
        <v>1</v>
      </c>
      <c r="E125" s="9">
        <f>IF(D128=0, "-", D125/D128)</f>
        <v>0.33333333333333331</v>
      </c>
      <c r="F125" s="81">
        <v>0</v>
      </c>
      <c r="G125" s="34">
        <f>IF(F128=0, "-", F125/F128)</f>
        <v>0</v>
      </c>
      <c r="H125" s="65">
        <v>6</v>
      </c>
      <c r="I125" s="9">
        <f>IF(H128=0, "-", H125/H128)</f>
        <v>0.35294117647058826</v>
      </c>
      <c r="J125" s="8">
        <f t="shared" si="10"/>
        <v>-1</v>
      </c>
      <c r="K125" s="9">
        <f t="shared" si="11"/>
        <v>-1</v>
      </c>
    </row>
    <row r="126" spans="1:11" x14ac:dyDescent="0.25">
      <c r="A126" s="7" t="s">
        <v>259</v>
      </c>
      <c r="B126" s="65">
        <v>0</v>
      </c>
      <c r="C126" s="34" t="str">
        <f>IF(B128=0, "-", B126/B128)</f>
        <v>-</v>
      </c>
      <c r="D126" s="65">
        <v>1</v>
      </c>
      <c r="E126" s="9">
        <f>IF(D128=0, "-", D126/D128)</f>
        <v>0.33333333333333331</v>
      </c>
      <c r="F126" s="81">
        <v>6</v>
      </c>
      <c r="G126" s="34">
        <f>IF(F128=0, "-", F126/F128)</f>
        <v>0.6</v>
      </c>
      <c r="H126" s="65">
        <v>7</v>
      </c>
      <c r="I126" s="9">
        <f>IF(H128=0, "-", H126/H128)</f>
        <v>0.41176470588235292</v>
      </c>
      <c r="J126" s="8">
        <f t="shared" si="10"/>
        <v>-1</v>
      </c>
      <c r="K126" s="9">
        <f t="shared" si="11"/>
        <v>-0.14285714285714285</v>
      </c>
    </row>
    <row r="127" spans="1:11" x14ac:dyDescent="0.25">
      <c r="A127" s="2"/>
      <c r="B127" s="68"/>
      <c r="C127" s="33"/>
      <c r="D127" s="68"/>
      <c r="E127" s="6"/>
      <c r="F127" s="82"/>
      <c r="G127" s="33"/>
      <c r="H127" s="68"/>
      <c r="I127" s="6"/>
      <c r="J127" s="5"/>
      <c r="K127" s="6"/>
    </row>
    <row r="128" spans="1:11" s="43" customFormat="1" x14ac:dyDescent="0.25">
      <c r="A128" s="162" t="s">
        <v>519</v>
      </c>
      <c r="B128" s="71">
        <f>SUM(B121:B127)</f>
        <v>0</v>
      </c>
      <c r="C128" s="40">
        <f>B128/1630</f>
        <v>0</v>
      </c>
      <c r="D128" s="71">
        <f>SUM(D121:D127)</f>
        <v>3</v>
      </c>
      <c r="E128" s="41">
        <f>D128/1645</f>
        <v>1.82370820668693E-3</v>
      </c>
      <c r="F128" s="77">
        <f>SUM(F121:F127)</f>
        <v>10</v>
      </c>
      <c r="G128" s="42">
        <f>F128/14054</f>
        <v>7.1154119823537787E-4</v>
      </c>
      <c r="H128" s="71">
        <f>SUM(H121:H127)</f>
        <v>17</v>
      </c>
      <c r="I128" s="41">
        <f>H128/14340</f>
        <v>1.185495118549512E-3</v>
      </c>
      <c r="J128" s="37">
        <f>IF(D128=0, "-", IF((B128-D128)/D128&lt;10, (B128-D128)/D128, "&gt;999%"))</f>
        <v>-1</v>
      </c>
      <c r="K128" s="38">
        <f>IF(H128=0, "-", IF((F128-H128)/H128&lt;10, (F128-H128)/H128, "&gt;999%"))</f>
        <v>-0.41176470588235292</v>
      </c>
    </row>
    <row r="129" spans="1:11" x14ac:dyDescent="0.25">
      <c r="B129" s="83"/>
      <c r="D129" s="83"/>
      <c r="F129" s="83"/>
      <c r="H129" s="83"/>
    </row>
    <row r="130" spans="1:11" s="43" customFormat="1" x14ac:dyDescent="0.25">
      <c r="A130" s="162" t="s">
        <v>518</v>
      </c>
      <c r="B130" s="71">
        <v>3</v>
      </c>
      <c r="C130" s="40">
        <f>B130/1630</f>
        <v>1.8404907975460123E-3</v>
      </c>
      <c r="D130" s="71">
        <v>5</v>
      </c>
      <c r="E130" s="41">
        <f>D130/1645</f>
        <v>3.0395136778115501E-3</v>
      </c>
      <c r="F130" s="77">
        <v>45</v>
      </c>
      <c r="G130" s="42">
        <f>F130/14054</f>
        <v>3.2019353920592001E-3</v>
      </c>
      <c r="H130" s="71">
        <v>43</v>
      </c>
      <c r="I130" s="41">
        <f>H130/14340</f>
        <v>2.9986052998605302E-3</v>
      </c>
      <c r="J130" s="37">
        <f>IF(D130=0, "-", IF((B130-D130)/D130&lt;10, (B130-D130)/D130, "&gt;999%"))</f>
        <v>-0.4</v>
      </c>
      <c r="K130" s="38">
        <f>IF(H130=0, "-", IF((F130-H130)/H130&lt;10, (F130-H130)/H130, "&gt;999%"))</f>
        <v>4.6511627906976744E-2</v>
      </c>
    </row>
    <row r="131" spans="1:11" x14ac:dyDescent="0.25">
      <c r="B131" s="83"/>
      <c r="D131" s="83"/>
      <c r="F131" s="83"/>
      <c r="H131" s="83"/>
    </row>
    <row r="132" spans="1:11" ht="15.6" x14ac:dyDescent="0.3">
      <c r="A132" s="164" t="s">
        <v>107</v>
      </c>
      <c r="B132" s="196" t="s">
        <v>1</v>
      </c>
      <c r="C132" s="200"/>
      <c r="D132" s="200"/>
      <c r="E132" s="197"/>
      <c r="F132" s="196" t="s">
        <v>14</v>
      </c>
      <c r="G132" s="200"/>
      <c r="H132" s="200"/>
      <c r="I132" s="197"/>
      <c r="J132" s="196" t="s">
        <v>15</v>
      </c>
      <c r="K132" s="197"/>
    </row>
    <row r="133" spans="1:11" x14ac:dyDescent="0.25">
      <c r="A133" s="22"/>
      <c r="B133" s="196">
        <f>VALUE(RIGHT($B$2, 4))</f>
        <v>2022</v>
      </c>
      <c r="C133" s="197"/>
      <c r="D133" s="196">
        <f>B133-1</f>
        <v>2021</v>
      </c>
      <c r="E133" s="204"/>
      <c r="F133" s="196">
        <f>B133</f>
        <v>2022</v>
      </c>
      <c r="G133" s="204"/>
      <c r="H133" s="196">
        <f>D133</f>
        <v>2021</v>
      </c>
      <c r="I133" s="204"/>
      <c r="J133" s="140" t="s">
        <v>4</v>
      </c>
      <c r="K133" s="141" t="s">
        <v>2</v>
      </c>
    </row>
    <row r="134" spans="1:11" x14ac:dyDescent="0.25">
      <c r="A134" s="163" t="s">
        <v>135</v>
      </c>
      <c r="B134" s="61" t="s">
        <v>12</v>
      </c>
      <c r="C134" s="62" t="s">
        <v>13</v>
      </c>
      <c r="D134" s="61" t="s">
        <v>12</v>
      </c>
      <c r="E134" s="63" t="s">
        <v>13</v>
      </c>
      <c r="F134" s="62" t="s">
        <v>12</v>
      </c>
      <c r="G134" s="62" t="s">
        <v>13</v>
      </c>
      <c r="H134" s="61" t="s">
        <v>12</v>
      </c>
      <c r="I134" s="63" t="s">
        <v>13</v>
      </c>
      <c r="J134" s="61"/>
      <c r="K134" s="63"/>
    </row>
    <row r="135" spans="1:11" x14ac:dyDescent="0.25">
      <c r="A135" s="7" t="s">
        <v>260</v>
      </c>
      <c r="B135" s="65">
        <v>0</v>
      </c>
      <c r="C135" s="34" t="str">
        <f>IF(B137=0, "-", B135/B137)</f>
        <v>-</v>
      </c>
      <c r="D135" s="65">
        <v>0</v>
      </c>
      <c r="E135" s="9" t="str">
        <f>IF(D137=0, "-", D135/D137)</f>
        <v>-</v>
      </c>
      <c r="F135" s="81">
        <v>0</v>
      </c>
      <c r="G135" s="34" t="str">
        <f>IF(F137=0, "-", F135/F137)</f>
        <v>-</v>
      </c>
      <c r="H135" s="65">
        <v>1</v>
      </c>
      <c r="I135" s="9">
        <f>IF(H137=0, "-", H135/H137)</f>
        <v>1</v>
      </c>
      <c r="J135" s="8" t="str">
        <f>IF(D135=0, "-", IF((B135-D135)/D135&lt;10, (B135-D135)/D135, "&gt;999%"))</f>
        <v>-</v>
      </c>
      <c r="K135" s="9">
        <f>IF(H135=0, "-", IF((F135-H135)/H135&lt;10, (F135-H135)/H135, "&gt;999%"))</f>
        <v>-1</v>
      </c>
    </row>
    <row r="136" spans="1:11" x14ac:dyDescent="0.25">
      <c r="A136" s="2"/>
      <c r="B136" s="68"/>
      <c r="C136" s="33"/>
      <c r="D136" s="68"/>
      <c r="E136" s="6"/>
      <c r="F136" s="82"/>
      <c r="G136" s="33"/>
      <c r="H136" s="68"/>
      <c r="I136" s="6"/>
      <c r="J136" s="5"/>
      <c r="K136" s="6"/>
    </row>
    <row r="137" spans="1:11" s="43" customFormat="1" x14ac:dyDescent="0.25">
      <c r="A137" s="162" t="s">
        <v>517</v>
      </c>
      <c r="B137" s="71">
        <f>SUM(B135:B136)</f>
        <v>0</v>
      </c>
      <c r="C137" s="40">
        <f>B137/1630</f>
        <v>0</v>
      </c>
      <c r="D137" s="71">
        <f>SUM(D135:D136)</f>
        <v>0</v>
      </c>
      <c r="E137" s="41">
        <f>D137/1645</f>
        <v>0</v>
      </c>
      <c r="F137" s="77">
        <f>SUM(F135:F136)</f>
        <v>0</v>
      </c>
      <c r="G137" s="42">
        <f>F137/14054</f>
        <v>0</v>
      </c>
      <c r="H137" s="71">
        <f>SUM(H135:H136)</f>
        <v>1</v>
      </c>
      <c r="I137" s="41">
        <f>H137/14340</f>
        <v>6.9735006973500698E-5</v>
      </c>
      <c r="J137" s="37" t="str">
        <f>IF(D137=0, "-", IF((B137-D137)/D137&lt;10, (B137-D137)/D137, "&gt;999%"))</f>
        <v>-</v>
      </c>
      <c r="K137" s="38">
        <f>IF(H137=0, "-", IF((F137-H137)/H137&lt;10, (F137-H137)/H137, "&gt;999%"))</f>
        <v>-1</v>
      </c>
    </row>
    <row r="138" spans="1:11" x14ac:dyDescent="0.25">
      <c r="B138" s="83"/>
      <c r="D138" s="83"/>
      <c r="F138" s="83"/>
      <c r="H138" s="83"/>
    </row>
    <row r="139" spans="1:11" x14ac:dyDescent="0.25">
      <c r="A139" s="163" t="s">
        <v>136</v>
      </c>
      <c r="B139" s="61" t="s">
        <v>12</v>
      </c>
      <c r="C139" s="62" t="s">
        <v>13</v>
      </c>
      <c r="D139" s="61" t="s">
        <v>12</v>
      </c>
      <c r="E139" s="63" t="s">
        <v>13</v>
      </c>
      <c r="F139" s="62" t="s">
        <v>12</v>
      </c>
      <c r="G139" s="62" t="s">
        <v>13</v>
      </c>
      <c r="H139" s="61" t="s">
        <v>12</v>
      </c>
      <c r="I139" s="63" t="s">
        <v>13</v>
      </c>
      <c r="J139" s="61"/>
      <c r="K139" s="63"/>
    </row>
    <row r="140" spans="1:11" x14ac:dyDescent="0.25">
      <c r="A140" s="7" t="s">
        <v>261</v>
      </c>
      <c r="B140" s="65">
        <v>0</v>
      </c>
      <c r="C140" s="34" t="str">
        <f>IF(B143=0, "-", B140/B143)</f>
        <v>-</v>
      </c>
      <c r="D140" s="65">
        <v>0</v>
      </c>
      <c r="E140" s="9" t="str">
        <f>IF(D143=0, "-", D140/D143)</f>
        <v>-</v>
      </c>
      <c r="F140" s="81">
        <v>0</v>
      </c>
      <c r="G140" s="34">
        <f>IF(F143=0, "-", F140/F143)</f>
        <v>0</v>
      </c>
      <c r="H140" s="65">
        <v>1</v>
      </c>
      <c r="I140" s="9">
        <f>IF(H143=0, "-", H140/H143)</f>
        <v>0.5</v>
      </c>
      <c r="J140" s="8" t="str">
        <f>IF(D140=0, "-", IF((B140-D140)/D140&lt;10, (B140-D140)/D140, "&gt;999%"))</f>
        <v>-</v>
      </c>
      <c r="K140" s="9">
        <f>IF(H140=0, "-", IF((F140-H140)/H140&lt;10, (F140-H140)/H140, "&gt;999%"))</f>
        <v>-1</v>
      </c>
    </row>
    <row r="141" spans="1:11" x14ac:dyDescent="0.25">
      <c r="A141" s="7" t="s">
        <v>262</v>
      </c>
      <c r="B141" s="65">
        <v>0</v>
      </c>
      <c r="C141" s="34" t="str">
        <f>IF(B143=0, "-", B141/B143)</f>
        <v>-</v>
      </c>
      <c r="D141" s="65">
        <v>0</v>
      </c>
      <c r="E141" s="9" t="str">
        <f>IF(D143=0, "-", D141/D143)</f>
        <v>-</v>
      </c>
      <c r="F141" s="81">
        <v>1</v>
      </c>
      <c r="G141" s="34">
        <f>IF(F143=0, "-", F141/F143)</f>
        <v>1</v>
      </c>
      <c r="H141" s="65">
        <v>1</v>
      </c>
      <c r="I141" s="9">
        <f>IF(H143=0, "-", H141/H143)</f>
        <v>0.5</v>
      </c>
      <c r="J141" s="8" t="str">
        <f>IF(D141=0, "-", IF((B141-D141)/D141&lt;10, (B141-D141)/D141, "&gt;999%"))</f>
        <v>-</v>
      </c>
      <c r="K141" s="9">
        <f>IF(H141=0, "-", IF((F141-H141)/H141&lt;10, (F141-H141)/H141, "&gt;999%"))</f>
        <v>0</v>
      </c>
    </row>
    <row r="142" spans="1:11" x14ac:dyDescent="0.25">
      <c r="A142" s="2"/>
      <c r="B142" s="68"/>
      <c r="C142" s="33"/>
      <c r="D142" s="68"/>
      <c r="E142" s="6"/>
      <c r="F142" s="82"/>
      <c r="G142" s="33"/>
      <c r="H142" s="68"/>
      <c r="I142" s="6"/>
      <c r="J142" s="5"/>
      <c r="K142" s="6"/>
    </row>
    <row r="143" spans="1:11" s="43" customFormat="1" x14ac:dyDescent="0.25">
      <c r="A143" s="162" t="s">
        <v>516</v>
      </c>
      <c r="B143" s="71">
        <f>SUM(B140:B142)</f>
        <v>0</v>
      </c>
      <c r="C143" s="40">
        <f>B143/1630</f>
        <v>0</v>
      </c>
      <c r="D143" s="71">
        <f>SUM(D140:D142)</f>
        <v>0</v>
      </c>
      <c r="E143" s="41">
        <f>D143/1645</f>
        <v>0</v>
      </c>
      <c r="F143" s="77">
        <f>SUM(F140:F142)</f>
        <v>1</v>
      </c>
      <c r="G143" s="42">
        <f>F143/14054</f>
        <v>7.1154119823537787E-5</v>
      </c>
      <c r="H143" s="71">
        <f>SUM(H140:H142)</f>
        <v>2</v>
      </c>
      <c r="I143" s="41">
        <f>H143/14340</f>
        <v>1.394700139470014E-4</v>
      </c>
      <c r="J143" s="37" t="str">
        <f>IF(D143=0, "-", IF((B143-D143)/D143&lt;10, (B143-D143)/D143, "&gt;999%"))</f>
        <v>-</v>
      </c>
      <c r="K143" s="38">
        <f>IF(H143=0, "-", IF((F143-H143)/H143&lt;10, (F143-H143)/H143, "&gt;999%"))</f>
        <v>-0.5</v>
      </c>
    </row>
    <row r="144" spans="1:11" x14ac:dyDescent="0.25">
      <c r="B144" s="83"/>
      <c r="D144" s="83"/>
      <c r="F144" s="83"/>
      <c r="H144" s="83"/>
    </row>
    <row r="145" spans="1:11" s="43" customFormat="1" x14ac:dyDescent="0.25">
      <c r="A145" s="162" t="s">
        <v>515</v>
      </c>
      <c r="B145" s="71">
        <v>0</v>
      </c>
      <c r="C145" s="40">
        <f>B145/1630</f>
        <v>0</v>
      </c>
      <c r="D145" s="71">
        <v>0</v>
      </c>
      <c r="E145" s="41">
        <f>D145/1645</f>
        <v>0</v>
      </c>
      <c r="F145" s="77">
        <v>1</v>
      </c>
      <c r="G145" s="42">
        <f>F145/14054</f>
        <v>7.1154119823537787E-5</v>
      </c>
      <c r="H145" s="71">
        <v>3</v>
      </c>
      <c r="I145" s="41">
        <f>H145/14340</f>
        <v>2.0920502092050208E-4</v>
      </c>
      <c r="J145" s="37" t="str">
        <f>IF(D145=0, "-", IF((B145-D145)/D145&lt;10, (B145-D145)/D145, "&gt;999%"))</f>
        <v>-</v>
      </c>
      <c r="K145" s="38">
        <f>IF(H145=0, "-", IF((F145-H145)/H145&lt;10, (F145-H145)/H145, "&gt;999%"))</f>
        <v>-0.66666666666666663</v>
      </c>
    </row>
    <row r="146" spans="1:11" x14ac:dyDescent="0.25">
      <c r="B146" s="83"/>
      <c r="D146" s="83"/>
      <c r="F146" s="83"/>
      <c r="H146" s="83"/>
    </row>
    <row r="147" spans="1:11" ht="15.6" x14ac:dyDescent="0.3">
      <c r="A147" s="164" t="s">
        <v>108</v>
      </c>
      <c r="B147" s="196" t="s">
        <v>1</v>
      </c>
      <c r="C147" s="200"/>
      <c r="D147" s="200"/>
      <c r="E147" s="197"/>
      <c r="F147" s="196" t="s">
        <v>14</v>
      </c>
      <c r="G147" s="200"/>
      <c r="H147" s="200"/>
      <c r="I147" s="197"/>
      <c r="J147" s="196" t="s">
        <v>15</v>
      </c>
      <c r="K147" s="197"/>
    </row>
    <row r="148" spans="1:11" x14ac:dyDescent="0.25">
      <c r="A148" s="22"/>
      <c r="B148" s="196">
        <f>VALUE(RIGHT($B$2, 4))</f>
        <v>2022</v>
      </c>
      <c r="C148" s="197"/>
      <c r="D148" s="196">
        <f>B148-1</f>
        <v>2021</v>
      </c>
      <c r="E148" s="204"/>
      <c r="F148" s="196">
        <f>B148</f>
        <v>2022</v>
      </c>
      <c r="G148" s="204"/>
      <c r="H148" s="196">
        <f>D148</f>
        <v>2021</v>
      </c>
      <c r="I148" s="204"/>
      <c r="J148" s="140" t="s">
        <v>4</v>
      </c>
      <c r="K148" s="141" t="s">
        <v>2</v>
      </c>
    </row>
    <row r="149" spans="1:11" x14ac:dyDescent="0.25">
      <c r="A149" s="163" t="s">
        <v>137</v>
      </c>
      <c r="B149" s="61" t="s">
        <v>12</v>
      </c>
      <c r="C149" s="62" t="s">
        <v>13</v>
      </c>
      <c r="D149" s="61" t="s">
        <v>12</v>
      </c>
      <c r="E149" s="63" t="s">
        <v>13</v>
      </c>
      <c r="F149" s="62" t="s">
        <v>12</v>
      </c>
      <c r="G149" s="62" t="s">
        <v>13</v>
      </c>
      <c r="H149" s="61" t="s">
        <v>12</v>
      </c>
      <c r="I149" s="63" t="s">
        <v>13</v>
      </c>
      <c r="J149" s="61"/>
      <c r="K149" s="63"/>
    </row>
    <row r="150" spans="1:11" x14ac:dyDescent="0.25">
      <c r="A150" s="7" t="s">
        <v>263</v>
      </c>
      <c r="B150" s="65">
        <v>0</v>
      </c>
      <c r="C150" s="34">
        <f>IF(B159=0, "-", B150/B159)</f>
        <v>0</v>
      </c>
      <c r="D150" s="65">
        <v>0</v>
      </c>
      <c r="E150" s="9">
        <f>IF(D159=0, "-", D150/D159)</f>
        <v>0</v>
      </c>
      <c r="F150" s="81">
        <v>2</v>
      </c>
      <c r="G150" s="34">
        <f>IF(F159=0, "-", F150/F159)</f>
        <v>1.7699115044247787E-2</v>
      </c>
      <c r="H150" s="65">
        <v>8</v>
      </c>
      <c r="I150" s="9">
        <f>IF(H159=0, "-", H150/H159)</f>
        <v>6.5040650406504072E-2</v>
      </c>
      <c r="J150" s="8" t="str">
        <f t="shared" ref="J150:J157" si="12">IF(D150=0, "-", IF((B150-D150)/D150&lt;10, (B150-D150)/D150, "&gt;999%"))</f>
        <v>-</v>
      </c>
      <c r="K150" s="9">
        <f t="shared" ref="K150:K157" si="13">IF(H150=0, "-", IF((F150-H150)/H150&lt;10, (F150-H150)/H150, "&gt;999%"))</f>
        <v>-0.75</v>
      </c>
    </row>
    <row r="151" spans="1:11" x14ac:dyDescent="0.25">
      <c r="A151" s="7" t="s">
        <v>264</v>
      </c>
      <c r="B151" s="65">
        <v>0</v>
      </c>
      <c r="C151" s="34">
        <f>IF(B159=0, "-", B151/B159)</f>
        <v>0</v>
      </c>
      <c r="D151" s="65">
        <v>0</v>
      </c>
      <c r="E151" s="9">
        <f>IF(D159=0, "-", D151/D159)</f>
        <v>0</v>
      </c>
      <c r="F151" s="81">
        <v>0</v>
      </c>
      <c r="G151" s="34">
        <f>IF(F159=0, "-", F151/F159)</f>
        <v>0</v>
      </c>
      <c r="H151" s="65">
        <v>8</v>
      </c>
      <c r="I151" s="9">
        <f>IF(H159=0, "-", H151/H159)</f>
        <v>6.5040650406504072E-2</v>
      </c>
      <c r="J151" s="8" t="str">
        <f t="shared" si="12"/>
        <v>-</v>
      </c>
      <c r="K151" s="9">
        <f t="shared" si="13"/>
        <v>-1</v>
      </c>
    </row>
    <row r="152" spans="1:11" x14ac:dyDescent="0.25">
      <c r="A152" s="7" t="s">
        <v>265</v>
      </c>
      <c r="B152" s="65">
        <v>16</v>
      </c>
      <c r="C152" s="34">
        <f>IF(B159=0, "-", B152/B159)</f>
        <v>0.69565217391304346</v>
      </c>
      <c r="D152" s="65">
        <v>2</v>
      </c>
      <c r="E152" s="9">
        <f>IF(D159=0, "-", D152/D159)</f>
        <v>0.10526315789473684</v>
      </c>
      <c r="F152" s="81">
        <v>55</v>
      </c>
      <c r="G152" s="34">
        <f>IF(F159=0, "-", F152/F159)</f>
        <v>0.48672566371681414</v>
      </c>
      <c r="H152" s="65">
        <v>4</v>
      </c>
      <c r="I152" s="9">
        <f>IF(H159=0, "-", H152/H159)</f>
        <v>3.2520325203252036E-2</v>
      </c>
      <c r="J152" s="8">
        <f t="shared" si="12"/>
        <v>7</v>
      </c>
      <c r="K152" s="9" t="str">
        <f t="shared" si="13"/>
        <v>&gt;999%</v>
      </c>
    </row>
    <row r="153" spans="1:11" x14ac:dyDescent="0.25">
      <c r="A153" s="7" t="s">
        <v>266</v>
      </c>
      <c r="B153" s="65">
        <v>6</v>
      </c>
      <c r="C153" s="34">
        <f>IF(B159=0, "-", B153/B159)</f>
        <v>0.2608695652173913</v>
      </c>
      <c r="D153" s="65">
        <v>15</v>
      </c>
      <c r="E153" s="9">
        <f>IF(D159=0, "-", D153/D159)</f>
        <v>0.78947368421052633</v>
      </c>
      <c r="F153" s="81">
        <v>51</v>
      </c>
      <c r="G153" s="34">
        <f>IF(F159=0, "-", F153/F159)</f>
        <v>0.45132743362831856</v>
      </c>
      <c r="H153" s="65">
        <v>82</v>
      </c>
      <c r="I153" s="9">
        <f>IF(H159=0, "-", H153/H159)</f>
        <v>0.66666666666666663</v>
      </c>
      <c r="J153" s="8">
        <f t="shared" si="12"/>
        <v>-0.6</v>
      </c>
      <c r="K153" s="9">
        <f t="shared" si="13"/>
        <v>-0.37804878048780488</v>
      </c>
    </row>
    <row r="154" spans="1:11" x14ac:dyDescent="0.25">
      <c r="A154" s="7" t="s">
        <v>267</v>
      </c>
      <c r="B154" s="65">
        <v>0</v>
      </c>
      <c r="C154" s="34">
        <f>IF(B159=0, "-", B154/B159)</f>
        <v>0</v>
      </c>
      <c r="D154" s="65">
        <v>1</v>
      </c>
      <c r="E154" s="9">
        <f>IF(D159=0, "-", D154/D159)</f>
        <v>5.2631578947368418E-2</v>
      </c>
      <c r="F154" s="81">
        <v>3</v>
      </c>
      <c r="G154" s="34">
        <f>IF(F159=0, "-", F154/F159)</f>
        <v>2.6548672566371681E-2</v>
      </c>
      <c r="H154" s="65">
        <v>7</v>
      </c>
      <c r="I154" s="9">
        <f>IF(H159=0, "-", H154/H159)</f>
        <v>5.6910569105691054E-2</v>
      </c>
      <c r="J154" s="8">
        <f t="shared" si="12"/>
        <v>-1</v>
      </c>
      <c r="K154" s="9">
        <f t="shared" si="13"/>
        <v>-0.5714285714285714</v>
      </c>
    </row>
    <row r="155" spans="1:11" x14ac:dyDescent="0.25">
      <c r="A155" s="7" t="s">
        <v>268</v>
      </c>
      <c r="B155" s="65">
        <v>0</v>
      </c>
      <c r="C155" s="34">
        <f>IF(B159=0, "-", B155/B159)</f>
        <v>0</v>
      </c>
      <c r="D155" s="65">
        <v>0</v>
      </c>
      <c r="E155" s="9">
        <f>IF(D159=0, "-", D155/D159)</f>
        <v>0</v>
      </c>
      <c r="F155" s="81">
        <v>1</v>
      </c>
      <c r="G155" s="34">
        <f>IF(F159=0, "-", F155/F159)</f>
        <v>8.8495575221238937E-3</v>
      </c>
      <c r="H155" s="65">
        <v>2</v>
      </c>
      <c r="I155" s="9">
        <f>IF(H159=0, "-", H155/H159)</f>
        <v>1.6260162601626018E-2</v>
      </c>
      <c r="J155" s="8" t="str">
        <f t="shared" si="12"/>
        <v>-</v>
      </c>
      <c r="K155" s="9">
        <f t="shared" si="13"/>
        <v>-0.5</v>
      </c>
    </row>
    <row r="156" spans="1:11" x14ac:dyDescent="0.25">
      <c r="A156" s="7" t="s">
        <v>269</v>
      </c>
      <c r="B156" s="65">
        <v>0</v>
      </c>
      <c r="C156" s="34">
        <f>IF(B159=0, "-", B156/B159)</f>
        <v>0</v>
      </c>
      <c r="D156" s="65">
        <v>0</v>
      </c>
      <c r="E156" s="9">
        <f>IF(D159=0, "-", D156/D159)</f>
        <v>0</v>
      </c>
      <c r="F156" s="81">
        <v>0</v>
      </c>
      <c r="G156" s="34">
        <f>IF(F159=0, "-", F156/F159)</f>
        <v>0</v>
      </c>
      <c r="H156" s="65">
        <v>2</v>
      </c>
      <c r="I156" s="9">
        <f>IF(H159=0, "-", H156/H159)</f>
        <v>1.6260162601626018E-2</v>
      </c>
      <c r="J156" s="8" t="str">
        <f t="shared" si="12"/>
        <v>-</v>
      </c>
      <c r="K156" s="9">
        <f t="shared" si="13"/>
        <v>-1</v>
      </c>
    </row>
    <row r="157" spans="1:11" x14ac:dyDescent="0.25">
      <c r="A157" s="7" t="s">
        <v>270</v>
      </c>
      <c r="B157" s="65">
        <v>1</v>
      </c>
      <c r="C157" s="34">
        <f>IF(B159=0, "-", B157/B159)</f>
        <v>4.3478260869565216E-2</v>
      </c>
      <c r="D157" s="65">
        <v>1</v>
      </c>
      <c r="E157" s="9">
        <f>IF(D159=0, "-", D157/D159)</f>
        <v>5.2631578947368418E-2</v>
      </c>
      <c r="F157" s="81">
        <v>1</v>
      </c>
      <c r="G157" s="34">
        <f>IF(F159=0, "-", F157/F159)</f>
        <v>8.8495575221238937E-3</v>
      </c>
      <c r="H157" s="65">
        <v>10</v>
      </c>
      <c r="I157" s="9">
        <f>IF(H159=0, "-", H157/H159)</f>
        <v>8.1300813008130079E-2</v>
      </c>
      <c r="J157" s="8">
        <f t="shared" si="12"/>
        <v>0</v>
      </c>
      <c r="K157" s="9">
        <f t="shared" si="13"/>
        <v>-0.9</v>
      </c>
    </row>
    <row r="158" spans="1:11" x14ac:dyDescent="0.25">
      <c r="A158" s="2"/>
      <c r="B158" s="68"/>
      <c r="C158" s="33"/>
      <c r="D158" s="68"/>
      <c r="E158" s="6"/>
      <c r="F158" s="82"/>
      <c r="G158" s="33"/>
      <c r="H158" s="68"/>
      <c r="I158" s="6"/>
      <c r="J158" s="5"/>
      <c r="K158" s="6"/>
    </row>
    <row r="159" spans="1:11" s="43" customFormat="1" x14ac:dyDescent="0.25">
      <c r="A159" s="162" t="s">
        <v>514</v>
      </c>
      <c r="B159" s="71">
        <f>SUM(B150:B158)</f>
        <v>23</v>
      </c>
      <c r="C159" s="40">
        <f>B159/1630</f>
        <v>1.4110429447852761E-2</v>
      </c>
      <c r="D159" s="71">
        <f>SUM(D150:D158)</f>
        <v>19</v>
      </c>
      <c r="E159" s="41">
        <f>D159/1645</f>
        <v>1.1550151975683891E-2</v>
      </c>
      <c r="F159" s="77">
        <f>SUM(F150:F158)</f>
        <v>113</v>
      </c>
      <c r="G159" s="42">
        <f>F159/14054</f>
        <v>8.0404155400597699E-3</v>
      </c>
      <c r="H159" s="71">
        <f>SUM(H150:H158)</f>
        <v>123</v>
      </c>
      <c r="I159" s="41">
        <f>H159/14340</f>
        <v>8.5774058577405849E-3</v>
      </c>
      <c r="J159" s="37">
        <f>IF(D159=0, "-", IF((B159-D159)/D159&lt;10, (B159-D159)/D159, "&gt;999%"))</f>
        <v>0.21052631578947367</v>
      </c>
      <c r="K159" s="38">
        <f>IF(H159=0, "-", IF((F159-H159)/H159&lt;10, (F159-H159)/H159, "&gt;999%"))</f>
        <v>-8.1300813008130079E-2</v>
      </c>
    </row>
    <row r="160" spans="1:11" x14ac:dyDescent="0.25">
      <c r="B160" s="83"/>
      <c r="D160" s="83"/>
      <c r="F160" s="83"/>
      <c r="H160" s="83"/>
    </row>
    <row r="161" spans="1:11" x14ac:dyDescent="0.25">
      <c r="A161" s="163" t="s">
        <v>138</v>
      </c>
      <c r="B161" s="61" t="s">
        <v>12</v>
      </c>
      <c r="C161" s="62" t="s">
        <v>13</v>
      </c>
      <c r="D161" s="61" t="s">
        <v>12</v>
      </c>
      <c r="E161" s="63" t="s">
        <v>13</v>
      </c>
      <c r="F161" s="62" t="s">
        <v>12</v>
      </c>
      <c r="G161" s="62" t="s">
        <v>13</v>
      </c>
      <c r="H161" s="61" t="s">
        <v>12</v>
      </c>
      <c r="I161" s="63" t="s">
        <v>13</v>
      </c>
      <c r="J161" s="61"/>
      <c r="K161" s="63"/>
    </row>
    <row r="162" spans="1:11" x14ac:dyDescent="0.25">
      <c r="A162" s="7" t="s">
        <v>271</v>
      </c>
      <c r="B162" s="65">
        <v>0</v>
      </c>
      <c r="C162" s="34" t="str">
        <f>IF(B167=0, "-", B162/B167)</f>
        <v>-</v>
      </c>
      <c r="D162" s="65">
        <v>0</v>
      </c>
      <c r="E162" s="9" t="str">
        <f>IF(D167=0, "-", D162/D167)</f>
        <v>-</v>
      </c>
      <c r="F162" s="81">
        <v>3</v>
      </c>
      <c r="G162" s="34">
        <f>IF(F167=0, "-", F162/F167)</f>
        <v>0.21428571428571427</v>
      </c>
      <c r="H162" s="65">
        <v>3</v>
      </c>
      <c r="I162" s="9">
        <f>IF(H167=0, "-", H162/H167)</f>
        <v>0.375</v>
      </c>
      <c r="J162" s="8" t="str">
        <f>IF(D162=0, "-", IF((B162-D162)/D162&lt;10, (B162-D162)/D162, "&gt;999%"))</f>
        <v>-</v>
      </c>
      <c r="K162" s="9">
        <f>IF(H162=0, "-", IF((F162-H162)/H162&lt;10, (F162-H162)/H162, "&gt;999%"))</f>
        <v>0</v>
      </c>
    </row>
    <row r="163" spans="1:11" x14ac:dyDescent="0.25">
      <c r="A163" s="7" t="s">
        <v>272</v>
      </c>
      <c r="B163" s="65">
        <v>0</v>
      </c>
      <c r="C163" s="34" t="str">
        <f>IF(B167=0, "-", B163/B167)</f>
        <v>-</v>
      </c>
      <c r="D163" s="65">
        <v>0</v>
      </c>
      <c r="E163" s="9" t="str">
        <f>IF(D167=0, "-", D163/D167)</f>
        <v>-</v>
      </c>
      <c r="F163" s="81">
        <v>4</v>
      </c>
      <c r="G163" s="34">
        <f>IF(F167=0, "-", F163/F167)</f>
        <v>0.2857142857142857</v>
      </c>
      <c r="H163" s="65">
        <v>2</v>
      </c>
      <c r="I163" s="9">
        <f>IF(H167=0, "-", H163/H167)</f>
        <v>0.25</v>
      </c>
      <c r="J163" s="8" t="str">
        <f>IF(D163=0, "-", IF((B163-D163)/D163&lt;10, (B163-D163)/D163, "&gt;999%"))</f>
        <v>-</v>
      </c>
      <c r="K163" s="9">
        <f>IF(H163=0, "-", IF((F163-H163)/H163&lt;10, (F163-H163)/H163, "&gt;999%"))</f>
        <v>1</v>
      </c>
    </row>
    <row r="164" spans="1:11" x14ac:dyDescent="0.25">
      <c r="A164" s="7" t="s">
        <v>273</v>
      </c>
      <c r="B164" s="65">
        <v>0</v>
      </c>
      <c r="C164" s="34" t="str">
        <f>IF(B167=0, "-", B164/B167)</f>
        <v>-</v>
      </c>
      <c r="D164" s="65">
        <v>0</v>
      </c>
      <c r="E164" s="9" t="str">
        <f>IF(D167=0, "-", D164/D167)</f>
        <v>-</v>
      </c>
      <c r="F164" s="81">
        <v>5</v>
      </c>
      <c r="G164" s="34">
        <f>IF(F167=0, "-", F164/F167)</f>
        <v>0.35714285714285715</v>
      </c>
      <c r="H164" s="65">
        <v>2</v>
      </c>
      <c r="I164" s="9">
        <f>IF(H167=0, "-", H164/H167)</f>
        <v>0.25</v>
      </c>
      <c r="J164" s="8" t="str">
        <f>IF(D164=0, "-", IF((B164-D164)/D164&lt;10, (B164-D164)/D164, "&gt;999%"))</f>
        <v>-</v>
      </c>
      <c r="K164" s="9">
        <f>IF(H164=0, "-", IF((F164-H164)/H164&lt;10, (F164-H164)/H164, "&gt;999%"))</f>
        <v>1.5</v>
      </c>
    </row>
    <row r="165" spans="1:11" x14ac:dyDescent="0.25">
      <c r="A165" s="7" t="s">
        <v>274</v>
      </c>
      <c r="B165" s="65">
        <v>0</v>
      </c>
      <c r="C165" s="34" t="str">
        <f>IF(B167=0, "-", B165/B167)</f>
        <v>-</v>
      </c>
      <c r="D165" s="65">
        <v>0</v>
      </c>
      <c r="E165" s="9" t="str">
        <f>IF(D167=0, "-", D165/D167)</f>
        <v>-</v>
      </c>
      <c r="F165" s="81">
        <v>2</v>
      </c>
      <c r="G165" s="34">
        <f>IF(F167=0, "-", F165/F167)</f>
        <v>0.14285714285714285</v>
      </c>
      <c r="H165" s="65">
        <v>1</v>
      </c>
      <c r="I165" s="9">
        <f>IF(H167=0, "-", H165/H167)</f>
        <v>0.125</v>
      </c>
      <c r="J165" s="8" t="str">
        <f>IF(D165=0, "-", IF((B165-D165)/D165&lt;10, (B165-D165)/D165, "&gt;999%"))</f>
        <v>-</v>
      </c>
      <c r="K165" s="9">
        <f>IF(H165=0, "-", IF((F165-H165)/H165&lt;10, (F165-H165)/H165, "&gt;999%"))</f>
        <v>1</v>
      </c>
    </row>
    <row r="166" spans="1:11" x14ac:dyDescent="0.25">
      <c r="A166" s="2"/>
      <c r="B166" s="68"/>
      <c r="C166" s="33"/>
      <c r="D166" s="68"/>
      <c r="E166" s="6"/>
      <c r="F166" s="82"/>
      <c r="G166" s="33"/>
      <c r="H166" s="68"/>
      <c r="I166" s="6"/>
      <c r="J166" s="5"/>
      <c r="K166" s="6"/>
    </row>
    <row r="167" spans="1:11" s="43" customFormat="1" x14ac:dyDescent="0.25">
      <c r="A167" s="162" t="s">
        <v>513</v>
      </c>
      <c r="B167" s="71">
        <f>SUM(B162:B166)</f>
        <v>0</v>
      </c>
      <c r="C167" s="40">
        <f>B167/1630</f>
        <v>0</v>
      </c>
      <c r="D167" s="71">
        <f>SUM(D162:D166)</f>
        <v>0</v>
      </c>
      <c r="E167" s="41">
        <f>D167/1645</f>
        <v>0</v>
      </c>
      <c r="F167" s="77">
        <f>SUM(F162:F166)</f>
        <v>14</v>
      </c>
      <c r="G167" s="42">
        <f>F167/14054</f>
        <v>9.9615767752952891E-4</v>
      </c>
      <c r="H167" s="71">
        <f>SUM(H162:H166)</f>
        <v>8</v>
      </c>
      <c r="I167" s="41">
        <f>H167/14340</f>
        <v>5.5788005578800558E-4</v>
      </c>
      <c r="J167" s="37" t="str">
        <f>IF(D167=0, "-", IF((B167-D167)/D167&lt;10, (B167-D167)/D167, "&gt;999%"))</f>
        <v>-</v>
      </c>
      <c r="K167" s="38">
        <f>IF(H167=0, "-", IF((F167-H167)/H167&lt;10, (F167-H167)/H167, "&gt;999%"))</f>
        <v>0.75</v>
      </c>
    </row>
    <row r="168" spans="1:11" x14ac:dyDescent="0.25">
      <c r="B168" s="83"/>
      <c r="D168" s="83"/>
      <c r="F168" s="83"/>
      <c r="H168" s="83"/>
    </row>
    <row r="169" spans="1:11" s="43" customFormat="1" x14ac:dyDescent="0.25">
      <c r="A169" s="162" t="s">
        <v>512</v>
      </c>
      <c r="B169" s="71">
        <v>23</v>
      </c>
      <c r="C169" s="40">
        <f>B169/1630</f>
        <v>1.4110429447852761E-2</v>
      </c>
      <c r="D169" s="71">
        <v>19</v>
      </c>
      <c r="E169" s="41">
        <f>D169/1645</f>
        <v>1.1550151975683891E-2</v>
      </c>
      <c r="F169" s="77">
        <v>127</v>
      </c>
      <c r="G169" s="42">
        <f>F169/14054</f>
        <v>9.0365732175892981E-3</v>
      </c>
      <c r="H169" s="71">
        <v>131</v>
      </c>
      <c r="I169" s="41">
        <f>H169/14340</f>
        <v>9.1352859135285912E-3</v>
      </c>
      <c r="J169" s="37">
        <f>IF(D169=0, "-", IF((B169-D169)/D169&lt;10, (B169-D169)/D169, "&gt;999%"))</f>
        <v>0.21052631578947367</v>
      </c>
      <c r="K169" s="38">
        <f>IF(H169=0, "-", IF((F169-H169)/H169&lt;10, (F169-H169)/H169, "&gt;999%"))</f>
        <v>-3.0534351145038167E-2</v>
      </c>
    </row>
    <row r="170" spans="1:11" x14ac:dyDescent="0.25">
      <c r="B170" s="83"/>
      <c r="D170" s="83"/>
      <c r="F170" s="83"/>
      <c r="H170" s="83"/>
    </row>
    <row r="171" spans="1:11" ht="15.6" x14ac:dyDescent="0.3">
      <c r="A171" s="164" t="s">
        <v>109</v>
      </c>
      <c r="B171" s="196" t="s">
        <v>1</v>
      </c>
      <c r="C171" s="200"/>
      <c r="D171" s="200"/>
      <c r="E171" s="197"/>
      <c r="F171" s="196" t="s">
        <v>14</v>
      </c>
      <c r="G171" s="200"/>
      <c r="H171" s="200"/>
      <c r="I171" s="197"/>
      <c r="J171" s="196" t="s">
        <v>15</v>
      </c>
      <c r="K171" s="197"/>
    </row>
    <row r="172" spans="1:11" x14ac:dyDescent="0.25">
      <c r="A172" s="22"/>
      <c r="B172" s="196">
        <f>VALUE(RIGHT($B$2, 4))</f>
        <v>2022</v>
      </c>
      <c r="C172" s="197"/>
      <c r="D172" s="196">
        <f>B172-1</f>
        <v>2021</v>
      </c>
      <c r="E172" s="204"/>
      <c r="F172" s="196">
        <f>B172</f>
        <v>2022</v>
      </c>
      <c r="G172" s="204"/>
      <c r="H172" s="196">
        <f>D172</f>
        <v>2021</v>
      </c>
      <c r="I172" s="204"/>
      <c r="J172" s="140" t="s">
        <v>4</v>
      </c>
      <c r="K172" s="141" t="s">
        <v>2</v>
      </c>
    </row>
    <row r="173" spans="1:11" x14ac:dyDescent="0.25">
      <c r="A173" s="163" t="s">
        <v>139</v>
      </c>
      <c r="B173" s="61" t="s">
        <v>12</v>
      </c>
      <c r="C173" s="62" t="s">
        <v>13</v>
      </c>
      <c r="D173" s="61" t="s">
        <v>12</v>
      </c>
      <c r="E173" s="63" t="s">
        <v>13</v>
      </c>
      <c r="F173" s="62" t="s">
        <v>12</v>
      </c>
      <c r="G173" s="62" t="s">
        <v>13</v>
      </c>
      <c r="H173" s="61" t="s">
        <v>12</v>
      </c>
      <c r="I173" s="63" t="s">
        <v>13</v>
      </c>
      <c r="J173" s="61"/>
      <c r="K173" s="63"/>
    </row>
    <row r="174" spans="1:11" x14ac:dyDescent="0.25">
      <c r="A174" s="7" t="s">
        <v>275</v>
      </c>
      <c r="B174" s="65">
        <v>0</v>
      </c>
      <c r="C174" s="34">
        <f>IF(B184=0, "-", B174/B184)</f>
        <v>0</v>
      </c>
      <c r="D174" s="65">
        <v>0</v>
      </c>
      <c r="E174" s="9">
        <f>IF(D184=0, "-", D174/D184)</f>
        <v>0</v>
      </c>
      <c r="F174" s="81">
        <v>0</v>
      </c>
      <c r="G174" s="34">
        <f>IF(F184=0, "-", F174/F184)</f>
        <v>0</v>
      </c>
      <c r="H174" s="65">
        <v>1</v>
      </c>
      <c r="I174" s="9">
        <f>IF(H184=0, "-", H174/H184)</f>
        <v>2.7027027027027029E-2</v>
      </c>
      <c r="J174" s="8" t="str">
        <f t="shared" ref="J174:J182" si="14">IF(D174=0, "-", IF((B174-D174)/D174&lt;10, (B174-D174)/D174, "&gt;999%"))</f>
        <v>-</v>
      </c>
      <c r="K174" s="9">
        <f t="shared" ref="K174:K182" si="15">IF(H174=0, "-", IF((F174-H174)/H174&lt;10, (F174-H174)/H174, "&gt;999%"))</f>
        <v>-1</v>
      </c>
    </row>
    <row r="175" spans="1:11" x14ac:dyDescent="0.25">
      <c r="A175" s="7" t="s">
        <v>276</v>
      </c>
      <c r="B175" s="65">
        <v>0</v>
      </c>
      <c r="C175" s="34">
        <f>IF(B184=0, "-", B175/B184)</f>
        <v>0</v>
      </c>
      <c r="D175" s="65">
        <v>1</v>
      </c>
      <c r="E175" s="9">
        <f>IF(D184=0, "-", D175/D184)</f>
        <v>0.5</v>
      </c>
      <c r="F175" s="81">
        <v>2</v>
      </c>
      <c r="G175" s="34">
        <f>IF(F184=0, "-", F175/F184)</f>
        <v>5.128205128205128E-2</v>
      </c>
      <c r="H175" s="65">
        <v>6</v>
      </c>
      <c r="I175" s="9">
        <f>IF(H184=0, "-", H175/H184)</f>
        <v>0.16216216216216217</v>
      </c>
      <c r="J175" s="8">
        <f t="shared" si="14"/>
        <v>-1</v>
      </c>
      <c r="K175" s="9">
        <f t="shared" si="15"/>
        <v>-0.66666666666666663</v>
      </c>
    </row>
    <row r="176" spans="1:11" x14ac:dyDescent="0.25">
      <c r="A176" s="7" t="s">
        <v>277</v>
      </c>
      <c r="B176" s="65">
        <v>3</v>
      </c>
      <c r="C176" s="34">
        <f>IF(B184=0, "-", B176/B184)</f>
        <v>0.6</v>
      </c>
      <c r="D176" s="65">
        <v>1</v>
      </c>
      <c r="E176" s="9">
        <f>IF(D184=0, "-", D176/D184)</f>
        <v>0.5</v>
      </c>
      <c r="F176" s="81">
        <v>17</v>
      </c>
      <c r="G176" s="34">
        <f>IF(F184=0, "-", F176/F184)</f>
        <v>0.4358974358974359</v>
      </c>
      <c r="H176" s="65">
        <v>24</v>
      </c>
      <c r="I176" s="9">
        <f>IF(H184=0, "-", H176/H184)</f>
        <v>0.64864864864864868</v>
      </c>
      <c r="J176" s="8">
        <f t="shared" si="14"/>
        <v>2</v>
      </c>
      <c r="K176" s="9">
        <f t="shared" si="15"/>
        <v>-0.29166666666666669</v>
      </c>
    </row>
    <row r="177" spans="1:11" x14ac:dyDescent="0.25">
      <c r="A177" s="7" t="s">
        <v>278</v>
      </c>
      <c r="B177" s="65">
        <v>0</v>
      </c>
      <c r="C177" s="34">
        <f>IF(B184=0, "-", B177/B184)</f>
        <v>0</v>
      </c>
      <c r="D177" s="65">
        <v>0</v>
      </c>
      <c r="E177" s="9">
        <f>IF(D184=0, "-", D177/D184)</f>
        <v>0</v>
      </c>
      <c r="F177" s="81">
        <v>8</v>
      </c>
      <c r="G177" s="34">
        <f>IF(F184=0, "-", F177/F184)</f>
        <v>0.20512820512820512</v>
      </c>
      <c r="H177" s="65">
        <v>3</v>
      </c>
      <c r="I177" s="9">
        <f>IF(H184=0, "-", H177/H184)</f>
        <v>8.1081081081081086E-2</v>
      </c>
      <c r="J177" s="8" t="str">
        <f t="shared" si="14"/>
        <v>-</v>
      </c>
      <c r="K177" s="9">
        <f t="shared" si="15"/>
        <v>1.6666666666666667</v>
      </c>
    </row>
    <row r="178" spans="1:11" x14ac:dyDescent="0.25">
      <c r="A178" s="7" t="s">
        <v>279</v>
      </c>
      <c r="B178" s="65">
        <v>0</v>
      </c>
      <c r="C178" s="34">
        <f>IF(B184=0, "-", B178/B184)</f>
        <v>0</v>
      </c>
      <c r="D178" s="65">
        <v>0</v>
      </c>
      <c r="E178" s="9">
        <f>IF(D184=0, "-", D178/D184)</f>
        <v>0</v>
      </c>
      <c r="F178" s="81">
        <v>0</v>
      </c>
      <c r="G178" s="34">
        <f>IF(F184=0, "-", F178/F184)</f>
        <v>0</v>
      </c>
      <c r="H178" s="65">
        <v>3</v>
      </c>
      <c r="I178" s="9">
        <f>IF(H184=0, "-", H178/H184)</f>
        <v>8.1081081081081086E-2</v>
      </c>
      <c r="J178" s="8" t="str">
        <f t="shared" si="14"/>
        <v>-</v>
      </c>
      <c r="K178" s="9">
        <f t="shared" si="15"/>
        <v>-1</v>
      </c>
    </row>
    <row r="179" spans="1:11" x14ac:dyDescent="0.25">
      <c r="A179" s="7" t="s">
        <v>280</v>
      </c>
      <c r="B179" s="65">
        <v>0</v>
      </c>
      <c r="C179" s="34">
        <f>IF(B184=0, "-", B179/B184)</f>
        <v>0</v>
      </c>
      <c r="D179" s="65">
        <v>0</v>
      </c>
      <c r="E179" s="9">
        <f>IF(D184=0, "-", D179/D184)</f>
        <v>0</v>
      </c>
      <c r="F179" s="81">
        <v>1</v>
      </c>
      <c r="G179" s="34">
        <f>IF(F184=0, "-", F179/F184)</f>
        <v>2.564102564102564E-2</v>
      </c>
      <c r="H179" s="65">
        <v>0</v>
      </c>
      <c r="I179" s="9">
        <f>IF(H184=0, "-", H179/H184)</f>
        <v>0</v>
      </c>
      <c r="J179" s="8" t="str">
        <f t="shared" si="14"/>
        <v>-</v>
      </c>
      <c r="K179" s="9" t="str">
        <f t="shared" si="15"/>
        <v>-</v>
      </c>
    </row>
    <row r="180" spans="1:11" x14ac:dyDescent="0.25">
      <c r="A180" s="7" t="s">
        <v>281</v>
      </c>
      <c r="B180" s="65">
        <v>1</v>
      </c>
      <c r="C180" s="34">
        <f>IF(B184=0, "-", B180/B184)</f>
        <v>0.2</v>
      </c>
      <c r="D180" s="65">
        <v>0</v>
      </c>
      <c r="E180" s="9">
        <f>IF(D184=0, "-", D180/D184)</f>
        <v>0</v>
      </c>
      <c r="F180" s="81">
        <v>1</v>
      </c>
      <c r="G180" s="34">
        <f>IF(F184=0, "-", F180/F184)</f>
        <v>2.564102564102564E-2</v>
      </c>
      <c r="H180" s="65">
        <v>0</v>
      </c>
      <c r="I180" s="9">
        <f>IF(H184=0, "-", H180/H184)</f>
        <v>0</v>
      </c>
      <c r="J180" s="8" t="str">
        <f t="shared" si="14"/>
        <v>-</v>
      </c>
      <c r="K180" s="9" t="str">
        <f t="shared" si="15"/>
        <v>-</v>
      </c>
    </row>
    <row r="181" spans="1:11" x14ac:dyDescent="0.25">
      <c r="A181" s="7" t="s">
        <v>282</v>
      </c>
      <c r="B181" s="65">
        <v>0</v>
      </c>
      <c r="C181" s="34">
        <f>IF(B184=0, "-", B181/B184)</f>
        <v>0</v>
      </c>
      <c r="D181" s="65">
        <v>0</v>
      </c>
      <c r="E181" s="9">
        <f>IF(D184=0, "-", D181/D184)</f>
        <v>0</v>
      </c>
      <c r="F181" s="81">
        <v>9</v>
      </c>
      <c r="G181" s="34">
        <f>IF(F184=0, "-", F181/F184)</f>
        <v>0.23076923076923078</v>
      </c>
      <c r="H181" s="65">
        <v>0</v>
      </c>
      <c r="I181" s="9">
        <f>IF(H184=0, "-", H181/H184)</f>
        <v>0</v>
      </c>
      <c r="J181" s="8" t="str">
        <f t="shared" si="14"/>
        <v>-</v>
      </c>
      <c r="K181" s="9" t="str">
        <f t="shared" si="15"/>
        <v>-</v>
      </c>
    </row>
    <row r="182" spans="1:11" x14ac:dyDescent="0.25">
      <c r="A182" s="7" t="s">
        <v>283</v>
      </c>
      <c r="B182" s="65">
        <v>1</v>
      </c>
      <c r="C182" s="34">
        <f>IF(B184=0, "-", B182/B184)</f>
        <v>0.2</v>
      </c>
      <c r="D182" s="65">
        <v>0</v>
      </c>
      <c r="E182" s="9">
        <f>IF(D184=0, "-", D182/D184)</f>
        <v>0</v>
      </c>
      <c r="F182" s="81">
        <v>1</v>
      </c>
      <c r="G182" s="34">
        <f>IF(F184=0, "-", F182/F184)</f>
        <v>2.564102564102564E-2</v>
      </c>
      <c r="H182" s="65">
        <v>0</v>
      </c>
      <c r="I182" s="9">
        <f>IF(H184=0, "-", H182/H184)</f>
        <v>0</v>
      </c>
      <c r="J182" s="8" t="str">
        <f t="shared" si="14"/>
        <v>-</v>
      </c>
      <c r="K182" s="9" t="str">
        <f t="shared" si="15"/>
        <v>-</v>
      </c>
    </row>
    <row r="183" spans="1:11" x14ac:dyDescent="0.25">
      <c r="A183" s="2"/>
      <c r="B183" s="68"/>
      <c r="C183" s="33"/>
      <c r="D183" s="68"/>
      <c r="E183" s="6"/>
      <c r="F183" s="82"/>
      <c r="G183" s="33"/>
      <c r="H183" s="68"/>
      <c r="I183" s="6"/>
      <c r="J183" s="5"/>
      <c r="K183" s="6"/>
    </row>
    <row r="184" spans="1:11" s="43" customFormat="1" x14ac:dyDescent="0.25">
      <c r="A184" s="162" t="s">
        <v>511</v>
      </c>
      <c r="B184" s="71">
        <f>SUM(B174:B183)</f>
        <v>5</v>
      </c>
      <c r="C184" s="40">
        <f>B184/1630</f>
        <v>3.0674846625766872E-3</v>
      </c>
      <c r="D184" s="71">
        <f>SUM(D174:D183)</f>
        <v>2</v>
      </c>
      <c r="E184" s="41">
        <f>D184/1645</f>
        <v>1.2158054711246201E-3</v>
      </c>
      <c r="F184" s="77">
        <f>SUM(F174:F183)</f>
        <v>39</v>
      </c>
      <c r="G184" s="42">
        <f>F184/14054</f>
        <v>2.7750106731179733E-3</v>
      </c>
      <c r="H184" s="71">
        <f>SUM(H174:H183)</f>
        <v>37</v>
      </c>
      <c r="I184" s="41">
        <f>H184/14340</f>
        <v>2.5801952580195259E-3</v>
      </c>
      <c r="J184" s="37">
        <f>IF(D184=0, "-", IF((B184-D184)/D184&lt;10, (B184-D184)/D184, "&gt;999%"))</f>
        <v>1.5</v>
      </c>
      <c r="K184" s="38">
        <f>IF(H184=0, "-", IF((F184-H184)/H184&lt;10, (F184-H184)/H184, "&gt;999%"))</f>
        <v>5.4054054054054057E-2</v>
      </c>
    </row>
    <row r="185" spans="1:11" x14ac:dyDescent="0.25">
      <c r="B185" s="83"/>
      <c r="D185" s="83"/>
      <c r="F185" s="83"/>
      <c r="H185" s="83"/>
    </row>
    <row r="186" spans="1:11" x14ac:dyDescent="0.25">
      <c r="A186" s="163" t="s">
        <v>140</v>
      </c>
      <c r="B186" s="61" t="s">
        <v>12</v>
      </c>
      <c r="C186" s="62" t="s">
        <v>13</v>
      </c>
      <c r="D186" s="61" t="s">
        <v>12</v>
      </c>
      <c r="E186" s="63" t="s">
        <v>13</v>
      </c>
      <c r="F186" s="62" t="s">
        <v>12</v>
      </c>
      <c r="G186" s="62" t="s">
        <v>13</v>
      </c>
      <c r="H186" s="61" t="s">
        <v>12</v>
      </c>
      <c r="I186" s="63" t="s">
        <v>13</v>
      </c>
      <c r="J186" s="61"/>
      <c r="K186" s="63"/>
    </row>
    <row r="187" spans="1:11" x14ac:dyDescent="0.25">
      <c r="A187" s="7" t="s">
        <v>284</v>
      </c>
      <c r="B187" s="65">
        <v>0</v>
      </c>
      <c r="C187" s="34">
        <f>IF(B198=0, "-", B187/B198)</f>
        <v>0</v>
      </c>
      <c r="D187" s="65">
        <v>0</v>
      </c>
      <c r="E187" s="9">
        <f>IF(D198=0, "-", D187/D198)</f>
        <v>0</v>
      </c>
      <c r="F187" s="81">
        <v>1</v>
      </c>
      <c r="G187" s="34">
        <f>IF(F198=0, "-", F187/F198)</f>
        <v>5.8823529411764705E-2</v>
      </c>
      <c r="H187" s="65">
        <v>1</v>
      </c>
      <c r="I187" s="9">
        <f>IF(H198=0, "-", H187/H198)</f>
        <v>5.8823529411764705E-2</v>
      </c>
      <c r="J187" s="8" t="str">
        <f t="shared" ref="J187:J196" si="16">IF(D187=0, "-", IF((B187-D187)/D187&lt;10, (B187-D187)/D187, "&gt;999%"))</f>
        <v>-</v>
      </c>
      <c r="K187" s="9">
        <f t="shared" ref="K187:K196" si="17">IF(H187=0, "-", IF((F187-H187)/H187&lt;10, (F187-H187)/H187, "&gt;999%"))</f>
        <v>0</v>
      </c>
    </row>
    <row r="188" spans="1:11" x14ac:dyDescent="0.25">
      <c r="A188" s="7" t="s">
        <v>285</v>
      </c>
      <c r="B188" s="65">
        <v>0</v>
      </c>
      <c r="C188" s="34">
        <f>IF(B198=0, "-", B188/B198)</f>
        <v>0</v>
      </c>
      <c r="D188" s="65">
        <v>0</v>
      </c>
      <c r="E188" s="9">
        <f>IF(D198=0, "-", D188/D198)</f>
        <v>0</v>
      </c>
      <c r="F188" s="81">
        <v>1</v>
      </c>
      <c r="G188" s="34">
        <f>IF(F198=0, "-", F188/F198)</f>
        <v>5.8823529411764705E-2</v>
      </c>
      <c r="H188" s="65">
        <v>0</v>
      </c>
      <c r="I188" s="9">
        <f>IF(H198=0, "-", H188/H198)</f>
        <v>0</v>
      </c>
      <c r="J188" s="8" t="str">
        <f t="shared" si="16"/>
        <v>-</v>
      </c>
      <c r="K188" s="9" t="str">
        <f t="shared" si="17"/>
        <v>-</v>
      </c>
    </row>
    <row r="189" spans="1:11" x14ac:dyDescent="0.25">
      <c r="A189" s="7" t="s">
        <v>286</v>
      </c>
      <c r="B189" s="65">
        <v>1</v>
      </c>
      <c r="C189" s="34">
        <f>IF(B198=0, "-", B189/B198)</f>
        <v>0.5</v>
      </c>
      <c r="D189" s="65">
        <v>0</v>
      </c>
      <c r="E189" s="9">
        <f>IF(D198=0, "-", D189/D198)</f>
        <v>0</v>
      </c>
      <c r="F189" s="81">
        <v>3</v>
      </c>
      <c r="G189" s="34">
        <f>IF(F198=0, "-", F189/F198)</f>
        <v>0.17647058823529413</v>
      </c>
      <c r="H189" s="65">
        <v>8</v>
      </c>
      <c r="I189" s="9">
        <f>IF(H198=0, "-", H189/H198)</f>
        <v>0.47058823529411764</v>
      </c>
      <c r="J189" s="8" t="str">
        <f t="shared" si="16"/>
        <v>-</v>
      </c>
      <c r="K189" s="9">
        <f t="shared" si="17"/>
        <v>-0.625</v>
      </c>
    </row>
    <row r="190" spans="1:11" x14ac:dyDescent="0.25">
      <c r="A190" s="7" t="s">
        <v>287</v>
      </c>
      <c r="B190" s="65">
        <v>1</v>
      </c>
      <c r="C190" s="34">
        <f>IF(B198=0, "-", B190/B198)</f>
        <v>0.5</v>
      </c>
      <c r="D190" s="65">
        <v>0</v>
      </c>
      <c r="E190" s="9">
        <f>IF(D198=0, "-", D190/D198)</f>
        <v>0</v>
      </c>
      <c r="F190" s="81">
        <v>3</v>
      </c>
      <c r="G190" s="34">
        <f>IF(F198=0, "-", F190/F198)</f>
        <v>0.17647058823529413</v>
      </c>
      <c r="H190" s="65">
        <v>0</v>
      </c>
      <c r="I190" s="9">
        <f>IF(H198=0, "-", H190/H198)</f>
        <v>0</v>
      </c>
      <c r="J190" s="8" t="str">
        <f t="shared" si="16"/>
        <v>-</v>
      </c>
      <c r="K190" s="9" t="str">
        <f t="shared" si="17"/>
        <v>-</v>
      </c>
    </row>
    <row r="191" spans="1:11" x14ac:dyDescent="0.25">
      <c r="A191" s="7" t="s">
        <v>288</v>
      </c>
      <c r="B191" s="65">
        <v>0</v>
      </c>
      <c r="C191" s="34">
        <f>IF(B198=0, "-", B191/B198)</f>
        <v>0</v>
      </c>
      <c r="D191" s="65">
        <v>0</v>
      </c>
      <c r="E191" s="9">
        <f>IF(D198=0, "-", D191/D198)</f>
        <v>0</v>
      </c>
      <c r="F191" s="81">
        <v>1</v>
      </c>
      <c r="G191" s="34">
        <f>IF(F198=0, "-", F191/F198)</f>
        <v>5.8823529411764705E-2</v>
      </c>
      <c r="H191" s="65">
        <v>0</v>
      </c>
      <c r="I191" s="9">
        <f>IF(H198=0, "-", H191/H198)</f>
        <v>0</v>
      </c>
      <c r="J191" s="8" t="str">
        <f t="shared" si="16"/>
        <v>-</v>
      </c>
      <c r="K191" s="9" t="str">
        <f t="shared" si="17"/>
        <v>-</v>
      </c>
    </row>
    <row r="192" spans="1:11" x14ac:dyDescent="0.25">
      <c r="A192" s="7" t="s">
        <v>289</v>
      </c>
      <c r="B192" s="65">
        <v>0</v>
      </c>
      <c r="C192" s="34">
        <f>IF(B198=0, "-", B192/B198)</f>
        <v>0</v>
      </c>
      <c r="D192" s="65">
        <v>1</v>
      </c>
      <c r="E192" s="9">
        <f>IF(D198=0, "-", D192/D198)</f>
        <v>1</v>
      </c>
      <c r="F192" s="81">
        <v>3</v>
      </c>
      <c r="G192" s="34">
        <f>IF(F198=0, "-", F192/F198)</f>
        <v>0.17647058823529413</v>
      </c>
      <c r="H192" s="65">
        <v>6</v>
      </c>
      <c r="I192" s="9">
        <f>IF(H198=0, "-", H192/H198)</f>
        <v>0.35294117647058826</v>
      </c>
      <c r="J192" s="8">
        <f t="shared" si="16"/>
        <v>-1</v>
      </c>
      <c r="K192" s="9">
        <f t="shared" si="17"/>
        <v>-0.5</v>
      </c>
    </row>
    <row r="193" spans="1:11" x14ac:dyDescent="0.25">
      <c r="A193" s="7" t="s">
        <v>290</v>
      </c>
      <c r="B193" s="65">
        <v>0</v>
      </c>
      <c r="C193" s="34">
        <f>IF(B198=0, "-", B193/B198)</f>
        <v>0</v>
      </c>
      <c r="D193" s="65">
        <v>0</v>
      </c>
      <c r="E193" s="9">
        <f>IF(D198=0, "-", D193/D198)</f>
        <v>0</v>
      </c>
      <c r="F193" s="81">
        <v>0</v>
      </c>
      <c r="G193" s="34">
        <f>IF(F198=0, "-", F193/F198)</f>
        <v>0</v>
      </c>
      <c r="H193" s="65">
        <v>1</v>
      </c>
      <c r="I193" s="9">
        <f>IF(H198=0, "-", H193/H198)</f>
        <v>5.8823529411764705E-2</v>
      </c>
      <c r="J193" s="8" t="str">
        <f t="shared" si="16"/>
        <v>-</v>
      </c>
      <c r="K193" s="9">
        <f t="shared" si="17"/>
        <v>-1</v>
      </c>
    </row>
    <row r="194" spans="1:11" x14ac:dyDescent="0.25">
      <c r="A194" s="7" t="s">
        <v>291</v>
      </c>
      <c r="B194" s="65">
        <v>0</v>
      </c>
      <c r="C194" s="34">
        <f>IF(B198=0, "-", B194/B198)</f>
        <v>0</v>
      </c>
      <c r="D194" s="65">
        <v>0</v>
      </c>
      <c r="E194" s="9">
        <f>IF(D198=0, "-", D194/D198)</f>
        <v>0</v>
      </c>
      <c r="F194" s="81">
        <v>2</v>
      </c>
      <c r="G194" s="34">
        <f>IF(F198=0, "-", F194/F198)</f>
        <v>0.11764705882352941</v>
      </c>
      <c r="H194" s="65">
        <v>0</v>
      </c>
      <c r="I194" s="9">
        <f>IF(H198=0, "-", H194/H198)</f>
        <v>0</v>
      </c>
      <c r="J194" s="8" t="str">
        <f t="shared" si="16"/>
        <v>-</v>
      </c>
      <c r="K194" s="9" t="str">
        <f t="shared" si="17"/>
        <v>-</v>
      </c>
    </row>
    <row r="195" spans="1:11" x14ac:dyDescent="0.25">
      <c r="A195" s="7" t="s">
        <v>292</v>
      </c>
      <c r="B195" s="65">
        <v>0</v>
      </c>
      <c r="C195" s="34">
        <f>IF(B198=0, "-", B195/B198)</f>
        <v>0</v>
      </c>
      <c r="D195" s="65">
        <v>0</v>
      </c>
      <c r="E195" s="9">
        <f>IF(D198=0, "-", D195/D198)</f>
        <v>0</v>
      </c>
      <c r="F195" s="81">
        <v>1</v>
      </c>
      <c r="G195" s="34">
        <f>IF(F198=0, "-", F195/F198)</f>
        <v>5.8823529411764705E-2</v>
      </c>
      <c r="H195" s="65">
        <v>0</v>
      </c>
      <c r="I195" s="9">
        <f>IF(H198=0, "-", H195/H198)</f>
        <v>0</v>
      </c>
      <c r="J195" s="8" t="str">
        <f t="shared" si="16"/>
        <v>-</v>
      </c>
      <c r="K195" s="9" t="str">
        <f t="shared" si="17"/>
        <v>-</v>
      </c>
    </row>
    <row r="196" spans="1:11" x14ac:dyDescent="0.25">
      <c r="A196" s="7" t="s">
        <v>293</v>
      </c>
      <c r="B196" s="65">
        <v>0</v>
      </c>
      <c r="C196" s="34">
        <f>IF(B198=0, "-", B196/B198)</f>
        <v>0</v>
      </c>
      <c r="D196" s="65">
        <v>0</v>
      </c>
      <c r="E196" s="9">
        <f>IF(D198=0, "-", D196/D198)</f>
        <v>0</v>
      </c>
      <c r="F196" s="81">
        <v>2</v>
      </c>
      <c r="G196" s="34">
        <f>IF(F198=0, "-", F196/F198)</f>
        <v>0.11764705882352941</v>
      </c>
      <c r="H196" s="65">
        <v>1</v>
      </c>
      <c r="I196" s="9">
        <f>IF(H198=0, "-", H196/H198)</f>
        <v>5.8823529411764705E-2</v>
      </c>
      <c r="J196" s="8" t="str">
        <f t="shared" si="16"/>
        <v>-</v>
      </c>
      <c r="K196" s="9">
        <f t="shared" si="17"/>
        <v>1</v>
      </c>
    </row>
    <row r="197" spans="1:11" x14ac:dyDescent="0.25">
      <c r="A197" s="2"/>
      <c r="B197" s="68"/>
      <c r="C197" s="33"/>
      <c r="D197" s="68"/>
      <c r="E197" s="6"/>
      <c r="F197" s="82"/>
      <c r="G197" s="33"/>
      <c r="H197" s="68"/>
      <c r="I197" s="6"/>
      <c r="J197" s="5"/>
      <c r="K197" s="6"/>
    </row>
    <row r="198" spans="1:11" s="43" customFormat="1" x14ac:dyDescent="0.25">
      <c r="A198" s="162" t="s">
        <v>510</v>
      </c>
      <c r="B198" s="71">
        <f>SUM(B187:B197)</f>
        <v>2</v>
      </c>
      <c r="C198" s="40">
        <f>B198/1630</f>
        <v>1.2269938650306749E-3</v>
      </c>
      <c r="D198" s="71">
        <f>SUM(D187:D197)</f>
        <v>1</v>
      </c>
      <c r="E198" s="41">
        <f>D198/1645</f>
        <v>6.0790273556231007E-4</v>
      </c>
      <c r="F198" s="77">
        <f>SUM(F187:F197)</f>
        <v>17</v>
      </c>
      <c r="G198" s="42">
        <f>F198/14054</f>
        <v>1.2096200370001423E-3</v>
      </c>
      <c r="H198" s="71">
        <f>SUM(H187:H197)</f>
        <v>17</v>
      </c>
      <c r="I198" s="41">
        <f>H198/14340</f>
        <v>1.185495118549512E-3</v>
      </c>
      <c r="J198" s="37">
        <f>IF(D198=0, "-", IF((B198-D198)/D198&lt;10, (B198-D198)/D198, "&gt;999%"))</f>
        <v>1</v>
      </c>
      <c r="K198" s="38">
        <f>IF(H198=0, "-", IF((F198-H198)/H198&lt;10, (F198-H198)/H198, "&gt;999%"))</f>
        <v>0</v>
      </c>
    </row>
    <row r="199" spans="1:11" x14ac:dyDescent="0.25">
      <c r="B199" s="83"/>
      <c r="D199" s="83"/>
      <c r="F199" s="83"/>
      <c r="H199" s="83"/>
    </row>
    <row r="200" spans="1:11" x14ac:dyDescent="0.25">
      <c r="A200" s="163" t="s">
        <v>141</v>
      </c>
      <c r="B200" s="61" t="s">
        <v>12</v>
      </c>
      <c r="C200" s="62" t="s">
        <v>13</v>
      </c>
      <c r="D200" s="61" t="s">
        <v>12</v>
      </c>
      <c r="E200" s="63" t="s">
        <v>13</v>
      </c>
      <c r="F200" s="62" t="s">
        <v>12</v>
      </c>
      <c r="G200" s="62" t="s">
        <v>13</v>
      </c>
      <c r="H200" s="61" t="s">
        <v>12</v>
      </c>
      <c r="I200" s="63" t="s">
        <v>13</v>
      </c>
      <c r="J200" s="61"/>
      <c r="K200" s="63"/>
    </row>
    <row r="201" spans="1:11" x14ac:dyDescent="0.25">
      <c r="A201" s="7" t="s">
        <v>294</v>
      </c>
      <c r="B201" s="65">
        <v>0</v>
      </c>
      <c r="C201" s="34" t="str">
        <f>IF(B206=0, "-", B201/B206)</f>
        <v>-</v>
      </c>
      <c r="D201" s="65">
        <v>0</v>
      </c>
      <c r="E201" s="9" t="str">
        <f>IF(D206=0, "-", D201/D206)</f>
        <v>-</v>
      </c>
      <c r="F201" s="81">
        <v>0</v>
      </c>
      <c r="G201" s="34">
        <f>IF(F206=0, "-", F201/F206)</f>
        <v>0</v>
      </c>
      <c r="H201" s="65">
        <v>1</v>
      </c>
      <c r="I201" s="9">
        <f>IF(H206=0, "-", H201/H206)</f>
        <v>0.2</v>
      </c>
      <c r="J201" s="8" t="str">
        <f>IF(D201=0, "-", IF((B201-D201)/D201&lt;10, (B201-D201)/D201, "&gt;999%"))</f>
        <v>-</v>
      </c>
      <c r="K201" s="9">
        <f>IF(H201=0, "-", IF((F201-H201)/H201&lt;10, (F201-H201)/H201, "&gt;999%"))</f>
        <v>-1</v>
      </c>
    </row>
    <row r="202" spans="1:11" x14ac:dyDescent="0.25">
      <c r="A202" s="7" t="s">
        <v>295</v>
      </c>
      <c r="B202" s="65">
        <v>0</v>
      </c>
      <c r="C202" s="34" t="str">
        <f>IF(B206=0, "-", B202/B206)</f>
        <v>-</v>
      </c>
      <c r="D202" s="65">
        <v>0</v>
      </c>
      <c r="E202" s="9" t="str">
        <f>IF(D206=0, "-", D202/D206)</f>
        <v>-</v>
      </c>
      <c r="F202" s="81">
        <v>1</v>
      </c>
      <c r="G202" s="34">
        <f>IF(F206=0, "-", F202/F206)</f>
        <v>8.3333333333333329E-2</v>
      </c>
      <c r="H202" s="65">
        <v>0</v>
      </c>
      <c r="I202" s="9">
        <f>IF(H206=0, "-", H202/H206)</f>
        <v>0</v>
      </c>
      <c r="J202" s="8" t="str">
        <f>IF(D202=0, "-", IF((B202-D202)/D202&lt;10, (B202-D202)/D202, "&gt;999%"))</f>
        <v>-</v>
      </c>
      <c r="K202" s="9" t="str">
        <f>IF(H202=0, "-", IF((F202-H202)/H202&lt;10, (F202-H202)/H202, "&gt;999%"))</f>
        <v>-</v>
      </c>
    </row>
    <row r="203" spans="1:11" x14ac:dyDescent="0.25">
      <c r="A203" s="7" t="s">
        <v>296</v>
      </c>
      <c r="B203" s="65">
        <v>0</v>
      </c>
      <c r="C203" s="34" t="str">
        <f>IF(B206=0, "-", B203/B206)</f>
        <v>-</v>
      </c>
      <c r="D203" s="65">
        <v>0</v>
      </c>
      <c r="E203" s="9" t="str">
        <f>IF(D206=0, "-", D203/D206)</f>
        <v>-</v>
      </c>
      <c r="F203" s="81">
        <v>0</v>
      </c>
      <c r="G203" s="34">
        <f>IF(F206=0, "-", F203/F206)</f>
        <v>0</v>
      </c>
      <c r="H203" s="65">
        <v>1</v>
      </c>
      <c r="I203" s="9">
        <f>IF(H206=0, "-", H203/H206)</f>
        <v>0.2</v>
      </c>
      <c r="J203" s="8" t="str">
        <f>IF(D203=0, "-", IF((B203-D203)/D203&lt;10, (B203-D203)/D203, "&gt;999%"))</f>
        <v>-</v>
      </c>
      <c r="K203" s="9">
        <f>IF(H203=0, "-", IF((F203-H203)/H203&lt;10, (F203-H203)/H203, "&gt;999%"))</f>
        <v>-1</v>
      </c>
    </row>
    <row r="204" spans="1:11" x14ac:dyDescent="0.25">
      <c r="A204" s="7" t="s">
        <v>297</v>
      </c>
      <c r="B204" s="65">
        <v>0</v>
      </c>
      <c r="C204" s="34" t="str">
        <f>IF(B206=0, "-", B204/B206)</f>
        <v>-</v>
      </c>
      <c r="D204" s="65">
        <v>0</v>
      </c>
      <c r="E204" s="9" t="str">
        <f>IF(D206=0, "-", D204/D206)</f>
        <v>-</v>
      </c>
      <c r="F204" s="81">
        <v>11</v>
      </c>
      <c r="G204" s="34">
        <f>IF(F206=0, "-", F204/F206)</f>
        <v>0.91666666666666663</v>
      </c>
      <c r="H204" s="65">
        <v>3</v>
      </c>
      <c r="I204" s="9">
        <f>IF(H206=0, "-", H204/H206)</f>
        <v>0.6</v>
      </c>
      <c r="J204" s="8" t="str">
        <f>IF(D204=0, "-", IF((B204-D204)/D204&lt;10, (B204-D204)/D204, "&gt;999%"))</f>
        <v>-</v>
      </c>
      <c r="K204" s="9">
        <f>IF(H204=0, "-", IF((F204-H204)/H204&lt;10, (F204-H204)/H204, "&gt;999%"))</f>
        <v>2.6666666666666665</v>
      </c>
    </row>
    <row r="205" spans="1:11" x14ac:dyDescent="0.25">
      <c r="A205" s="2"/>
      <c r="B205" s="68"/>
      <c r="C205" s="33"/>
      <c r="D205" s="68"/>
      <c r="E205" s="6"/>
      <c r="F205" s="82"/>
      <c r="G205" s="33"/>
      <c r="H205" s="68"/>
      <c r="I205" s="6"/>
      <c r="J205" s="5"/>
      <c r="K205" s="6"/>
    </row>
    <row r="206" spans="1:11" s="43" customFormat="1" x14ac:dyDescent="0.25">
      <c r="A206" s="162" t="s">
        <v>509</v>
      </c>
      <c r="B206" s="71">
        <f>SUM(B201:B205)</f>
        <v>0</v>
      </c>
      <c r="C206" s="40">
        <f>B206/1630</f>
        <v>0</v>
      </c>
      <c r="D206" s="71">
        <f>SUM(D201:D205)</f>
        <v>0</v>
      </c>
      <c r="E206" s="41">
        <f>D206/1645</f>
        <v>0</v>
      </c>
      <c r="F206" s="77">
        <f>SUM(F201:F205)</f>
        <v>12</v>
      </c>
      <c r="G206" s="42">
        <f>F206/14054</f>
        <v>8.5384943788245344E-4</v>
      </c>
      <c r="H206" s="71">
        <f>SUM(H201:H205)</f>
        <v>5</v>
      </c>
      <c r="I206" s="41">
        <f>H206/14340</f>
        <v>3.4867503486750347E-4</v>
      </c>
      <c r="J206" s="37" t="str">
        <f>IF(D206=0, "-", IF((B206-D206)/D206&lt;10, (B206-D206)/D206, "&gt;999%"))</f>
        <v>-</v>
      </c>
      <c r="K206" s="38">
        <f>IF(H206=0, "-", IF((F206-H206)/H206&lt;10, (F206-H206)/H206, "&gt;999%"))</f>
        <v>1.4</v>
      </c>
    </row>
    <row r="207" spans="1:11" x14ac:dyDescent="0.25">
      <c r="B207" s="83"/>
      <c r="D207" s="83"/>
      <c r="F207" s="83"/>
      <c r="H207" s="83"/>
    </row>
    <row r="208" spans="1:11" s="43" customFormat="1" x14ac:dyDescent="0.25">
      <c r="A208" s="162" t="s">
        <v>508</v>
      </c>
      <c r="B208" s="71">
        <v>7</v>
      </c>
      <c r="C208" s="40">
        <f>B208/1630</f>
        <v>4.2944785276073623E-3</v>
      </c>
      <c r="D208" s="71">
        <v>3</v>
      </c>
      <c r="E208" s="41">
        <f>D208/1645</f>
        <v>1.82370820668693E-3</v>
      </c>
      <c r="F208" s="77">
        <v>68</v>
      </c>
      <c r="G208" s="42">
        <f>F208/14054</f>
        <v>4.8384801480005693E-3</v>
      </c>
      <c r="H208" s="71">
        <v>59</v>
      </c>
      <c r="I208" s="41">
        <f>H208/14340</f>
        <v>4.1143654114365411E-3</v>
      </c>
      <c r="J208" s="37">
        <f>IF(D208=0, "-", IF((B208-D208)/D208&lt;10, (B208-D208)/D208, "&gt;999%"))</f>
        <v>1.3333333333333333</v>
      </c>
      <c r="K208" s="38">
        <f>IF(H208=0, "-", IF((F208-H208)/H208&lt;10, (F208-H208)/H208, "&gt;999%"))</f>
        <v>0.15254237288135594</v>
      </c>
    </row>
    <row r="209" spans="1:11" x14ac:dyDescent="0.25">
      <c r="B209" s="83"/>
      <c r="D209" s="83"/>
      <c r="F209" s="83"/>
      <c r="H209" s="83"/>
    </row>
    <row r="210" spans="1:11" x14ac:dyDescent="0.25">
      <c r="A210" s="27" t="s">
        <v>506</v>
      </c>
      <c r="B210" s="71">
        <f>B214-B212</f>
        <v>193</v>
      </c>
      <c r="C210" s="40">
        <f>B210/1630</f>
        <v>0.11840490797546012</v>
      </c>
      <c r="D210" s="71">
        <f>D214-D212</f>
        <v>335</v>
      </c>
      <c r="E210" s="41">
        <f>D210/1645</f>
        <v>0.20364741641337386</v>
      </c>
      <c r="F210" s="77">
        <f>F214-F212</f>
        <v>2049</v>
      </c>
      <c r="G210" s="42">
        <f>F210/14054</f>
        <v>0.14579479151842892</v>
      </c>
      <c r="H210" s="71">
        <f>H214-H212</f>
        <v>2229</v>
      </c>
      <c r="I210" s="41">
        <f>H210/14340</f>
        <v>0.15543933054393305</v>
      </c>
      <c r="J210" s="37">
        <f>IF(D210=0, "-", IF((B210-D210)/D210&lt;10, (B210-D210)/D210, "&gt;999%"))</f>
        <v>-0.42388059701492536</v>
      </c>
      <c r="K210" s="38">
        <f>IF(H210=0, "-", IF((F210-H210)/H210&lt;10, (F210-H210)/H210, "&gt;999%"))</f>
        <v>-8.0753701211305512E-2</v>
      </c>
    </row>
    <row r="211" spans="1:11" x14ac:dyDescent="0.25">
      <c r="A211" s="27"/>
      <c r="B211" s="71"/>
      <c r="C211" s="40"/>
      <c r="D211" s="71"/>
      <c r="E211" s="41"/>
      <c r="F211" s="77"/>
      <c r="G211" s="42"/>
      <c r="H211" s="71"/>
      <c r="I211" s="41"/>
      <c r="J211" s="37"/>
      <c r="K211" s="38"/>
    </row>
    <row r="212" spans="1:11" x14ac:dyDescent="0.25">
      <c r="A212" s="27" t="s">
        <v>507</v>
      </c>
      <c r="B212" s="71">
        <v>60</v>
      </c>
      <c r="C212" s="40">
        <f>B212/1630</f>
        <v>3.6809815950920248E-2</v>
      </c>
      <c r="D212" s="71">
        <v>16</v>
      </c>
      <c r="E212" s="41">
        <f>D212/1645</f>
        <v>9.7264437689969611E-3</v>
      </c>
      <c r="F212" s="77">
        <v>338</v>
      </c>
      <c r="G212" s="42">
        <f>F212/14054</f>
        <v>2.4050092500355769E-2</v>
      </c>
      <c r="H212" s="71">
        <v>200</v>
      </c>
      <c r="I212" s="41">
        <f>H212/14340</f>
        <v>1.3947001394700139E-2</v>
      </c>
      <c r="J212" s="37">
        <f>IF(D212=0, "-", IF((B212-D212)/D212&lt;10, (B212-D212)/D212, "&gt;999%"))</f>
        <v>2.75</v>
      </c>
      <c r="K212" s="38">
        <f>IF(H212=0, "-", IF((F212-H212)/H212&lt;10, (F212-H212)/H212, "&gt;999%"))</f>
        <v>0.69</v>
      </c>
    </row>
    <row r="213" spans="1:11" x14ac:dyDescent="0.25">
      <c r="A213" s="27"/>
      <c r="B213" s="71"/>
      <c r="C213" s="40"/>
      <c r="D213" s="71"/>
      <c r="E213" s="41"/>
      <c r="F213" s="77"/>
      <c r="G213" s="42"/>
      <c r="H213" s="71"/>
      <c r="I213" s="41"/>
      <c r="J213" s="37"/>
      <c r="K213" s="38"/>
    </row>
    <row r="214" spans="1:11" x14ac:dyDescent="0.25">
      <c r="A214" s="27" t="s">
        <v>505</v>
      </c>
      <c r="B214" s="71">
        <v>253</v>
      </c>
      <c r="C214" s="40">
        <f>B214/1630</f>
        <v>0.15521472392638036</v>
      </c>
      <c r="D214" s="71">
        <v>351</v>
      </c>
      <c r="E214" s="41">
        <f>D214/1645</f>
        <v>0.21337386018237081</v>
      </c>
      <c r="F214" s="77">
        <v>2387</v>
      </c>
      <c r="G214" s="42">
        <f>F214/14054</f>
        <v>0.1698448840187847</v>
      </c>
      <c r="H214" s="71">
        <v>2429</v>
      </c>
      <c r="I214" s="41">
        <f>H214/14340</f>
        <v>0.1693863319386332</v>
      </c>
      <c r="J214" s="37">
        <f>IF(D214=0, "-", IF((B214-D214)/D214&lt;10, (B214-D214)/D214, "&gt;999%"))</f>
        <v>-0.27920227920227919</v>
      </c>
      <c r="K214" s="38">
        <f>IF(H214=0, "-", IF((F214-H214)/H214&lt;10, (F214-H214)/H214, "&gt;999%"))</f>
        <v>-1.7291066282420751E-2</v>
      </c>
    </row>
  </sheetData>
  <mergeCells count="58">
    <mergeCell ref="B1:K1"/>
    <mergeCell ref="B2:K2"/>
    <mergeCell ref="B171:E171"/>
    <mergeCell ref="F171:I171"/>
    <mergeCell ref="J171:K171"/>
    <mergeCell ref="B172:C172"/>
    <mergeCell ref="D172:E172"/>
    <mergeCell ref="F172:G172"/>
    <mergeCell ref="H172:I172"/>
    <mergeCell ref="B147:E147"/>
    <mergeCell ref="F147:I147"/>
    <mergeCell ref="J147:K147"/>
    <mergeCell ref="B148:C148"/>
    <mergeCell ref="D148:E148"/>
    <mergeCell ref="F148:G148"/>
    <mergeCell ref="H148:I148"/>
    <mergeCell ref="B132:E132"/>
    <mergeCell ref="F132:I132"/>
    <mergeCell ref="J132:K132"/>
    <mergeCell ref="B133:C133"/>
    <mergeCell ref="D133:E133"/>
    <mergeCell ref="F133:G133"/>
    <mergeCell ref="H133:I133"/>
    <mergeCell ref="B112:E112"/>
    <mergeCell ref="F112:I112"/>
    <mergeCell ref="J112:K112"/>
    <mergeCell ref="B113:C113"/>
    <mergeCell ref="D113:E113"/>
    <mergeCell ref="F113:G113"/>
    <mergeCell ref="H113:I113"/>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2" max="16383" man="1"/>
    <brk id="128" max="16383" man="1"/>
    <brk id="18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5"/>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558</v>
      </c>
      <c r="C1" s="198"/>
      <c r="D1" s="198"/>
      <c r="E1" s="199"/>
      <c r="F1" s="199"/>
      <c r="G1" s="199"/>
      <c r="H1" s="199"/>
      <c r="I1" s="199"/>
      <c r="J1" s="199"/>
      <c r="K1" s="199"/>
    </row>
    <row r="2" spans="1:11" s="52" customFormat="1" ht="20.399999999999999" x14ac:dyDescent="0.35">
      <c r="A2" s="4" t="s">
        <v>100</v>
      </c>
      <c r="B2" s="202" t="s">
        <v>91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IF(B45=0, "-", B7/B45)</f>
        <v>0</v>
      </c>
      <c r="D7" s="65">
        <v>0</v>
      </c>
      <c r="E7" s="21">
        <f>IF(D45=0, "-", D7/D45)</f>
        <v>0</v>
      </c>
      <c r="F7" s="81">
        <v>4</v>
      </c>
      <c r="G7" s="39">
        <f>IF(F45=0, "-", F7/F45)</f>
        <v>1.6757436112274822E-3</v>
      </c>
      <c r="H7" s="65">
        <v>7</v>
      </c>
      <c r="I7" s="21">
        <f>IF(H45=0, "-", H7/H45)</f>
        <v>2.881844380403458E-3</v>
      </c>
      <c r="J7" s="20" t="str">
        <f t="shared" ref="J7:J43" si="0">IF(D7=0, "-", IF((B7-D7)/D7&lt;10, (B7-D7)/D7, "&gt;999%"))</f>
        <v>-</v>
      </c>
      <c r="K7" s="21">
        <f t="shared" ref="K7:K43" si="1">IF(H7=0, "-", IF((F7-H7)/H7&lt;10, (F7-H7)/H7, "&gt;999%"))</f>
        <v>-0.42857142857142855</v>
      </c>
    </row>
    <row r="8" spans="1:11" x14ac:dyDescent="0.25">
      <c r="A8" s="7" t="s">
        <v>32</v>
      </c>
      <c r="B8" s="65">
        <v>3</v>
      </c>
      <c r="C8" s="39">
        <f>IF(B45=0, "-", B8/B45)</f>
        <v>1.1857707509881422E-2</v>
      </c>
      <c r="D8" s="65">
        <v>2</v>
      </c>
      <c r="E8" s="21">
        <f>IF(D45=0, "-", D8/D45)</f>
        <v>5.6980056980056983E-3</v>
      </c>
      <c r="F8" s="81">
        <v>22</v>
      </c>
      <c r="G8" s="39">
        <f>IF(F45=0, "-", F8/F45)</f>
        <v>9.2165898617511521E-3</v>
      </c>
      <c r="H8" s="65">
        <v>26</v>
      </c>
      <c r="I8" s="21">
        <f>IF(H45=0, "-", H8/H45)</f>
        <v>1.070399341292713E-2</v>
      </c>
      <c r="J8" s="20">
        <f t="shared" si="0"/>
        <v>0.5</v>
      </c>
      <c r="K8" s="21">
        <f t="shared" si="1"/>
        <v>-0.15384615384615385</v>
      </c>
    </row>
    <row r="9" spans="1:11" x14ac:dyDescent="0.25">
      <c r="A9" s="7" t="s">
        <v>33</v>
      </c>
      <c r="B9" s="65">
        <v>6</v>
      </c>
      <c r="C9" s="39">
        <f>IF(B45=0, "-", B9/B45)</f>
        <v>2.3715415019762844E-2</v>
      </c>
      <c r="D9" s="65">
        <v>2</v>
      </c>
      <c r="E9" s="21">
        <f>IF(D45=0, "-", D9/D45)</f>
        <v>5.6980056980056983E-3</v>
      </c>
      <c r="F9" s="81">
        <v>43</v>
      </c>
      <c r="G9" s="39">
        <f>IF(F45=0, "-", F9/F45)</f>
        <v>1.8014243820695434E-2</v>
      </c>
      <c r="H9" s="65">
        <v>46</v>
      </c>
      <c r="I9" s="21">
        <f>IF(H45=0, "-", H9/H45)</f>
        <v>1.8937834499794155E-2</v>
      </c>
      <c r="J9" s="20">
        <f t="shared" si="0"/>
        <v>2</v>
      </c>
      <c r="K9" s="21">
        <f t="shared" si="1"/>
        <v>-6.5217391304347824E-2</v>
      </c>
    </row>
    <row r="10" spans="1:11" x14ac:dyDescent="0.25">
      <c r="A10" s="7" t="s">
        <v>34</v>
      </c>
      <c r="B10" s="65">
        <v>1</v>
      </c>
      <c r="C10" s="39">
        <f>IF(B45=0, "-", B10/B45)</f>
        <v>3.952569169960474E-3</v>
      </c>
      <c r="D10" s="65">
        <v>0</v>
      </c>
      <c r="E10" s="21">
        <f>IF(D45=0, "-", D10/D45)</f>
        <v>0</v>
      </c>
      <c r="F10" s="81">
        <v>3</v>
      </c>
      <c r="G10" s="39">
        <f>IF(F45=0, "-", F10/F45)</f>
        <v>1.2568077084206116E-3</v>
      </c>
      <c r="H10" s="65">
        <v>0</v>
      </c>
      <c r="I10" s="21">
        <f>IF(H45=0, "-", H10/H45)</f>
        <v>0</v>
      </c>
      <c r="J10" s="20" t="str">
        <f t="shared" si="0"/>
        <v>-</v>
      </c>
      <c r="K10" s="21" t="str">
        <f t="shared" si="1"/>
        <v>-</v>
      </c>
    </row>
    <row r="11" spans="1:11" x14ac:dyDescent="0.25">
      <c r="A11" s="7" t="s">
        <v>35</v>
      </c>
      <c r="B11" s="65">
        <v>0</v>
      </c>
      <c r="C11" s="39">
        <f>IF(B45=0, "-", B11/B45)</f>
        <v>0</v>
      </c>
      <c r="D11" s="65">
        <v>0</v>
      </c>
      <c r="E11" s="21">
        <f>IF(D45=0, "-", D11/D45)</f>
        <v>0</v>
      </c>
      <c r="F11" s="81">
        <v>0</v>
      </c>
      <c r="G11" s="39">
        <f>IF(F45=0, "-", F11/F45)</f>
        <v>0</v>
      </c>
      <c r="H11" s="65">
        <v>1</v>
      </c>
      <c r="I11" s="21">
        <f>IF(H45=0, "-", H11/H45)</f>
        <v>4.1169205434335118E-4</v>
      </c>
      <c r="J11" s="20" t="str">
        <f t="shared" si="0"/>
        <v>-</v>
      </c>
      <c r="K11" s="21">
        <f t="shared" si="1"/>
        <v>-1</v>
      </c>
    </row>
    <row r="12" spans="1:11" x14ac:dyDescent="0.25">
      <c r="A12" s="7" t="s">
        <v>36</v>
      </c>
      <c r="B12" s="65">
        <v>0</v>
      </c>
      <c r="C12" s="39">
        <f>IF(B45=0, "-", B12/B45)</f>
        <v>0</v>
      </c>
      <c r="D12" s="65">
        <v>0</v>
      </c>
      <c r="E12" s="21">
        <f>IF(D45=0, "-", D12/D45)</f>
        <v>0</v>
      </c>
      <c r="F12" s="81">
        <v>1</v>
      </c>
      <c r="G12" s="39">
        <f>IF(F45=0, "-", F12/F45)</f>
        <v>4.1893590280687055E-4</v>
      </c>
      <c r="H12" s="65">
        <v>0</v>
      </c>
      <c r="I12" s="21">
        <f>IF(H45=0, "-", H12/H45)</f>
        <v>0</v>
      </c>
      <c r="J12" s="20" t="str">
        <f t="shared" si="0"/>
        <v>-</v>
      </c>
      <c r="K12" s="21" t="str">
        <f t="shared" si="1"/>
        <v>-</v>
      </c>
    </row>
    <row r="13" spans="1:11" x14ac:dyDescent="0.25">
      <c r="A13" s="7" t="s">
        <v>38</v>
      </c>
      <c r="B13" s="65">
        <v>0</v>
      </c>
      <c r="C13" s="39">
        <f>IF(B45=0, "-", B13/B45)</f>
        <v>0</v>
      </c>
      <c r="D13" s="65">
        <v>0</v>
      </c>
      <c r="E13" s="21">
        <f>IF(D45=0, "-", D13/D45)</f>
        <v>0</v>
      </c>
      <c r="F13" s="81">
        <v>0</v>
      </c>
      <c r="G13" s="39">
        <f>IF(F45=0, "-", F13/F45)</f>
        <v>0</v>
      </c>
      <c r="H13" s="65">
        <v>1</v>
      </c>
      <c r="I13" s="21">
        <f>IF(H45=0, "-", H13/H45)</f>
        <v>4.1169205434335118E-4</v>
      </c>
      <c r="J13" s="20" t="str">
        <f t="shared" si="0"/>
        <v>-</v>
      </c>
      <c r="K13" s="21">
        <f t="shared" si="1"/>
        <v>-1</v>
      </c>
    </row>
    <row r="14" spans="1:11" x14ac:dyDescent="0.25">
      <c r="A14" s="7" t="s">
        <v>39</v>
      </c>
      <c r="B14" s="65">
        <v>0</v>
      </c>
      <c r="C14" s="39">
        <f>IF(B45=0, "-", B14/B45)</f>
        <v>0</v>
      </c>
      <c r="D14" s="65">
        <v>0</v>
      </c>
      <c r="E14" s="21">
        <f>IF(D45=0, "-", D14/D45)</f>
        <v>0</v>
      </c>
      <c r="F14" s="81">
        <v>4</v>
      </c>
      <c r="G14" s="39">
        <f>IF(F45=0, "-", F14/F45)</f>
        <v>1.6757436112274822E-3</v>
      </c>
      <c r="H14" s="65">
        <v>2</v>
      </c>
      <c r="I14" s="21">
        <f>IF(H45=0, "-", H14/H45)</f>
        <v>8.2338410868670235E-4</v>
      </c>
      <c r="J14" s="20" t="str">
        <f t="shared" si="0"/>
        <v>-</v>
      </c>
      <c r="K14" s="21">
        <f t="shared" si="1"/>
        <v>1</v>
      </c>
    </row>
    <row r="15" spans="1:11" x14ac:dyDescent="0.25">
      <c r="A15" s="7" t="s">
        <v>41</v>
      </c>
      <c r="B15" s="65">
        <v>4</v>
      </c>
      <c r="C15" s="39">
        <f>IF(B45=0, "-", B15/B45)</f>
        <v>1.5810276679841896E-2</v>
      </c>
      <c r="D15" s="65">
        <v>1</v>
      </c>
      <c r="E15" s="21">
        <f>IF(D45=0, "-", D15/D45)</f>
        <v>2.8490028490028491E-3</v>
      </c>
      <c r="F15" s="81">
        <v>19</v>
      </c>
      <c r="G15" s="39">
        <f>IF(F45=0, "-", F15/F45)</f>
        <v>7.9597821533305413E-3</v>
      </c>
      <c r="H15" s="65">
        <v>37</v>
      </c>
      <c r="I15" s="21">
        <f>IF(H45=0, "-", H15/H45)</f>
        <v>1.5232606010703994E-2</v>
      </c>
      <c r="J15" s="20">
        <f t="shared" si="0"/>
        <v>3</v>
      </c>
      <c r="K15" s="21">
        <f t="shared" si="1"/>
        <v>-0.48648648648648651</v>
      </c>
    </row>
    <row r="16" spans="1:11" x14ac:dyDescent="0.25">
      <c r="A16" s="7" t="s">
        <v>44</v>
      </c>
      <c r="B16" s="65">
        <v>0</v>
      </c>
      <c r="C16" s="39">
        <f>IF(B45=0, "-", B16/B45)</f>
        <v>0</v>
      </c>
      <c r="D16" s="65">
        <v>0</v>
      </c>
      <c r="E16" s="21">
        <f>IF(D45=0, "-", D16/D45)</f>
        <v>0</v>
      </c>
      <c r="F16" s="81">
        <v>0</v>
      </c>
      <c r="G16" s="39">
        <f>IF(F45=0, "-", F16/F45)</f>
        <v>0</v>
      </c>
      <c r="H16" s="65">
        <v>1</v>
      </c>
      <c r="I16" s="21">
        <f>IF(H45=0, "-", H16/H45)</f>
        <v>4.1169205434335118E-4</v>
      </c>
      <c r="J16" s="20" t="str">
        <f t="shared" si="0"/>
        <v>-</v>
      </c>
      <c r="K16" s="21">
        <f t="shared" si="1"/>
        <v>-1</v>
      </c>
    </row>
    <row r="17" spans="1:11" x14ac:dyDescent="0.25">
      <c r="A17" s="7" t="s">
        <v>47</v>
      </c>
      <c r="B17" s="65">
        <v>1</v>
      </c>
      <c r="C17" s="39">
        <f>IF(B45=0, "-", B17/B45)</f>
        <v>3.952569169960474E-3</v>
      </c>
      <c r="D17" s="65">
        <v>3</v>
      </c>
      <c r="E17" s="21">
        <f>IF(D45=0, "-", D17/D45)</f>
        <v>8.5470085470085479E-3</v>
      </c>
      <c r="F17" s="81">
        <v>8</v>
      </c>
      <c r="G17" s="39">
        <f>IF(F45=0, "-", F17/F45)</f>
        <v>3.3514872224549644E-3</v>
      </c>
      <c r="H17" s="65">
        <v>45</v>
      </c>
      <c r="I17" s="21">
        <f>IF(H45=0, "-", H17/H45)</f>
        <v>1.8526142445450804E-2</v>
      </c>
      <c r="J17" s="20">
        <f t="shared" si="0"/>
        <v>-0.66666666666666663</v>
      </c>
      <c r="K17" s="21">
        <f t="shared" si="1"/>
        <v>-0.82222222222222219</v>
      </c>
    </row>
    <row r="18" spans="1:11" x14ac:dyDescent="0.25">
      <c r="A18" s="7" t="s">
        <v>48</v>
      </c>
      <c r="B18" s="65">
        <v>30</v>
      </c>
      <c r="C18" s="39">
        <f>IF(B45=0, "-", B18/B45)</f>
        <v>0.11857707509881422</v>
      </c>
      <c r="D18" s="65">
        <v>44</v>
      </c>
      <c r="E18" s="21">
        <f>IF(D45=0, "-", D18/D45)</f>
        <v>0.12535612535612536</v>
      </c>
      <c r="F18" s="81">
        <v>297</v>
      </c>
      <c r="G18" s="39">
        <f>IF(F45=0, "-", F18/F45)</f>
        <v>0.12442396313364056</v>
      </c>
      <c r="H18" s="65">
        <v>306</v>
      </c>
      <c r="I18" s="21">
        <f>IF(H45=0, "-", H18/H45)</f>
        <v>0.12597776862906546</v>
      </c>
      <c r="J18" s="20">
        <f t="shared" si="0"/>
        <v>-0.31818181818181818</v>
      </c>
      <c r="K18" s="21">
        <f t="shared" si="1"/>
        <v>-2.9411764705882353E-2</v>
      </c>
    </row>
    <row r="19" spans="1:11" x14ac:dyDescent="0.25">
      <c r="A19" s="7" t="s">
        <v>53</v>
      </c>
      <c r="B19" s="65">
        <v>0</v>
      </c>
      <c r="C19" s="39">
        <f>IF(B45=0, "-", B19/B45)</f>
        <v>0</v>
      </c>
      <c r="D19" s="65">
        <v>0</v>
      </c>
      <c r="E19" s="21">
        <f>IF(D45=0, "-", D19/D45)</f>
        <v>0</v>
      </c>
      <c r="F19" s="81">
        <v>0</v>
      </c>
      <c r="G19" s="39">
        <f>IF(F45=0, "-", F19/F45)</f>
        <v>0</v>
      </c>
      <c r="H19" s="65">
        <v>2</v>
      </c>
      <c r="I19" s="21">
        <f>IF(H45=0, "-", H19/H45)</f>
        <v>8.2338410868670235E-4</v>
      </c>
      <c r="J19" s="20" t="str">
        <f t="shared" si="0"/>
        <v>-</v>
      </c>
      <c r="K19" s="21">
        <f t="shared" si="1"/>
        <v>-1</v>
      </c>
    </row>
    <row r="20" spans="1:11" x14ac:dyDescent="0.25">
      <c r="A20" s="7" t="s">
        <v>56</v>
      </c>
      <c r="B20" s="65">
        <v>40</v>
      </c>
      <c r="C20" s="39">
        <f>IF(B45=0, "-", B20/B45)</f>
        <v>0.15810276679841898</v>
      </c>
      <c r="D20" s="65">
        <v>42</v>
      </c>
      <c r="E20" s="21">
        <f>IF(D45=0, "-", D20/D45)</f>
        <v>0.11965811965811966</v>
      </c>
      <c r="F20" s="81">
        <v>281</v>
      </c>
      <c r="G20" s="39">
        <f>IF(F45=0, "-", F20/F45)</f>
        <v>0.11772098868873063</v>
      </c>
      <c r="H20" s="65">
        <v>365</v>
      </c>
      <c r="I20" s="21">
        <f>IF(H45=0, "-", H20/H45)</f>
        <v>0.15026759983532317</v>
      </c>
      <c r="J20" s="20">
        <f t="shared" si="0"/>
        <v>-4.7619047619047616E-2</v>
      </c>
      <c r="K20" s="21">
        <f t="shared" si="1"/>
        <v>-0.23013698630136986</v>
      </c>
    </row>
    <row r="21" spans="1:11" x14ac:dyDescent="0.25">
      <c r="A21" s="7" t="s">
        <v>58</v>
      </c>
      <c r="B21" s="65">
        <v>0</v>
      </c>
      <c r="C21" s="39">
        <f>IF(B45=0, "-", B21/B45)</f>
        <v>0</v>
      </c>
      <c r="D21" s="65">
        <v>1</v>
      </c>
      <c r="E21" s="21">
        <f>IF(D45=0, "-", D21/D45)</f>
        <v>2.8490028490028491E-3</v>
      </c>
      <c r="F21" s="81">
        <v>3</v>
      </c>
      <c r="G21" s="39">
        <f>IF(F45=0, "-", F21/F45)</f>
        <v>1.2568077084206116E-3</v>
      </c>
      <c r="H21" s="65">
        <v>7</v>
      </c>
      <c r="I21" s="21">
        <f>IF(H45=0, "-", H21/H45)</f>
        <v>2.881844380403458E-3</v>
      </c>
      <c r="J21" s="20">
        <f t="shared" si="0"/>
        <v>-1</v>
      </c>
      <c r="K21" s="21">
        <f t="shared" si="1"/>
        <v>-0.5714285714285714</v>
      </c>
    </row>
    <row r="22" spans="1:11" x14ac:dyDescent="0.25">
      <c r="A22" s="7" t="s">
        <v>59</v>
      </c>
      <c r="B22" s="65">
        <v>1</v>
      </c>
      <c r="C22" s="39">
        <f>IF(B45=0, "-", B22/B45)</f>
        <v>3.952569169960474E-3</v>
      </c>
      <c r="D22" s="65">
        <v>0</v>
      </c>
      <c r="E22" s="21">
        <f>IF(D45=0, "-", D22/D45)</f>
        <v>0</v>
      </c>
      <c r="F22" s="81">
        <v>5</v>
      </c>
      <c r="G22" s="39">
        <f>IF(F45=0, "-", F22/F45)</f>
        <v>2.0946795140343527E-3</v>
      </c>
      <c r="H22" s="65">
        <v>2</v>
      </c>
      <c r="I22" s="21">
        <f>IF(H45=0, "-", H22/H45)</f>
        <v>8.2338410868670235E-4</v>
      </c>
      <c r="J22" s="20" t="str">
        <f t="shared" si="0"/>
        <v>-</v>
      </c>
      <c r="K22" s="21">
        <f t="shared" si="1"/>
        <v>1.5</v>
      </c>
    </row>
    <row r="23" spans="1:11" x14ac:dyDescent="0.25">
      <c r="A23" s="7" t="s">
        <v>60</v>
      </c>
      <c r="B23" s="65">
        <v>0</v>
      </c>
      <c r="C23" s="39">
        <f>IF(B45=0, "-", B23/B45)</f>
        <v>0</v>
      </c>
      <c r="D23" s="65">
        <v>0</v>
      </c>
      <c r="E23" s="21">
        <f>IF(D45=0, "-", D23/D45)</f>
        <v>0</v>
      </c>
      <c r="F23" s="81">
        <v>1</v>
      </c>
      <c r="G23" s="39">
        <f>IF(F45=0, "-", F23/F45)</f>
        <v>4.1893590280687055E-4</v>
      </c>
      <c r="H23" s="65">
        <v>0</v>
      </c>
      <c r="I23" s="21">
        <f>IF(H45=0, "-", H23/H45)</f>
        <v>0</v>
      </c>
      <c r="J23" s="20" t="str">
        <f t="shared" si="0"/>
        <v>-</v>
      </c>
      <c r="K23" s="21" t="str">
        <f t="shared" si="1"/>
        <v>-</v>
      </c>
    </row>
    <row r="24" spans="1:11" x14ac:dyDescent="0.25">
      <c r="A24" s="7" t="s">
        <v>63</v>
      </c>
      <c r="B24" s="65">
        <v>0</v>
      </c>
      <c r="C24" s="39">
        <f>IF(B45=0, "-", B24/B45)</f>
        <v>0</v>
      </c>
      <c r="D24" s="65">
        <v>0</v>
      </c>
      <c r="E24" s="21">
        <f>IF(D45=0, "-", D24/D45)</f>
        <v>0</v>
      </c>
      <c r="F24" s="81">
        <v>1</v>
      </c>
      <c r="G24" s="39">
        <f>IF(F45=0, "-", F24/F45)</f>
        <v>4.1893590280687055E-4</v>
      </c>
      <c r="H24" s="65">
        <v>1</v>
      </c>
      <c r="I24" s="21">
        <f>IF(H45=0, "-", H24/H45)</f>
        <v>4.1169205434335118E-4</v>
      </c>
      <c r="J24" s="20" t="str">
        <f t="shared" si="0"/>
        <v>-</v>
      </c>
      <c r="K24" s="21">
        <f t="shared" si="1"/>
        <v>0</v>
      </c>
    </row>
    <row r="25" spans="1:11" x14ac:dyDescent="0.25">
      <c r="A25" s="7" t="s">
        <v>64</v>
      </c>
      <c r="B25" s="65">
        <v>10</v>
      </c>
      <c r="C25" s="39">
        <f>IF(B45=0, "-", B25/B45)</f>
        <v>3.9525691699604744E-2</v>
      </c>
      <c r="D25" s="65">
        <v>13</v>
      </c>
      <c r="E25" s="21">
        <f>IF(D45=0, "-", D25/D45)</f>
        <v>3.7037037037037035E-2</v>
      </c>
      <c r="F25" s="81">
        <v>134</v>
      </c>
      <c r="G25" s="39">
        <f>IF(F45=0, "-", F25/F45)</f>
        <v>5.6137410976120655E-2</v>
      </c>
      <c r="H25" s="65">
        <v>152</v>
      </c>
      <c r="I25" s="21">
        <f>IF(H45=0, "-", H25/H45)</f>
        <v>6.2577192260189374E-2</v>
      </c>
      <c r="J25" s="20">
        <f t="shared" si="0"/>
        <v>-0.23076923076923078</v>
      </c>
      <c r="K25" s="21">
        <f t="shared" si="1"/>
        <v>-0.11842105263157894</v>
      </c>
    </row>
    <row r="26" spans="1:11" x14ac:dyDescent="0.25">
      <c r="A26" s="7" t="s">
        <v>65</v>
      </c>
      <c r="B26" s="65">
        <v>0</v>
      </c>
      <c r="C26" s="39">
        <f>IF(B45=0, "-", B26/B45)</f>
        <v>0</v>
      </c>
      <c r="D26" s="65">
        <v>0</v>
      </c>
      <c r="E26" s="21">
        <f>IF(D45=0, "-", D26/D45)</f>
        <v>0</v>
      </c>
      <c r="F26" s="81">
        <v>0</v>
      </c>
      <c r="G26" s="39">
        <f>IF(F45=0, "-", F26/F45)</f>
        <v>0</v>
      </c>
      <c r="H26" s="65">
        <v>1</v>
      </c>
      <c r="I26" s="21">
        <f>IF(H45=0, "-", H26/H45)</f>
        <v>4.1169205434335118E-4</v>
      </c>
      <c r="J26" s="20" t="str">
        <f t="shared" si="0"/>
        <v>-</v>
      </c>
      <c r="K26" s="21">
        <f t="shared" si="1"/>
        <v>-1</v>
      </c>
    </row>
    <row r="27" spans="1:11" x14ac:dyDescent="0.25">
      <c r="A27" s="7" t="s">
        <v>66</v>
      </c>
      <c r="B27" s="65">
        <v>6</v>
      </c>
      <c r="C27" s="39">
        <f>IF(B45=0, "-", B27/B45)</f>
        <v>2.3715415019762844E-2</v>
      </c>
      <c r="D27" s="65">
        <v>7</v>
      </c>
      <c r="E27" s="21">
        <f>IF(D45=0, "-", D27/D45)</f>
        <v>1.9943019943019943E-2</v>
      </c>
      <c r="F27" s="81">
        <v>46</v>
      </c>
      <c r="G27" s="39">
        <f>IF(F45=0, "-", F27/F45)</f>
        <v>1.9271051529116047E-2</v>
      </c>
      <c r="H27" s="65">
        <v>62</v>
      </c>
      <c r="I27" s="21">
        <f>IF(H45=0, "-", H27/H45)</f>
        <v>2.5524907369287773E-2</v>
      </c>
      <c r="J27" s="20">
        <f t="shared" si="0"/>
        <v>-0.14285714285714285</v>
      </c>
      <c r="K27" s="21">
        <f t="shared" si="1"/>
        <v>-0.25806451612903225</v>
      </c>
    </row>
    <row r="28" spans="1:11" x14ac:dyDescent="0.25">
      <c r="A28" s="7" t="s">
        <v>68</v>
      </c>
      <c r="B28" s="65">
        <v>0</v>
      </c>
      <c r="C28" s="39">
        <f>IF(B45=0, "-", B28/B45)</f>
        <v>0</v>
      </c>
      <c r="D28" s="65">
        <v>0</v>
      </c>
      <c r="E28" s="21">
        <f>IF(D45=0, "-", D28/D45)</f>
        <v>0</v>
      </c>
      <c r="F28" s="81">
        <v>7</v>
      </c>
      <c r="G28" s="39">
        <f>IF(F45=0, "-", F28/F45)</f>
        <v>2.9325513196480938E-3</v>
      </c>
      <c r="H28" s="65">
        <v>5</v>
      </c>
      <c r="I28" s="21">
        <f>IF(H45=0, "-", H28/H45)</f>
        <v>2.0584602717167557E-3</v>
      </c>
      <c r="J28" s="20" t="str">
        <f t="shared" si="0"/>
        <v>-</v>
      </c>
      <c r="K28" s="21">
        <f t="shared" si="1"/>
        <v>0.4</v>
      </c>
    </row>
    <row r="29" spans="1:11" x14ac:dyDescent="0.25">
      <c r="A29" s="7" t="s">
        <v>69</v>
      </c>
      <c r="B29" s="65">
        <v>15</v>
      </c>
      <c r="C29" s="39">
        <f>IF(B45=0, "-", B29/B45)</f>
        <v>5.9288537549407112E-2</v>
      </c>
      <c r="D29" s="65">
        <v>45</v>
      </c>
      <c r="E29" s="21">
        <f>IF(D45=0, "-", D29/D45)</f>
        <v>0.12820512820512819</v>
      </c>
      <c r="F29" s="81">
        <v>280</v>
      </c>
      <c r="G29" s="39">
        <f>IF(F45=0, "-", F29/F45)</f>
        <v>0.11730205278592376</v>
      </c>
      <c r="H29" s="65">
        <v>273</v>
      </c>
      <c r="I29" s="21">
        <f>IF(H45=0, "-", H29/H45)</f>
        <v>0.11239193083573487</v>
      </c>
      <c r="J29" s="20">
        <f t="shared" si="0"/>
        <v>-0.66666666666666663</v>
      </c>
      <c r="K29" s="21">
        <f t="shared" si="1"/>
        <v>2.564102564102564E-2</v>
      </c>
    </row>
    <row r="30" spans="1:11" x14ac:dyDescent="0.25">
      <c r="A30" s="7" t="s">
        <v>70</v>
      </c>
      <c r="B30" s="65">
        <v>4</v>
      </c>
      <c r="C30" s="39">
        <f>IF(B45=0, "-", B30/B45)</f>
        <v>1.5810276679841896E-2</v>
      </c>
      <c r="D30" s="65">
        <v>3</v>
      </c>
      <c r="E30" s="21">
        <f>IF(D45=0, "-", D30/D45)</f>
        <v>8.5470085470085479E-3</v>
      </c>
      <c r="F30" s="81">
        <v>19</v>
      </c>
      <c r="G30" s="39">
        <f>IF(F45=0, "-", F30/F45)</f>
        <v>7.9597821533305413E-3</v>
      </c>
      <c r="H30" s="65">
        <v>26</v>
      </c>
      <c r="I30" s="21">
        <f>IF(H45=0, "-", H30/H45)</f>
        <v>1.070399341292713E-2</v>
      </c>
      <c r="J30" s="20">
        <f t="shared" si="0"/>
        <v>0.33333333333333331</v>
      </c>
      <c r="K30" s="21">
        <f t="shared" si="1"/>
        <v>-0.26923076923076922</v>
      </c>
    </row>
    <row r="31" spans="1:11" x14ac:dyDescent="0.25">
      <c r="A31" s="7" t="s">
        <v>71</v>
      </c>
      <c r="B31" s="65">
        <v>0</v>
      </c>
      <c r="C31" s="39">
        <f>IF(B45=0, "-", B31/B45)</f>
        <v>0</v>
      </c>
      <c r="D31" s="65">
        <v>2</v>
      </c>
      <c r="E31" s="21">
        <f>IF(D45=0, "-", D31/D45)</f>
        <v>5.6980056980056983E-3</v>
      </c>
      <c r="F31" s="81">
        <v>1</v>
      </c>
      <c r="G31" s="39">
        <f>IF(F45=0, "-", F31/F45)</f>
        <v>4.1893590280687055E-4</v>
      </c>
      <c r="H31" s="65">
        <v>5</v>
      </c>
      <c r="I31" s="21">
        <f>IF(H45=0, "-", H31/H45)</f>
        <v>2.0584602717167557E-3</v>
      </c>
      <c r="J31" s="20">
        <f t="shared" si="0"/>
        <v>-1</v>
      </c>
      <c r="K31" s="21">
        <f t="shared" si="1"/>
        <v>-0.8</v>
      </c>
    </row>
    <row r="32" spans="1:11" x14ac:dyDescent="0.25">
      <c r="A32" s="7" t="s">
        <v>72</v>
      </c>
      <c r="B32" s="65">
        <v>3</v>
      </c>
      <c r="C32" s="39">
        <f>IF(B45=0, "-", B32/B45)</f>
        <v>1.1857707509881422E-2</v>
      </c>
      <c r="D32" s="65">
        <v>0</v>
      </c>
      <c r="E32" s="21">
        <f>IF(D45=0, "-", D32/D45)</f>
        <v>0</v>
      </c>
      <c r="F32" s="81">
        <v>24</v>
      </c>
      <c r="G32" s="39">
        <f>IF(F45=0, "-", F32/F45)</f>
        <v>1.0054461667364893E-2</v>
      </c>
      <c r="H32" s="65">
        <v>11</v>
      </c>
      <c r="I32" s="21">
        <f>IF(H45=0, "-", H32/H45)</f>
        <v>4.5286125977768632E-3</v>
      </c>
      <c r="J32" s="20" t="str">
        <f t="shared" si="0"/>
        <v>-</v>
      </c>
      <c r="K32" s="21">
        <f t="shared" si="1"/>
        <v>1.1818181818181819</v>
      </c>
    </row>
    <row r="33" spans="1:11" x14ac:dyDescent="0.25">
      <c r="A33" s="7" t="s">
        <v>73</v>
      </c>
      <c r="B33" s="65">
        <v>0</v>
      </c>
      <c r="C33" s="39">
        <f>IF(B45=0, "-", B33/B45)</f>
        <v>0</v>
      </c>
      <c r="D33" s="65">
        <v>0</v>
      </c>
      <c r="E33" s="21">
        <f>IF(D45=0, "-", D33/D45)</f>
        <v>0</v>
      </c>
      <c r="F33" s="81">
        <v>0</v>
      </c>
      <c r="G33" s="39">
        <f>IF(F45=0, "-", F33/F45)</f>
        <v>0</v>
      </c>
      <c r="H33" s="65">
        <v>1</v>
      </c>
      <c r="I33" s="21">
        <f>IF(H45=0, "-", H33/H45)</f>
        <v>4.1169205434335118E-4</v>
      </c>
      <c r="J33" s="20" t="str">
        <f t="shared" si="0"/>
        <v>-</v>
      </c>
      <c r="K33" s="21">
        <f t="shared" si="1"/>
        <v>-1</v>
      </c>
    </row>
    <row r="34" spans="1:11" x14ac:dyDescent="0.25">
      <c r="A34" s="7" t="s">
        <v>74</v>
      </c>
      <c r="B34" s="65">
        <v>2</v>
      </c>
      <c r="C34" s="39">
        <f>IF(B45=0, "-", B34/B45)</f>
        <v>7.9051383399209481E-3</v>
      </c>
      <c r="D34" s="65">
        <v>0</v>
      </c>
      <c r="E34" s="21">
        <f>IF(D45=0, "-", D34/D45)</f>
        <v>0</v>
      </c>
      <c r="F34" s="81">
        <v>26</v>
      </c>
      <c r="G34" s="39">
        <f>IF(F45=0, "-", F34/F45)</f>
        <v>1.0892333472978634E-2</v>
      </c>
      <c r="H34" s="65">
        <v>0</v>
      </c>
      <c r="I34" s="21">
        <f>IF(H45=0, "-", H34/H45)</f>
        <v>0</v>
      </c>
      <c r="J34" s="20" t="str">
        <f t="shared" si="0"/>
        <v>-</v>
      </c>
      <c r="K34" s="21" t="str">
        <f t="shared" si="1"/>
        <v>-</v>
      </c>
    </row>
    <row r="35" spans="1:11" x14ac:dyDescent="0.25">
      <c r="A35" s="7" t="s">
        <v>75</v>
      </c>
      <c r="B35" s="65">
        <v>0</v>
      </c>
      <c r="C35" s="39">
        <f>IF(B45=0, "-", B35/B45)</f>
        <v>0</v>
      </c>
      <c r="D35" s="65">
        <v>1</v>
      </c>
      <c r="E35" s="21">
        <f>IF(D45=0, "-", D35/D45)</f>
        <v>2.8490028490028491E-3</v>
      </c>
      <c r="F35" s="81">
        <v>20</v>
      </c>
      <c r="G35" s="39">
        <f>IF(F45=0, "-", F35/F45)</f>
        <v>8.378718056137411E-3</v>
      </c>
      <c r="H35" s="65">
        <v>10</v>
      </c>
      <c r="I35" s="21">
        <f>IF(H45=0, "-", H35/H45)</f>
        <v>4.1169205434335113E-3</v>
      </c>
      <c r="J35" s="20">
        <f t="shared" si="0"/>
        <v>-1</v>
      </c>
      <c r="K35" s="21">
        <f t="shared" si="1"/>
        <v>1</v>
      </c>
    </row>
    <row r="36" spans="1:11" x14ac:dyDescent="0.25">
      <c r="A36" s="7" t="s">
        <v>77</v>
      </c>
      <c r="B36" s="65">
        <v>0</v>
      </c>
      <c r="C36" s="39">
        <f>IF(B45=0, "-", B36/B45)</f>
        <v>0</v>
      </c>
      <c r="D36" s="65">
        <v>0</v>
      </c>
      <c r="E36" s="21">
        <f>IF(D45=0, "-", D36/D45)</f>
        <v>0</v>
      </c>
      <c r="F36" s="81">
        <v>2</v>
      </c>
      <c r="G36" s="39">
        <f>IF(F45=0, "-", F36/F45)</f>
        <v>8.378718056137411E-4</v>
      </c>
      <c r="H36" s="65">
        <v>0</v>
      </c>
      <c r="I36" s="21">
        <f>IF(H45=0, "-", H36/H45)</f>
        <v>0</v>
      </c>
      <c r="J36" s="20" t="str">
        <f t="shared" si="0"/>
        <v>-</v>
      </c>
      <c r="K36" s="21" t="str">
        <f t="shared" si="1"/>
        <v>-</v>
      </c>
    </row>
    <row r="37" spans="1:11" x14ac:dyDescent="0.25">
      <c r="A37" s="7" t="s">
        <v>79</v>
      </c>
      <c r="B37" s="65">
        <v>6</v>
      </c>
      <c r="C37" s="39">
        <f>IF(B45=0, "-", B37/B45)</f>
        <v>2.3715415019762844E-2</v>
      </c>
      <c r="D37" s="65">
        <v>5</v>
      </c>
      <c r="E37" s="21">
        <f>IF(D45=0, "-", D37/D45)</f>
        <v>1.4245014245014245E-2</v>
      </c>
      <c r="F37" s="81">
        <v>53</v>
      </c>
      <c r="G37" s="39">
        <f>IF(F45=0, "-", F37/F45)</f>
        <v>2.2203602848764138E-2</v>
      </c>
      <c r="H37" s="65">
        <v>82</v>
      </c>
      <c r="I37" s="21">
        <f>IF(H45=0, "-", H37/H45)</f>
        <v>3.37587484561548E-2</v>
      </c>
      <c r="J37" s="20">
        <f t="shared" si="0"/>
        <v>0.2</v>
      </c>
      <c r="K37" s="21">
        <f t="shared" si="1"/>
        <v>-0.35365853658536583</v>
      </c>
    </row>
    <row r="38" spans="1:11" x14ac:dyDescent="0.25">
      <c r="A38" s="7" t="s">
        <v>81</v>
      </c>
      <c r="B38" s="65">
        <v>14</v>
      </c>
      <c r="C38" s="39">
        <f>IF(B45=0, "-", B38/B45)</f>
        <v>5.533596837944664E-2</v>
      </c>
      <c r="D38" s="65">
        <v>8</v>
      </c>
      <c r="E38" s="21">
        <f>IF(D45=0, "-", D38/D45)</f>
        <v>2.2792022792022793E-2</v>
      </c>
      <c r="F38" s="81">
        <v>101</v>
      </c>
      <c r="G38" s="39">
        <f>IF(F45=0, "-", F38/F45)</f>
        <v>4.2312526183493925E-2</v>
      </c>
      <c r="H38" s="65">
        <v>89</v>
      </c>
      <c r="I38" s="21">
        <f>IF(H45=0, "-", H38/H45)</f>
        <v>3.6640592836558253E-2</v>
      </c>
      <c r="J38" s="20">
        <f t="shared" si="0"/>
        <v>0.75</v>
      </c>
      <c r="K38" s="21">
        <f t="shared" si="1"/>
        <v>0.1348314606741573</v>
      </c>
    </row>
    <row r="39" spans="1:11" x14ac:dyDescent="0.25">
      <c r="A39" s="7" t="s">
        <v>82</v>
      </c>
      <c r="B39" s="65">
        <v>33</v>
      </c>
      <c r="C39" s="39">
        <f>IF(B45=0, "-", B39/B45)</f>
        <v>0.13043478260869565</v>
      </c>
      <c r="D39" s="65">
        <v>102</v>
      </c>
      <c r="E39" s="21">
        <f>IF(D45=0, "-", D39/D45)</f>
        <v>0.29059829059829062</v>
      </c>
      <c r="F39" s="81">
        <v>439</v>
      </c>
      <c r="G39" s="39">
        <f>IF(F45=0, "-", F39/F45)</f>
        <v>0.18391286133221618</v>
      </c>
      <c r="H39" s="65">
        <v>254</v>
      </c>
      <c r="I39" s="21">
        <f>IF(H45=0, "-", H39/H45)</f>
        <v>0.10456978180321119</v>
      </c>
      <c r="J39" s="20">
        <f t="shared" si="0"/>
        <v>-0.67647058823529416</v>
      </c>
      <c r="K39" s="21">
        <f t="shared" si="1"/>
        <v>0.72834645669291342</v>
      </c>
    </row>
    <row r="40" spans="1:11" x14ac:dyDescent="0.25">
      <c r="A40" s="7" t="s">
        <v>83</v>
      </c>
      <c r="B40" s="65">
        <v>33</v>
      </c>
      <c r="C40" s="39">
        <f>IF(B45=0, "-", B40/B45)</f>
        <v>0.13043478260869565</v>
      </c>
      <c r="D40" s="65">
        <v>0</v>
      </c>
      <c r="E40" s="21">
        <f>IF(D45=0, "-", D40/D45)</f>
        <v>0</v>
      </c>
      <c r="F40" s="81">
        <v>99</v>
      </c>
      <c r="G40" s="39">
        <f>IF(F45=0, "-", F40/F45)</f>
        <v>4.1474654377880185E-2</v>
      </c>
      <c r="H40" s="65">
        <v>0</v>
      </c>
      <c r="I40" s="21">
        <f>IF(H45=0, "-", H40/H45)</f>
        <v>0</v>
      </c>
      <c r="J40" s="20" t="str">
        <f t="shared" si="0"/>
        <v>-</v>
      </c>
      <c r="K40" s="21" t="str">
        <f t="shared" si="1"/>
        <v>-</v>
      </c>
    </row>
    <row r="41" spans="1:11" x14ac:dyDescent="0.25">
      <c r="A41" s="7" t="s">
        <v>84</v>
      </c>
      <c r="B41" s="65">
        <v>27</v>
      </c>
      <c r="C41" s="39">
        <f>IF(B45=0, "-", B41/B45)</f>
        <v>0.1067193675889328</v>
      </c>
      <c r="D41" s="65">
        <v>60</v>
      </c>
      <c r="E41" s="21">
        <f>IF(D45=0, "-", D41/D45)</f>
        <v>0.17094017094017094</v>
      </c>
      <c r="F41" s="81">
        <v>367</v>
      </c>
      <c r="G41" s="39">
        <f>IF(F45=0, "-", F41/F45)</f>
        <v>0.15374947633012148</v>
      </c>
      <c r="H41" s="65">
        <v>508</v>
      </c>
      <c r="I41" s="21">
        <f>IF(H45=0, "-", H41/H45)</f>
        <v>0.20913956360642239</v>
      </c>
      <c r="J41" s="20">
        <f t="shared" si="0"/>
        <v>-0.55000000000000004</v>
      </c>
      <c r="K41" s="21">
        <f t="shared" si="1"/>
        <v>-0.27755905511811024</v>
      </c>
    </row>
    <row r="42" spans="1:11" x14ac:dyDescent="0.25">
      <c r="A42" s="7" t="s">
        <v>86</v>
      </c>
      <c r="B42" s="65">
        <v>13</v>
      </c>
      <c r="C42" s="39">
        <f>IF(B45=0, "-", B42/B45)</f>
        <v>5.1383399209486168E-2</v>
      </c>
      <c r="D42" s="65">
        <v>8</v>
      </c>
      <c r="E42" s="21">
        <f>IF(D45=0, "-", D42/D45)</f>
        <v>2.2792022792022793E-2</v>
      </c>
      <c r="F42" s="81">
        <v>68</v>
      </c>
      <c r="G42" s="39">
        <f>IF(F45=0, "-", F42/F45)</f>
        <v>2.8487641390867197E-2</v>
      </c>
      <c r="H42" s="65">
        <v>93</v>
      </c>
      <c r="I42" s="21">
        <f>IF(H45=0, "-", H42/H45)</f>
        <v>3.8287361053931657E-2</v>
      </c>
      <c r="J42" s="20">
        <f t="shared" si="0"/>
        <v>0.625</v>
      </c>
      <c r="K42" s="21">
        <f t="shared" si="1"/>
        <v>-0.26881720430107525</v>
      </c>
    </row>
    <row r="43" spans="1:11" x14ac:dyDescent="0.25">
      <c r="A43" s="7" t="s">
        <v>87</v>
      </c>
      <c r="B43" s="65">
        <v>1</v>
      </c>
      <c r="C43" s="39">
        <f>IF(B45=0, "-", B43/B45)</f>
        <v>3.952569169960474E-3</v>
      </c>
      <c r="D43" s="65">
        <v>2</v>
      </c>
      <c r="E43" s="21">
        <f>IF(D45=0, "-", D43/D45)</f>
        <v>5.6980056980056983E-3</v>
      </c>
      <c r="F43" s="81">
        <v>9</v>
      </c>
      <c r="G43" s="39">
        <f>IF(F45=0, "-", F43/F45)</f>
        <v>3.7704231252618349E-3</v>
      </c>
      <c r="H43" s="65">
        <v>8</v>
      </c>
      <c r="I43" s="21">
        <f>IF(H45=0, "-", H43/H45)</f>
        <v>3.2935364347468094E-3</v>
      </c>
      <c r="J43" s="20">
        <f t="shared" si="0"/>
        <v>-0.5</v>
      </c>
      <c r="K43" s="21">
        <f t="shared" si="1"/>
        <v>0.125</v>
      </c>
    </row>
    <row r="44" spans="1:11" x14ac:dyDescent="0.25">
      <c r="A44" s="2"/>
      <c r="B44" s="68"/>
      <c r="C44" s="33"/>
      <c r="D44" s="68"/>
      <c r="E44" s="6"/>
      <c r="F44" s="82"/>
      <c r="G44" s="33"/>
      <c r="H44" s="68"/>
      <c r="I44" s="6"/>
      <c r="J44" s="5"/>
      <c r="K44" s="6"/>
    </row>
    <row r="45" spans="1:11" s="43" customFormat="1" x14ac:dyDescent="0.25">
      <c r="A45" s="162" t="s">
        <v>505</v>
      </c>
      <c r="B45" s="71">
        <f>SUM(B7:B44)</f>
        <v>253</v>
      </c>
      <c r="C45" s="40">
        <v>1</v>
      </c>
      <c r="D45" s="71">
        <f>SUM(D7:D44)</f>
        <v>351</v>
      </c>
      <c r="E45" s="41">
        <v>1</v>
      </c>
      <c r="F45" s="77">
        <f>SUM(F7:F44)</f>
        <v>2387</v>
      </c>
      <c r="G45" s="42">
        <v>1</v>
      </c>
      <c r="H45" s="71">
        <f>SUM(H7:H44)</f>
        <v>2429</v>
      </c>
      <c r="I45" s="41">
        <v>1</v>
      </c>
      <c r="J45" s="37">
        <f>IF(D45=0, "-", (B45-D45)/D45)</f>
        <v>-0.27920227920227919</v>
      </c>
      <c r="K45" s="38">
        <f>IF(H45=0, "-", (F45-H45)/H45)</f>
        <v>-1.7291066282420751E-2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2022-10-04T19:46:36Z</dcterms:modified>
</cp:coreProperties>
</file>