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VFACTS\Output\2023 Reporting\September\Standard Reports\"/>
    </mc:Choice>
  </mc:AlternateContent>
  <xr:revisionPtr revIDLastSave="0" documentId="13_ncr:1_{936AE135-48EE-482F-AE59-EA8932B9944E}" xr6:coauthVersionLast="47" xr6:coauthVersionMax="47" xr10:uidLastSave="{00000000-0000-0000-0000-000000000000}"/>
  <bookViews>
    <workbookView xWindow="-23865" yWindow="555" windowWidth="21480" windowHeight="1488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I13" i="49"/>
  <c r="H13" i="49"/>
  <c r="J13" i="49" s="1"/>
  <c r="G13" i="49"/>
  <c r="H14" i="49"/>
  <c r="J14" i="49" s="1"/>
  <c r="G14" i="49"/>
  <c r="I14" i="49" s="1"/>
  <c r="H15" i="49"/>
  <c r="J15" i="49" s="1"/>
  <c r="G15" i="49"/>
  <c r="I15" i="49" s="1"/>
  <c r="I16" i="49"/>
  <c r="H16" i="49"/>
  <c r="J16" i="49" s="1"/>
  <c r="G16" i="49"/>
  <c r="I17" i="49"/>
  <c r="H17" i="49"/>
  <c r="J17" i="49" s="1"/>
  <c r="G17" i="49"/>
  <c r="I18" i="49"/>
  <c r="H18" i="49"/>
  <c r="J18" i="49" s="1"/>
  <c r="G18" i="49"/>
  <c r="I19" i="49"/>
  <c r="H19" i="49"/>
  <c r="J19" i="49" s="1"/>
  <c r="G19" i="49"/>
  <c r="J20" i="49"/>
  <c r="I20" i="49"/>
  <c r="H20" i="49"/>
  <c r="G20" i="49"/>
  <c r="H21" i="49"/>
  <c r="J21" i="49" s="1"/>
  <c r="G21" i="49"/>
  <c r="I21" i="49" s="1"/>
  <c r="I22" i="49"/>
  <c r="H22" i="49"/>
  <c r="J22" i="49" s="1"/>
  <c r="G22" i="49"/>
  <c r="H23" i="49"/>
  <c r="J23" i="49" s="1"/>
  <c r="G23" i="49"/>
  <c r="I23" i="49" s="1"/>
  <c r="I24" i="49"/>
  <c r="H24" i="49"/>
  <c r="J24" i="49" s="1"/>
  <c r="G24" i="49"/>
  <c r="J25" i="49"/>
  <c r="H25" i="49"/>
  <c r="G25" i="49"/>
  <c r="I25" i="49" s="1"/>
  <c r="I26" i="49"/>
  <c r="H26" i="49"/>
  <c r="J26" i="49" s="1"/>
  <c r="G26" i="49"/>
  <c r="H27" i="49"/>
  <c r="J27" i="49" s="1"/>
  <c r="G27" i="49"/>
  <c r="I27" i="49" s="1"/>
  <c r="J30" i="49"/>
  <c r="I30" i="49"/>
  <c r="H30" i="49"/>
  <c r="G30" i="49"/>
  <c r="J31" i="49"/>
  <c r="I31" i="49"/>
  <c r="H31" i="49"/>
  <c r="G31" i="49"/>
  <c r="H34" i="49"/>
  <c r="J34" i="49" s="1"/>
  <c r="G34" i="49"/>
  <c r="I34" i="49" s="1"/>
  <c r="I35" i="49"/>
  <c r="H35" i="49"/>
  <c r="J35" i="49" s="1"/>
  <c r="G35" i="49"/>
  <c r="H36" i="49"/>
  <c r="J36" i="49" s="1"/>
  <c r="G36" i="49"/>
  <c r="I36" i="49" s="1"/>
  <c r="H37" i="49"/>
  <c r="J37" i="49" s="1"/>
  <c r="G37" i="49"/>
  <c r="I37" i="49" s="1"/>
  <c r="H38" i="49"/>
  <c r="J38" i="49" s="1"/>
  <c r="G38" i="49"/>
  <c r="I38" i="49" s="1"/>
  <c r="H39" i="49"/>
  <c r="J39" i="49" s="1"/>
  <c r="G39" i="49"/>
  <c r="I39" i="49" s="1"/>
  <c r="I40" i="49"/>
  <c r="H40" i="49"/>
  <c r="J40" i="49" s="1"/>
  <c r="G40" i="49"/>
  <c r="I41" i="49"/>
  <c r="H41" i="49"/>
  <c r="J41" i="49" s="1"/>
  <c r="G41" i="49"/>
  <c r="I42" i="49"/>
  <c r="H42" i="49"/>
  <c r="J42" i="49" s="1"/>
  <c r="G42" i="49"/>
  <c r="H43" i="49"/>
  <c r="J43" i="49" s="1"/>
  <c r="G43" i="49"/>
  <c r="I43" i="49" s="1"/>
  <c r="I44" i="49"/>
  <c r="H44" i="49"/>
  <c r="J44" i="49" s="1"/>
  <c r="G44" i="49"/>
  <c r="H45" i="49"/>
  <c r="J45" i="49" s="1"/>
  <c r="G45" i="49"/>
  <c r="I45" i="49" s="1"/>
  <c r="I46" i="49"/>
  <c r="H46" i="49"/>
  <c r="J46" i="49" s="1"/>
  <c r="G46" i="49"/>
  <c r="H47" i="49"/>
  <c r="J47" i="49" s="1"/>
  <c r="G47" i="49"/>
  <c r="I47" i="49" s="1"/>
  <c r="H48" i="49"/>
  <c r="J48" i="49" s="1"/>
  <c r="G48" i="49"/>
  <c r="I48" i="49" s="1"/>
  <c r="H49" i="49"/>
  <c r="J49" i="49" s="1"/>
  <c r="G49" i="49"/>
  <c r="I49" i="49" s="1"/>
  <c r="J52" i="49"/>
  <c r="I52" i="49"/>
  <c r="H52" i="49"/>
  <c r="G52" i="49"/>
  <c r="J53" i="49"/>
  <c r="I53" i="49"/>
  <c r="H53" i="49"/>
  <c r="G53" i="49"/>
  <c r="J56" i="49"/>
  <c r="I56" i="49"/>
  <c r="H56" i="49"/>
  <c r="G56" i="49"/>
  <c r="J57" i="49"/>
  <c r="I57" i="49"/>
  <c r="H57" i="49"/>
  <c r="G57" i="49"/>
  <c r="H60" i="49"/>
  <c r="J60" i="49" s="1"/>
  <c r="G60" i="49"/>
  <c r="I60" i="49" s="1"/>
  <c r="H61" i="49"/>
  <c r="J61" i="49" s="1"/>
  <c r="G61" i="49"/>
  <c r="I61" i="49" s="1"/>
  <c r="I62" i="49"/>
  <c r="H62" i="49"/>
  <c r="J62" i="49" s="1"/>
  <c r="G62" i="49"/>
  <c r="H63" i="49"/>
  <c r="J63" i="49" s="1"/>
  <c r="G63" i="49"/>
  <c r="I63" i="49" s="1"/>
  <c r="I66" i="49"/>
  <c r="H66" i="49"/>
  <c r="J66" i="49" s="1"/>
  <c r="G66" i="49"/>
  <c r="J67" i="49"/>
  <c r="I67" i="49"/>
  <c r="H67" i="49"/>
  <c r="G67" i="49"/>
  <c r="I68" i="49"/>
  <c r="H68" i="49"/>
  <c r="J68" i="49" s="1"/>
  <c r="G68" i="49"/>
  <c r="J71" i="49"/>
  <c r="I71" i="49"/>
  <c r="H71" i="49"/>
  <c r="G71" i="49"/>
  <c r="J72" i="49"/>
  <c r="I72" i="49"/>
  <c r="H72" i="49"/>
  <c r="G72" i="49"/>
  <c r="J73" i="49"/>
  <c r="I73" i="49"/>
  <c r="H73" i="49"/>
  <c r="G73" i="49"/>
  <c r="J74" i="49"/>
  <c r="I74" i="49"/>
  <c r="H74" i="49"/>
  <c r="G74" i="49"/>
  <c r="J75" i="49"/>
  <c r="I75" i="49"/>
  <c r="H75" i="49"/>
  <c r="G75" i="49"/>
  <c r="H78" i="49"/>
  <c r="J78" i="49" s="1"/>
  <c r="G78" i="49"/>
  <c r="I78" i="49" s="1"/>
  <c r="H79" i="49"/>
  <c r="J79" i="49" s="1"/>
  <c r="G79" i="49"/>
  <c r="I79" i="49" s="1"/>
  <c r="H80" i="49"/>
  <c r="J80" i="49" s="1"/>
  <c r="G80" i="49"/>
  <c r="I80" i="49" s="1"/>
  <c r="J83" i="49"/>
  <c r="I83" i="49"/>
  <c r="H83" i="49"/>
  <c r="G83" i="49"/>
  <c r="J84" i="49"/>
  <c r="I84" i="49"/>
  <c r="H84" i="49"/>
  <c r="G84" i="49"/>
  <c r="I87" i="49"/>
  <c r="H87" i="49"/>
  <c r="J87" i="49" s="1"/>
  <c r="G87" i="49"/>
  <c r="I88" i="49"/>
  <c r="H88" i="49"/>
  <c r="J88" i="49" s="1"/>
  <c r="G88" i="49"/>
  <c r="H91" i="49"/>
  <c r="J91" i="49" s="1"/>
  <c r="G91" i="49"/>
  <c r="I91" i="49" s="1"/>
  <c r="H92" i="49"/>
  <c r="J92" i="49" s="1"/>
  <c r="G92" i="49"/>
  <c r="I92" i="49" s="1"/>
  <c r="H95" i="49"/>
  <c r="J95" i="49" s="1"/>
  <c r="G95" i="49"/>
  <c r="I95" i="49" s="1"/>
  <c r="H96" i="49"/>
  <c r="J96" i="49" s="1"/>
  <c r="G96" i="49"/>
  <c r="I96" i="49" s="1"/>
  <c r="H97" i="49"/>
  <c r="J97" i="49" s="1"/>
  <c r="G97" i="49"/>
  <c r="I97" i="49" s="1"/>
  <c r="I98" i="49"/>
  <c r="H98" i="49"/>
  <c r="J98" i="49" s="1"/>
  <c r="G98" i="49"/>
  <c r="H99" i="49"/>
  <c r="J99" i="49" s="1"/>
  <c r="G99" i="49"/>
  <c r="I99" i="49" s="1"/>
  <c r="H100" i="49"/>
  <c r="J100" i="49" s="1"/>
  <c r="G100" i="49"/>
  <c r="I100" i="49" s="1"/>
  <c r="H101" i="49"/>
  <c r="J101" i="49" s="1"/>
  <c r="G101" i="49"/>
  <c r="I101" i="49" s="1"/>
  <c r="H102" i="49"/>
  <c r="J102" i="49" s="1"/>
  <c r="G102" i="49"/>
  <c r="I102" i="49" s="1"/>
  <c r="I103" i="49"/>
  <c r="H103" i="49"/>
  <c r="J103" i="49" s="1"/>
  <c r="G103" i="49"/>
  <c r="H104" i="49"/>
  <c r="J104" i="49" s="1"/>
  <c r="G104" i="49"/>
  <c r="I104" i="49" s="1"/>
  <c r="I105" i="49"/>
  <c r="H105" i="49"/>
  <c r="J105" i="49" s="1"/>
  <c r="G105" i="49"/>
  <c r="H106" i="49"/>
  <c r="J106" i="49" s="1"/>
  <c r="G106" i="49"/>
  <c r="I106" i="49" s="1"/>
  <c r="I109" i="49"/>
  <c r="H109" i="49"/>
  <c r="J109" i="49" s="1"/>
  <c r="G109" i="49"/>
  <c r="I110" i="49"/>
  <c r="H110" i="49"/>
  <c r="J110" i="49" s="1"/>
  <c r="G110" i="49"/>
  <c r="H113" i="49"/>
  <c r="J113" i="49" s="1"/>
  <c r="G113" i="49"/>
  <c r="I113" i="49" s="1"/>
  <c r="H114" i="49"/>
  <c r="J114" i="49" s="1"/>
  <c r="G114" i="49"/>
  <c r="I114" i="49" s="1"/>
  <c r="H115" i="49"/>
  <c r="J115" i="49" s="1"/>
  <c r="G115" i="49"/>
  <c r="I115" i="49" s="1"/>
  <c r="H116" i="49"/>
  <c r="J116" i="49" s="1"/>
  <c r="G116" i="49"/>
  <c r="I116" i="49" s="1"/>
  <c r="J119" i="49"/>
  <c r="I119" i="49"/>
  <c r="H119" i="49"/>
  <c r="G119" i="49"/>
  <c r="J120" i="49"/>
  <c r="I120" i="49"/>
  <c r="H120" i="49"/>
  <c r="G120" i="49"/>
  <c r="I121" i="49"/>
  <c r="H121" i="49"/>
  <c r="J121" i="49" s="1"/>
  <c r="G121" i="49"/>
  <c r="J122" i="49"/>
  <c r="I122" i="49"/>
  <c r="H122" i="49"/>
  <c r="G122" i="49"/>
  <c r="I123" i="49"/>
  <c r="H123" i="49"/>
  <c r="J123" i="49" s="1"/>
  <c r="G123" i="49"/>
  <c r="I126" i="49"/>
  <c r="H126" i="49"/>
  <c r="J126" i="49" s="1"/>
  <c r="G126" i="49"/>
  <c r="J127" i="49"/>
  <c r="I127" i="49"/>
  <c r="H127" i="49"/>
  <c r="G127" i="49"/>
  <c r="H128" i="49"/>
  <c r="J128" i="49" s="1"/>
  <c r="G128" i="49"/>
  <c r="I128" i="49" s="1"/>
  <c r="H129" i="49"/>
  <c r="J129" i="49" s="1"/>
  <c r="G129" i="49"/>
  <c r="I129" i="49" s="1"/>
  <c r="H130" i="49"/>
  <c r="J130" i="49" s="1"/>
  <c r="G130" i="49"/>
  <c r="I130" i="49" s="1"/>
  <c r="H131" i="49"/>
  <c r="J131" i="49" s="1"/>
  <c r="G131" i="49"/>
  <c r="I131" i="49" s="1"/>
  <c r="I134" i="49"/>
  <c r="H134" i="49"/>
  <c r="J134" i="49" s="1"/>
  <c r="G134" i="49"/>
  <c r="H135" i="49"/>
  <c r="J135" i="49" s="1"/>
  <c r="G135" i="49"/>
  <c r="I135"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I143" i="49"/>
  <c r="H143" i="49"/>
  <c r="J143" i="49" s="1"/>
  <c r="G143" i="49"/>
  <c r="J144" i="49"/>
  <c r="I144" i="49"/>
  <c r="H144" i="49"/>
  <c r="G144" i="49"/>
  <c r="H145" i="49"/>
  <c r="J145" i="49" s="1"/>
  <c r="G145" i="49"/>
  <c r="I145" i="49" s="1"/>
  <c r="I148" i="49"/>
  <c r="H148" i="49"/>
  <c r="J148" i="49" s="1"/>
  <c r="G148" i="49"/>
  <c r="H149" i="49"/>
  <c r="J149" i="49" s="1"/>
  <c r="G149" i="49"/>
  <c r="I149" i="49" s="1"/>
  <c r="I150" i="49"/>
  <c r="H150" i="49"/>
  <c r="J150" i="49" s="1"/>
  <c r="G150" i="49"/>
  <c r="H151" i="49"/>
  <c r="J151" i="49" s="1"/>
  <c r="G151" i="49"/>
  <c r="I151" i="49" s="1"/>
  <c r="J152" i="49"/>
  <c r="I152" i="49"/>
  <c r="H152" i="49"/>
  <c r="G152" i="49"/>
  <c r="H153" i="49"/>
  <c r="J153" i="49" s="1"/>
  <c r="G153" i="49"/>
  <c r="I153" i="49" s="1"/>
  <c r="J154" i="49"/>
  <c r="H154" i="49"/>
  <c r="G154" i="49"/>
  <c r="I154" i="49" s="1"/>
  <c r="H155" i="49"/>
  <c r="J155" i="49" s="1"/>
  <c r="G155" i="49"/>
  <c r="I155" i="49" s="1"/>
  <c r="I156" i="49"/>
  <c r="H156" i="49"/>
  <c r="J156" i="49" s="1"/>
  <c r="G156" i="49"/>
  <c r="H157" i="49"/>
  <c r="J157" i="49" s="1"/>
  <c r="G157" i="49"/>
  <c r="I157" i="49" s="1"/>
  <c r="H158" i="49"/>
  <c r="J158" i="49" s="1"/>
  <c r="G158" i="49"/>
  <c r="I158" i="49" s="1"/>
  <c r="H159" i="49"/>
  <c r="J159" i="49" s="1"/>
  <c r="G159" i="49"/>
  <c r="I159" i="49" s="1"/>
  <c r="H160" i="49"/>
  <c r="J160" i="49" s="1"/>
  <c r="G160" i="49"/>
  <c r="I160" i="49" s="1"/>
  <c r="H161" i="49"/>
  <c r="J161" i="49" s="1"/>
  <c r="G161" i="49"/>
  <c r="I161" i="49" s="1"/>
  <c r="J164" i="49"/>
  <c r="I164" i="49"/>
  <c r="H164" i="49"/>
  <c r="G164" i="49"/>
  <c r="I165" i="49"/>
  <c r="H165" i="49"/>
  <c r="J165" i="49" s="1"/>
  <c r="G165" i="49"/>
  <c r="I166" i="49"/>
  <c r="H166" i="49"/>
  <c r="J166" i="49" s="1"/>
  <c r="G166" i="49"/>
  <c r="H169" i="49"/>
  <c r="J169" i="49" s="1"/>
  <c r="G169" i="49"/>
  <c r="I169" i="49" s="1"/>
  <c r="H170" i="49"/>
  <c r="J170" i="49" s="1"/>
  <c r="G170" i="49"/>
  <c r="I170" i="49" s="1"/>
  <c r="H171" i="49"/>
  <c r="J171" i="49" s="1"/>
  <c r="G171" i="49"/>
  <c r="I171" i="49" s="1"/>
  <c r="H172" i="49"/>
  <c r="J172" i="49" s="1"/>
  <c r="G172" i="49"/>
  <c r="I172" i="49" s="1"/>
  <c r="H175" i="49"/>
  <c r="J175" i="49" s="1"/>
  <c r="G175" i="49"/>
  <c r="I175" i="49" s="1"/>
  <c r="H176" i="49"/>
  <c r="J176" i="49" s="1"/>
  <c r="G176" i="49"/>
  <c r="I176" i="49" s="1"/>
  <c r="H177" i="49"/>
  <c r="J177" i="49" s="1"/>
  <c r="G177" i="49"/>
  <c r="I177" i="49" s="1"/>
  <c r="H178" i="49"/>
  <c r="J178" i="49" s="1"/>
  <c r="G178" i="49"/>
  <c r="I178" i="49" s="1"/>
  <c r="J181" i="49"/>
  <c r="I181" i="49"/>
  <c r="H181" i="49"/>
  <c r="G181" i="49"/>
  <c r="J182" i="49"/>
  <c r="I182" i="49"/>
  <c r="H182" i="49"/>
  <c r="G182" i="49"/>
  <c r="I185" i="49"/>
  <c r="H185" i="49"/>
  <c r="J185" i="49" s="1"/>
  <c r="G185" i="49"/>
  <c r="I186" i="49"/>
  <c r="H186" i="49"/>
  <c r="J186" i="49" s="1"/>
  <c r="G186" i="49"/>
  <c r="I187" i="49"/>
  <c r="H187" i="49"/>
  <c r="J187" i="49" s="1"/>
  <c r="G187" i="49"/>
  <c r="J188" i="49"/>
  <c r="I188" i="49"/>
  <c r="H188" i="49"/>
  <c r="G188" i="49"/>
  <c r="I189" i="49"/>
  <c r="H189" i="49"/>
  <c r="J189" i="49" s="1"/>
  <c r="G189" i="49"/>
  <c r="I192" i="49"/>
  <c r="H192" i="49"/>
  <c r="J192" i="49" s="1"/>
  <c r="G192" i="49"/>
  <c r="I193" i="49"/>
  <c r="H193" i="49"/>
  <c r="J193" i="49" s="1"/>
  <c r="G193" i="49"/>
  <c r="H194" i="49"/>
  <c r="J194" i="49" s="1"/>
  <c r="G194" i="49"/>
  <c r="I194" i="49" s="1"/>
  <c r="H195" i="49"/>
  <c r="J195" i="49" s="1"/>
  <c r="G195" i="49"/>
  <c r="I195" i="49" s="1"/>
  <c r="H196" i="49"/>
  <c r="J196" i="49" s="1"/>
  <c r="G196" i="49"/>
  <c r="I196" i="49" s="1"/>
  <c r="H197" i="49"/>
  <c r="J197" i="49" s="1"/>
  <c r="G197" i="49"/>
  <c r="I197" i="49" s="1"/>
  <c r="H200" i="49"/>
  <c r="J200" i="49" s="1"/>
  <c r="G200" i="49"/>
  <c r="I200" i="49" s="1"/>
  <c r="H201" i="49"/>
  <c r="J201" i="49" s="1"/>
  <c r="G201" i="49"/>
  <c r="I201" i="49" s="1"/>
  <c r="H204" i="49"/>
  <c r="J204" i="49" s="1"/>
  <c r="G204" i="49"/>
  <c r="I204" i="49" s="1"/>
  <c r="H205" i="49"/>
  <c r="J205" i="49" s="1"/>
  <c r="G205" i="49"/>
  <c r="I205" i="49" s="1"/>
  <c r="H206" i="49"/>
  <c r="J206" i="49" s="1"/>
  <c r="G206" i="49"/>
  <c r="I206" i="49" s="1"/>
  <c r="H207" i="49"/>
  <c r="J207" i="49" s="1"/>
  <c r="G207" i="49"/>
  <c r="I207" i="49" s="1"/>
  <c r="H208" i="49"/>
  <c r="J208" i="49" s="1"/>
  <c r="G208" i="49"/>
  <c r="I208" i="49" s="1"/>
  <c r="H209" i="49"/>
  <c r="J209" i="49" s="1"/>
  <c r="G209" i="49"/>
  <c r="I209" i="49" s="1"/>
  <c r="H210" i="49"/>
  <c r="J210" i="49" s="1"/>
  <c r="G210" i="49"/>
  <c r="I210" i="49" s="1"/>
  <c r="H211" i="49"/>
  <c r="J211" i="49" s="1"/>
  <c r="G211" i="49"/>
  <c r="I211" i="49" s="1"/>
  <c r="H212" i="49"/>
  <c r="J212" i="49" s="1"/>
  <c r="G212" i="49"/>
  <c r="I212" i="49" s="1"/>
  <c r="H213" i="49"/>
  <c r="J213" i="49" s="1"/>
  <c r="G213" i="49"/>
  <c r="I213" i="49" s="1"/>
  <c r="H214" i="49"/>
  <c r="J214" i="49" s="1"/>
  <c r="G214" i="49"/>
  <c r="I214" i="49" s="1"/>
  <c r="H215" i="49"/>
  <c r="J215" i="49" s="1"/>
  <c r="G215" i="49"/>
  <c r="I215" i="49" s="1"/>
  <c r="J218" i="49"/>
  <c r="I218" i="49"/>
  <c r="H218" i="49"/>
  <c r="G218" i="49"/>
  <c r="J219" i="49"/>
  <c r="I219" i="49"/>
  <c r="H219" i="49"/>
  <c r="G219" i="49"/>
  <c r="H222" i="49"/>
  <c r="J222" i="49" s="1"/>
  <c r="G222" i="49"/>
  <c r="I222" i="49" s="1"/>
  <c r="H223" i="49"/>
  <c r="J223" i="49" s="1"/>
  <c r="G223" i="49"/>
  <c r="I223" i="49" s="1"/>
  <c r="H224" i="49"/>
  <c r="J224" i="49" s="1"/>
  <c r="G224" i="49"/>
  <c r="I224" i="49" s="1"/>
  <c r="H225" i="49"/>
  <c r="J225" i="49" s="1"/>
  <c r="G225" i="49"/>
  <c r="I225" i="49" s="1"/>
  <c r="H226" i="49"/>
  <c r="J226" i="49" s="1"/>
  <c r="G226" i="49"/>
  <c r="I226" i="49" s="1"/>
  <c r="H227" i="49"/>
  <c r="J227" i="49" s="1"/>
  <c r="G227" i="49"/>
  <c r="I227" i="49" s="1"/>
  <c r="I228" i="49"/>
  <c r="H228" i="49"/>
  <c r="J228" i="49" s="1"/>
  <c r="G228" i="49"/>
  <c r="H229" i="49"/>
  <c r="J229" i="49" s="1"/>
  <c r="G229" i="49"/>
  <c r="I229" i="49" s="1"/>
  <c r="H232" i="49"/>
  <c r="J232" i="49" s="1"/>
  <c r="G232" i="49"/>
  <c r="I232" i="49" s="1"/>
  <c r="H233" i="49"/>
  <c r="J233" i="49" s="1"/>
  <c r="G233" i="49"/>
  <c r="I233" i="49" s="1"/>
  <c r="I234" i="49"/>
  <c r="H234" i="49"/>
  <c r="J234" i="49" s="1"/>
  <c r="G234" i="49"/>
  <c r="I235" i="49"/>
  <c r="H235" i="49"/>
  <c r="J235" i="49" s="1"/>
  <c r="G235" i="49"/>
  <c r="H236" i="49"/>
  <c r="J236" i="49" s="1"/>
  <c r="G236" i="49"/>
  <c r="I236" i="49" s="1"/>
  <c r="J237" i="49"/>
  <c r="I237" i="49"/>
  <c r="H237" i="49"/>
  <c r="G237" i="49"/>
  <c r="H238" i="49"/>
  <c r="J238" i="49" s="1"/>
  <c r="G238" i="49"/>
  <c r="I238" i="49" s="1"/>
  <c r="I239" i="49"/>
  <c r="H239" i="49"/>
  <c r="J239" i="49" s="1"/>
  <c r="G239" i="49"/>
  <c r="H240" i="49"/>
  <c r="J240" i="49" s="1"/>
  <c r="G240" i="49"/>
  <c r="I240" i="49" s="1"/>
  <c r="H243" i="49"/>
  <c r="J243" i="49" s="1"/>
  <c r="G243" i="49"/>
  <c r="I243" i="49" s="1"/>
  <c r="J244" i="49"/>
  <c r="I244" i="49"/>
  <c r="H244" i="49"/>
  <c r="G244" i="49"/>
  <c r="H245" i="49"/>
  <c r="J245" i="49" s="1"/>
  <c r="G245" i="49"/>
  <c r="I245" i="49" s="1"/>
  <c r="H246" i="49"/>
  <c r="J246" i="49" s="1"/>
  <c r="G246" i="49"/>
  <c r="I246" i="49" s="1"/>
  <c r="H247" i="49"/>
  <c r="J247" i="49" s="1"/>
  <c r="G247" i="49"/>
  <c r="I247" i="49" s="1"/>
  <c r="H248" i="49"/>
  <c r="J248" i="49" s="1"/>
  <c r="G248" i="49"/>
  <c r="I248" i="49" s="1"/>
  <c r="J251" i="49"/>
  <c r="I251" i="49"/>
  <c r="H251" i="49"/>
  <c r="G251" i="49"/>
  <c r="I252" i="49"/>
  <c r="H252" i="49"/>
  <c r="J252" i="49" s="1"/>
  <c r="G252" i="49"/>
  <c r="I253" i="49"/>
  <c r="H253" i="49"/>
  <c r="J253" i="49" s="1"/>
  <c r="G253" i="49"/>
  <c r="I256" i="49"/>
  <c r="H256" i="49"/>
  <c r="J256" i="49" s="1"/>
  <c r="G256" i="49"/>
  <c r="I257" i="49"/>
  <c r="H257" i="49"/>
  <c r="J257" i="49" s="1"/>
  <c r="G257" i="49"/>
  <c r="I260" i="49"/>
  <c r="H260" i="49"/>
  <c r="J260" i="49" s="1"/>
  <c r="G260" i="49"/>
  <c r="I261" i="49"/>
  <c r="H261" i="49"/>
  <c r="J261" i="49" s="1"/>
  <c r="G261" i="49"/>
  <c r="I264" i="49"/>
  <c r="H264" i="49"/>
  <c r="J264" i="49" s="1"/>
  <c r="G264" i="49"/>
  <c r="J265" i="49"/>
  <c r="I265" i="49"/>
  <c r="H265" i="49"/>
  <c r="G265" i="49"/>
  <c r="I266" i="49"/>
  <c r="H266" i="49"/>
  <c r="J266" i="49" s="1"/>
  <c r="G266" i="49"/>
  <c r="I269" i="49"/>
  <c r="H269" i="49"/>
  <c r="J269" i="49" s="1"/>
  <c r="G269" i="49"/>
  <c r="H270" i="49"/>
  <c r="J270" i="49" s="1"/>
  <c r="G270" i="49"/>
  <c r="I270" i="49" s="1"/>
  <c r="H271" i="49"/>
  <c r="J271" i="49" s="1"/>
  <c r="G271" i="49"/>
  <c r="I271" i="49" s="1"/>
  <c r="H272" i="49"/>
  <c r="J272" i="49" s="1"/>
  <c r="G272" i="49"/>
  <c r="I272" i="49" s="1"/>
  <c r="H273" i="49"/>
  <c r="J273" i="49" s="1"/>
  <c r="G273" i="49"/>
  <c r="I273" i="49" s="1"/>
  <c r="J274" i="49"/>
  <c r="I274" i="49"/>
  <c r="H274" i="49"/>
  <c r="G274" i="49"/>
  <c r="H275" i="49"/>
  <c r="J275" i="49" s="1"/>
  <c r="G275" i="49"/>
  <c r="I275" i="49" s="1"/>
  <c r="H276" i="49"/>
  <c r="J276" i="49" s="1"/>
  <c r="G276" i="49"/>
  <c r="I276" i="49" s="1"/>
  <c r="J277" i="49"/>
  <c r="I277" i="49"/>
  <c r="H277" i="49"/>
  <c r="G277" i="49"/>
  <c r="H278" i="49"/>
  <c r="J278" i="49" s="1"/>
  <c r="G278" i="49"/>
  <c r="I278" i="49" s="1"/>
  <c r="I279" i="49"/>
  <c r="H279" i="49"/>
  <c r="J279" i="49" s="1"/>
  <c r="G279" i="49"/>
  <c r="H280" i="49"/>
  <c r="J280" i="49" s="1"/>
  <c r="G280" i="49"/>
  <c r="I280" i="49" s="1"/>
  <c r="H281" i="49"/>
  <c r="J281" i="49" s="1"/>
  <c r="G281" i="49"/>
  <c r="I281" i="49" s="1"/>
  <c r="H282" i="49"/>
  <c r="J282" i="49" s="1"/>
  <c r="G282" i="49"/>
  <c r="I282" i="49" s="1"/>
  <c r="H283" i="49"/>
  <c r="J283" i="49" s="1"/>
  <c r="G283" i="49"/>
  <c r="I283" i="49" s="1"/>
  <c r="H286" i="49"/>
  <c r="J286" i="49" s="1"/>
  <c r="G286" i="49"/>
  <c r="I286" i="49" s="1"/>
  <c r="H287" i="49"/>
  <c r="J287" i="49" s="1"/>
  <c r="G287" i="49"/>
  <c r="I287" i="49" s="1"/>
  <c r="H288" i="49"/>
  <c r="J288" i="49" s="1"/>
  <c r="G288" i="49"/>
  <c r="I288" i="49" s="1"/>
  <c r="I289" i="49"/>
  <c r="H289" i="49"/>
  <c r="J289" i="49" s="1"/>
  <c r="G289" i="49"/>
  <c r="H290" i="49"/>
  <c r="J290" i="49" s="1"/>
  <c r="G290" i="49"/>
  <c r="I290" i="49" s="1"/>
  <c r="I291" i="49"/>
  <c r="H291" i="49"/>
  <c r="J291" i="49" s="1"/>
  <c r="G291" i="49"/>
  <c r="J292" i="49"/>
  <c r="I292" i="49"/>
  <c r="H292" i="49"/>
  <c r="G292" i="49"/>
  <c r="I293" i="49"/>
  <c r="H293" i="49"/>
  <c r="J293" i="49" s="1"/>
  <c r="G293" i="49"/>
  <c r="J294" i="49"/>
  <c r="I294" i="49"/>
  <c r="H294" i="49"/>
  <c r="G294" i="49"/>
  <c r="I295" i="49"/>
  <c r="H295" i="49"/>
  <c r="J295" i="49" s="1"/>
  <c r="G295" i="49"/>
  <c r="J296" i="49"/>
  <c r="I296" i="49"/>
  <c r="H296" i="49"/>
  <c r="G296" i="49"/>
  <c r="I297" i="49"/>
  <c r="H297" i="49"/>
  <c r="J297" i="49" s="1"/>
  <c r="G297" i="49"/>
  <c r="H298" i="49"/>
  <c r="J298" i="49" s="1"/>
  <c r="G298" i="49"/>
  <c r="I298" i="49" s="1"/>
  <c r="H299" i="49"/>
  <c r="J299" i="49" s="1"/>
  <c r="G299" i="49"/>
  <c r="I299" i="49" s="1"/>
  <c r="H300" i="49"/>
  <c r="J300" i="49" s="1"/>
  <c r="G300" i="49"/>
  <c r="I300" i="49" s="1"/>
  <c r="I301" i="49"/>
  <c r="H301" i="49"/>
  <c r="J301" i="49" s="1"/>
  <c r="G301" i="49"/>
  <c r="J302" i="49"/>
  <c r="I302" i="49"/>
  <c r="H302" i="49"/>
  <c r="G302" i="49"/>
  <c r="H303" i="49"/>
  <c r="J303" i="49" s="1"/>
  <c r="G303" i="49"/>
  <c r="I303" i="49" s="1"/>
  <c r="I304" i="49"/>
  <c r="H304" i="49"/>
  <c r="J304" i="49" s="1"/>
  <c r="G304" i="49"/>
  <c r="I305" i="49"/>
  <c r="H305" i="49"/>
  <c r="J305" i="49" s="1"/>
  <c r="G305" i="49"/>
  <c r="H306" i="49"/>
  <c r="J306" i="49" s="1"/>
  <c r="G306" i="49"/>
  <c r="I306" i="49" s="1"/>
  <c r="J309" i="49"/>
  <c r="I309" i="49"/>
  <c r="H309" i="49"/>
  <c r="G309" i="49"/>
  <c r="J310" i="49"/>
  <c r="I310" i="49"/>
  <c r="H310" i="49"/>
  <c r="G310" i="49"/>
  <c r="H313" i="49"/>
  <c r="J313" i="49" s="1"/>
  <c r="G313" i="49"/>
  <c r="I313" i="49" s="1"/>
  <c r="I314" i="49"/>
  <c r="H314" i="49"/>
  <c r="J314" i="49" s="1"/>
  <c r="G314" i="49"/>
  <c r="I315" i="49"/>
  <c r="H315" i="49"/>
  <c r="J315" i="49" s="1"/>
  <c r="G315" i="49"/>
  <c r="J316" i="49"/>
  <c r="I316" i="49"/>
  <c r="H316" i="49"/>
  <c r="G316" i="49"/>
  <c r="H317" i="49"/>
  <c r="J317" i="49" s="1"/>
  <c r="G317" i="49"/>
  <c r="I317" i="49" s="1"/>
  <c r="H318" i="49"/>
  <c r="J318" i="49" s="1"/>
  <c r="G318" i="49"/>
  <c r="I318" i="49" s="1"/>
  <c r="H321" i="49"/>
  <c r="J321" i="49" s="1"/>
  <c r="G321" i="49"/>
  <c r="I321" i="49" s="1"/>
  <c r="H322" i="49"/>
  <c r="J322" i="49" s="1"/>
  <c r="G322" i="49"/>
  <c r="I322" i="49" s="1"/>
  <c r="J323" i="49"/>
  <c r="I323" i="49"/>
  <c r="H323" i="49"/>
  <c r="G323" i="49"/>
  <c r="J324" i="49"/>
  <c r="I324" i="49"/>
  <c r="H324" i="49"/>
  <c r="G324" i="49"/>
  <c r="H325" i="49"/>
  <c r="J325" i="49" s="1"/>
  <c r="G325" i="49"/>
  <c r="I325" i="49" s="1"/>
  <c r="H326" i="49"/>
  <c r="J326" i="49" s="1"/>
  <c r="G326" i="49"/>
  <c r="I326" i="49" s="1"/>
  <c r="J329" i="49"/>
  <c r="I329" i="49"/>
  <c r="H329" i="49"/>
  <c r="G329" i="49"/>
  <c r="I330" i="49"/>
  <c r="H330" i="49"/>
  <c r="J330" i="49" s="1"/>
  <c r="G330" i="49"/>
  <c r="H331" i="49"/>
  <c r="J331" i="49" s="1"/>
  <c r="G331" i="49"/>
  <c r="I331" i="49" s="1"/>
  <c r="H332" i="49"/>
  <c r="J332" i="49" s="1"/>
  <c r="G332" i="49"/>
  <c r="I332" i="49" s="1"/>
  <c r="H333" i="49"/>
  <c r="J333" i="49" s="1"/>
  <c r="G333" i="49"/>
  <c r="I333" i="49" s="1"/>
  <c r="H336" i="49"/>
  <c r="J336" i="49" s="1"/>
  <c r="G336" i="49"/>
  <c r="I336" i="49" s="1"/>
  <c r="H337" i="49"/>
  <c r="J337" i="49" s="1"/>
  <c r="G337" i="49"/>
  <c r="I337" i="49" s="1"/>
  <c r="H338" i="49"/>
  <c r="J338" i="49" s="1"/>
  <c r="G338" i="49"/>
  <c r="I338" i="49" s="1"/>
  <c r="I339" i="49"/>
  <c r="H339" i="49"/>
  <c r="J339" i="49" s="1"/>
  <c r="G339" i="49"/>
  <c r="H340" i="49"/>
  <c r="J340" i="49" s="1"/>
  <c r="G340" i="49"/>
  <c r="I340" i="49" s="1"/>
  <c r="H341" i="49"/>
  <c r="J341" i="49" s="1"/>
  <c r="G341" i="49"/>
  <c r="I341" i="49" s="1"/>
  <c r="H342" i="49"/>
  <c r="J342" i="49" s="1"/>
  <c r="G342" i="49"/>
  <c r="I342" i="49" s="1"/>
  <c r="H343" i="49"/>
  <c r="J343" i="49" s="1"/>
  <c r="G343" i="49"/>
  <c r="I343" i="49" s="1"/>
  <c r="H344" i="49"/>
  <c r="J344" i="49" s="1"/>
  <c r="G344" i="49"/>
  <c r="I344" i="49" s="1"/>
  <c r="I347" i="49"/>
  <c r="H347" i="49"/>
  <c r="J347" i="49" s="1"/>
  <c r="G347" i="49"/>
  <c r="I348" i="49"/>
  <c r="H348" i="49"/>
  <c r="J348" i="49" s="1"/>
  <c r="G348" i="49"/>
  <c r="H349" i="49"/>
  <c r="J349" i="49" s="1"/>
  <c r="G349" i="49"/>
  <c r="I349" i="49" s="1"/>
  <c r="H350" i="49"/>
  <c r="J350" i="49" s="1"/>
  <c r="G350" i="49"/>
  <c r="I350" i="49" s="1"/>
  <c r="H351" i="49"/>
  <c r="J351" i="49" s="1"/>
  <c r="G351" i="49"/>
  <c r="I351" i="49" s="1"/>
  <c r="J352" i="49"/>
  <c r="I352" i="49"/>
  <c r="H352" i="49"/>
  <c r="G352" i="49"/>
  <c r="H353" i="49"/>
  <c r="J353" i="49" s="1"/>
  <c r="G353" i="49"/>
  <c r="I353" i="49" s="1"/>
  <c r="J354" i="49"/>
  <c r="I354" i="49"/>
  <c r="H354" i="49"/>
  <c r="G354" i="49"/>
  <c r="H355" i="49"/>
  <c r="J355" i="49" s="1"/>
  <c r="G355" i="49"/>
  <c r="I355" i="49" s="1"/>
  <c r="H356" i="49"/>
  <c r="J356" i="49" s="1"/>
  <c r="G356" i="49"/>
  <c r="I356" i="49" s="1"/>
  <c r="H357" i="49"/>
  <c r="J357" i="49" s="1"/>
  <c r="G357" i="49"/>
  <c r="I357" i="49" s="1"/>
  <c r="I360" i="49"/>
  <c r="H360" i="49"/>
  <c r="J360" i="49" s="1"/>
  <c r="G360" i="49"/>
  <c r="H361" i="49"/>
  <c r="J361" i="49" s="1"/>
  <c r="G361" i="49"/>
  <c r="I361" i="49" s="1"/>
  <c r="J362" i="49"/>
  <c r="I362" i="49"/>
  <c r="H362" i="49"/>
  <c r="G362" i="49"/>
  <c r="I363" i="49"/>
  <c r="H363" i="49"/>
  <c r="J363" i="49" s="1"/>
  <c r="G363" i="49"/>
  <c r="J364" i="49"/>
  <c r="I364" i="49"/>
  <c r="H364" i="49"/>
  <c r="G364" i="49"/>
  <c r="H365" i="49"/>
  <c r="J365" i="49" s="1"/>
  <c r="G365" i="49"/>
  <c r="I365" i="49" s="1"/>
  <c r="I366" i="49"/>
  <c r="H366" i="49"/>
  <c r="J366" i="49" s="1"/>
  <c r="G366" i="49"/>
  <c r="H367" i="49"/>
  <c r="J367" i="49" s="1"/>
  <c r="G367" i="49"/>
  <c r="I367" i="49" s="1"/>
  <c r="H370" i="49"/>
  <c r="J370" i="49" s="1"/>
  <c r="G370" i="49"/>
  <c r="I370" i="49" s="1"/>
  <c r="H371" i="49"/>
  <c r="J371" i="49" s="1"/>
  <c r="G371" i="49"/>
  <c r="I371" i="49" s="1"/>
  <c r="I374" i="49"/>
  <c r="H374" i="49"/>
  <c r="J374" i="49" s="1"/>
  <c r="G374" i="49"/>
  <c r="I375" i="49"/>
  <c r="H375" i="49"/>
  <c r="J375" i="49" s="1"/>
  <c r="G375" i="49"/>
  <c r="I376" i="49"/>
  <c r="H376" i="49"/>
  <c r="J376" i="49" s="1"/>
  <c r="G376" i="49"/>
  <c r="H377" i="49"/>
  <c r="J377" i="49" s="1"/>
  <c r="G377" i="49"/>
  <c r="I377" i="49" s="1"/>
  <c r="I378" i="49"/>
  <c r="H378" i="49"/>
  <c r="J378" i="49" s="1"/>
  <c r="G378" i="49"/>
  <c r="H379" i="49"/>
  <c r="J379" i="49" s="1"/>
  <c r="G379" i="49"/>
  <c r="I379" i="49" s="1"/>
  <c r="I380" i="49"/>
  <c r="H380" i="49"/>
  <c r="J380" i="49" s="1"/>
  <c r="G380" i="49"/>
  <c r="H381" i="49"/>
  <c r="J381" i="49" s="1"/>
  <c r="G381" i="49"/>
  <c r="I381" i="49" s="1"/>
  <c r="H384" i="49"/>
  <c r="J384" i="49" s="1"/>
  <c r="G384" i="49"/>
  <c r="I384" i="49" s="1"/>
  <c r="I385" i="49"/>
  <c r="H385" i="49"/>
  <c r="J385" i="49" s="1"/>
  <c r="G385" i="49"/>
  <c r="H386" i="49"/>
  <c r="J386" i="49" s="1"/>
  <c r="G386" i="49"/>
  <c r="I386" i="49" s="1"/>
  <c r="H387" i="49"/>
  <c r="J387" i="49" s="1"/>
  <c r="G387" i="49"/>
  <c r="I387" i="49" s="1"/>
  <c r="H390" i="49"/>
  <c r="J390" i="49" s="1"/>
  <c r="G390" i="49"/>
  <c r="I390" i="49" s="1"/>
  <c r="I391" i="49"/>
  <c r="H391" i="49"/>
  <c r="J391" i="49" s="1"/>
  <c r="G391" i="49"/>
  <c r="I392" i="49"/>
  <c r="H392" i="49"/>
  <c r="J392" i="49" s="1"/>
  <c r="G392" i="49"/>
  <c r="H393" i="49"/>
  <c r="J393" i="49" s="1"/>
  <c r="G393" i="49"/>
  <c r="I393" i="49" s="1"/>
  <c r="H394" i="49"/>
  <c r="J394" i="49" s="1"/>
  <c r="G394" i="49"/>
  <c r="I394" i="49" s="1"/>
  <c r="I395" i="49"/>
  <c r="H395" i="49"/>
  <c r="J395" i="49" s="1"/>
  <c r="G395" i="49"/>
  <c r="H396" i="49"/>
  <c r="J396" i="49" s="1"/>
  <c r="G396" i="49"/>
  <c r="I396" i="49" s="1"/>
  <c r="H397" i="49"/>
  <c r="J397" i="49" s="1"/>
  <c r="G397" i="49"/>
  <c r="I397" i="49" s="1"/>
  <c r="H400" i="49"/>
  <c r="J400" i="49" s="1"/>
  <c r="G400" i="49"/>
  <c r="I400" i="49" s="1"/>
  <c r="H401" i="49"/>
  <c r="J401" i="49" s="1"/>
  <c r="G401" i="49"/>
  <c r="I401" i="49" s="1"/>
  <c r="J404" i="49"/>
  <c r="I404" i="49"/>
  <c r="H404" i="49"/>
  <c r="G404" i="49"/>
  <c r="J405" i="49"/>
  <c r="I405" i="49"/>
  <c r="H405" i="49"/>
  <c r="G405" i="49"/>
  <c r="H408" i="49"/>
  <c r="J408" i="49" s="1"/>
  <c r="G408" i="49"/>
  <c r="I408" i="49" s="1"/>
  <c r="H409" i="49"/>
  <c r="J409" i="49" s="1"/>
  <c r="G409" i="49"/>
  <c r="I409" i="49" s="1"/>
  <c r="H410" i="49"/>
  <c r="J410" i="49" s="1"/>
  <c r="G410" i="49"/>
  <c r="I410" i="49" s="1"/>
  <c r="H411" i="49"/>
  <c r="J411" i="49" s="1"/>
  <c r="G411" i="49"/>
  <c r="I411" i="49" s="1"/>
  <c r="I412" i="49"/>
  <c r="H412" i="49"/>
  <c r="J412" i="49" s="1"/>
  <c r="G412" i="49"/>
  <c r="H413" i="49"/>
  <c r="J413" i="49" s="1"/>
  <c r="G413" i="49"/>
  <c r="I413" i="49" s="1"/>
  <c r="H414" i="49"/>
  <c r="J414" i="49" s="1"/>
  <c r="G414" i="49"/>
  <c r="I414" i="49" s="1"/>
  <c r="H415" i="49"/>
  <c r="J415" i="49" s="1"/>
  <c r="G415" i="49"/>
  <c r="I415" i="49" s="1"/>
  <c r="H418" i="49"/>
  <c r="J418" i="49" s="1"/>
  <c r="G418" i="49"/>
  <c r="I418" i="49" s="1"/>
  <c r="H419" i="49"/>
  <c r="J419" i="49" s="1"/>
  <c r="G419" i="49"/>
  <c r="I419" i="49" s="1"/>
  <c r="H420" i="49"/>
  <c r="J420" i="49" s="1"/>
  <c r="G420" i="49"/>
  <c r="I420" i="49" s="1"/>
  <c r="H421" i="49"/>
  <c r="J421" i="49" s="1"/>
  <c r="G421" i="49"/>
  <c r="I421" i="49" s="1"/>
  <c r="I424" i="49"/>
  <c r="H424" i="49"/>
  <c r="J424" i="49" s="1"/>
  <c r="G424" i="49"/>
  <c r="J425" i="49"/>
  <c r="I425" i="49"/>
  <c r="H425" i="49"/>
  <c r="G425" i="49"/>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4" i="49"/>
  <c r="J434" i="49" s="1"/>
  <c r="G434" i="49"/>
  <c r="I434" i="49" s="1"/>
  <c r="H435" i="49"/>
  <c r="J435" i="49" s="1"/>
  <c r="G435" i="49"/>
  <c r="I435" i="49" s="1"/>
  <c r="H436" i="49"/>
  <c r="J436" i="49" s="1"/>
  <c r="G436" i="49"/>
  <c r="I436" i="49" s="1"/>
  <c r="I437" i="49"/>
  <c r="H437" i="49"/>
  <c r="J437" i="49" s="1"/>
  <c r="G437" i="49"/>
  <c r="H438" i="49"/>
  <c r="J438" i="49" s="1"/>
  <c r="G438" i="49"/>
  <c r="I438" i="49" s="1"/>
  <c r="H439" i="49"/>
  <c r="J439" i="49" s="1"/>
  <c r="G439" i="49"/>
  <c r="I439" i="49" s="1"/>
  <c r="H440" i="49"/>
  <c r="J440" i="49" s="1"/>
  <c r="G440" i="49"/>
  <c r="I440" i="49" s="1"/>
  <c r="H443" i="49"/>
  <c r="J443" i="49" s="1"/>
  <c r="G443" i="49"/>
  <c r="I443" i="49" s="1"/>
  <c r="H444" i="49"/>
  <c r="J444" i="49" s="1"/>
  <c r="G444" i="49"/>
  <c r="I444" i="49" s="1"/>
  <c r="H445" i="49"/>
  <c r="J445" i="49" s="1"/>
  <c r="G445" i="49"/>
  <c r="I445" i="49" s="1"/>
  <c r="H448" i="49"/>
  <c r="J448" i="49" s="1"/>
  <c r="G448" i="49"/>
  <c r="I448" i="49" s="1"/>
  <c r="H449" i="49"/>
  <c r="J449" i="49" s="1"/>
  <c r="G449" i="49"/>
  <c r="I449" i="49" s="1"/>
  <c r="I450" i="49"/>
  <c r="H450" i="49"/>
  <c r="J450" i="49" s="1"/>
  <c r="G450" i="49"/>
  <c r="H451" i="49"/>
  <c r="J451" i="49" s="1"/>
  <c r="G451" i="49"/>
  <c r="I451" i="49" s="1"/>
  <c r="J452" i="49"/>
  <c r="I452" i="49"/>
  <c r="H452" i="49"/>
  <c r="G452" i="49"/>
  <c r="H453" i="49"/>
  <c r="J453" i="49" s="1"/>
  <c r="G453" i="49"/>
  <c r="I453" i="49" s="1"/>
  <c r="H454" i="49"/>
  <c r="J454" i="49" s="1"/>
  <c r="G454" i="49"/>
  <c r="I454" i="49" s="1"/>
  <c r="I455" i="49"/>
  <c r="H455" i="49"/>
  <c r="J455" i="49" s="1"/>
  <c r="G455" i="49"/>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I464" i="49"/>
  <c r="H464" i="49"/>
  <c r="J464" i="49" s="1"/>
  <c r="G464" i="49"/>
  <c r="H465" i="49"/>
  <c r="J465" i="49" s="1"/>
  <c r="G465" i="49"/>
  <c r="I465" i="49" s="1"/>
  <c r="I466" i="49"/>
  <c r="H466" i="49"/>
  <c r="J466" i="49" s="1"/>
  <c r="G466" i="49"/>
  <c r="H467" i="49"/>
  <c r="J467" i="49" s="1"/>
  <c r="G467" i="49"/>
  <c r="I467" i="49" s="1"/>
  <c r="H468" i="49"/>
  <c r="J468" i="49" s="1"/>
  <c r="G468" i="49"/>
  <c r="I468" i="49" s="1"/>
  <c r="H469" i="49"/>
  <c r="J469" i="49" s="1"/>
  <c r="G469" i="49"/>
  <c r="I469" i="49" s="1"/>
  <c r="H472" i="49"/>
  <c r="J472" i="49" s="1"/>
  <c r="G472" i="49"/>
  <c r="I472" i="49" s="1"/>
  <c r="I473" i="49"/>
  <c r="H473" i="49"/>
  <c r="J473" i="49" s="1"/>
  <c r="G473" i="49"/>
  <c r="H474" i="49"/>
  <c r="J474" i="49" s="1"/>
  <c r="G474" i="49"/>
  <c r="I474" i="49" s="1"/>
  <c r="H477" i="49"/>
  <c r="J477" i="49" s="1"/>
  <c r="G477" i="49"/>
  <c r="I477" i="49" s="1"/>
  <c r="H478" i="49"/>
  <c r="J478" i="49" s="1"/>
  <c r="G478" i="49"/>
  <c r="I478" i="49" s="1"/>
  <c r="I479" i="49"/>
  <c r="H479" i="49"/>
  <c r="J479" i="49" s="1"/>
  <c r="G479" i="49"/>
  <c r="H480" i="49"/>
  <c r="J480" i="49" s="1"/>
  <c r="G480" i="49"/>
  <c r="I480" i="49" s="1"/>
  <c r="I481" i="49"/>
  <c r="H481" i="49"/>
  <c r="J481" i="49" s="1"/>
  <c r="G481" i="49"/>
  <c r="H482" i="49"/>
  <c r="J482" i="49" s="1"/>
  <c r="G482" i="49"/>
  <c r="I482" i="49" s="1"/>
  <c r="I483" i="49"/>
  <c r="H483" i="49"/>
  <c r="J483" i="49" s="1"/>
  <c r="G483" i="49"/>
  <c r="H484" i="49"/>
  <c r="J484" i="49" s="1"/>
  <c r="G484" i="49"/>
  <c r="I484" i="49" s="1"/>
  <c r="H485" i="49"/>
  <c r="J485" i="49" s="1"/>
  <c r="G485" i="49"/>
  <c r="I485" i="49" s="1"/>
  <c r="I486" i="49"/>
  <c r="H486" i="49"/>
  <c r="J486" i="49" s="1"/>
  <c r="G486" i="49"/>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J498" i="49"/>
  <c r="I498" i="49"/>
  <c r="H498" i="49"/>
  <c r="G498" i="49"/>
  <c r="I499" i="49"/>
  <c r="H499" i="49"/>
  <c r="J499" i="49" s="1"/>
  <c r="G499" i="49"/>
  <c r="H500" i="49"/>
  <c r="J500" i="49" s="1"/>
  <c r="G500" i="49"/>
  <c r="I500" i="49" s="1"/>
  <c r="H501" i="49"/>
  <c r="J501" i="49" s="1"/>
  <c r="G501" i="49"/>
  <c r="I501" i="49" s="1"/>
  <c r="H502" i="49"/>
  <c r="J502" i="49" s="1"/>
  <c r="G502" i="49"/>
  <c r="I502" i="49" s="1"/>
  <c r="H503" i="49"/>
  <c r="J503" i="49" s="1"/>
  <c r="G503" i="49"/>
  <c r="I503" i="49" s="1"/>
  <c r="H504" i="49"/>
  <c r="J504" i="49" s="1"/>
  <c r="G504" i="49"/>
  <c r="I504" i="49" s="1"/>
  <c r="H507" i="49"/>
  <c r="J507" i="49" s="1"/>
  <c r="G507" i="49"/>
  <c r="I507" i="49" s="1"/>
  <c r="J508" i="49"/>
  <c r="I508" i="49"/>
  <c r="H508" i="49"/>
  <c r="G508" i="49"/>
  <c r="H509" i="49"/>
  <c r="J509" i="49" s="1"/>
  <c r="G509" i="49"/>
  <c r="I509"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H30" i="56"/>
  <c r="I27" i="56" s="1"/>
  <c r="F30" i="56"/>
  <c r="G28" i="56" s="1"/>
  <c r="D30" i="56"/>
  <c r="E27" i="56" s="1"/>
  <c r="B30" i="56"/>
  <c r="C2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1"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1" i="58" s="1"/>
  <c r="B45" i="58"/>
  <c r="C43"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H46" i="50"/>
  <c r="I43" i="50" s="1"/>
  <c r="F46" i="50"/>
  <c r="G44" i="50" s="1"/>
  <c r="D46" i="50"/>
  <c r="E44" i="50" s="1"/>
  <c r="B46" i="50"/>
  <c r="C44"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H20" i="53"/>
  <c r="I17" i="53" s="1"/>
  <c r="F20" i="53"/>
  <c r="G18" i="53" s="1"/>
  <c r="D20" i="53"/>
  <c r="E16" i="53" s="1"/>
  <c r="B20" i="53"/>
  <c r="C18" i="53" s="1"/>
  <c r="K7" i="53"/>
  <c r="J7" i="53"/>
  <c r="K24" i="53"/>
  <c r="J24" i="53"/>
  <c r="K25" i="53"/>
  <c r="J25" i="53"/>
  <c r="K26" i="53"/>
  <c r="J26" i="53"/>
  <c r="K27" i="53"/>
  <c r="J27" i="53"/>
  <c r="K28" i="53"/>
  <c r="J28" i="53"/>
  <c r="K29" i="53"/>
  <c r="J29" i="53"/>
  <c r="K30" i="53"/>
  <c r="J30" i="53"/>
  <c r="K31" i="53"/>
  <c r="J31" i="53"/>
  <c r="H33" i="53"/>
  <c r="I28" i="53" s="1"/>
  <c r="F33" i="53"/>
  <c r="G31" i="53" s="1"/>
  <c r="D33" i="53"/>
  <c r="E33" i="53" s="1"/>
  <c r="B33" i="53"/>
  <c r="C31" i="53" s="1"/>
  <c r="K23" i="53"/>
  <c r="J23" i="53"/>
  <c r="K37" i="53"/>
  <c r="J37" i="53"/>
  <c r="K38" i="53"/>
  <c r="J38" i="53"/>
  <c r="K39" i="53"/>
  <c r="J39" i="53"/>
  <c r="K40" i="53"/>
  <c r="J40" i="53"/>
  <c r="K41" i="53"/>
  <c r="J41" i="53"/>
  <c r="K42" i="53"/>
  <c r="J42" i="53"/>
  <c r="K43" i="53"/>
  <c r="J43" i="53"/>
  <c r="K44" i="53"/>
  <c r="J44" i="53"/>
  <c r="K45" i="53"/>
  <c r="J45" i="53"/>
  <c r="K46" i="53"/>
  <c r="J46" i="53"/>
  <c r="H48" i="53"/>
  <c r="I45" i="53" s="1"/>
  <c r="F48" i="53"/>
  <c r="G46" i="53" s="1"/>
  <c r="D48" i="53"/>
  <c r="E44" i="53" s="1"/>
  <c r="B48" i="53"/>
  <c r="C46" i="53" s="1"/>
  <c r="K36" i="53"/>
  <c r="J36" i="53"/>
  <c r="I50" i="53"/>
  <c r="G50" i="53"/>
  <c r="E50" i="53"/>
  <c r="C50" i="53"/>
  <c r="B5" i="54"/>
  <c r="F5" i="54" s="1"/>
  <c r="K8" i="54"/>
  <c r="J8" i="54"/>
  <c r="K9" i="54"/>
  <c r="J9" i="54"/>
  <c r="K10" i="54"/>
  <c r="J10" i="54"/>
  <c r="H12" i="54"/>
  <c r="I8" i="54" s="1"/>
  <c r="F12" i="54"/>
  <c r="G10" i="54" s="1"/>
  <c r="D12" i="54"/>
  <c r="B12" i="54"/>
  <c r="C10" i="54" s="1"/>
  <c r="K7" i="54"/>
  <c r="J7" i="54"/>
  <c r="H17" i="54"/>
  <c r="K17" i="54" s="1"/>
  <c r="F17" i="54"/>
  <c r="G17" i="54" s="1"/>
  <c r="D17" i="54"/>
  <c r="J17" i="54" s="1"/>
  <c r="B17" i="54"/>
  <c r="C17" i="54" s="1"/>
  <c r="K15" i="54"/>
  <c r="J15" i="54"/>
  <c r="K21" i="54"/>
  <c r="J21" i="54"/>
  <c r="K22" i="54"/>
  <c r="J22" i="54"/>
  <c r="H24" i="54"/>
  <c r="I21" i="54" s="1"/>
  <c r="F24" i="54"/>
  <c r="G22" i="54" s="1"/>
  <c r="D24" i="54"/>
  <c r="E21" i="54" s="1"/>
  <c r="B24" i="54"/>
  <c r="C22" i="54" s="1"/>
  <c r="K20" i="54"/>
  <c r="J20" i="54"/>
  <c r="K28" i="54"/>
  <c r="J28" i="54"/>
  <c r="K29" i="54"/>
  <c r="J29" i="54"/>
  <c r="K30" i="54"/>
  <c r="J30" i="54"/>
  <c r="K31" i="54"/>
  <c r="J31" i="54"/>
  <c r="K32" i="54"/>
  <c r="J32" i="54"/>
  <c r="K33" i="54"/>
  <c r="J33" i="54"/>
  <c r="K34" i="54"/>
  <c r="J34" i="54"/>
  <c r="K35" i="54"/>
  <c r="J35" i="54"/>
  <c r="K36" i="54"/>
  <c r="J36" i="54"/>
  <c r="H38" i="54"/>
  <c r="I35" i="54" s="1"/>
  <c r="F38" i="54"/>
  <c r="G36" i="54" s="1"/>
  <c r="D38" i="54"/>
  <c r="E34" i="54" s="1"/>
  <c r="B38" i="54"/>
  <c r="C36" i="54" s="1"/>
  <c r="K27" i="54"/>
  <c r="J27" i="54"/>
  <c r="K42" i="54"/>
  <c r="J42" i="54"/>
  <c r="K43" i="54"/>
  <c r="J43" i="54"/>
  <c r="K44" i="54"/>
  <c r="J44" i="54"/>
  <c r="K45" i="54"/>
  <c r="J45" i="54"/>
  <c r="K46" i="54"/>
  <c r="J46" i="54"/>
  <c r="K47" i="54"/>
  <c r="J47" i="54"/>
  <c r="H49" i="54"/>
  <c r="I46" i="54" s="1"/>
  <c r="F49" i="54"/>
  <c r="G47" i="54" s="1"/>
  <c r="D49" i="54"/>
  <c r="E46" i="54" s="1"/>
  <c r="B49" i="54"/>
  <c r="C47" i="54" s="1"/>
  <c r="K41" i="54"/>
  <c r="J41" i="54"/>
  <c r="K53" i="54"/>
  <c r="J53" i="54"/>
  <c r="K54" i="54"/>
  <c r="J54" i="54"/>
  <c r="K55" i="54"/>
  <c r="J55" i="54"/>
  <c r="K56" i="54"/>
  <c r="J56" i="54"/>
  <c r="K57" i="54"/>
  <c r="J57" i="54"/>
  <c r="K58" i="54"/>
  <c r="J58" i="54"/>
  <c r="K59" i="54"/>
  <c r="J59" i="54"/>
  <c r="K60" i="54"/>
  <c r="J60" i="54"/>
  <c r="K61" i="54"/>
  <c r="J61" i="54"/>
  <c r="K62" i="54"/>
  <c r="J62" i="54"/>
  <c r="K63" i="54"/>
  <c r="J63" i="54"/>
  <c r="H65" i="54"/>
  <c r="I62" i="54" s="1"/>
  <c r="F65" i="54"/>
  <c r="G63" i="54" s="1"/>
  <c r="D65" i="54"/>
  <c r="E62" i="54" s="1"/>
  <c r="B65" i="54"/>
  <c r="C63" i="54" s="1"/>
  <c r="K52" i="54"/>
  <c r="J52" i="54"/>
  <c r="K69" i="54"/>
  <c r="J69" i="54"/>
  <c r="K70" i="54"/>
  <c r="J70" i="54"/>
  <c r="K71" i="54"/>
  <c r="J71" i="54"/>
  <c r="K72" i="54"/>
  <c r="J72" i="54"/>
  <c r="H74" i="54"/>
  <c r="I71" i="54" s="1"/>
  <c r="F74" i="54"/>
  <c r="G72" i="54" s="1"/>
  <c r="D74" i="54"/>
  <c r="E70" i="54" s="1"/>
  <c r="B74" i="54"/>
  <c r="C72" i="54" s="1"/>
  <c r="K68" i="54"/>
  <c r="J68" i="54"/>
  <c r="I76" i="54"/>
  <c r="G76" i="54"/>
  <c r="E76" i="54"/>
  <c r="C76"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5" i="55"/>
  <c r="J25" i="55"/>
  <c r="K53" i="55"/>
  <c r="J53" i="55"/>
  <c r="K54" i="55"/>
  <c r="J54" i="55"/>
  <c r="K55" i="55"/>
  <c r="J55" i="55"/>
  <c r="K56" i="55"/>
  <c r="J56" i="55"/>
  <c r="K57" i="55"/>
  <c r="J57" i="55"/>
  <c r="K58" i="55"/>
  <c r="J58" i="55"/>
  <c r="K59" i="55"/>
  <c r="J59" i="55"/>
  <c r="K60" i="55"/>
  <c r="J60" i="55"/>
  <c r="K61" i="55"/>
  <c r="J61" i="55"/>
  <c r="K62" i="55"/>
  <c r="J62" i="55"/>
  <c r="K63" i="55"/>
  <c r="J63" i="55"/>
  <c r="K64" i="55"/>
  <c r="J64" i="55"/>
  <c r="H66" i="55"/>
  <c r="I63" i="55" s="1"/>
  <c r="F66" i="55"/>
  <c r="G64" i="55" s="1"/>
  <c r="D66" i="55"/>
  <c r="E63" i="55" s="1"/>
  <c r="B66" i="55"/>
  <c r="C64" i="55" s="1"/>
  <c r="K52" i="55"/>
  <c r="J52" i="55"/>
  <c r="I68" i="55"/>
  <c r="G68" i="55"/>
  <c r="E68" i="55"/>
  <c r="C68" i="55"/>
  <c r="J68" i="55"/>
  <c r="K68" i="55"/>
  <c r="B71" i="55"/>
  <c r="F71" i="55" s="1"/>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H96" i="55"/>
  <c r="I93" i="55" s="1"/>
  <c r="F96" i="55"/>
  <c r="G94" i="55" s="1"/>
  <c r="D96" i="55"/>
  <c r="E93" i="55" s="1"/>
  <c r="B96" i="55"/>
  <c r="C94" i="55" s="1"/>
  <c r="K73" i="55"/>
  <c r="J73"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H120" i="55"/>
  <c r="I117" i="55" s="1"/>
  <c r="F120" i="55"/>
  <c r="G118" i="55" s="1"/>
  <c r="D120" i="55"/>
  <c r="E117" i="55" s="1"/>
  <c r="B120" i="55"/>
  <c r="C118" i="55" s="1"/>
  <c r="K99" i="55"/>
  <c r="J99" i="55"/>
  <c r="I122" i="55"/>
  <c r="G122" i="55"/>
  <c r="E122" i="55"/>
  <c r="C122" i="55"/>
  <c r="J122" i="55"/>
  <c r="K122" i="55"/>
  <c r="B125" i="55"/>
  <c r="D125" i="55" s="1"/>
  <c r="H125" i="55" s="1"/>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7" i="55"/>
  <c r="J127"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K168" i="55"/>
  <c r="J168" i="55"/>
  <c r="K169" i="55"/>
  <c r="J169" i="55"/>
  <c r="K170" i="55"/>
  <c r="J170" i="55"/>
  <c r="H172" i="55"/>
  <c r="I169" i="55" s="1"/>
  <c r="F172" i="55"/>
  <c r="G170" i="55" s="1"/>
  <c r="D172" i="55"/>
  <c r="E169" i="55" s="1"/>
  <c r="B172" i="55"/>
  <c r="C170" i="55" s="1"/>
  <c r="K150" i="55"/>
  <c r="J150" i="55"/>
  <c r="I174" i="55"/>
  <c r="G174" i="55"/>
  <c r="E174" i="55"/>
  <c r="C174" i="55"/>
  <c r="K174" i="55"/>
  <c r="J174" i="55"/>
  <c r="B177" i="55"/>
  <c r="D177" i="55" s="1"/>
  <c r="H177" i="55" s="1"/>
  <c r="K180" i="55"/>
  <c r="J180" i="55"/>
  <c r="K181" i="55"/>
  <c r="J181" i="55"/>
  <c r="H183" i="55"/>
  <c r="I180" i="55" s="1"/>
  <c r="F183" i="55"/>
  <c r="G181" i="55" s="1"/>
  <c r="D183" i="55"/>
  <c r="E180" i="55" s="1"/>
  <c r="B183" i="55"/>
  <c r="C181" i="55" s="1"/>
  <c r="K179" i="55"/>
  <c r="J179" i="55"/>
  <c r="K187" i="55"/>
  <c r="J187" i="55"/>
  <c r="K188" i="55"/>
  <c r="J188" i="55"/>
  <c r="K189" i="55"/>
  <c r="J189" i="55"/>
  <c r="K190" i="55"/>
  <c r="J190" i="55"/>
  <c r="H192" i="55"/>
  <c r="I189" i="55" s="1"/>
  <c r="F192" i="55"/>
  <c r="G190" i="55" s="1"/>
  <c r="D192" i="55"/>
  <c r="E192" i="55" s="1"/>
  <c r="B192" i="55"/>
  <c r="C190" i="55" s="1"/>
  <c r="K186" i="55"/>
  <c r="J186" i="55"/>
  <c r="I194" i="55"/>
  <c r="G194" i="55"/>
  <c r="E194" i="55"/>
  <c r="C194" i="55"/>
  <c r="K194" i="55"/>
  <c r="J194" i="55"/>
  <c r="I198" i="55"/>
  <c r="G198" i="55"/>
  <c r="E198" i="55"/>
  <c r="C198" i="55"/>
  <c r="H196" i="55"/>
  <c r="I196" i="55" s="1"/>
  <c r="F196" i="55"/>
  <c r="G196" i="55" s="1"/>
  <c r="D196" i="55"/>
  <c r="E196" i="55" s="1"/>
  <c r="B196" i="55"/>
  <c r="C196" i="55" s="1"/>
  <c r="K198" i="55"/>
  <c r="J198" i="55"/>
  <c r="K200" i="55"/>
  <c r="J200" i="55"/>
  <c r="I200" i="55"/>
  <c r="G200" i="55"/>
  <c r="E200" i="55"/>
  <c r="C200" i="55"/>
  <c r="B5" i="48"/>
  <c r="D5" i="48" s="1"/>
  <c r="H5" i="48" s="1"/>
  <c r="K8" i="48"/>
  <c r="J8" i="48"/>
  <c r="K9" i="48"/>
  <c r="J9" i="48"/>
  <c r="H11" i="48"/>
  <c r="I8" i="48" s="1"/>
  <c r="F11" i="48"/>
  <c r="G9" i="48" s="1"/>
  <c r="D11" i="48"/>
  <c r="E11"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H28" i="48"/>
  <c r="I25" i="48" s="1"/>
  <c r="F28" i="48"/>
  <c r="G26" i="48" s="1"/>
  <c r="D28" i="48"/>
  <c r="E25" i="48" s="1"/>
  <c r="B28" i="48"/>
  <c r="C26" i="48" s="1"/>
  <c r="K18" i="48"/>
  <c r="J18" i="48"/>
  <c r="K32" i="48"/>
  <c r="J32" i="48"/>
  <c r="K33" i="48"/>
  <c r="J33" i="48"/>
  <c r="K34" i="48"/>
  <c r="J34" i="48"/>
  <c r="H36" i="48"/>
  <c r="I33" i="48" s="1"/>
  <c r="F36" i="48"/>
  <c r="G34" i="48" s="1"/>
  <c r="D36" i="48"/>
  <c r="E34" i="48" s="1"/>
  <c r="B36" i="48"/>
  <c r="C34" i="48" s="1"/>
  <c r="K31" i="48"/>
  <c r="J31" i="48"/>
  <c r="I38" i="48"/>
  <c r="G38" i="48"/>
  <c r="E38" i="48"/>
  <c r="C38" i="48"/>
  <c r="K38" i="48"/>
  <c r="J38" i="48"/>
  <c r="B41" i="48"/>
  <c r="D41" i="48" s="1"/>
  <c r="H41" i="48" s="1"/>
  <c r="K44" i="48"/>
  <c r="J44" i="48"/>
  <c r="K45" i="48"/>
  <c r="J45" i="48"/>
  <c r="K46" i="48"/>
  <c r="J46" i="48"/>
  <c r="K47" i="48"/>
  <c r="J47" i="48"/>
  <c r="K48" i="48"/>
  <c r="J48" i="48"/>
  <c r="K49" i="48"/>
  <c r="J49" i="48"/>
  <c r="K50" i="48"/>
  <c r="J50" i="48"/>
  <c r="K51" i="48"/>
  <c r="J51" i="48"/>
  <c r="H53" i="48"/>
  <c r="I50" i="48" s="1"/>
  <c r="F53" i="48"/>
  <c r="G51" i="48" s="1"/>
  <c r="D53" i="48"/>
  <c r="E49" i="48" s="1"/>
  <c r="B53" i="48"/>
  <c r="C51" i="48" s="1"/>
  <c r="K43" i="48"/>
  <c r="J43" i="48"/>
  <c r="K57" i="48"/>
  <c r="J57" i="48"/>
  <c r="K58" i="48"/>
  <c r="J58" i="48"/>
  <c r="K59" i="48"/>
  <c r="J59" i="48"/>
  <c r="K60" i="48"/>
  <c r="J60" i="48"/>
  <c r="K61" i="48"/>
  <c r="J61" i="48"/>
  <c r="K62" i="48"/>
  <c r="J62" i="48"/>
  <c r="K63" i="48"/>
  <c r="J63" i="48"/>
  <c r="K64" i="48"/>
  <c r="J64" i="48"/>
  <c r="K65" i="48"/>
  <c r="J65" i="48"/>
  <c r="K66" i="48"/>
  <c r="J66" i="48"/>
  <c r="K67" i="48"/>
  <c r="J67" i="48"/>
  <c r="K68" i="48"/>
  <c r="J68" i="48"/>
  <c r="K69" i="48"/>
  <c r="J69" i="48"/>
  <c r="K70" i="48"/>
  <c r="J70" i="48"/>
  <c r="K71" i="48"/>
  <c r="J71" i="48"/>
  <c r="H73" i="48"/>
  <c r="I70" i="48" s="1"/>
  <c r="F73" i="48"/>
  <c r="G71" i="48" s="1"/>
  <c r="D73" i="48"/>
  <c r="E70" i="48" s="1"/>
  <c r="B73" i="48"/>
  <c r="C71" i="48" s="1"/>
  <c r="K56" i="48"/>
  <c r="J56" i="48"/>
  <c r="I75" i="48"/>
  <c r="G75" i="48"/>
  <c r="E75" i="48"/>
  <c r="C75" i="48"/>
  <c r="J75" i="48"/>
  <c r="K75" i="48"/>
  <c r="B78" i="48"/>
  <c r="D78" i="48" s="1"/>
  <c r="H78" i="48" s="1"/>
  <c r="K81" i="48"/>
  <c r="J81" i="48"/>
  <c r="K82" i="48"/>
  <c r="J82" i="48"/>
  <c r="K83" i="48"/>
  <c r="J83" i="48"/>
  <c r="K84" i="48"/>
  <c r="J84" i="48"/>
  <c r="H86" i="48"/>
  <c r="I83" i="48" s="1"/>
  <c r="F86" i="48"/>
  <c r="G84" i="48" s="1"/>
  <c r="D86" i="48"/>
  <c r="E82" i="48" s="1"/>
  <c r="B86" i="48"/>
  <c r="C84" i="48" s="1"/>
  <c r="K80" i="48"/>
  <c r="J80" i="48"/>
  <c r="K90" i="48"/>
  <c r="J90" i="48"/>
  <c r="K91" i="48"/>
  <c r="J91" i="48"/>
  <c r="K92" i="48"/>
  <c r="J92" i="48"/>
  <c r="K93" i="48"/>
  <c r="J93" i="48"/>
  <c r="K94" i="48"/>
  <c r="J94" i="48"/>
  <c r="K95" i="48"/>
  <c r="J95" i="48"/>
  <c r="K96" i="48"/>
  <c r="J96" i="48"/>
  <c r="K97" i="48"/>
  <c r="J97" i="48"/>
  <c r="K98" i="48"/>
  <c r="J98" i="48"/>
  <c r="K99" i="48"/>
  <c r="J99" i="48"/>
  <c r="K100" i="48"/>
  <c r="J100" i="48"/>
  <c r="K101" i="48"/>
  <c r="J101" i="48"/>
  <c r="K102" i="48"/>
  <c r="J102" i="48"/>
  <c r="K103" i="48"/>
  <c r="J103" i="48"/>
  <c r="K104" i="48"/>
  <c r="J104" i="48"/>
  <c r="H106" i="48"/>
  <c r="I103" i="48" s="1"/>
  <c r="F106" i="48"/>
  <c r="G104" i="48" s="1"/>
  <c r="D106" i="48"/>
  <c r="E103" i="48" s="1"/>
  <c r="B106" i="48"/>
  <c r="C104" i="48" s="1"/>
  <c r="K89" i="48"/>
  <c r="J89" i="48"/>
  <c r="I108" i="48"/>
  <c r="G108" i="48"/>
  <c r="E108" i="48"/>
  <c r="C108" i="48"/>
  <c r="K108" i="48"/>
  <c r="J108" i="48"/>
  <c r="D111" i="48"/>
  <c r="H111" i="48" s="1"/>
  <c r="B111" i="48"/>
  <c r="F111" i="48" s="1"/>
  <c r="K114" i="48"/>
  <c r="J114" i="48"/>
  <c r="H116" i="48"/>
  <c r="I116" i="48" s="1"/>
  <c r="F116" i="48"/>
  <c r="G114" i="48" s="1"/>
  <c r="D116" i="48"/>
  <c r="E116" i="48" s="1"/>
  <c r="B116" i="48"/>
  <c r="C114" i="48" s="1"/>
  <c r="K113" i="48"/>
  <c r="J113" i="48"/>
  <c r="K120" i="48"/>
  <c r="J120" i="48"/>
  <c r="K121" i="48"/>
  <c r="J121" i="48"/>
  <c r="K122" i="48"/>
  <c r="J122" i="48"/>
  <c r="K123" i="48"/>
  <c r="J123" i="48"/>
  <c r="K124" i="48"/>
  <c r="J124" i="48"/>
  <c r="K125" i="48"/>
  <c r="J125" i="48"/>
  <c r="K126" i="48"/>
  <c r="J126" i="48"/>
  <c r="H128" i="48"/>
  <c r="I125" i="48" s="1"/>
  <c r="F128" i="48"/>
  <c r="G126" i="48" s="1"/>
  <c r="D128" i="48"/>
  <c r="J128" i="48" s="1"/>
  <c r="B128" i="48"/>
  <c r="C126" i="48" s="1"/>
  <c r="K119" i="48"/>
  <c r="J119" i="48"/>
  <c r="I130" i="48"/>
  <c r="G130" i="48"/>
  <c r="E130" i="48"/>
  <c r="C130" i="48"/>
  <c r="J130" i="48"/>
  <c r="K130" i="48"/>
  <c r="B133" i="48"/>
  <c r="D133" i="48" s="1"/>
  <c r="H133" i="48" s="1"/>
  <c r="H137" i="48"/>
  <c r="F137" i="48"/>
  <c r="G137" i="48" s="1"/>
  <c r="D137" i="48"/>
  <c r="J137" i="48" s="1"/>
  <c r="B137" i="48"/>
  <c r="C137" i="48" s="1"/>
  <c r="K135" i="48"/>
  <c r="J135" i="48"/>
  <c r="I139" i="48"/>
  <c r="G139" i="48"/>
  <c r="E139" i="48"/>
  <c r="C139" i="48"/>
  <c r="J139" i="48"/>
  <c r="K139" i="48"/>
  <c r="B142" i="48"/>
  <c r="D142" i="48" s="1"/>
  <c r="H142" i="48" s="1"/>
  <c r="K145" i="48"/>
  <c r="J145" i="48"/>
  <c r="K146" i="48"/>
  <c r="J146" i="48"/>
  <c r="K147" i="48"/>
  <c r="J147" i="48"/>
  <c r="K148" i="48"/>
  <c r="J148" i="48"/>
  <c r="K149" i="48"/>
  <c r="J149" i="48"/>
  <c r="K150" i="48"/>
  <c r="J150" i="48"/>
  <c r="H152" i="48"/>
  <c r="I150" i="48" s="1"/>
  <c r="F152" i="48"/>
  <c r="G150" i="48" s="1"/>
  <c r="D152" i="48"/>
  <c r="E150" i="48" s="1"/>
  <c r="B152" i="48"/>
  <c r="C150" i="48" s="1"/>
  <c r="K144" i="48"/>
  <c r="J144" i="48"/>
  <c r="K156" i="48"/>
  <c r="J156" i="48"/>
  <c r="K157" i="48"/>
  <c r="J157" i="48"/>
  <c r="K158" i="48"/>
  <c r="J158" i="48"/>
  <c r="K159" i="48"/>
  <c r="J159" i="48"/>
  <c r="H161" i="48"/>
  <c r="I158" i="48" s="1"/>
  <c r="F161" i="48"/>
  <c r="G159" i="48" s="1"/>
  <c r="D161" i="48"/>
  <c r="E159" i="48" s="1"/>
  <c r="B161" i="48"/>
  <c r="C159" i="48" s="1"/>
  <c r="K155" i="48"/>
  <c r="J155" i="48"/>
  <c r="I163" i="48"/>
  <c r="G163" i="48"/>
  <c r="E163" i="48"/>
  <c r="C163" i="48"/>
  <c r="J163" i="48"/>
  <c r="K163" i="48"/>
  <c r="B166" i="48"/>
  <c r="D166" i="48" s="1"/>
  <c r="H166" i="48" s="1"/>
  <c r="K169" i="48"/>
  <c r="J169" i="48"/>
  <c r="K170" i="48"/>
  <c r="J170" i="48"/>
  <c r="K171" i="48"/>
  <c r="J171" i="48"/>
  <c r="K172" i="48"/>
  <c r="J172" i="48"/>
  <c r="K173" i="48"/>
  <c r="J173" i="48"/>
  <c r="K174" i="48"/>
  <c r="J174" i="48"/>
  <c r="K175" i="48"/>
  <c r="J175" i="48"/>
  <c r="H177" i="48"/>
  <c r="I174" i="48" s="1"/>
  <c r="F177" i="48"/>
  <c r="G175" i="48" s="1"/>
  <c r="D177" i="48"/>
  <c r="E174" i="48" s="1"/>
  <c r="B177" i="48"/>
  <c r="C175" i="48" s="1"/>
  <c r="K168" i="48"/>
  <c r="J168" i="48"/>
  <c r="K181" i="48"/>
  <c r="J181" i="48"/>
  <c r="K182" i="48"/>
  <c r="J182" i="48"/>
  <c r="K183" i="48"/>
  <c r="J183" i="48"/>
  <c r="K184" i="48"/>
  <c r="J184" i="48"/>
  <c r="K185" i="48"/>
  <c r="J185" i="48"/>
  <c r="K186" i="48"/>
  <c r="J186" i="48"/>
  <c r="K187" i="48"/>
  <c r="J187" i="48"/>
  <c r="K188" i="48"/>
  <c r="J188" i="48"/>
  <c r="K189" i="48"/>
  <c r="J189" i="48"/>
  <c r="H191" i="48"/>
  <c r="I188" i="48" s="1"/>
  <c r="F191" i="48"/>
  <c r="G189" i="48" s="1"/>
  <c r="D191" i="48"/>
  <c r="E182" i="48" s="1"/>
  <c r="B191" i="48"/>
  <c r="C189" i="48" s="1"/>
  <c r="K180" i="48"/>
  <c r="J180" i="48"/>
  <c r="K195" i="48"/>
  <c r="J195" i="48"/>
  <c r="K196" i="48"/>
  <c r="J196" i="48"/>
  <c r="K197" i="48"/>
  <c r="J197" i="48"/>
  <c r="K198" i="48"/>
  <c r="J198" i="48"/>
  <c r="H200" i="48"/>
  <c r="I197" i="48" s="1"/>
  <c r="F200" i="48"/>
  <c r="G198" i="48" s="1"/>
  <c r="D200" i="48"/>
  <c r="J200" i="48" s="1"/>
  <c r="B200" i="48"/>
  <c r="C198" i="48" s="1"/>
  <c r="K194" i="48"/>
  <c r="J194" i="48"/>
  <c r="I202" i="48"/>
  <c r="G202" i="48"/>
  <c r="E202" i="48"/>
  <c r="C202" i="48"/>
  <c r="J202" i="48"/>
  <c r="K202" i="48"/>
  <c r="I206" i="48"/>
  <c r="G206" i="48"/>
  <c r="E206" i="48"/>
  <c r="C206" i="48"/>
  <c r="H204" i="48"/>
  <c r="I204" i="48" s="1"/>
  <c r="F204" i="48"/>
  <c r="G204" i="48" s="1"/>
  <c r="D204" i="48"/>
  <c r="E204" i="48" s="1"/>
  <c r="B204" i="48"/>
  <c r="C204" i="48" s="1"/>
  <c r="K206" i="48"/>
  <c r="J206" i="48"/>
  <c r="K208" i="48"/>
  <c r="J208" i="48"/>
  <c r="I208" i="48"/>
  <c r="G208" i="48"/>
  <c r="E208" i="48"/>
  <c r="C208" i="48"/>
  <c r="K76" i="54"/>
  <c r="J76" i="54"/>
  <c r="K50" i="53"/>
  <c r="J50" i="53"/>
  <c r="H16" i="44"/>
  <c r="J16" i="44" s="1"/>
  <c r="G16" i="44"/>
  <c r="I16" i="44" s="1"/>
  <c r="H17" i="44"/>
  <c r="J17" i="44" s="1"/>
  <c r="G17" i="44"/>
  <c r="I17" i="44" s="1"/>
  <c r="H18" i="44"/>
  <c r="J18" i="44" s="1"/>
  <c r="G18" i="44"/>
  <c r="I18" i="44" s="1"/>
  <c r="H19" i="44"/>
  <c r="J19" i="44" s="1"/>
  <c r="G19" i="44"/>
  <c r="I19" i="44" s="1"/>
  <c r="H20" i="44"/>
  <c r="J20" i="44" s="1"/>
  <c r="G20" i="44"/>
  <c r="I20" i="44" s="1"/>
  <c r="I21" i="44"/>
  <c r="H21" i="44"/>
  <c r="J21" i="44" s="1"/>
  <c r="G21" i="44"/>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I12" i="47"/>
  <c r="H12" i="47"/>
  <c r="J12" i="47" s="1"/>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H25" i="46"/>
  <c r="J25" i="46" s="1"/>
  <c r="E25" i="46"/>
  <c r="D25" i="46"/>
  <c r="C25" i="46"/>
  <c r="B25" i="46"/>
  <c r="G25" i="46" s="1"/>
  <c r="I25" i="46" s="1"/>
  <c r="H19" i="46"/>
  <c r="J19" i="46" s="1"/>
  <c r="G19" i="46"/>
  <c r="I19" i="46" s="1"/>
  <c r="E19" i="46"/>
  <c r="D19" i="46"/>
  <c r="C19" i="46"/>
  <c r="B19" i="46"/>
  <c r="H13" i="46"/>
  <c r="J13" i="46" s="1"/>
  <c r="G13" i="46"/>
  <c r="E13" i="46"/>
  <c r="D13" i="46"/>
  <c r="C13" i="46"/>
  <c r="I13" i="46" s="1"/>
  <c r="B13" i="46"/>
  <c r="H7" i="46"/>
  <c r="J7" i="46" s="1"/>
  <c r="G7" i="46"/>
  <c r="E7" i="46"/>
  <c r="D7" i="46"/>
  <c r="C7" i="46"/>
  <c r="I7" i="46" s="1"/>
  <c r="B7" i="46"/>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7" i="26"/>
  <c r="J7" i="26" s="1"/>
  <c r="G7" i="26"/>
  <c r="I7" i="26" s="1"/>
  <c r="J8" i="26"/>
  <c r="I8" i="26"/>
  <c r="H8" i="26"/>
  <c r="G8" i="26"/>
  <c r="H9" i="26"/>
  <c r="J9" i="26" s="1"/>
  <c r="G9" i="26"/>
  <c r="I9" i="26" s="1"/>
  <c r="J10" i="26"/>
  <c r="I10" i="26"/>
  <c r="H10" i="26"/>
  <c r="G10" i="26"/>
  <c r="J11" i="26"/>
  <c r="I11" i="26"/>
  <c r="H11" i="26"/>
  <c r="G11" i="26"/>
  <c r="H12" i="26"/>
  <c r="J12" i="26" s="1"/>
  <c r="G12" i="26"/>
  <c r="I12" i="26" s="1"/>
  <c r="I13" i="26"/>
  <c r="H13" i="26"/>
  <c r="J13" i="26" s="1"/>
  <c r="G13" i="26"/>
  <c r="J14" i="26"/>
  <c r="I14" i="26"/>
  <c r="H14" i="26"/>
  <c r="G14" i="26"/>
  <c r="J15" i="26"/>
  <c r="I15" i="26"/>
  <c r="H15" i="26"/>
  <c r="G15" i="26"/>
  <c r="I16" i="26"/>
  <c r="H16" i="26"/>
  <c r="J16" i="26" s="1"/>
  <c r="G16" i="26"/>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H26" i="26"/>
  <c r="J26" i="26" s="1"/>
  <c r="G26" i="26"/>
  <c r="I26" i="26" s="1"/>
  <c r="J27" i="26"/>
  <c r="I27" i="26"/>
  <c r="H27" i="26"/>
  <c r="G27" i="26"/>
  <c r="H28" i="26"/>
  <c r="J28" i="26" s="1"/>
  <c r="G28" i="26"/>
  <c r="I28" i="26" s="1"/>
  <c r="H29" i="26"/>
  <c r="J29" i="26" s="1"/>
  <c r="G29" i="26"/>
  <c r="I29" i="26" s="1"/>
  <c r="H30" i="26"/>
  <c r="J30" i="26" s="1"/>
  <c r="G30" i="26"/>
  <c r="I30" i="26" s="1"/>
  <c r="I31" i="26"/>
  <c r="H31" i="26"/>
  <c r="J31" i="26" s="1"/>
  <c r="G31" i="26"/>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I54" i="26"/>
  <c r="H54" i="26"/>
  <c r="J54" i="26" s="1"/>
  <c r="G54" i="26"/>
  <c r="H55" i="26"/>
  <c r="J55" i="26" s="1"/>
  <c r="G55" i="26"/>
  <c r="I55" i="26" s="1"/>
  <c r="H56" i="26"/>
  <c r="J56" i="26" s="1"/>
  <c r="G56" i="26"/>
  <c r="I56" i="26" s="1"/>
  <c r="I57" i="26"/>
  <c r="H57" i="26"/>
  <c r="J57" i="26" s="1"/>
  <c r="G57" i="26"/>
  <c r="J58" i="26"/>
  <c r="H58" i="26"/>
  <c r="G58" i="26"/>
  <c r="I58" i="26" s="1"/>
  <c r="J59" i="26"/>
  <c r="I59" i="26"/>
  <c r="H59" i="26"/>
  <c r="G59" i="26"/>
  <c r="H60" i="26"/>
  <c r="J60" i="26" s="1"/>
  <c r="G60" i="26"/>
  <c r="I60" i="26" s="1"/>
  <c r="I61" i="26"/>
  <c r="H61" i="26"/>
  <c r="J61" i="26" s="1"/>
  <c r="G61" i="26"/>
  <c r="I62" i="26"/>
  <c r="H62" i="26"/>
  <c r="J62" i="26" s="1"/>
  <c r="G62" i="26"/>
  <c r="J63" i="26"/>
  <c r="I63" i="26"/>
  <c r="H63" i="26"/>
  <c r="G63" i="26"/>
  <c r="H64" i="26"/>
  <c r="J64" i="26" s="1"/>
  <c r="G64" i="26"/>
  <c r="I64" i="26" s="1"/>
  <c r="J65" i="26"/>
  <c r="I65" i="26"/>
  <c r="H65" i="26"/>
  <c r="G65" i="26"/>
  <c r="H66" i="26"/>
  <c r="J66" i="26" s="1"/>
  <c r="G66" i="26"/>
  <c r="I66" i="26" s="1"/>
  <c r="H67" i="26"/>
  <c r="J67" i="26" s="1"/>
  <c r="G67" i="26"/>
  <c r="I67" i="26" s="1"/>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K196" i="55" l="1"/>
  <c r="J12" i="54"/>
  <c r="D5" i="54"/>
  <c r="H5" i="54" s="1"/>
  <c r="C7" i="56"/>
  <c r="G7" i="56"/>
  <c r="D5" i="56"/>
  <c r="H5" i="56" s="1"/>
  <c r="E7" i="56"/>
  <c r="I7" i="56"/>
  <c r="C8" i="56"/>
  <c r="G8" i="56"/>
  <c r="E8" i="56"/>
  <c r="I8" i="56"/>
  <c r="C9" i="56"/>
  <c r="G9" i="56"/>
  <c r="E9" i="56"/>
  <c r="I9" i="56"/>
  <c r="C10" i="56"/>
  <c r="G10" i="56"/>
  <c r="E10" i="56"/>
  <c r="I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C19" i="56"/>
  <c r="G19" i="56"/>
  <c r="E19" i="56"/>
  <c r="I19" i="56"/>
  <c r="C20" i="56"/>
  <c r="G20" i="56"/>
  <c r="E20" i="56"/>
  <c r="I20" i="56"/>
  <c r="C21" i="56"/>
  <c r="G21" i="56"/>
  <c r="E21" i="56"/>
  <c r="I21" i="56"/>
  <c r="E22" i="56"/>
  <c r="I22" i="56"/>
  <c r="C22" i="56"/>
  <c r="G22" i="56"/>
  <c r="E23" i="56"/>
  <c r="I23" i="56"/>
  <c r="C23" i="56"/>
  <c r="G23" i="56"/>
  <c r="E24" i="56"/>
  <c r="I24" i="56"/>
  <c r="C24" i="56"/>
  <c r="G24" i="56"/>
  <c r="C25" i="56"/>
  <c r="G25" i="56"/>
  <c r="E25" i="56"/>
  <c r="I25" i="56"/>
  <c r="C26" i="56"/>
  <c r="G26" i="56"/>
  <c r="E26" i="56"/>
  <c r="I26" i="56"/>
  <c r="C27" i="56"/>
  <c r="G27" i="56"/>
  <c r="J30" i="56"/>
  <c r="K30" i="56"/>
  <c r="E28" i="56"/>
  <c r="I28" i="56"/>
  <c r="C7" i="57"/>
  <c r="G7" i="57"/>
  <c r="E7" i="57"/>
  <c r="I7" i="57"/>
  <c r="E8" i="57"/>
  <c r="I8" i="57"/>
  <c r="C8" i="57"/>
  <c r="G8" i="57"/>
  <c r="C9" i="57"/>
  <c r="G9" i="57"/>
  <c r="E9" i="57"/>
  <c r="I9" i="57"/>
  <c r="E10" i="57"/>
  <c r="I10" i="57"/>
  <c r="C10" i="57"/>
  <c r="G10" i="57"/>
  <c r="E11" i="57"/>
  <c r="I11" i="57"/>
  <c r="C11" i="57"/>
  <c r="G11" i="57"/>
  <c r="E12" i="57"/>
  <c r="I12" i="57"/>
  <c r="C12" i="57"/>
  <c r="G12" i="57"/>
  <c r="E13" i="57"/>
  <c r="I13" i="57"/>
  <c r="C13" i="57"/>
  <c r="G13" i="57"/>
  <c r="C14" i="57"/>
  <c r="G14" i="57"/>
  <c r="E14" i="57"/>
  <c r="I14" i="57"/>
  <c r="C15" i="57"/>
  <c r="G15" i="57"/>
  <c r="E15" i="57"/>
  <c r="I15" i="57"/>
  <c r="C16" i="57"/>
  <c r="G16" i="57"/>
  <c r="E16" i="57"/>
  <c r="I16" i="57"/>
  <c r="C17" i="57"/>
  <c r="G17" i="57"/>
  <c r="E17" i="57"/>
  <c r="I17" i="57"/>
  <c r="C18" i="57"/>
  <c r="G18" i="57"/>
  <c r="E18" i="57"/>
  <c r="I18" i="57"/>
  <c r="E19" i="57"/>
  <c r="I19" i="57"/>
  <c r="C19" i="57"/>
  <c r="G19" i="57"/>
  <c r="C20" i="57"/>
  <c r="G20" i="57"/>
  <c r="E20" i="57"/>
  <c r="I20" i="57"/>
  <c r="I21" i="57"/>
  <c r="C21" i="57"/>
  <c r="G21" i="57"/>
  <c r="C22" i="57"/>
  <c r="G22" i="57"/>
  <c r="J25" i="57"/>
  <c r="E22" i="57"/>
  <c r="K25" i="57"/>
  <c r="E23" i="57"/>
  <c r="I23" i="57"/>
  <c r="F5" i="57"/>
  <c r="C7" i="58"/>
  <c r="G7" i="58"/>
  <c r="D5" i="58"/>
  <c r="H5" i="58" s="1"/>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E18" i="58"/>
  <c r="I18" i="58"/>
  <c r="C18" i="58"/>
  <c r="G18" i="58"/>
  <c r="C19" i="58"/>
  <c r="G19" i="58"/>
  <c r="E19" i="58"/>
  <c r="I19" i="58"/>
  <c r="C20" i="58"/>
  <c r="G20" i="58"/>
  <c r="E20" i="58"/>
  <c r="I20" i="58"/>
  <c r="C21" i="58"/>
  <c r="G21" i="58"/>
  <c r="E21" i="58"/>
  <c r="I21" i="58"/>
  <c r="E22" i="58"/>
  <c r="I22" i="58"/>
  <c r="C22" i="58"/>
  <c r="G22" i="58"/>
  <c r="C23" i="58"/>
  <c r="G23" i="58"/>
  <c r="E23" i="58"/>
  <c r="I23" i="58"/>
  <c r="C24" i="58"/>
  <c r="G24" i="58"/>
  <c r="E24" i="58"/>
  <c r="I24" i="58"/>
  <c r="C25" i="58"/>
  <c r="G25" i="58"/>
  <c r="E25" i="58"/>
  <c r="I25" i="58"/>
  <c r="E26" i="58"/>
  <c r="I26" i="58"/>
  <c r="C26" i="58"/>
  <c r="G26" i="58"/>
  <c r="C27" i="58"/>
  <c r="G27" i="58"/>
  <c r="E27" i="58"/>
  <c r="I27" i="58"/>
  <c r="C28" i="58"/>
  <c r="G28" i="58"/>
  <c r="E28" i="58"/>
  <c r="I28" i="58"/>
  <c r="C29" i="58"/>
  <c r="G29" i="58"/>
  <c r="E29" i="58"/>
  <c r="I29" i="58"/>
  <c r="C30" i="58"/>
  <c r="G30" i="58"/>
  <c r="E30" i="58"/>
  <c r="I30" i="58"/>
  <c r="C31" i="58"/>
  <c r="G31" i="58"/>
  <c r="E31" i="58"/>
  <c r="I31" i="58"/>
  <c r="E32" i="58"/>
  <c r="I32" i="58"/>
  <c r="C32" i="58"/>
  <c r="G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E40" i="58"/>
  <c r="I40" i="58"/>
  <c r="C40" i="58"/>
  <c r="G40" i="58"/>
  <c r="C41" i="58"/>
  <c r="G41" i="58"/>
  <c r="I41" i="58"/>
  <c r="J45" i="58"/>
  <c r="E42" i="58"/>
  <c r="C42" i="58"/>
  <c r="G42" i="58"/>
  <c r="K45" i="58"/>
  <c r="E43" i="58"/>
  <c r="I43" i="58"/>
  <c r="C7" i="50"/>
  <c r="G7" i="50"/>
  <c r="E7" i="50"/>
  <c r="I7" i="50"/>
  <c r="C8" i="50"/>
  <c r="G8" i="50"/>
  <c r="E8" i="50"/>
  <c r="I8" i="50"/>
  <c r="C9" i="50"/>
  <c r="G9" i="50"/>
  <c r="E9" i="50"/>
  <c r="I9" i="50"/>
  <c r="C10" i="50"/>
  <c r="G10" i="50"/>
  <c r="E10" i="50"/>
  <c r="I10" i="50"/>
  <c r="I11" i="50"/>
  <c r="C11" i="50"/>
  <c r="G11" i="50"/>
  <c r="E11" i="50"/>
  <c r="C12" i="50"/>
  <c r="G12" i="50"/>
  <c r="E12" i="50"/>
  <c r="I12" i="50"/>
  <c r="C13" i="50"/>
  <c r="G13" i="50"/>
  <c r="E13" i="50"/>
  <c r="I13" i="50"/>
  <c r="E14" i="50"/>
  <c r="I14" i="50"/>
  <c r="C14" i="50"/>
  <c r="G14" i="50"/>
  <c r="E15" i="50"/>
  <c r="I15" i="50"/>
  <c r="C15" i="50"/>
  <c r="G15" i="50"/>
  <c r="E16" i="50"/>
  <c r="I16" i="50"/>
  <c r="C16" i="50"/>
  <c r="G16" i="50"/>
  <c r="C17" i="50"/>
  <c r="G17" i="50"/>
  <c r="E17" i="50"/>
  <c r="I17" i="50"/>
  <c r="C18" i="50"/>
  <c r="G18" i="50"/>
  <c r="E18" i="50"/>
  <c r="I18" i="50"/>
  <c r="C19" i="50"/>
  <c r="G19" i="50"/>
  <c r="E19" i="50"/>
  <c r="I19" i="50"/>
  <c r="C20" i="50"/>
  <c r="G20" i="50"/>
  <c r="E20" i="50"/>
  <c r="I20" i="50"/>
  <c r="C21" i="50"/>
  <c r="G21" i="50"/>
  <c r="E21" i="50"/>
  <c r="I21" i="50"/>
  <c r="E22" i="50"/>
  <c r="I22" i="50"/>
  <c r="C22" i="50"/>
  <c r="G22" i="50"/>
  <c r="C23" i="50"/>
  <c r="G23" i="50"/>
  <c r="E23" i="50"/>
  <c r="I23" i="50"/>
  <c r="E24" i="50"/>
  <c r="I24" i="50"/>
  <c r="C24" i="50"/>
  <c r="G24" i="50"/>
  <c r="C25" i="50"/>
  <c r="G25" i="50"/>
  <c r="E25" i="50"/>
  <c r="I25" i="50"/>
  <c r="E26" i="50"/>
  <c r="I26" i="50"/>
  <c r="C26" i="50"/>
  <c r="G26" i="50"/>
  <c r="C27" i="50"/>
  <c r="G27" i="50"/>
  <c r="E27" i="50"/>
  <c r="I27" i="50"/>
  <c r="C28" i="50"/>
  <c r="G28" i="50"/>
  <c r="E28" i="50"/>
  <c r="I28" i="50"/>
  <c r="E29" i="50"/>
  <c r="I29" i="50"/>
  <c r="C29" i="50"/>
  <c r="G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K46" i="50"/>
  <c r="J46" i="50"/>
  <c r="I44" i="50"/>
  <c r="F5" i="50"/>
  <c r="E36" i="53"/>
  <c r="I36" i="53"/>
  <c r="E48" i="53"/>
  <c r="I48" i="53"/>
  <c r="E23" i="53"/>
  <c r="I23" i="53"/>
  <c r="I33" i="53"/>
  <c r="E7" i="53"/>
  <c r="I7" i="53"/>
  <c r="E20" i="53"/>
  <c r="I20" i="53"/>
  <c r="C36" i="53"/>
  <c r="G36" i="53"/>
  <c r="C48" i="53"/>
  <c r="G48" i="53"/>
  <c r="C23" i="53"/>
  <c r="G23" i="53"/>
  <c r="C33" i="53"/>
  <c r="G33" i="53"/>
  <c r="C7" i="53"/>
  <c r="G7" i="53"/>
  <c r="C20" i="53"/>
  <c r="G20" i="53"/>
  <c r="F5" i="53"/>
  <c r="C8" i="53"/>
  <c r="G8" i="53"/>
  <c r="E8" i="53"/>
  <c r="I8" i="53"/>
  <c r="C9" i="53"/>
  <c r="G9" i="53"/>
  <c r="E9" i="53"/>
  <c r="I9" i="53"/>
  <c r="C10" i="53"/>
  <c r="G10" i="53"/>
  <c r="E10" i="53"/>
  <c r="I10" i="53"/>
  <c r="E11" i="53"/>
  <c r="I11" i="53"/>
  <c r="C11" i="53"/>
  <c r="G11" i="53"/>
  <c r="C12" i="53"/>
  <c r="G12" i="53"/>
  <c r="E12" i="53"/>
  <c r="I12" i="53"/>
  <c r="E13" i="53"/>
  <c r="I13" i="53"/>
  <c r="C13" i="53"/>
  <c r="G13" i="53"/>
  <c r="C14" i="53"/>
  <c r="G14" i="53"/>
  <c r="E14" i="53"/>
  <c r="I14" i="53"/>
  <c r="C15" i="53"/>
  <c r="G15" i="53"/>
  <c r="E15" i="53"/>
  <c r="I15" i="53"/>
  <c r="C16" i="53"/>
  <c r="G16" i="53"/>
  <c r="I16" i="53"/>
  <c r="C17" i="53"/>
  <c r="G17" i="53"/>
  <c r="J20" i="53"/>
  <c r="E17" i="53"/>
  <c r="K20" i="53"/>
  <c r="E18" i="53"/>
  <c r="I18" i="53"/>
  <c r="J33" i="53"/>
  <c r="C24" i="53"/>
  <c r="G24" i="53"/>
  <c r="E24" i="53"/>
  <c r="I24" i="53"/>
  <c r="C25" i="53"/>
  <c r="G25" i="53"/>
  <c r="E25" i="53"/>
  <c r="I25" i="53"/>
  <c r="C26" i="53"/>
  <c r="G26" i="53"/>
  <c r="E26" i="53"/>
  <c r="I26" i="53"/>
  <c r="C27" i="53"/>
  <c r="G27" i="53"/>
  <c r="E27" i="53"/>
  <c r="I27" i="53"/>
  <c r="C28" i="53"/>
  <c r="G28" i="53"/>
  <c r="E28" i="53"/>
  <c r="K33" i="53"/>
  <c r="C29" i="53"/>
  <c r="G29" i="53"/>
  <c r="E29" i="53"/>
  <c r="I29" i="53"/>
  <c r="E30" i="53"/>
  <c r="I30" i="53"/>
  <c r="C30" i="53"/>
  <c r="G30" i="53"/>
  <c r="E31" i="53"/>
  <c r="I31" i="53"/>
  <c r="C37" i="53"/>
  <c r="G37" i="53"/>
  <c r="E37" i="53"/>
  <c r="I37" i="53"/>
  <c r="E38" i="53"/>
  <c r="I38" i="53"/>
  <c r="C38" i="53"/>
  <c r="G38" i="53"/>
  <c r="C39" i="53"/>
  <c r="G39" i="53"/>
  <c r="E39" i="53"/>
  <c r="I39" i="53"/>
  <c r="E40" i="53"/>
  <c r="I40" i="53"/>
  <c r="C40" i="53"/>
  <c r="G40" i="53"/>
  <c r="E41" i="53"/>
  <c r="I41" i="53"/>
  <c r="C41" i="53"/>
  <c r="G41" i="53"/>
  <c r="C42" i="53"/>
  <c r="G42" i="53"/>
  <c r="E42" i="53"/>
  <c r="I42" i="53"/>
  <c r="E43" i="53"/>
  <c r="I43" i="53"/>
  <c r="C43" i="53"/>
  <c r="G43" i="53"/>
  <c r="I44" i="53"/>
  <c r="C44" i="53"/>
  <c r="G44" i="53"/>
  <c r="C45" i="53"/>
  <c r="G45" i="53"/>
  <c r="J48" i="53"/>
  <c r="E45" i="53"/>
  <c r="K48" i="53"/>
  <c r="E46" i="53"/>
  <c r="I46" i="53"/>
  <c r="E68" i="54"/>
  <c r="I68" i="54"/>
  <c r="E74" i="54"/>
  <c r="I74" i="54"/>
  <c r="E52" i="54"/>
  <c r="I52" i="54"/>
  <c r="E65" i="54"/>
  <c r="I65" i="54"/>
  <c r="E41" i="54"/>
  <c r="I41" i="54"/>
  <c r="E49" i="54"/>
  <c r="I49" i="54"/>
  <c r="E27" i="54"/>
  <c r="I27" i="54"/>
  <c r="E38" i="54"/>
  <c r="I38" i="54"/>
  <c r="E20" i="54"/>
  <c r="I20" i="54"/>
  <c r="E24" i="54"/>
  <c r="I24" i="54"/>
  <c r="E15" i="54"/>
  <c r="I15" i="54"/>
  <c r="E17" i="54"/>
  <c r="I17" i="54"/>
  <c r="E7" i="54"/>
  <c r="I7" i="54"/>
  <c r="E12" i="54"/>
  <c r="I12" i="54"/>
  <c r="C68" i="54"/>
  <c r="G68" i="54"/>
  <c r="C74" i="54"/>
  <c r="G74" i="54"/>
  <c r="C52" i="54"/>
  <c r="G52" i="54"/>
  <c r="C65" i="54"/>
  <c r="G65" i="54"/>
  <c r="C41" i="54"/>
  <c r="G41" i="54"/>
  <c r="C49" i="54"/>
  <c r="G49" i="54"/>
  <c r="C27" i="54"/>
  <c r="G27" i="54"/>
  <c r="C38" i="54"/>
  <c r="G38" i="54"/>
  <c r="C20" i="54"/>
  <c r="G20" i="54"/>
  <c r="C24" i="54"/>
  <c r="G24" i="54"/>
  <c r="C15" i="54"/>
  <c r="G15" i="54"/>
  <c r="C7" i="54"/>
  <c r="G7" i="54"/>
  <c r="C12" i="54"/>
  <c r="G12" i="54"/>
  <c r="E8" i="54"/>
  <c r="C8" i="54"/>
  <c r="G8" i="54"/>
  <c r="K12" i="54"/>
  <c r="E9" i="54"/>
  <c r="I9" i="54"/>
  <c r="C9" i="54"/>
  <c r="G9" i="54"/>
  <c r="E10" i="54"/>
  <c r="I10" i="54"/>
  <c r="C21" i="54"/>
  <c r="G21" i="54"/>
  <c r="J24" i="54"/>
  <c r="K24" i="54"/>
  <c r="E22" i="54"/>
  <c r="I22" i="54"/>
  <c r="E28" i="54"/>
  <c r="I28" i="54"/>
  <c r="C28" i="54"/>
  <c r="G28" i="54"/>
  <c r="E29" i="54"/>
  <c r="I29" i="54"/>
  <c r="C29" i="54"/>
  <c r="G29" i="54"/>
  <c r="C30" i="54"/>
  <c r="G30" i="54"/>
  <c r="E30" i="54"/>
  <c r="I30" i="54"/>
  <c r="C31" i="54"/>
  <c r="G31" i="54"/>
  <c r="E31" i="54"/>
  <c r="I31" i="54"/>
  <c r="E32" i="54"/>
  <c r="I32" i="54"/>
  <c r="C32" i="54"/>
  <c r="G32" i="54"/>
  <c r="E33" i="54"/>
  <c r="I33" i="54"/>
  <c r="C33" i="54"/>
  <c r="G33" i="54"/>
  <c r="C34" i="54"/>
  <c r="G34" i="54"/>
  <c r="I34" i="54"/>
  <c r="C35" i="54"/>
  <c r="G35" i="54"/>
  <c r="J38" i="54"/>
  <c r="E35" i="54"/>
  <c r="K38" i="54"/>
  <c r="E36" i="54"/>
  <c r="I36" i="54"/>
  <c r="C42" i="54"/>
  <c r="G42" i="54"/>
  <c r="E42" i="54"/>
  <c r="I42" i="54"/>
  <c r="C43" i="54"/>
  <c r="G43" i="54"/>
  <c r="E43" i="54"/>
  <c r="I43" i="54"/>
  <c r="C44" i="54"/>
  <c r="G44" i="54"/>
  <c r="E44" i="54"/>
  <c r="I44" i="54"/>
  <c r="E45" i="54"/>
  <c r="I45" i="54"/>
  <c r="C45" i="54"/>
  <c r="G45" i="54"/>
  <c r="C46" i="54"/>
  <c r="G46" i="54"/>
  <c r="J49" i="54"/>
  <c r="K49" i="54"/>
  <c r="E47" i="54"/>
  <c r="I47" i="54"/>
  <c r="C53" i="54"/>
  <c r="G53" i="54"/>
  <c r="E53" i="54"/>
  <c r="I53" i="54"/>
  <c r="C54" i="54"/>
  <c r="G54" i="54"/>
  <c r="E54" i="54"/>
  <c r="I54" i="54"/>
  <c r="E55" i="54"/>
  <c r="I55" i="54"/>
  <c r="C55" i="54"/>
  <c r="G55" i="54"/>
  <c r="C56" i="54"/>
  <c r="G56" i="54"/>
  <c r="E56" i="54"/>
  <c r="I56" i="54"/>
  <c r="C57" i="54"/>
  <c r="G57" i="54"/>
  <c r="E57" i="54"/>
  <c r="I57" i="54"/>
  <c r="G58" i="54"/>
  <c r="C58" i="54"/>
  <c r="E58" i="54"/>
  <c r="I58" i="54"/>
  <c r="E59" i="54"/>
  <c r="I59" i="54"/>
  <c r="C59" i="54"/>
  <c r="G59" i="54"/>
  <c r="C60" i="54"/>
  <c r="G60" i="54"/>
  <c r="E60" i="54"/>
  <c r="I60" i="54"/>
  <c r="E61" i="54"/>
  <c r="I61" i="54"/>
  <c r="C61" i="54"/>
  <c r="G61" i="54"/>
  <c r="C62" i="54"/>
  <c r="G62" i="54"/>
  <c r="K65" i="54"/>
  <c r="J65" i="54"/>
  <c r="E63" i="54"/>
  <c r="I63" i="54"/>
  <c r="E69" i="54"/>
  <c r="I69" i="54"/>
  <c r="C69" i="54"/>
  <c r="G69" i="54"/>
  <c r="C70" i="54"/>
  <c r="G70" i="54"/>
  <c r="I70" i="54"/>
  <c r="C71" i="54"/>
  <c r="G71" i="54"/>
  <c r="J74" i="54"/>
  <c r="E71" i="54"/>
  <c r="K74" i="54"/>
  <c r="E72" i="54"/>
  <c r="I72" i="54"/>
  <c r="C186" i="55"/>
  <c r="G186" i="55"/>
  <c r="C192" i="55"/>
  <c r="G192" i="55"/>
  <c r="C179" i="55"/>
  <c r="G179" i="55"/>
  <c r="C183" i="55"/>
  <c r="G183" i="55"/>
  <c r="E150" i="55"/>
  <c r="I150" i="55"/>
  <c r="E172" i="55"/>
  <c r="I172" i="55"/>
  <c r="E127" i="55"/>
  <c r="I127" i="55"/>
  <c r="E147" i="55"/>
  <c r="I147" i="55"/>
  <c r="C99" i="55"/>
  <c r="G99" i="55"/>
  <c r="C120" i="55"/>
  <c r="G120" i="55"/>
  <c r="C73" i="55"/>
  <c r="G73" i="55"/>
  <c r="C96" i="55"/>
  <c r="G96" i="55"/>
  <c r="C52" i="55"/>
  <c r="G52" i="55"/>
  <c r="C66" i="55"/>
  <c r="G66" i="55"/>
  <c r="C25" i="55"/>
  <c r="G25" i="55"/>
  <c r="C49" i="55"/>
  <c r="G49" i="55"/>
  <c r="E7" i="55"/>
  <c r="I7" i="55"/>
  <c r="E18" i="55"/>
  <c r="I18" i="55"/>
  <c r="E186" i="55"/>
  <c r="I186" i="55"/>
  <c r="I192" i="55"/>
  <c r="E179" i="55"/>
  <c r="I179" i="55"/>
  <c r="E183" i="55"/>
  <c r="I183" i="55"/>
  <c r="C150" i="55"/>
  <c r="G150" i="55"/>
  <c r="C172" i="55"/>
  <c r="G172" i="55"/>
  <c r="C127" i="55"/>
  <c r="G127" i="55"/>
  <c r="C147" i="55"/>
  <c r="G147" i="55"/>
  <c r="E99" i="55"/>
  <c r="I99" i="55"/>
  <c r="E120" i="55"/>
  <c r="I120" i="55"/>
  <c r="E73" i="55"/>
  <c r="I73" i="55"/>
  <c r="E96" i="55"/>
  <c r="I96" i="55"/>
  <c r="D71" i="55"/>
  <c r="H71" i="55" s="1"/>
  <c r="E52" i="55"/>
  <c r="I52" i="55"/>
  <c r="E66" i="55"/>
  <c r="I66" i="55"/>
  <c r="E25" i="55"/>
  <c r="I25" i="55"/>
  <c r="E49" i="55"/>
  <c r="I49" i="55"/>
  <c r="C7" i="55"/>
  <c r="G7" i="55"/>
  <c r="C18" i="55"/>
  <c r="G18" i="55"/>
  <c r="F5" i="55"/>
  <c r="E8" i="55"/>
  <c r="I8" i="55"/>
  <c r="C8" i="55"/>
  <c r="G8" i="55"/>
  <c r="E9" i="55"/>
  <c r="I9" i="55"/>
  <c r="C9" i="55"/>
  <c r="G9" i="55"/>
  <c r="E10" i="55"/>
  <c r="I10" i="55"/>
  <c r="C10" i="55"/>
  <c r="G10" i="55"/>
  <c r="E11" i="55"/>
  <c r="I11" i="55"/>
  <c r="C11" i="55"/>
  <c r="G11" i="55"/>
  <c r="C12" i="55"/>
  <c r="G12" i="55"/>
  <c r="E12" i="55"/>
  <c r="I12" i="55"/>
  <c r="C13" i="55"/>
  <c r="G13" i="55"/>
  <c r="E13" i="55"/>
  <c r="I13" i="55"/>
  <c r="E14" i="55"/>
  <c r="I14" i="55"/>
  <c r="C14" i="55"/>
  <c r="G14" i="55"/>
  <c r="C15" i="55"/>
  <c r="G15" i="55"/>
  <c r="K18" i="55"/>
  <c r="J18" i="55"/>
  <c r="E16" i="55"/>
  <c r="I16" i="55"/>
  <c r="F23" i="55"/>
  <c r="E26" i="55"/>
  <c r="I26" i="55"/>
  <c r="C26" i="55"/>
  <c r="G26" i="55"/>
  <c r="E27" i="55"/>
  <c r="I27" i="55"/>
  <c r="C27" i="55"/>
  <c r="G27" i="55"/>
  <c r="C28" i="55"/>
  <c r="G28" i="55"/>
  <c r="E28" i="55"/>
  <c r="I28" i="55"/>
  <c r="E29" i="55"/>
  <c r="I29" i="55"/>
  <c r="C29" i="55"/>
  <c r="G29" i="55"/>
  <c r="C30" i="55"/>
  <c r="G30" i="55"/>
  <c r="E30" i="55"/>
  <c r="I30" i="55"/>
  <c r="C31" i="55"/>
  <c r="G31" i="55"/>
  <c r="E31" i="55"/>
  <c r="I31" i="55"/>
  <c r="C32" i="55"/>
  <c r="G32" i="55"/>
  <c r="E32" i="55"/>
  <c r="I32" i="55"/>
  <c r="E33" i="55"/>
  <c r="I33" i="55"/>
  <c r="C33" i="55"/>
  <c r="G33" i="55"/>
  <c r="E34" i="55"/>
  <c r="I34" i="55"/>
  <c r="C34" i="55"/>
  <c r="G34" i="55"/>
  <c r="E35" i="55"/>
  <c r="I35" i="55"/>
  <c r="C35" i="55"/>
  <c r="G35" i="55"/>
  <c r="C36" i="55"/>
  <c r="G36" i="55"/>
  <c r="E36" i="55"/>
  <c r="I36" i="55"/>
  <c r="E37" i="55"/>
  <c r="I37" i="55"/>
  <c r="C37" i="55"/>
  <c r="G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I45" i="55"/>
  <c r="C46" i="55"/>
  <c r="G46" i="55"/>
  <c r="J49" i="55"/>
  <c r="K49" i="55"/>
  <c r="E47" i="55"/>
  <c r="I47" i="55"/>
  <c r="E53" i="55"/>
  <c r="I53" i="55"/>
  <c r="C53" i="55"/>
  <c r="G53" i="55"/>
  <c r="C54" i="55"/>
  <c r="G54" i="55"/>
  <c r="E54" i="55"/>
  <c r="I54" i="55"/>
  <c r="E55" i="55"/>
  <c r="I55" i="55"/>
  <c r="C55" i="55"/>
  <c r="G55" i="55"/>
  <c r="C56" i="55"/>
  <c r="G56" i="55"/>
  <c r="E56" i="55"/>
  <c r="I56" i="55"/>
  <c r="C57" i="55"/>
  <c r="G57" i="55"/>
  <c r="E57" i="55"/>
  <c r="I57" i="55"/>
  <c r="C58" i="55"/>
  <c r="G58" i="55"/>
  <c r="E58" i="55"/>
  <c r="I58" i="55"/>
  <c r="E59" i="55"/>
  <c r="I59" i="55"/>
  <c r="C59" i="55"/>
  <c r="G59" i="55"/>
  <c r="C60" i="55"/>
  <c r="G60" i="55"/>
  <c r="E60" i="55"/>
  <c r="I60" i="55"/>
  <c r="C61" i="55"/>
  <c r="G61" i="55"/>
  <c r="E61" i="55"/>
  <c r="I61" i="55"/>
  <c r="C62" i="55"/>
  <c r="G62" i="55"/>
  <c r="E62" i="55"/>
  <c r="I62" i="55"/>
  <c r="C63" i="55"/>
  <c r="G63" i="55"/>
  <c r="J66" i="55"/>
  <c r="K66" i="55"/>
  <c r="E64" i="55"/>
  <c r="I64" i="55"/>
  <c r="C74" i="55"/>
  <c r="G74" i="55"/>
  <c r="E74" i="55"/>
  <c r="I74" i="55"/>
  <c r="E75" i="55"/>
  <c r="I75" i="55"/>
  <c r="C75" i="55"/>
  <c r="G75" i="55"/>
  <c r="E76" i="55"/>
  <c r="I76" i="55"/>
  <c r="C76" i="55"/>
  <c r="G76" i="55"/>
  <c r="E77" i="55"/>
  <c r="I77" i="55"/>
  <c r="C77" i="55"/>
  <c r="G77" i="55"/>
  <c r="E78" i="55"/>
  <c r="I78" i="55"/>
  <c r="C78" i="55"/>
  <c r="G78" i="55"/>
  <c r="C79" i="55"/>
  <c r="G79" i="55"/>
  <c r="E79" i="55"/>
  <c r="I79" i="55"/>
  <c r="C80" i="55"/>
  <c r="G80" i="55"/>
  <c r="E80" i="55"/>
  <c r="I80" i="55"/>
  <c r="E81" i="55"/>
  <c r="I81" i="55"/>
  <c r="C81" i="55"/>
  <c r="G81" i="55"/>
  <c r="C82" i="55"/>
  <c r="G82" i="55"/>
  <c r="E82" i="55"/>
  <c r="I82" i="55"/>
  <c r="E83" i="55"/>
  <c r="I83" i="55"/>
  <c r="C83" i="55"/>
  <c r="G83" i="55"/>
  <c r="E84" i="55"/>
  <c r="I84" i="55"/>
  <c r="C84" i="55"/>
  <c r="G84" i="55"/>
  <c r="C85" i="55"/>
  <c r="G85" i="55"/>
  <c r="E85" i="55"/>
  <c r="I85" i="55"/>
  <c r="C86" i="55"/>
  <c r="G86" i="55"/>
  <c r="E86" i="55"/>
  <c r="I86" i="55"/>
  <c r="C87" i="55"/>
  <c r="G87" i="55"/>
  <c r="E87" i="55"/>
  <c r="I87" i="55"/>
  <c r="E88" i="55"/>
  <c r="I88" i="55"/>
  <c r="C88" i="55"/>
  <c r="G88" i="55"/>
  <c r="C89" i="55"/>
  <c r="G89" i="55"/>
  <c r="E89" i="55"/>
  <c r="I89" i="55"/>
  <c r="C90" i="55"/>
  <c r="G90" i="55"/>
  <c r="E90" i="55"/>
  <c r="I90" i="55"/>
  <c r="E91" i="55"/>
  <c r="I91" i="55"/>
  <c r="C91" i="55"/>
  <c r="G91" i="55"/>
  <c r="C92" i="55"/>
  <c r="G92" i="55"/>
  <c r="E92" i="55"/>
  <c r="I92" i="55"/>
  <c r="C93" i="55"/>
  <c r="G93" i="55"/>
  <c r="J96" i="55"/>
  <c r="K96" i="55"/>
  <c r="E94" i="55"/>
  <c r="I94" i="55"/>
  <c r="E100" i="55"/>
  <c r="I100" i="55"/>
  <c r="C100" i="55"/>
  <c r="G100" i="55"/>
  <c r="C101" i="55"/>
  <c r="G101" i="55"/>
  <c r="E101" i="55"/>
  <c r="I101" i="55"/>
  <c r="E102" i="55"/>
  <c r="I102" i="55"/>
  <c r="C102" i="55"/>
  <c r="G102" i="55"/>
  <c r="C103" i="55"/>
  <c r="G103" i="55"/>
  <c r="E103" i="55"/>
  <c r="I103" i="55"/>
  <c r="E104" i="55"/>
  <c r="I104" i="55"/>
  <c r="C104" i="55"/>
  <c r="G104" i="55"/>
  <c r="E105" i="55"/>
  <c r="I105" i="55"/>
  <c r="C105" i="55"/>
  <c r="G105" i="55"/>
  <c r="C106" i="55"/>
  <c r="G106" i="55"/>
  <c r="E106" i="55"/>
  <c r="I106" i="55"/>
  <c r="C107" i="55"/>
  <c r="G107" i="55"/>
  <c r="E107" i="55"/>
  <c r="I107" i="55"/>
  <c r="E108" i="55"/>
  <c r="I108" i="55"/>
  <c r="C108" i="55"/>
  <c r="G108" i="55"/>
  <c r="E109" i="55"/>
  <c r="I109" i="55"/>
  <c r="C109" i="55"/>
  <c r="G109" i="55"/>
  <c r="C110" i="55"/>
  <c r="G110" i="55"/>
  <c r="E110" i="55"/>
  <c r="I110" i="55"/>
  <c r="C111" i="55"/>
  <c r="G111" i="55"/>
  <c r="E111" i="55"/>
  <c r="I111" i="55"/>
  <c r="E112" i="55"/>
  <c r="I112" i="55"/>
  <c r="C112" i="55"/>
  <c r="G112" i="55"/>
  <c r="E113" i="55"/>
  <c r="I113" i="55"/>
  <c r="C113" i="55"/>
  <c r="G113" i="55"/>
  <c r="E114" i="55"/>
  <c r="I114" i="55"/>
  <c r="C114" i="55"/>
  <c r="G114" i="55"/>
  <c r="C115" i="55"/>
  <c r="G115" i="55"/>
  <c r="E115" i="55"/>
  <c r="I115" i="55"/>
  <c r="C116" i="55"/>
  <c r="G116" i="55"/>
  <c r="E116" i="55"/>
  <c r="I116" i="55"/>
  <c r="C117" i="55"/>
  <c r="G117" i="55"/>
  <c r="K120" i="55"/>
  <c r="J120" i="55"/>
  <c r="E118" i="55"/>
  <c r="I118" i="55"/>
  <c r="F125" i="55"/>
  <c r="C128" i="55"/>
  <c r="G128" i="55"/>
  <c r="E128" i="55"/>
  <c r="I128" i="55"/>
  <c r="C129" i="55"/>
  <c r="G129" i="55"/>
  <c r="E129" i="55"/>
  <c r="I129" i="55"/>
  <c r="E130" i="55"/>
  <c r="I130" i="55"/>
  <c r="C130" i="55"/>
  <c r="G130" i="55"/>
  <c r="C131" i="55"/>
  <c r="G131" i="55"/>
  <c r="E131" i="55"/>
  <c r="I131" i="55"/>
  <c r="E132" i="55"/>
  <c r="I132" i="55"/>
  <c r="C132" i="55"/>
  <c r="G132" i="55"/>
  <c r="C133" i="55"/>
  <c r="G133" i="55"/>
  <c r="E133" i="55"/>
  <c r="I133" i="55"/>
  <c r="E134" i="55"/>
  <c r="I134" i="55"/>
  <c r="C134" i="55"/>
  <c r="G134" i="55"/>
  <c r="C135" i="55"/>
  <c r="G135" i="55"/>
  <c r="E135" i="55"/>
  <c r="I135" i="55"/>
  <c r="E136" i="55"/>
  <c r="I136" i="55"/>
  <c r="C136" i="55"/>
  <c r="G136" i="55"/>
  <c r="E137" i="55"/>
  <c r="I137" i="55"/>
  <c r="C137" i="55"/>
  <c r="G137" i="55"/>
  <c r="C138" i="55"/>
  <c r="G138" i="55"/>
  <c r="E138" i="55"/>
  <c r="I138" i="55"/>
  <c r="C139" i="55"/>
  <c r="G139" i="55"/>
  <c r="E139" i="55"/>
  <c r="I139" i="55"/>
  <c r="C140" i="55"/>
  <c r="G140" i="55"/>
  <c r="E140" i="55"/>
  <c r="I140" i="55"/>
  <c r="E141" i="55"/>
  <c r="I141" i="55"/>
  <c r="C141" i="55"/>
  <c r="G141" i="55"/>
  <c r="E142" i="55"/>
  <c r="I142" i="55"/>
  <c r="C142" i="55"/>
  <c r="G142" i="55"/>
  <c r="E143" i="55"/>
  <c r="I143" i="55"/>
  <c r="C143" i="55"/>
  <c r="G143" i="55"/>
  <c r="C144" i="55"/>
  <c r="G144" i="55"/>
  <c r="J147" i="55"/>
  <c r="K147" i="55"/>
  <c r="E145" i="55"/>
  <c r="I145" i="55"/>
  <c r="E151" i="55"/>
  <c r="I151" i="55"/>
  <c r="C151" i="55"/>
  <c r="G151" i="55"/>
  <c r="C152" i="55"/>
  <c r="G152" i="55"/>
  <c r="E152" i="55"/>
  <c r="I152" i="55"/>
  <c r="C153" i="55"/>
  <c r="G153" i="55"/>
  <c r="E153" i="55"/>
  <c r="I153" i="55"/>
  <c r="E154" i="55"/>
  <c r="I154" i="55"/>
  <c r="C154" i="55"/>
  <c r="G154" i="55"/>
  <c r="E155" i="55"/>
  <c r="I155" i="55"/>
  <c r="C155" i="55"/>
  <c r="G155" i="55"/>
  <c r="E156" i="55"/>
  <c r="I156" i="55"/>
  <c r="C156" i="55"/>
  <c r="G156" i="55"/>
  <c r="E157" i="55"/>
  <c r="I157" i="55"/>
  <c r="C157" i="55"/>
  <c r="G157" i="55"/>
  <c r="C158" i="55"/>
  <c r="G158" i="55"/>
  <c r="E158" i="55"/>
  <c r="I158" i="55"/>
  <c r="E159" i="55"/>
  <c r="I159" i="55"/>
  <c r="C159" i="55"/>
  <c r="G159" i="55"/>
  <c r="E160" i="55"/>
  <c r="I160" i="55"/>
  <c r="C160" i="55"/>
  <c r="G160" i="55"/>
  <c r="C161" i="55"/>
  <c r="G161" i="55"/>
  <c r="E161" i="55"/>
  <c r="I161" i="55"/>
  <c r="E162" i="55"/>
  <c r="I162" i="55"/>
  <c r="C162" i="55"/>
  <c r="G162" i="55"/>
  <c r="E163" i="55"/>
  <c r="I163" i="55"/>
  <c r="C163" i="55"/>
  <c r="G163" i="55"/>
  <c r="C164" i="55"/>
  <c r="G164" i="55"/>
  <c r="E164" i="55"/>
  <c r="I164" i="55"/>
  <c r="C165" i="55"/>
  <c r="G165" i="55"/>
  <c r="E165" i="55"/>
  <c r="I165" i="55"/>
  <c r="C166" i="55"/>
  <c r="G166" i="55"/>
  <c r="E166" i="55"/>
  <c r="I166" i="55"/>
  <c r="E167" i="55"/>
  <c r="I167" i="55"/>
  <c r="C167" i="55"/>
  <c r="G167" i="55"/>
  <c r="E168" i="55"/>
  <c r="I168" i="55"/>
  <c r="C168" i="55"/>
  <c r="G168" i="55"/>
  <c r="C169" i="55"/>
  <c r="G169" i="55"/>
  <c r="J172" i="55"/>
  <c r="K172" i="55"/>
  <c r="E170" i="55"/>
  <c r="I170" i="55"/>
  <c r="F177" i="55"/>
  <c r="C180" i="55"/>
  <c r="G180" i="55"/>
  <c r="K183" i="55"/>
  <c r="J183" i="55"/>
  <c r="E181" i="55"/>
  <c r="I181" i="55"/>
  <c r="C187" i="55"/>
  <c r="G187" i="55"/>
  <c r="J192" i="55"/>
  <c r="E187" i="55"/>
  <c r="I187" i="55"/>
  <c r="C188" i="55"/>
  <c r="G188" i="55"/>
  <c r="E188" i="55"/>
  <c r="I188" i="55"/>
  <c r="E189" i="55"/>
  <c r="C189" i="55"/>
  <c r="G189" i="55"/>
  <c r="K192" i="55"/>
  <c r="E190" i="55"/>
  <c r="I190" i="55"/>
  <c r="J196" i="55"/>
  <c r="E194" i="48"/>
  <c r="I194" i="48"/>
  <c r="E200" i="48"/>
  <c r="I200" i="48"/>
  <c r="E180" i="48"/>
  <c r="I180" i="48"/>
  <c r="E191" i="48"/>
  <c r="I191" i="48"/>
  <c r="E168" i="48"/>
  <c r="I168" i="48"/>
  <c r="E177" i="48"/>
  <c r="I177" i="48"/>
  <c r="C155" i="48"/>
  <c r="G155" i="48"/>
  <c r="C161" i="48"/>
  <c r="G161" i="48"/>
  <c r="C144" i="48"/>
  <c r="G144" i="48"/>
  <c r="C152" i="48"/>
  <c r="G152" i="48"/>
  <c r="K137" i="48"/>
  <c r="E135" i="48"/>
  <c r="I135" i="48"/>
  <c r="E137" i="48"/>
  <c r="I137" i="48"/>
  <c r="C119" i="48"/>
  <c r="G119" i="48"/>
  <c r="C128" i="48"/>
  <c r="G128" i="48"/>
  <c r="C113" i="48"/>
  <c r="G113" i="48"/>
  <c r="C116" i="48"/>
  <c r="G116" i="48"/>
  <c r="C89" i="48"/>
  <c r="G89" i="48"/>
  <c r="C106" i="48"/>
  <c r="G106" i="48"/>
  <c r="C80" i="48"/>
  <c r="G80" i="48"/>
  <c r="C86" i="48"/>
  <c r="G86" i="48"/>
  <c r="E56" i="48"/>
  <c r="I56" i="48"/>
  <c r="E73" i="48"/>
  <c r="I73" i="48"/>
  <c r="E43" i="48"/>
  <c r="I43" i="48"/>
  <c r="E53" i="48"/>
  <c r="I53" i="48"/>
  <c r="C31" i="48"/>
  <c r="G31" i="48"/>
  <c r="C36" i="48"/>
  <c r="G36" i="48"/>
  <c r="C18" i="48"/>
  <c r="G18" i="48"/>
  <c r="C28" i="48"/>
  <c r="G28" i="48"/>
  <c r="E7" i="48"/>
  <c r="I7" i="48"/>
  <c r="I11" i="48"/>
  <c r="C194" i="48"/>
  <c r="G194" i="48"/>
  <c r="C200" i="48"/>
  <c r="G200" i="48"/>
  <c r="C180" i="48"/>
  <c r="G180" i="48"/>
  <c r="C191" i="48"/>
  <c r="G191" i="48"/>
  <c r="C168" i="48"/>
  <c r="G168" i="48"/>
  <c r="C177" i="48"/>
  <c r="G177" i="48"/>
  <c r="E155" i="48"/>
  <c r="I155" i="48"/>
  <c r="E161" i="48"/>
  <c r="I161" i="48"/>
  <c r="E144" i="48"/>
  <c r="I144" i="48"/>
  <c r="E152" i="48"/>
  <c r="I152" i="48"/>
  <c r="C135" i="48"/>
  <c r="G135" i="48"/>
  <c r="E119" i="48"/>
  <c r="I119" i="48"/>
  <c r="E128" i="48"/>
  <c r="I128" i="48"/>
  <c r="E113" i="48"/>
  <c r="I113" i="48"/>
  <c r="E89" i="48"/>
  <c r="I89" i="48"/>
  <c r="E106" i="48"/>
  <c r="I106" i="48"/>
  <c r="E80" i="48"/>
  <c r="I80" i="48"/>
  <c r="E86" i="48"/>
  <c r="I86" i="48"/>
  <c r="C56" i="48"/>
  <c r="G56" i="48"/>
  <c r="C73" i="48"/>
  <c r="G73" i="48"/>
  <c r="C43" i="48"/>
  <c r="G43" i="48"/>
  <c r="C53" i="48"/>
  <c r="G53" i="48"/>
  <c r="E31" i="48"/>
  <c r="I31" i="48"/>
  <c r="E36" i="48"/>
  <c r="I36" i="48"/>
  <c r="E18" i="48"/>
  <c r="I18" i="48"/>
  <c r="E28" i="48"/>
  <c r="I28" i="48"/>
  <c r="C7" i="48"/>
  <c r="G7" i="48"/>
  <c r="C11" i="48"/>
  <c r="G11" i="48"/>
  <c r="F5" i="48"/>
  <c r="J11" i="48"/>
  <c r="C8" i="48"/>
  <c r="G8" i="48"/>
  <c r="E8" i="48"/>
  <c r="K11" i="48"/>
  <c r="E9" i="48"/>
  <c r="I9" i="48"/>
  <c r="F16" i="48"/>
  <c r="C19" i="48"/>
  <c r="G19" i="48"/>
  <c r="E19" i="48"/>
  <c r="I19" i="48"/>
  <c r="E20" i="48"/>
  <c r="I20" i="48"/>
  <c r="C20" i="48"/>
  <c r="G20" i="48"/>
  <c r="C21" i="48"/>
  <c r="G21" i="48"/>
  <c r="E21" i="48"/>
  <c r="I21" i="48"/>
  <c r="C22" i="48"/>
  <c r="G22" i="48"/>
  <c r="E22" i="48"/>
  <c r="I22" i="48"/>
  <c r="C23" i="48"/>
  <c r="G23" i="48"/>
  <c r="E23" i="48"/>
  <c r="I23" i="48"/>
  <c r="E24" i="48"/>
  <c r="I24" i="48"/>
  <c r="C24" i="48"/>
  <c r="G24" i="48"/>
  <c r="C25" i="48"/>
  <c r="G25" i="48"/>
  <c r="K28" i="48"/>
  <c r="J28" i="48"/>
  <c r="E26" i="48"/>
  <c r="I26" i="48"/>
  <c r="C32" i="48"/>
  <c r="G32" i="48"/>
  <c r="E32" i="48"/>
  <c r="I32" i="48"/>
  <c r="C33" i="48"/>
  <c r="G33" i="48"/>
  <c r="E33" i="48"/>
  <c r="K36" i="48"/>
  <c r="J36" i="48"/>
  <c r="I34" i="48"/>
  <c r="F41" i="48"/>
  <c r="C44" i="48"/>
  <c r="G44" i="48"/>
  <c r="E44" i="48"/>
  <c r="I44" i="48"/>
  <c r="C45" i="48"/>
  <c r="G45" i="48"/>
  <c r="E45" i="48"/>
  <c r="I45" i="48"/>
  <c r="C46" i="48"/>
  <c r="G46" i="48"/>
  <c r="E46" i="48"/>
  <c r="I46" i="48"/>
  <c r="C47" i="48"/>
  <c r="G47" i="48"/>
  <c r="E47" i="48"/>
  <c r="I47" i="48"/>
  <c r="C48" i="48"/>
  <c r="G48" i="48"/>
  <c r="E48" i="48"/>
  <c r="I48" i="48"/>
  <c r="C49" i="48"/>
  <c r="G49" i="48"/>
  <c r="I49" i="48"/>
  <c r="C50" i="48"/>
  <c r="G50" i="48"/>
  <c r="J53" i="48"/>
  <c r="E50" i="48"/>
  <c r="K53" i="48"/>
  <c r="E51" i="48"/>
  <c r="I51" i="48"/>
  <c r="C57" i="48"/>
  <c r="G57" i="48"/>
  <c r="E57" i="48"/>
  <c r="I57" i="48"/>
  <c r="C58" i="48"/>
  <c r="G58" i="48"/>
  <c r="E58" i="48"/>
  <c r="I58" i="48"/>
  <c r="C59" i="48"/>
  <c r="G59" i="48"/>
  <c r="E59" i="48"/>
  <c r="I59" i="48"/>
  <c r="E60" i="48"/>
  <c r="I60" i="48"/>
  <c r="C60" i="48"/>
  <c r="G60" i="48"/>
  <c r="C61" i="48"/>
  <c r="G61" i="48"/>
  <c r="E61" i="48"/>
  <c r="I61" i="48"/>
  <c r="C62" i="48"/>
  <c r="G62" i="48"/>
  <c r="E62" i="48"/>
  <c r="I62" i="48"/>
  <c r="C63" i="48"/>
  <c r="G63" i="48"/>
  <c r="E63" i="48"/>
  <c r="I63" i="48"/>
  <c r="E64" i="48"/>
  <c r="I64" i="48"/>
  <c r="C64" i="48"/>
  <c r="G64" i="48"/>
  <c r="C65" i="48"/>
  <c r="G65" i="48"/>
  <c r="E65" i="48"/>
  <c r="I65" i="48"/>
  <c r="C66" i="48"/>
  <c r="G66" i="48"/>
  <c r="E66" i="48"/>
  <c r="I66" i="48"/>
  <c r="C67" i="48"/>
  <c r="G67" i="48"/>
  <c r="E67" i="48"/>
  <c r="I67" i="48"/>
  <c r="C68" i="48"/>
  <c r="G68" i="48"/>
  <c r="E68" i="48"/>
  <c r="I68" i="48"/>
  <c r="C69" i="48"/>
  <c r="G69" i="48"/>
  <c r="E69" i="48"/>
  <c r="I69" i="48"/>
  <c r="C70" i="48"/>
  <c r="G70" i="48"/>
  <c r="J73" i="48"/>
  <c r="K73" i="48"/>
  <c r="E71" i="48"/>
  <c r="I71" i="48"/>
  <c r="F78" i="48"/>
  <c r="C81" i="48"/>
  <c r="G81" i="48"/>
  <c r="E81" i="48"/>
  <c r="I81" i="48"/>
  <c r="C82" i="48"/>
  <c r="G82" i="48"/>
  <c r="I82" i="48"/>
  <c r="C83" i="48"/>
  <c r="G83" i="48"/>
  <c r="J86" i="48"/>
  <c r="E83" i="48"/>
  <c r="K86" i="48"/>
  <c r="E84" i="48"/>
  <c r="I84" i="48"/>
  <c r="C90" i="48"/>
  <c r="G90" i="48"/>
  <c r="E90" i="48"/>
  <c r="I90" i="48"/>
  <c r="C91" i="48"/>
  <c r="G91" i="48"/>
  <c r="E91" i="48"/>
  <c r="I91" i="48"/>
  <c r="E92" i="48"/>
  <c r="I92" i="48"/>
  <c r="C92" i="48"/>
  <c r="G92" i="48"/>
  <c r="E93" i="48"/>
  <c r="I93" i="48"/>
  <c r="C93" i="48"/>
  <c r="G93" i="48"/>
  <c r="E94" i="48"/>
  <c r="I94" i="48"/>
  <c r="C94" i="48"/>
  <c r="G94" i="48"/>
  <c r="E95" i="48"/>
  <c r="I95" i="48"/>
  <c r="C95" i="48"/>
  <c r="G95" i="48"/>
  <c r="C96" i="48"/>
  <c r="G96" i="48"/>
  <c r="E96" i="48"/>
  <c r="I96" i="48"/>
  <c r="E97" i="48"/>
  <c r="I97" i="48"/>
  <c r="C97" i="48"/>
  <c r="G97" i="48"/>
  <c r="E98" i="48"/>
  <c r="I98" i="48"/>
  <c r="C98" i="48"/>
  <c r="G98" i="48"/>
  <c r="C99" i="48"/>
  <c r="G99" i="48"/>
  <c r="E99" i="48"/>
  <c r="I99" i="48"/>
  <c r="C100" i="48"/>
  <c r="G100" i="48"/>
  <c r="E100" i="48"/>
  <c r="I100" i="48"/>
  <c r="C101" i="48"/>
  <c r="G101" i="48"/>
  <c r="E101" i="48"/>
  <c r="I101" i="48"/>
  <c r="C102" i="48"/>
  <c r="G102" i="48"/>
  <c r="E102" i="48"/>
  <c r="I102" i="48"/>
  <c r="C103" i="48"/>
  <c r="G103" i="48"/>
  <c r="J106" i="48"/>
  <c r="K106" i="48"/>
  <c r="E104" i="48"/>
  <c r="I104" i="48"/>
  <c r="J116" i="48"/>
  <c r="K116" i="48"/>
  <c r="E114" i="48"/>
  <c r="I114" i="48"/>
  <c r="C120" i="48"/>
  <c r="G120" i="48"/>
  <c r="E120" i="48"/>
  <c r="I120" i="48"/>
  <c r="C121" i="48"/>
  <c r="G121" i="48"/>
  <c r="E121" i="48"/>
  <c r="I121" i="48"/>
  <c r="C122" i="48"/>
  <c r="G122" i="48"/>
  <c r="E122" i="48"/>
  <c r="I122" i="48"/>
  <c r="C123" i="48"/>
  <c r="G123" i="48"/>
  <c r="E123" i="48"/>
  <c r="I123" i="48"/>
  <c r="C124" i="48"/>
  <c r="G124" i="48"/>
  <c r="E124" i="48"/>
  <c r="I124" i="48"/>
  <c r="E125" i="48"/>
  <c r="C125" i="48"/>
  <c r="G125" i="48"/>
  <c r="K128" i="48"/>
  <c r="E126" i="48"/>
  <c r="I126" i="48"/>
  <c r="F133" i="48"/>
  <c r="F142" i="48"/>
  <c r="C145" i="48"/>
  <c r="G145" i="48"/>
  <c r="E145" i="48"/>
  <c r="I145" i="48"/>
  <c r="C146" i="48"/>
  <c r="G146" i="48"/>
  <c r="E146" i="48"/>
  <c r="I146" i="48"/>
  <c r="C147" i="48"/>
  <c r="G147" i="48"/>
  <c r="E147" i="48"/>
  <c r="I147" i="48"/>
  <c r="C148" i="48"/>
  <c r="G148" i="48"/>
  <c r="E148" i="48"/>
  <c r="I148" i="48"/>
  <c r="C149" i="48"/>
  <c r="G149" i="48"/>
  <c r="E149" i="48"/>
  <c r="I149" i="48"/>
  <c r="J152" i="48"/>
  <c r="K152" i="48"/>
  <c r="C156" i="48"/>
  <c r="G156" i="48"/>
  <c r="E156" i="48"/>
  <c r="I156" i="48"/>
  <c r="C157" i="48"/>
  <c r="G157" i="48"/>
  <c r="E157" i="48"/>
  <c r="I157" i="48"/>
  <c r="C158" i="48"/>
  <c r="G158" i="48"/>
  <c r="E158" i="48"/>
  <c r="K161" i="48"/>
  <c r="J161" i="48"/>
  <c r="I159" i="48"/>
  <c r="F166" i="48"/>
  <c r="E169" i="48"/>
  <c r="I169" i="48"/>
  <c r="C169" i="48"/>
  <c r="G169" i="48"/>
  <c r="C170" i="48"/>
  <c r="G170" i="48"/>
  <c r="E170" i="48"/>
  <c r="I170" i="48"/>
  <c r="C171" i="48"/>
  <c r="G171" i="48"/>
  <c r="E171" i="48"/>
  <c r="I171" i="48"/>
  <c r="E172" i="48"/>
  <c r="I172" i="48"/>
  <c r="C172" i="48"/>
  <c r="G172" i="48"/>
  <c r="E173" i="48"/>
  <c r="I173" i="48"/>
  <c r="C173" i="48"/>
  <c r="G173" i="48"/>
  <c r="C174" i="48"/>
  <c r="G174" i="48"/>
  <c r="J177" i="48"/>
  <c r="K177" i="48"/>
  <c r="E175" i="48"/>
  <c r="I175" i="48"/>
  <c r="G181" i="48"/>
  <c r="C181" i="48"/>
  <c r="E181" i="48"/>
  <c r="I181" i="48"/>
  <c r="C182" i="48"/>
  <c r="G182" i="48"/>
  <c r="I182" i="48"/>
  <c r="J191" i="48"/>
  <c r="C183" i="48"/>
  <c r="G183" i="48"/>
  <c r="E183" i="48"/>
  <c r="I183" i="48"/>
  <c r="E184" i="48"/>
  <c r="I184" i="48"/>
  <c r="C184" i="48"/>
  <c r="G184" i="48"/>
  <c r="E185" i="48"/>
  <c r="I185" i="48"/>
  <c r="C185" i="48"/>
  <c r="G185" i="48"/>
  <c r="C186" i="48"/>
  <c r="G186" i="48"/>
  <c r="E186" i="48"/>
  <c r="I186" i="48"/>
  <c r="G187" i="48"/>
  <c r="C187" i="48"/>
  <c r="E187" i="48"/>
  <c r="I187" i="48"/>
  <c r="C188" i="48"/>
  <c r="G188" i="48"/>
  <c r="E188" i="48"/>
  <c r="K191" i="48"/>
  <c r="E189" i="48"/>
  <c r="I189" i="48"/>
  <c r="E195" i="48"/>
  <c r="I195" i="48"/>
  <c r="C195" i="48"/>
  <c r="G195" i="48"/>
  <c r="E196" i="48"/>
  <c r="I196" i="48"/>
  <c r="C196" i="48"/>
  <c r="G196" i="48"/>
  <c r="C197" i="48"/>
  <c r="G197" i="48"/>
  <c r="E197" i="48"/>
  <c r="K200" i="48"/>
  <c r="E198" i="48"/>
  <c r="I198"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K15" i="51"/>
  <c r="J15" i="51"/>
  <c r="B33" i="46"/>
  <c r="E33" i="46"/>
  <c r="D33" i="46"/>
  <c r="C33" i="46"/>
  <c r="K204" i="48"/>
  <c r="J204" i="48"/>
  <c r="C11" i="44"/>
  <c r="C43" i="44"/>
  <c r="D11" i="44"/>
  <c r="D43" i="44"/>
  <c r="E11" i="44"/>
  <c r="J11" i="44" s="1"/>
  <c r="E43" i="44"/>
  <c r="B11" i="44"/>
  <c r="B43" i="44"/>
  <c r="G43" i="44" s="1"/>
  <c r="I43" i="44" s="1"/>
  <c r="E11" i="45"/>
  <c r="D11" i="45"/>
  <c r="C11" i="45"/>
  <c r="B11" i="45"/>
  <c r="E511" i="49"/>
  <c r="D511" i="49"/>
  <c r="C511" i="49"/>
  <c r="B511" i="49"/>
  <c r="B5" i="49"/>
  <c r="C5" i="49" s="1"/>
  <c r="E5" i="49" s="1"/>
  <c r="B5" i="47"/>
  <c r="C5" i="47" s="1"/>
  <c r="E5" i="47" s="1"/>
  <c r="E69" i="26"/>
  <c r="C69" i="26"/>
  <c r="H6" i="26"/>
  <c r="H69" i="26" s="1"/>
  <c r="G6" i="26"/>
  <c r="G69" i="26" s="1"/>
  <c r="D69" i="26"/>
  <c r="B69"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9" i="44"/>
  <c r="I9" i="44"/>
  <c r="H15" i="44"/>
  <c r="J15" i="44" s="1"/>
  <c r="G15" i="44"/>
  <c r="I15" i="44" s="1"/>
  <c r="G9" i="44"/>
  <c r="H9" i="44"/>
  <c r="H6" i="33"/>
  <c r="H69" i="33" s="1"/>
  <c r="G6" i="33"/>
  <c r="G69" i="33" s="1"/>
  <c r="E69" i="33"/>
  <c r="D69" i="33"/>
  <c r="C69" i="33"/>
  <c r="B69" i="33"/>
  <c r="G511" i="49" l="1"/>
  <c r="I511" i="49" s="1"/>
  <c r="H511" i="49"/>
  <c r="J511" i="49" s="1"/>
  <c r="D5" i="49"/>
  <c r="H11" i="44"/>
  <c r="D44" i="44"/>
  <c r="H43" i="44"/>
  <c r="J43" i="44" s="1"/>
  <c r="E44" i="44"/>
  <c r="C44" i="44"/>
  <c r="B44" i="44"/>
  <c r="C5" i="44"/>
  <c r="E5" i="44" s="1"/>
  <c r="H28" i="47"/>
  <c r="J28" i="47" s="1"/>
  <c r="G28" i="47"/>
  <c r="I28" i="47" s="1"/>
  <c r="H39" i="47"/>
  <c r="J39" i="47" s="1"/>
  <c r="G39" i="47"/>
  <c r="I39" i="47" s="1"/>
  <c r="D5" i="47"/>
  <c r="G33" i="46"/>
  <c r="I33" i="46" s="1"/>
  <c r="H33" i="46"/>
  <c r="J33" i="46" s="1"/>
  <c r="D5" i="46"/>
  <c r="D5" i="33"/>
  <c r="I6" i="26"/>
  <c r="J6" i="26"/>
  <c r="I69" i="26"/>
  <c r="J69" i="26"/>
  <c r="D5" i="26"/>
  <c r="D47" i="45"/>
  <c r="D48" i="45"/>
  <c r="D49" i="45"/>
  <c r="D50" i="45"/>
  <c r="D51" i="45"/>
  <c r="D52" i="45"/>
  <c r="D53" i="45"/>
  <c r="D54" i="45"/>
  <c r="D55" i="45"/>
  <c r="D56" i="45"/>
  <c r="D57" i="45"/>
  <c r="D58" i="45"/>
  <c r="D59" i="45"/>
  <c r="D60" i="45"/>
  <c r="D61" i="45"/>
  <c r="D62" i="45"/>
  <c r="D63" i="45"/>
  <c r="D64" i="45"/>
  <c r="D65" i="45"/>
  <c r="D66" i="45"/>
  <c r="D67" i="45"/>
  <c r="E47" i="45"/>
  <c r="E48" i="45"/>
  <c r="E49" i="45"/>
  <c r="E50" i="45"/>
  <c r="E51" i="45"/>
  <c r="E52" i="45"/>
  <c r="E53" i="45"/>
  <c r="E54" i="45"/>
  <c r="E55" i="45"/>
  <c r="E56" i="45"/>
  <c r="E57" i="45"/>
  <c r="E58" i="45"/>
  <c r="E59" i="45"/>
  <c r="E60" i="45"/>
  <c r="E61" i="45"/>
  <c r="E62" i="45"/>
  <c r="E63" i="45"/>
  <c r="E64" i="45"/>
  <c r="E65" i="45"/>
  <c r="E66" i="45"/>
  <c r="E67" i="45"/>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B42" i="45"/>
  <c r="B43" i="45"/>
  <c r="D40" i="45"/>
  <c r="D41" i="45"/>
  <c r="D42" i="45"/>
  <c r="D43" i="45"/>
  <c r="C40" i="45"/>
  <c r="C41" i="45"/>
  <c r="C42" i="45"/>
  <c r="C43" i="45"/>
  <c r="E40" i="45"/>
  <c r="E41" i="45"/>
  <c r="E42" i="45"/>
  <c r="E43" i="45"/>
  <c r="H35" i="45"/>
  <c r="J35" i="45" s="1"/>
  <c r="G35" i="45"/>
  <c r="I35" i="45" s="1"/>
  <c r="H11" i="45"/>
  <c r="J11" i="45" s="1"/>
  <c r="G11" i="45"/>
  <c r="I11" i="45" s="1"/>
  <c r="J24" i="51"/>
  <c r="K24" i="51"/>
  <c r="D13" i="51"/>
  <c r="F13" i="51" s="1"/>
  <c r="G11" i="44"/>
  <c r="C6" i="45"/>
  <c r="B39" i="45"/>
  <c r="I11" i="44"/>
  <c r="G44" i="44" l="1"/>
  <c r="I44" i="44" s="1"/>
  <c r="H44" i="44"/>
  <c r="J44" i="44" s="1"/>
  <c r="H58" i="45"/>
  <c r="H43" i="45"/>
  <c r="H41" i="45"/>
  <c r="G43" i="45"/>
  <c r="G41" i="45"/>
  <c r="C68" i="45"/>
  <c r="G66" i="45"/>
  <c r="G64" i="45"/>
  <c r="G62" i="45"/>
  <c r="G60" i="45"/>
  <c r="G58" i="45"/>
  <c r="G56" i="45"/>
  <c r="G54" i="45"/>
  <c r="G52" i="45"/>
  <c r="G50" i="45"/>
  <c r="G48" i="45"/>
  <c r="E68" i="45"/>
  <c r="H66" i="45"/>
  <c r="H64" i="45"/>
  <c r="H62" i="45"/>
  <c r="H60" i="45"/>
  <c r="H56" i="45"/>
  <c r="H54" i="45"/>
  <c r="H52" i="45"/>
  <c r="H50" i="45"/>
  <c r="H48" i="45"/>
  <c r="E44" i="45"/>
  <c r="C44" i="45"/>
  <c r="H42" i="45"/>
  <c r="D44" i="45"/>
  <c r="H40" i="45"/>
  <c r="G42" i="45"/>
  <c r="G40" i="45"/>
  <c r="B44" i="45"/>
  <c r="G67" i="45"/>
  <c r="G65" i="45"/>
  <c r="G63" i="45"/>
  <c r="G61" i="45"/>
  <c r="G59" i="45"/>
  <c r="G57" i="45"/>
  <c r="G55" i="45"/>
  <c r="G53" i="45"/>
  <c r="G51" i="45"/>
  <c r="G49" i="45"/>
  <c r="G47" i="45"/>
  <c r="B68" i="45"/>
  <c r="G68" i="45" s="1"/>
  <c r="H67" i="45"/>
  <c r="H65" i="45"/>
  <c r="H63" i="45"/>
  <c r="H61" i="45"/>
  <c r="H59" i="45"/>
  <c r="H57" i="45"/>
  <c r="H55" i="45"/>
  <c r="H53" i="45"/>
  <c r="H51" i="45"/>
  <c r="H49" i="45"/>
  <c r="D68" i="45"/>
  <c r="H68" i="45" s="1"/>
  <c r="H47" i="45"/>
  <c r="C39" i="45"/>
  <c r="E6" i="45"/>
  <c r="E39" i="45" s="1"/>
  <c r="G44" i="45" l="1"/>
  <c r="H44" i="45"/>
</calcChain>
</file>

<file path=xl/sharedStrings.xml><?xml version="1.0" encoding="utf-8"?>
<sst xmlns="http://schemas.openxmlformats.org/spreadsheetml/2006/main" count="1788" uniqueCount="627">
  <si>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</si>
  <si>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</si>
  <si>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</si>
  <si>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</si>
  <si>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</si>
  <si>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</si>
  <si>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</si>
  <si>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</si>
  <si>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</si>
  <si>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</si>
  <si>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</si>
  <si>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</si>
  <si>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</si>
  <si>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</si>
  <si>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</si>
  <si>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</si>
  <si>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</si>
  <si>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</si>
  <si>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</si>
  <si>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</si>
  <si>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</si>
  <si>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</si>
  <si>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</si>
  <si>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</si>
  <si>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</si>
  <si>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</si>
  <si>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</si>
  <si>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</si>
  <si>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</si>
  <si>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</si>
  <si>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</si>
  <si>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</si>
  <si>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</si>
  <si>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Bentley</t>
  </si>
  <si>
    <t>BMW</t>
  </si>
  <si>
    <t>BYD</t>
  </si>
  <si>
    <t>Chery</t>
  </si>
  <si>
    <t>Chevrolet</t>
  </si>
  <si>
    <t>Citroen</t>
  </si>
  <si>
    <t>CUPRA</t>
  </si>
  <si>
    <t>Daf</t>
  </si>
  <si>
    <t>Ferrari</t>
  </si>
  <si>
    <t>Fiat</t>
  </si>
  <si>
    <t>Fiat Professional</t>
  </si>
  <si>
    <t>Ford</t>
  </si>
  <si>
    <t>Freightliner</t>
  </si>
  <si>
    <t>Fuso</t>
  </si>
  <si>
    <t>Genesis</t>
  </si>
  <si>
    <t>GWM</t>
  </si>
  <si>
    <t>Hino</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</si>
  <si>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</si>
  <si>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</si>
  <si>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</si>
  <si>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</si>
  <si>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</si>
  <si>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</si>
  <si>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</si>
  <si>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</si>
  <si>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</si>
  <si>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</si>
  <si>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</si>
  <si>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</si>
  <si>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</si>
  <si>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</si>
  <si>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</si>
  <si>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</si>
  <si>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</si>
  <si>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</si>
  <si>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</si>
  <si>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Mercedes-Benz Cars</t>
  </si>
  <si>
    <t>Mercedes-Benz Trucks</t>
  </si>
  <si>
    <t>Mercedes-Benz Vans</t>
  </si>
  <si>
    <t>MG</t>
  </si>
  <si>
    <t>MINI</t>
  </si>
  <si>
    <t>Mitsubishi</t>
  </si>
  <si>
    <t>Nissan</t>
  </si>
  <si>
    <t>Peugeot</t>
  </si>
  <si>
    <t>Polestar</t>
  </si>
  <si>
    <t>Porsche</t>
  </si>
  <si>
    <t>RAM</t>
  </si>
  <si>
    <t>Renault</t>
  </si>
  <si>
    <t>Scania</t>
  </si>
  <si>
    <t>SEA Electric</t>
  </si>
  <si>
    <t>Skoda</t>
  </si>
  <si>
    <t>SsangYong</t>
  </si>
  <si>
    <t>Subaru</t>
  </si>
  <si>
    <t>Suzuki</t>
  </si>
  <si>
    <t>Tesla</t>
  </si>
  <si>
    <t>Toyota</t>
  </si>
  <si>
    <t>UD Trucks</t>
  </si>
  <si>
    <t>Volkswagen</t>
  </si>
  <si>
    <t>Volvo Car</t>
  </si>
  <si>
    <t>Volvo Commercial</t>
  </si>
  <si>
    <t>VFACTS TAS REPORT</t>
  </si>
  <si>
    <t>SEPTEMBER 2023</t>
  </si>
  <si>
    <t>AUSTRALIAN CAPITAL TERRITORY</t>
  </si>
  <si>
    <t>NEW SOUTH WALES</t>
  </si>
  <si>
    <t>NORTHERN TERRITORY</t>
  </si>
  <si>
    <t>QUEENSLAND</t>
  </si>
  <si>
    <t>SOUTH AUSTRALIA</t>
  </si>
  <si>
    <t>TASMANIA</t>
  </si>
  <si>
    <t>VICTORIA</t>
  </si>
  <si>
    <t>WESTERN AUSTRALIA</t>
  </si>
  <si>
    <t>TAS</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</si>
  <si>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</si>
  <si>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</si>
  <si>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</si>
  <si>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</si>
  <si>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</si>
  <si>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</si>
  <si>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</si>
  <si>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</si>
  <si>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</si>
  <si>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</si>
  <si>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</si>
  <si>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</si>
  <si>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</si>
  <si>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</si>
  <si>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</si>
  <si>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</si>
  <si>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</si>
  <si>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</si>
  <si>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</si>
  <si>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</si>
  <si>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</si>
  <si>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</si>
  <si>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</si>
  <si>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</si>
  <si>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</si>
  <si>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</si>
  <si>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</si>
  <si>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</si>
  <si>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</si>
  <si>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</si>
  <si>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</si>
  <si>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</si>
  <si>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</si>
  <si>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</si>
  <si>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</si>
  <si>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</si>
  <si>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</si>
  <si>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</si>
  <si>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</si>
  <si>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</si>
  <si>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Sports &gt; $200K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</si>
  <si>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</si>
  <si>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</si>
  <si>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</si>
  <si>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</si>
  <si>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</si>
  <si>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</si>
  <si>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</si>
  <si>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</si>
  <si>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</si>
  <si>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</si>
  <si>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</si>
  <si>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</si>
  <si>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</si>
  <si>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</si>
  <si>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</si>
  <si>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</si>
  <si>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</si>
  <si>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</si>
  <si>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</si>
  <si>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</si>
  <si>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</si>
  <si>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</si>
  <si>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</si>
  <si>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</si>
  <si>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</si>
  <si>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</si>
  <si>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</si>
  <si>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</si>
  <si>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</si>
  <si>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</si>
  <si>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</si>
  <si>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</si>
  <si>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</si>
  <si>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</si>
  <si>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</si>
  <si>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</si>
  <si>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</si>
  <si>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</si>
  <si>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</si>
  <si>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</si>
  <si>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</si>
  <si>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</si>
  <si>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Belgium</t>
  </si>
  <si>
    <t>Austria</t>
  </si>
  <si>
    <t>Argentina</t>
  </si>
  <si>
    <t>Fiat 500/Abarth</t>
  </si>
  <si>
    <t>Kia Picanto</t>
  </si>
  <si>
    <t>Mitsubishi Mirage</t>
  </si>
  <si>
    <t>Ford Fiesta</t>
  </si>
  <si>
    <t>Hyundai i20</t>
  </si>
  <si>
    <t>Kia Rio</t>
  </si>
  <si>
    <t>Mazda2</t>
  </si>
  <si>
    <t>MG MG3</t>
  </si>
  <si>
    <t>Suzuki Baleno</t>
  </si>
  <si>
    <t>Suzuki Swift</t>
  </si>
  <si>
    <t>Toyota Yaris</t>
  </si>
  <si>
    <t>Volkswagen Polo</t>
  </si>
  <si>
    <t>Audi A1</t>
  </si>
  <si>
    <t>Citroen C3</t>
  </si>
  <si>
    <t>MINI Hatch</t>
  </si>
  <si>
    <t>Skoda Fabia</t>
  </si>
  <si>
    <t>Hyundai i30</t>
  </si>
  <si>
    <t>Hyundai Ioniq</t>
  </si>
  <si>
    <t>Kia Cerato</t>
  </si>
  <si>
    <t>Mazda3</t>
  </si>
  <si>
    <t>MG MG5</t>
  </si>
  <si>
    <t>Skoda Scala</t>
  </si>
  <si>
    <t>Subaru Impreza</t>
  </si>
  <si>
    <t>Toyota Corolla</t>
  </si>
  <si>
    <t>Toyota Prius</t>
  </si>
  <si>
    <t>Audi A3</t>
  </si>
  <si>
    <t>BMW 1 Series</t>
  </si>
  <si>
    <t>BMW 2 Series Gran Coupe</t>
  </si>
  <si>
    <t>CUPRA Born</t>
  </si>
  <si>
    <t>CUPRA Leon</t>
  </si>
  <si>
    <t>Ford Focus</t>
  </si>
  <si>
    <t>Honda Civic</t>
  </si>
  <si>
    <t>Mercedes-Benz A-Class</t>
  </si>
  <si>
    <t>Mercedes-Benz B-Class</t>
  </si>
  <si>
    <t>MG MG4</t>
  </si>
  <si>
    <t>MINI Clubman</t>
  </si>
  <si>
    <t>Nissan Leaf</t>
  </si>
  <si>
    <t>Peugeot 308</t>
  </si>
  <si>
    <t>Renault Megane</t>
  </si>
  <si>
    <t>Subaru WRX</t>
  </si>
  <si>
    <t>Volkswagen Golf</t>
  </si>
  <si>
    <t>Hyundai Sonata</t>
  </si>
  <si>
    <t>Mazda6</t>
  </si>
  <si>
    <t>Skoda Octavia</t>
  </si>
  <si>
    <t>Toyota Camry</t>
  </si>
  <si>
    <t>Volkswagen Passat</t>
  </si>
  <si>
    <t>Alfa Romeo Giulia</t>
  </si>
  <si>
    <t>Audi A4</t>
  </si>
  <si>
    <t>Audi A5 Sportback</t>
  </si>
  <si>
    <t>BMW 3 Series</t>
  </si>
  <si>
    <t>BMW 4 Series Gran Coupe</t>
  </si>
  <si>
    <t>BMW i4</t>
  </si>
  <si>
    <t>Hyundai Ioniq 6</t>
  </si>
  <si>
    <t>Jaguar XE</t>
  </si>
  <si>
    <t>Lexus ES</t>
  </si>
  <si>
    <t>Mercedes-Benz C-Class</t>
  </si>
  <si>
    <t>Mercedes-Benz CLA-Class</t>
  </si>
  <si>
    <t>Polestar 2</t>
  </si>
  <si>
    <t>Tesla Model 3</t>
  </si>
  <si>
    <t>Volkswagen Arteon</t>
  </si>
  <si>
    <t>Volvo S60</t>
  </si>
  <si>
    <t>Volvo V60 Cross Country</t>
  </si>
  <si>
    <t>Kia Stinger</t>
  </si>
  <si>
    <t>Skoda Superb</t>
  </si>
  <si>
    <t>Audi A6</t>
  </si>
  <si>
    <t>Audi e-tron GT</t>
  </si>
  <si>
    <t>BMW 5 Series</t>
  </si>
  <si>
    <t>Genesis G80</t>
  </si>
  <si>
    <t>Mercedes-Benz CLS-Class</t>
  </si>
  <si>
    <t>Mercedes-Benz E-Class</t>
  </si>
  <si>
    <t>Mercedes-Benz EQE</t>
  </si>
  <si>
    <t>Porsche Taycan</t>
  </si>
  <si>
    <t>Mercedes-Benz S-Class</t>
  </si>
  <si>
    <t>Honda Odyssey</t>
  </si>
  <si>
    <t>Hyundai Staria</t>
  </si>
  <si>
    <t>Kia Carnival</t>
  </si>
  <si>
    <t>LDV G10 Wagon</t>
  </si>
  <si>
    <t>LDV Mifa</t>
  </si>
  <si>
    <t>Volkswagen Caddy</t>
  </si>
  <si>
    <t>Volkswagen Multivan</t>
  </si>
  <si>
    <t>Mercedes-Benz Valente</t>
  </si>
  <si>
    <t>Mercedes-Benz V-Class</t>
  </si>
  <si>
    <t>Mercedes-Benz Vito/eVito Tour</t>
  </si>
  <si>
    <t>Toyota Granvia</t>
  </si>
  <si>
    <t>Volkswagen California</t>
  </si>
  <si>
    <t>BMW 2 Series Coupe/Conv</t>
  </si>
  <si>
    <t>Ford Mustang</t>
  </si>
  <si>
    <t>Mazda MX5</t>
  </si>
  <si>
    <t>MINI Cabrio</t>
  </si>
  <si>
    <t>Nissan 370Z</t>
  </si>
  <si>
    <t>Nissan Z</t>
  </si>
  <si>
    <t>Subaru BRZ</t>
  </si>
  <si>
    <t>Toyota GR86 / 86</t>
  </si>
  <si>
    <t>Audi A5</t>
  </si>
  <si>
    <t>Audi TT</t>
  </si>
  <si>
    <t>BMW 4 Series Coupe/Conv</t>
  </si>
  <si>
    <t>Chevrolet Corvette Stingray</t>
  </si>
  <si>
    <t>Lotus Emira</t>
  </si>
  <si>
    <t>Lotus Exige</t>
  </si>
  <si>
    <t>Mercedes-Benz C-Class Cpe/Conv</t>
  </si>
  <si>
    <t>Porsche Boxster</t>
  </si>
  <si>
    <t>Porsche Cayman</t>
  </si>
  <si>
    <t>Toyota Supra</t>
  </si>
  <si>
    <t>Bentley Coupe/Conv</t>
  </si>
  <si>
    <t>Ferrari Coupe/Conv</t>
  </si>
  <si>
    <t>Lamborghini Coupe/Conv</t>
  </si>
  <si>
    <t>Maserati Coupe/Conv</t>
  </si>
  <si>
    <t>Porsche 911</t>
  </si>
  <si>
    <t>Ford Puma</t>
  </si>
  <si>
    <t>Hyundai Venue</t>
  </si>
  <si>
    <t>Kia Stonic</t>
  </si>
  <si>
    <t>Mazda CX-3</t>
  </si>
  <si>
    <t>Nissan Juke</t>
  </si>
  <si>
    <t>Renault Captur</t>
  </si>
  <si>
    <t>Suzuki Ignis</t>
  </si>
  <si>
    <t>Suzuki Jimny</t>
  </si>
  <si>
    <t>Toyota Yaris Cross</t>
  </si>
  <si>
    <t>Volkswagen T-Cross</t>
  </si>
  <si>
    <t>Chery Omoda 5</t>
  </si>
  <si>
    <t>Citroen C4</t>
  </si>
  <si>
    <t>GWM Haval Jolion</t>
  </si>
  <si>
    <t>Honda HR-V</t>
  </si>
  <si>
    <t>Hyundai Kona</t>
  </si>
  <si>
    <t>Jeep Compass</t>
  </si>
  <si>
    <t>Kia Seltos</t>
  </si>
  <si>
    <t>Mazda CX-30</t>
  </si>
  <si>
    <t>Mazda MX-30</t>
  </si>
  <si>
    <t>MG ZS</t>
  </si>
  <si>
    <t>Mitsubishi ASX</t>
  </si>
  <si>
    <t>Mitsubishi Eclipse Cross</t>
  </si>
  <si>
    <t>Nissan Qashqai</t>
  </si>
  <si>
    <t>Peugeot 2008</t>
  </si>
  <si>
    <t>Renault Arkana</t>
  </si>
  <si>
    <t>Skoda Kamiq</t>
  </si>
  <si>
    <t>Subaru Crosstrek</t>
  </si>
  <si>
    <t>Subaru XV</t>
  </si>
  <si>
    <t>Suzuki S-Cross</t>
  </si>
  <si>
    <t>Suzuki Vitara</t>
  </si>
  <si>
    <t>Toyota C-HR</t>
  </si>
  <si>
    <t>Toyota Corolla Cross</t>
  </si>
  <si>
    <t>Volkswagen T-Roc</t>
  </si>
  <si>
    <t>Audi Q2</t>
  </si>
  <si>
    <t>Audi Q3</t>
  </si>
  <si>
    <t>BMW X1</t>
  </si>
  <si>
    <t>BMW X2</t>
  </si>
  <si>
    <t>Genesis GV60</t>
  </si>
  <si>
    <t>Jaguar E-Pace</t>
  </si>
  <si>
    <t>Kia Niro</t>
  </si>
  <si>
    <t>Lexus UX</t>
  </si>
  <si>
    <t>Mercedes-Benz EQA</t>
  </si>
  <si>
    <t>Mercedes-Benz GLA-Class</t>
  </si>
  <si>
    <t>MINI Countryman</t>
  </si>
  <si>
    <t>Volvo C40</t>
  </si>
  <si>
    <t>Volvo XC40</t>
  </si>
  <si>
    <t>BYD Atto 3</t>
  </si>
  <si>
    <t>CUPRA Formentor</t>
  </si>
  <si>
    <t>Ford Escape</t>
  </si>
  <si>
    <t>GWM Haval H6</t>
  </si>
  <si>
    <t>GWM Haval H6 GT</t>
  </si>
  <si>
    <t>Honda CR-V</t>
  </si>
  <si>
    <t>Honda ZR-V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</si>
  <si>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</si>
  <si>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</si>
  <si>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</si>
  <si>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</si>
  <si>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</si>
  <si>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</si>
  <si>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</si>
  <si>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</si>
  <si>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</si>
  <si>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</si>
  <si>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</si>
  <si>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</si>
  <si>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</si>
  <si>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</si>
  <si>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</si>
  <si>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</si>
  <si>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</si>
  <si>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</si>
  <si>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</si>
  <si>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</si>
  <si>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GV70</t>
  </si>
  <si>
    <t>Hyundai Ioniq 5</t>
  </si>
  <si>
    <t>Land Rover Discovery Sport</t>
  </si>
  <si>
    <t>Land Rover Range Rover Evoque</t>
  </si>
  <si>
    <t>Lexus NX</t>
  </si>
  <si>
    <t>Maserati Grecale</t>
  </si>
  <si>
    <t>Mazda CX-60</t>
  </si>
  <si>
    <t>Mercedes-Benz EQB</t>
  </si>
  <si>
    <t>Mercedes-Benz EQC</t>
  </si>
  <si>
    <t>Mercedes-Benz GLB-Class</t>
  </si>
  <si>
    <t>Mercedes-Benz GLC-Class Coupe</t>
  </si>
  <si>
    <t>Mercedes-Benz GLC-Class Wagon</t>
  </si>
  <si>
    <t>Porsche Macan</t>
  </si>
  <si>
    <t>Tesla Model Y</t>
  </si>
  <si>
    <t>Volvo XC60</t>
  </si>
  <si>
    <t>Ford Everest</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</si>
  <si>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</si>
  <si>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</si>
  <si>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</si>
  <si>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</si>
  <si>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</si>
  <si>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</si>
  <si>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</si>
  <si>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</si>
  <si>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</si>
  <si>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</si>
  <si>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</si>
  <si>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</si>
  <si>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</si>
  <si>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</si>
  <si>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</si>
  <si>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</si>
  <si>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</si>
  <si>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</si>
  <si>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</si>
  <si>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</si>
  <si>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Audi Q8</t>
  </si>
  <si>
    <t>BMW iX</t>
  </si>
  <si>
    <t>BMW X5</t>
  </si>
  <si>
    <t>Genesis GV80</t>
  </si>
  <si>
    <t>Jaguar F-Pace</t>
  </si>
  <si>
    <t>Jaguar I-Pace</t>
  </si>
  <si>
    <t>Jeep Grand Cherokee</t>
  </si>
  <si>
    <t>Kia EV6</t>
  </si>
  <si>
    <t>Land Rover Defender</t>
  </si>
  <si>
    <t>Land Rover Range Rover Sport</t>
  </si>
  <si>
    <t>Land Rover Range Rover Velar</t>
  </si>
  <si>
    <t>Lexus RX</t>
  </si>
  <si>
    <t>Mazda CX-90</t>
  </si>
  <si>
    <t>Mercedes-Benz GLE-Class Coupe</t>
  </si>
  <si>
    <t>Mercedes-Benz GLE-Class Wagon</t>
  </si>
  <si>
    <t>Porsche Cayenne Coupe</t>
  </si>
  <si>
    <t>Porsche Cayenne Wagon</t>
  </si>
  <si>
    <t>Volkswagen Touareg</t>
  </si>
  <si>
    <t>Volvo XC90</t>
  </si>
  <si>
    <t>Land Rover Discovery</t>
  </si>
  <si>
    <t>Nissan Patrol Wagon</t>
  </si>
  <si>
    <t>Toyota Landcruiser Wagon</t>
  </si>
  <si>
    <t>BMW X7</t>
  </si>
  <si>
    <t>Land Rover Range Rover</t>
  </si>
  <si>
    <t>Lexus LX</t>
  </si>
  <si>
    <t>Mercedes-Benz G-Class</t>
  </si>
  <si>
    <t>Mercedes-Benz GLS-Class</t>
  </si>
  <si>
    <t>Ford Transit Bus</t>
  </si>
  <si>
    <t>LDV Deliver 9 Bus</t>
  </si>
  <si>
    <t>Toyota Hiace Commuter</t>
  </si>
  <si>
    <t>Volkswagen Crafter Bus</t>
  </si>
  <si>
    <t>Toyota Coaster</t>
  </si>
  <si>
    <t>Peugeot Partner</t>
  </si>
  <si>
    <t>Renault Kangoo</t>
  </si>
  <si>
    <t>Volkswagen Caddy Van</t>
  </si>
  <si>
    <t>Ford Transit Custom</t>
  </si>
  <si>
    <t>Hyundai Staria Load</t>
  </si>
  <si>
    <t>LDV G10/G10+</t>
  </si>
  <si>
    <t>LDV V80</t>
  </si>
  <si>
    <t>Mercedes-Benz Vito/eVito Van</t>
  </si>
  <si>
    <t>Mitsubishi Express</t>
  </si>
  <si>
    <t>Peugeot Expert</t>
  </si>
  <si>
    <t>Renault Trafic</t>
  </si>
  <si>
    <t>Toyota Hiace Van</t>
  </si>
  <si>
    <t>Volkswagen Transporter</t>
  </si>
  <si>
    <t>Ford Ranger 4X2</t>
  </si>
  <si>
    <t>GWM Ute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</si>
  <si>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</si>
  <si>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</si>
  <si>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</si>
  <si>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</si>
  <si>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</si>
  <si>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</si>
  <si>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</si>
  <si>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</si>
  <si>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</si>
  <si>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</si>
  <si>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</si>
  <si>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</si>
  <si>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</si>
  <si>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</si>
  <si>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</si>
  <si>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</si>
  <si>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</si>
  <si>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</si>
  <si>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</si>
  <si>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</si>
  <si>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</si>
  <si>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RAM 3500</t>
  </si>
  <si>
    <t>Fiat Ducato</t>
  </si>
  <si>
    <t>Ford Transit Heavy</t>
  </si>
  <si>
    <t>Fuso Canter (LD)</t>
  </si>
  <si>
    <t>Hino (LD)</t>
  </si>
  <si>
    <t>Hyundai EX4</t>
  </si>
  <si>
    <t>Hyundai EX8</t>
  </si>
  <si>
    <t>Isuzu N-Series (LD)</t>
  </si>
  <si>
    <t>LDV Deliver 9</t>
  </si>
  <si>
    <t>Mercedes-Benz Sprinter</t>
  </si>
  <si>
    <t>Peugeot Boxer</t>
  </si>
  <si>
    <t>Renault Master</t>
  </si>
  <si>
    <t>Volkswagen Crafter</t>
  </si>
  <si>
    <t>DAF (MD)</t>
  </si>
  <si>
    <t>Fuso Fighter (MD)</t>
  </si>
  <si>
    <t>Hino (MD)</t>
  </si>
  <si>
    <t>Isuzu N-Series (MD)</t>
  </si>
  <si>
    <t>Iveco (MD)</t>
  </si>
  <si>
    <t>Mercedes (MD)</t>
  </si>
  <si>
    <t>SEA Electric (MD)</t>
  </si>
  <si>
    <t>UD Trucks (MD)</t>
  </si>
  <si>
    <t>Volvo Truck (MD)</t>
  </si>
  <si>
    <t>DAF (HD)</t>
  </si>
  <si>
    <t>Freightliner (HD)</t>
  </si>
  <si>
    <t>Fuso F-Series (HD)</t>
  </si>
  <si>
    <t>Hino (HD)</t>
  </si>
  <si>
    <t>Isuzu (HD)</t>
  </si>
  <si>
    <t>Mack (HD)</t>
  </si>
  <si>
    <t>MAN (HD)</t>
  </si>
  <si>
    <t>Scania (HD)</t>
  </si>
  <si>
    <t>UD Trucks (HD)</t>
  </si>
  <si>
    <t>Volvo Truck (HD)</t>
  </si>
  <si>
    <t>Total Passenger</t>
  </si>
  <si>
    <t>Total Passenger &lt; $</t>
  </si>
  <si>
    <t>Total Passenger &gt; $</t>
  </si>
  <si>
    <t>Total Sports</t>
  </si>
  <si>
    <t>Total Sports &gt; $200K</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</si>
  <si>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</si>
  <si>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</si>
  <si>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</si>
  <si>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</si>
  <si>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</si>
  <si>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</si>
  <si>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</si>
  <si>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</si>
  <si>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</si>
  <si>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</si>
  <si>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</si>
  <si>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</si>
  <si>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</si>
  <si>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</si>
  <si>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</si>
  <si>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</si>
  <si>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</si>
  <si>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</si>
  <si>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</si>
  <si>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</si>
  <si>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</si>
  <si>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</si>
  <si>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</si>
  <si>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</si>
  <si>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</si>
  <si>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</si>
  <si>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</si>
  <si>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</si>
  <si>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</si>
  <si>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</si>
  <si>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</si>
  <si>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</si>
  <si>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</si>
  <si>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</si>
  <si>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</si>
  <si>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</si>
  <si>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</si>
  <si>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</si>
  <si>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</si>
  <si>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</si>
  <si>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</si>
  <si>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</si>
  <si>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</si>
  <si>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</si>
  <si>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</si>
  <si>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</si>
  <si>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</si>
  <si>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</si>
  <si>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</si>
  <si>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</si>
  <si>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</si>
  <si>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</si>
  <si>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</si>
  <si>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</si>
  <si>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Bentley Total</t>
  </si>
  <si>
    <t>BMW Total</t>
  </si>
  <si>
    <t>BYD Total</t>
  </si>
  <si>
    <t>Chery Total</t>
  </si>
  <si>
    <t>Chevrolet Total</t>
  </si>
  <si>
    <t>Citroen Total</t>
  </si>
  <si>
    <t>CUPRA Total</t>
  </si>
  <si>
    <t>Daf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</si>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</sst>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93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94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95</v>
      </c>
      <c r="C15" s="109">
        <v>1806</v>
      </c>
      <c r="D15" s="110">
        <v>1498</v>
      </c>
      <c r="E15" s="109">
        <v>14011</v>
      </c>
      <c r="F15" s="110">
        <v>12228</v>
      </c>
      <c r="G15" s="111"/>
      <c r="H15" s="109">
        <f t="shared" ref="H15:H22" si="0">C15-D15</f>
        <v>308</v>
      </c>
      <c r="I15" s="110">
        <f t="shared" ref="I15:I22" si="1">E15-F15</f>
        <v>1783</v>
      </c>
      <c r="J15" s="112">
        <f t="shared" ref="J15:J22" si="2">IF(D15=0, "-", IF(H15/D15&lt;10, H15/D15, "&gt;999%"))</f>
        <v>0.20560747663551401</v>
      </c>
      <c r="K15" s="113">
        <f t="shared" ref="K15:K22" si="3">IF(F15=0, "-", IF(I15/F15&lt;10, I15/F15, "&gt;999%"))</f>
        <v>0.14581288845273144</v>
      </c>
      <c r="L15" s="99"/>
    </row>
    <row r="16" spans="1:12" ht="15.5" x14ac:dyDescent="0.35">
      <c r="A16" s="99"/>
      <c r="B16" s="108" t="s">
        <v>96</v>
      </c>
      <c r="C16" s="109">
        <v>35968</v>
      </c>
      <c r="D16" s="110">
        <v>28945</v>
      </c>
      <c r="E16" s="109">
        <v>278028</v>
      </c>
      <c r="F16" s="110">
        <v>255800</v>
      </c>
      <c r="G16" s="111"/>
      <c r="H16" s="109">
        <f t="shared" si="0"/>
        <v>7023</v>
      </c>
      <c r="I16" s="110">
        <f t="shared" si="1"/>
        <v>22228</v>
      </c>
      <c r="J16" s="112">
        <f t="shared" si="2"/>
        <v>0.2426325790291933</v>
      </c>
      <c r="K16" s="113">
        <f t="shared" si="3"/>
        <v>8.689601250977326E-2</v>
      </c>
      <c r="L16" s="99"/>
    </row>
    <row r="17" spans="1:12" ht="15.5" x14ac:dyDescent="0.35">
      <c r="A17" s="99"/>
      <c r="B17" s="108" t="s">
        <v>97</v>
      </c>
      <c r="C17" s="109">
        <v>862</v>
      </c>
      <c r="D17" s="110">
        <v>832</v>
      </c>
      <c r="E17" s="109">
        <v>7863</v>
      </c>
      <c r="F17" s="110">
        <v>7601</v>
      </c>
      <c r="G17" s="111"/>
      <c r="H17" s="109">
        <f t="shared" si="0"/>
        <v>30</v>
      </c>
      <c r="I17" s="110">
        <f t="shared" si="1"/>
        <v>262</v>
      </c>
      <c r="J17" s="112">
        <f t="shared" si="2"/>
        <v>3.6057692307692304E-2</v>
      </c>
      <c r="K17" s="113">
        <f t="shared" si="3"/>
        <v>3.4469148796211026E-2</v>
      </c>
      <c r="L17" s="99"/>
    </row>
    <row r="18" spans="1:12" ht="15.5" x14ac:dyDescent="0.35">
      <c r="A18" s="99"/>
      <c r="B18" s="108" t="s">
        <v>98</v>
      </c>
      <c r="C18" s="109">
        <v>23415</v>
      </c>
      <c r="D18" s="110">
        <v>20634</v>
      </c>
      <c r="E18" s="109">
        <v>194143</v>
      </c>
      <c r="F18" s="110">
        <v>175916</v>
      </c>
      <c r="G18" s="111"/>
      <c r="H18" s="109">
        <f t="shared" si="0"/>
        <v>2781</v>
      </c>
      <c r="I18" s="110">
        <f t="shared" si="1"/>
        <v>18227</v>
      </c>
      <c r="J18" s="112">
        <f t="shared" si="2"/>
        <v>0.13477755161384122</v>
      </c>
      <c r="K18" s="113">
        <f t="shared" si="3"/>
        <v>0.10361195115850746</v>
      </c>
      <c r="L18" s="99"/>
    </row>
    <row r="19" spans="1:12" ht="15.5" x14ac:dyDescent="0.35">
      <c r="A19" s="99"/>
      <c r="B19" s="108" t="s">
        <v>99</v>
      </c>
      <c r="C19" s="109">
        <v>6676</v>
      </c>
      <c r="D19" s="110">
        <v>6005</v>
      </c>
      <c r="E19" s="109">
        <v>57916</v>
      </c>
      <c r="F19" s="110">
        <v>52487</v>
      </c>
      <c r="G19" s="111"/>
      <c r="H19" s="109">
        <f t="shared" si="0"/>
        <v>671</v>
      </c>
      <c r="I19" s="110">
        <f t="shared" si="1"/>
        <v>5429</v>
      </c>
      <c r="J19" s="112">
        <f t="shared" si="2"/>
        <v>0.11174021648626145</v>
      </c>
      <c r="K19" s="113">
        <f t="shared" si="3"/>
        <v>0.10343513631946959</v>
      </c>
      <c r="L19" s="99"/>
    </row>
    <row r="20" spans="1:12" ht="15.5" x14ac:dyDescent="0.35">
      <c r="A20" s="99"/>
      <c r="B20" s="108" t="s">
        <v>100</v>
      </c>
      <c r="C20" s="109">
        <v>1972</v>
      </c>
      <c r="D20" s="110">
        <v>1630</v>
      </c>
      <c r="E20" s="109">
        <v>15027</v>
      </c>
      <c r="F20" s="110">
        <v>14054</v>
      </c>
      <c r="G20" s="111"/>
      <c r="H20" s="109">
        <f t="shared" si="0"/>
        <v>342</v>
      </c>
      <c r="I20" s="110">
        <f t="shared" si="1"/>
        <v>973</v>
      </c>
      <c r="J20" s="112">
        <f t="shared" si="2"/>
        <v>0.20981595092024541</v>
      </c>
      <c r="K20" s="113">
        <f t="shared" si="3"/>
        <v>6.9232958588302265E-2</v>
      </c>
      <c r="L20" s="99"/>
    </row>
    <row r="21" spans="1:12" ht="15.5" x14ac:dyDescent="0.35">
      <c r="A21" s="99"/>
      <c r="B21" s="108" t="s">
        <v>101</v>
      </c>
      <c r="C21" s="109">
        <v>29426</v>
      </c>
      <c r="D21" s="110">
        <v>25367</v>
      </c>
      <c r="E21" s="109">
        <v>239363</v>
      </c>
      <c r="F21" s="110">
        <v>214492</v>
      </c>
      <c r="G21" s="111"/>
      <c r="H21" s="109">
        <f t="shared" si="0"/>
        <v>4059</v>
      </c>
      <c r="I21" s="110">
        <f t="shared" si="1"/>
        <v>24871</v>
      </c>
      <c r="J21" s="112">
        <f t="shared" si="2"/>
        <v>0.16001103796270746</v>
      </c>
      <c r="K21" s="113">
        <f t="shared" si="3"/>
        <v>0.11595304253771703</v>
      </c>
      <c r="L21" s="99"/>
    </row>
    <row r="22" spans="1:12" ht="15.5" x14ac:dyDescent="0.35">
      <c r="A22" s="99"/>
      <c r="B22" s="108" t="s">
        <v>102</v>
      </c>
      <c r="C22" s="109">
        <v>10577</v>
      </c>
      <c r="D22" s="110">
        <v>8644</v>
      </c>
      <c r="E22" s="109">
        <v>92935</v>
      </c>
      <c r="F22" s="110">
        <v>78552</v>
      </c>
      <c r="G22" s="111"/>
      <c r="H22" s="109">
        <f t="shared" si="0"/>
        <v>1933</v>
      </c>
      <c r="I22" s="110">
        <f t="shared" si="1"/>
        <v>14383</v>
      </c>
      <c r="J22" s="112">
        <f t="shared" si="2"/>
        <v>0.22362332253586303</v>
      </c>
      <c r="K22" s="113">
        <f t="shared" si="3"/>
        <v>0.18310163967817497</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110702</v>
      </c>
      <c r="D24" s="121">
        <f>SUM(D15:D23)</f>
        <v>93555</v>
      </c>
      <c r="E24" s="120">
        <f>SUM(E15:E23)</f>
        <v>899286</v>
      </c>
      <c r="F24" s="121">
        <f>SUM(F15:F23)</f>
        <v>811130</v>
      </c>
      <c r="G24" s="122"/>
      <c r="H24" s="120">
        <f>SUM(H15:H23)</f>
        <v>17147</v>
      </c>
      <c r="I24" s="121">
        <f>SUM(I15:I23)</f>
        <v>88156</v>
      </c>
      <c r="J24" s="123">
        <f>IF(D24=0, 0, H24/D24)</f>
        <v>0.18328256106033883</v>
      </c>
      <c r="K24" s="124">
        <f>IF(F24=0, 0, I24/F24)</f>
        <v>0.10868294847928199</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626</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0"/>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164" t="s">
        <v>114</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114</v>
      </c>
      <c r="B6" s="61" t="s">
        <v>12</v>
      </c>
      <c r="C6" s="62" t="s">
        <v>13</v>
      </c>
      <c r="D6" s="61" t="s">
        <v>12</v>
      </c>
      <c r="E6" s="63" t="s">
        <v>13</v>
      </c>
      <c r="F6" s="62" t="s">
        <v>12</v>
      </c>
      <c r="G6" s="62" t="s">
        <v>13</v>
      </c>
      <c r="H6" s="61" t="s">
        <v>12</v>
      </c>
      <c r="I6" s="63" t="s">
        <v>13</v>
      </c>
      <c r="J6" s="61"/>
      <c r="K6" s="63"/>
    </row>
    <row r="7" spans="1:11" x14ac:dyDescent="0.25">
      <c r="A7" s="7" t="s">
        <v>298</v>
      </c>
      <c r="B7" s="65">
        <v>5</v>
      </c>
      <c r="C7" s="34">
        <f>IF(B18=0, "-", B7/B18)</f>
        <v>3.968253968253968E-2</v>
      </c>
      <c r="D7" s="65">
        <v>1</v>
      </c>
      <c r="E7" s="9">
        <f>IF(D18=0, "-", D7/D18)</f>
        <v>2.1739130434782608E-2</v>
      </c>
      <c r="F7" s="81">
        <v>37</v>
      </c>
      <c r="G7" s="34">
        <f>IF(F18=0, "-", F7/F18)</f>
        <v>4.7865459249676584E-2</v>
      </c>
      <c r="H7" s="65">
        <v>15</v>
      </c>
      <c r="I7" s="9">
        <f>IF(H18=0, "-", H7/H18)</f>
        <v>2.4752475247524754E-2</v>
      </c>
      <c r="J7" s="8">
        <f t="shared" ref="J7:J16" si="0">IF(D7=0, "-", IF((B7-D7)/D7&lt;10, (B7-D7)/D7, "&gt;999%"))</f>
        <v>4</v>
      </c>
      <c r="K7" s="9">
        <f t="shared" ref="K7:K16" si="1">IF(H7=0, "-", IF((F7-H7)/H7&lt;10, (F7-H7)/H7, "&gt;999%"))</f>
        <v>1.4666666666666666</v>
      </c>
    </row>
    <row r="8" spans="1:11" x14ac:dyDescent="0.25">
      <c r="A8" s="7" t="s">
        <v>299</v>
      </c>
      <c r="B8" s="65">
        <v>6</v>
      </c>
      <c r="C8" s="34">
        <f>IF(B18=0, "-", B8/B18)</f>
        <v>4.7619047619047616E-2</v>
      </c>
      <c r="D8" s="65">
        <v>8</v>
      </c>
      <c r="E8" s="9">
        <f>IF(D18=0, "-", D8/D18)</f>
        <v>0.17391304347826086</v>
      </c>
      <c r="F8" s="81">
        <v>71</v>
      </c>
      <c r="G8" s="34">
        <f>IF(F18=0, "-", F8/F18)</f>
        <v>9.1849935316946962E-2</v>
      </c>
      <c r="H8" s="65">
        <v>102</v>
      </c>
      <c r="I8" s="9">
        <f>IF(H18=0, "-", H8/H18)</f>
        <v>0.16831683168316833</v>
      </c>
      <c r="J8" s="8">
        <f t="shared" si="0"/>
        <v>-0.25</v>
      </c>
      <c r="K8" s="9">
        <f t="shared" si="1"/>
        <v>-0.30392156862745096</v>
      </c>
    </row>
    <row r="9" spans="1:11" x14ac:dyDescent="0.25">
      <c r="A9" s="7" t="s">
        <v>300</v>
      </c>
      <c r="B9" s="65">
        <v>6</v>
      </c>
      <c r="C9" s="34">
        <f>IF(B18=0, "-", B9/B18)</f>
        <v>4.7619047619047616E-2</v>
      </c>
      <c r="D9" s="65">
        <v>11</v>
      </c>
      <c r="E9" s="9">
        <f>IF(D18=0, "-", D9/D18)</f>
        <v>0.2391304347826087</v>
      </c>
      <c r="F9" s="81">
        <v>75</v>
      </c>
      <c r="G9" s="34">
        <f>IF(F18=0, "-", F9/F18)</f>
        <v>9.7024579560155241E-2</v>
      </c>
      <c r="H9" s="65">
        <v>86</v>
      </c>
      <c r="I9" s="9">
        <f>IF(H18=0, "-", H9/H18)</f>
        <v>0.14191419141914191</v>
      </c>
      <c r="J9" s="8">
        <f t="shared" si="0"/>
        <v>-0.45454545454545453</v>
      </c>
      <c r="K9" s="9">
        <f t="shared" si="1"/>
        <v>-0.12790697674418605</v>
      </c>
    </row>
    <row r="10" spans="1:11" x14ac:dyDescent="0.25">
      <c r="A10" s="7" t="s">
        <v>301</v>
      </c>
      <c r="B10" s="65">
        <v>36</v>
      </c>
      <c r="C10" s="34">
        <f>IF(B18=0, "-", B10/B18)</f>
        <v>0.2857142857142857</v>
      </c>
      <c r="D10" s="65">
        <v>6</v>
      </c>
      <c r="E10" s="9">
        <f>IF(D18=0, "-", D10/D18)</f>
        <v>0.13043478260869565</v>
      </c>
      <c r="F10" s="81">
        <v>231</v>
      </c>
      <c r="G10" s="34">
        <f>IF(F18=0, "-", F10/F18)</f>
        <v>0.29883570504527812</v>
      </c>
      <c r="H10" s="65">
        <v>101</v>
      </c>
      <c r="I10" s="9">
        <f>IF(H18=0, "-", H10/H18)</f>
        <v>0.16666666666666666</v>
      </c>
      <c r="J10" s="8">
        <f t="shared" si="0"/>
        <v>5</v>
      </c>
      <c r="K10" s="9">
        <f t="shared" si="1"/>
        <v>1.2871287128712872</v>
      </c>
    </row>
    <row r="11" spans="1:11" x14ac:dyDescent="0.25">
      <c r="A11" s="7" t="s">
        <v>302</v>
      </c>
      <c r="B11" s="65">
        <v>0</v>
      </c>
      <c r="C11" s="34">
        <f>IF(B18=0, "-", B11/B18)</f>
        <v>0</v>
      </c>
      <c r="D11" s="65">
        <v>0</v>
      </c>
      <c r="E11" s="9">
        <f>IF(D18=0, "-", D11/D18)</f>
        <v>0</v>
      </c>
      <c r="F11" s="81">
        <v>12</v>
      </c>
      <c r="G11" s="34">
        <f>IF(F18=0, "-", F11/F18)</f>
        <v>1.5523932729624839E-2</v>
      </c>
      <c r="H11" s="65">
        <v>21</v>
      </c>
      <c r="I11" s="9">
        <f>IF(H18=0, "-", H11/H18)</f>
        <v>3.4653465346534656E-2</v>
      </c>
      <c r="J11" s="8" t="str">
        <f t="shared" si="0"/>
        <v>-</v>
      </c>
      <c r="K11" s="9">
        <f t="shared" si="1"/>
        <v>-0.42857142857142855</v>
      </c>
    </row>
    <row r="12" spans="1:11" x14ac:dyDescent="0.25">
      <c r="A12" s="7" t="s">
        <v>303</v>
      </c>
      <c r="B12" s="65">
        <v>1</v>
      </c>
      <c r="C12" s="34">
        <f>IF(B18=0, "-", B12/B18)</f>
        <v>7.9365079365079361E-3</v>
      </c>
      <c r="D12" s="65">
        <v>0</v>
      </c>
      <c r="E12" s="9">
        <f>IF(D18=0, "-", D12/D18)</f>
        <v>0</v>
      </c>
      <c r="F12" s="81">
        <v>13</v>
      </c>
      <c r="G12" s="34">
        <f>IF(F18=0, "-", F12/F18)</f>
        <v>1.6817593790426907E-2</v>
      </c>
      <c r="H12" s="65">
        <v>22</v>
      </c>
      <c r="I12" s="9">
        <f>IF(H18=0, "-", H12/H18)</f>
        <v>3.6303630363036306E-2</v>
      </c>
      <c r="J12" s="8" t="str">
        <f t="shared" si="0"/>
        <v>-</v>
      </c>
      <c r="K12" s="9">
        <f t="shared" si="1"/>
        <v>-0.40909090909090912</v>
      </c>
    </row>
    <row r="13" spans="1:11" x14ac:dyDescent="0.25">
      <c r="A13" s="7" t="s">
        <v>304</v>
      </c>
      <c r="B13" s="65">
        <v>4</v>
      </c>
      <c r="C13" s="34">
        <f>IF(B18=0, "-", B13/B18)</f>
        <v>3.1746031746031744E-2</v>
      </c>
      <c r="D13" s="65">
        <v>2</v>
      </c>
      <c r="E13" s="9">
        <f>IF(D18=0, "-", D13/D18)</f>
        <v>4.3478260869565216E-2</v>
      </c>
      <c r="F13" s="81">
        <v>46</v>
      </c>
      <c r="G13" s="34">
        <f>IF(F18=0, "-", F13/F18)</f>
        <v>5.9508408796895215E-2</v>
      </c>
      <c r="H13" s="65">
        <v>42</v>
      </c>
      <c r="I13" s="9">
        <f>IF(H18=0, "-", H13/H18)</f>
        <v>6.9306930693069313E-2</v>
      </c>
      <c r="J13" s="8">
        <f t="shared" si="0"/>
        <v>1</v>
      </c>
      <c r="K13" s="9">
        <f t="shared" si="1"/>
        <v>9.5238095238095233E-2</v>
      </c>
    </row>
    <row r="14" spans="1:11" x14ac:dyDescent="0.25">
      <c r="A14" s="7" t="s">
        <v>305</v>
      </c>
      <c r="B14" s="65">
        <v>5</v>
      </c>
      <c r="C14" s="34">
        <f>IF(B18=0, "-", B14/B18)</f>
        <v>3.968253968253968E-2</v>
      </c>
      <c r="D14" s="65">
        <v>6</v>
      </c>
      <c r="E14" s="9">
        <f>IF(D18=0, "-", D14/D18)</f>
        <v>0.13043478260869565</v>
      </c>
      <c r="F14" s="81">
        <v>82</v>
      </c>
      <c r="G14" s="34">
        <f>IF(F18=0, "-", F14/F18)</f>
        <v>0.10608020698576973</v>
      </c>
      <c r="H14" s="65">
        <v>62</v>
      </c>
      <c r="I14" s="9">
        <f>IF(H18=0, "-", H14/H18)</f>
        <v>0.10231023102310231</v>
      </c>
      <c r="J14" s="8">
        <f t="shared" si="0"/>
        <v>-0.16666666666666666</v>
      </c>
      <c r="K14" s="9">
        <f t="shared" si="1"/>
        <v>0.32258064516129031</v>
      </c>
    </row>
    <row r="15" spans="1:11" x14ac:dyDescent="0.25">
      <c r="A15" s="7" t="s">
        <v>306</v>
      </c>
      <c r="B15" s="65">
        <v>17</v>
      </c>
      <c r="C15" s="34">
        <f>IF(B18=0, "-", B15/B18)</f>
        <v>0.13492063492063491</v>
      </c>
      <c r="D15" s="65">
        <v>3</v>
      </c>
      <c r="E15" s="9">
        <f>IF(D18=0, "-", D15/D18)</f>
        <v>6.5217391304347824E-2</v>
      </c>
      <c r="F15" s="81">
        <v>63</v>
      </c>
      <c r="G15" s="34">
        <f>IF(F18=0, "-", F15/F18)</f>
        <v>8.1500646830530404E-2</v>
      </c>
      <c r="H15" s="65">
        <v>87</v>
      </c>
      <c r="I15" s="9">
        <f>IF(H18=0, "-", H15/H18)</f>
        <v>0.14356435643564355</v>
      </c>
      <c r="J15" s="8">
        <f t="shared" si="0"/>
        <v>4.666666666666667</v>
      </c>
      <c r="K15" s="9">
        <f t="shared" si="1"/>
        <v>-0.27586206896551724</v>
      </c>
    </row>
    <row r="16" spans="1:11" x14ac:dyDescent="0.25">
      <c r="A16" s="7" t="s">
        <v>307</v>
      </c>
      <c r="B16" s="65">
        <v>46</v>
      </c>
      <c r="C16" s="34">
        <f>IF(B18=0, "-", B16/B18)</f>
        <v>0.36507936507936506</v>
      </c>
      <c r="D16" s="65">
        <v>9</v>
      </c>
      <c r="E16" s="9">
        <f>IF(D18=0, "-", D16/D18)</f>
        <v>0.19565217391304349</v>
      </c>
      <c r="F16" s="81">
        <v>143</v>
      </c>
      <c r="G16" s="34">
        <f>IF(F18=0, "-", F16/F18)</f>
        <v>0.18499353169469598</v>
      </c>
      <c r="H16" s="65">
        <v>68</v>
      </c>
      <c r="I16" s="9">
        <f>IF(H18=0, "-", H16/H18)</f>
        <v>0.11221122112211221</v>
      </c>
      <c r="J16" s="8">
        <f t="shared" si="0"/>
        <v>4.1111111111111107</v>
      </c>
      <c r="K16" s="9">
        <f t="shared" si="1"/>
        <v>1.1029411764705883</v>
      </c>
    </row>
    <row r="17" spans="1:11" x14ac:dyDescent="0.25">
      <c r="A17" s="2"/>
      <c r="B17" s="68"/>
      <c r="C17" s="33"/>
      <c r="D17" s="68"/>
      <c r="E17" s="6"/>
      <c r="F17" s="82"/>
      <c r="G17" s="33"/>
      <c r="H17" s="68"/>
      <c r="I17" s="6"/>
      <c r="J17" s="5"/>
      <c r="K17" s="6"/>
    </row>
    <row r="18" spans="1:11" s="43" customFormat="1" ht="13" x14ac:dyDescent="0.3">
      <c r="A18" s="162" t="s">
        <v>547</v>
      </c>
      <c r="B18" s="71">
        <f>SUM(B7:B17)</f>
        <v>126</v>
      </c>
      <c r="C18" s="40">
        <f>B18/1972</f>
        <v>6.3894523326572014E-2</v>
      </c>
      <c r="D18" s="71">
        <f>SUM(D7:D17)</f>
        <v>46</v>
      </c>
      <c r="E18" s="41">
        <f>D18/1630</f>
        <v>2.8220858895705522E-2</v>
      </c>
      <c r="F18" s="77">
        <f>SUM(F7:F17)</f>
        <v>773</v>
      </c>
      <c r="G18" s="42">
        <f>F18/15027</f>
        <v>5.1440740001330941E-2</v>
      </c>
      <c r="H18" s="71">
        <f>SUM(H7:H17)</f>
        <v>606</v>
      </c>
      <c r="I18" s="41">
        <f>H18/14054</f>
        <v>4.3119396613063896E-2</v>
      </c>
      <c r="J18" s="37">
        <f>IF(D18=0, "-", IF((B18-D18)/D18&lt;10, (B18-D18)/D18, "&gt;999%"))</f>
        <v>1.7391304347826086</v>
      </c>
      <c r="K18" s="38">
        <f>IF(H18=0, "-", IF((F18-H18)/H18&lt;10, (F18-H18)/H18, "&gt;999%"))</f>
        <v>0.27557755775577558</v>
      </c>
    </row>
    <row r="19" spans="1:11" x14ac:dyDescent="0.25">
      <c r="B19" s="83"/>
      <c r="D19" s="83"/>
      <c r="F19" s="83"/>
      <c r="H19" s="83"/>
    </row>
    <row r="20" spans="1:11" s="43" customFormat="1" ht="13" x14ac:dyDescent="0.3">
      <c r="A20" s="162" t="s">
        <v>547</v>
      </c>
      <c r="B20" s="71">
        <v>126</v>
      </c>
      <c r="C20" s="40">
        <f>B20/1972</f>
        <v>6.3894523326572014E-2</v>
      </c>
      <c r="D20" s="71">
        <v>46</v>
      </c>
      <c r="E20" s="41">
        <f>D20/1630</f>
        <v>2.8220858895705522E-2</v>
      </c>
      <c r="F20" s="77">
        <v>773</v>
      </c>
      <c r="G20" s="42">
        <f>F20/15027</f>
        <v>5.1440740001330941E-2</v>
      </c>
      <c r="H20" s="71">
        <v>606</v>
      </c>
      <c r="I20" s="41">
        <f>H20/14054</f>
        <v>4.3119396613063896E-2</v>
      </c>
      <c r="J20" s="37">
        <f>IF(D20=0, "-", IF((B20-D20)/D20&lt;10, (B20-D20)/D20, "&gt;999%"))</f>
        <v>1.7391304347826086</v>
      </c>
      <c r="K20" s="38">
        <f>IF(H20=0, "-", IF((F20-H20)/H20&lt;10, (F20-H20)/H20, "&gt;999%"))</f>
        <v>0.27557755775577558</v>
      </c>
    </row>
    <row r="21" spans="1:11" x14ac:dyDescent="0.25">
      <c r="B21" s="83"/>
      <c r="D21" s="83"/>
      <c r="F21" s="83"/>
      <c r="H21" s="83"/>
    </row>
    <row r="22" spans="1:11" ht="15.5" x14ac:dyDescent="0.35">
      <c r="A22" s="164" t="s">
        <v>115</v>
      </c>
      <c r="B22" s="196" t="s">
        <v>1</v>
      </c>
      <c r="C22" s="200"/>
      <c r="D22" s="200"/>
      <c r="E22" s="197"/>
      <c r="F22" s="196" t="s">
        <v>14</v>
      </c>
      <c r="G22" s="200"/>
      <c r="H22" s="200"/>
      <c r="I22" s="197"/>
      <c r="J22" s="196" t="s">
        <v>15</v>
      </c>
      <c r="K22" s="197"/>
    </row>
    <row r="23" spans="1:11" ht="13" x14ac:dyDescent="0.3">
      <c r="A23" s="22"/>
      <c r="B23" s="196">
        <f>VALUE(RIGHT($B$2, 4))</f>
        <v>2023</v>
      </c>
      <c r="C23" s="197"/>
      <c r="D23" s="196">
        <f>B23-1</f>
        <v>2022</v>
      </c>
      <c r="E23" s="204"/>
      <c r="F23" s="196">
        <f>B23</f>
        <v>2023</v>
      </c>
      <c r="G23" s="204"/>
      <c r="H23" s="196">
        <f>D23</f>
        <v>2022</v>
      </c>
      <c r="I23" s="204"/>
      <c r="J23" s="140" t="s">
        <v>4</v>
      </c>
      <c r="K23" s="141" t="s">
        <v>2</v>
      </c>
    </row>
    <row r="24" spans="1:11" ht="13" x14ac:dyDescent="0.3">
      <c r="A24" s="163" t="s">
        <v>145</v>
      </c>
      <c r="B24" s="61" t="s">
        <v>12</v>
      </c>
      <c r="C24" s="62" t="s">
        <v>13</v>
      </c>
      <c r="D24" s="61" t="s">
        <v>12</v>
      </c>
      <c r="E24" s="63" t="s">
        <v>13</v>
      </c>
      <c r="F24" s="62" t="s">
        <v>12</v>
      </c>
      <c r="G24" s="62" t="s">
        <v>13</v>
      </c>
      <c r="H24" s="61" t="s">
        <v>12</v>
      </c>
      <c r="I24" s="63" t="s">
        <v>13</v>
      </c>
      <c r="J24" s="61"/>
      <c r="K24" s="63"/>
    </row>
    <row r="25" spans="1:11" x14ac:dyDescent="0.25">
      <c r="A25" s="7" t="s">
        <v>308</v>
      </c>
      <c r="B25" s="65">
        <v>8</v>
      </c>
      <c r="C25" s="34">
        <f>IF(B49=0, "-", B25/B49)</f>
        <v>3.0188679245283019E-2</v>
      </c>
      <c r="D25" s="65">
        <v>0</v>
      </c>
      <c r="E25" s="9">
        <f>IF(D49=0, "-", D25/D49)</f>
        <v>0</v>
      </c>
      <c r="F25" s="81">
        <v>75</v>
      </c>
      <c r="G25" s="34">
        <f>IF(F49=0, "-", F25/F49)</f>
        <v>3.6284470246734396E-2</v>
      </c>
      <c r="H25" s="65">
        <v>0</v>
      </c>
      <c r="I25" s="9">
        <f>IF(H49=0, "-", H25/H49)</f>
        <v>0</v>
      </c>
      <c r="J25" s="8" t="str">
        <f t="shared" ref="J25:J47" si="2">IF(D25=0, "-", IF((B25-D25)/D25&lt;10, (B25-D25)/D25, "&gt;999%"))</f>
        <v>-</v>
      </c>
      <c r="K25" s="9" t="str">
        <f t="shared" ref="K25:K47" si="3">IF(H25=0, "-", IF((F25-H25)/H25&lt;10, (F25-H25)/H25, "&gt;999%"))</f>
        <v>-</v>
      </c>
    </row>
    <row r="26" spans="1:11" x14ac:dyDescent="0.25">
      <c r="A26" s="7" t="s">
        <v>309</v>
      </c>
      <c r="B26" s="65">
        <v>0</v>
      </c>
      <c r="C26" s="34">
        <f>IF(B49=0, "-", B26/B49)</f>
        <v>0</v>
      </c>
      <c r="D26" s="65">
        <v>0</v>
      </c>
      <c r="E26" s="9">
        <f>IF(D49=0, "-", D26/D49)</f>
        <v>0</v>
      </c>
      <c r="F26" s="81">
        <v>1</v>
      </c>
      <c r="G26" s="34">
        <f>IF(F49=0, "-", F26/F49)</f>
        <v>4.8379293662312528E-4</v>
      </c>
      <c r="H26" s="65">
        <v>0</v>
      </c>
      <c r="I26" s="9">
        <f>IF(H49=0, "-", H26/H49)</f>
        <v>0</v>
      </c>
      <c r="J26" s="8" t="str">
        <f t="shared" si="2"/>
        <v>-</v>
      </c>
      <c r="K26" s="9" t="str">
        <f t="shared" si="3"/>
        <v>-</v>
      </c>
    </row>
    <row r="27" spans="1:11" x14ac:dyDescent="0.25">
      <c r="A27" s="7" t="s">
        <v>310</v>
      </c>
      <c r="B27" s="65">
        <v>1</v>
      </c>
      <c r="C27" s="34">
        <f>IF(B49=0, "-", B27/B49)</f>
        <v>3.7735849056603774E-3</v>
      </c>
      <c r="D27" s="65">
        <v>16</v>
      </c>
      <c r="E27" s="9">
        <f>IF(D49=0, "-", D27/D49)</f>
        <v>6.3745019920318724E-2</v>
      </c>
      <c r="F27" s="81">
        <v>12</v>
      </c>
      <c r="G27" s="34">
        <f>IF(F49=0, "-", F27/F49)</f>
        <v>5.8055152394775036E-3</v>
      </c>
      <c r="H27" s="65">
        <v>41</v>
      </c>
      <c r="I27" s="9">
        <f>IF(H49=0, "-", H27/H49)</f>
        <v>2.3509174311926607E-2</v>
      </c>
      <c r="J27" s="8">
        <f t="shared" si="2"/>
        <v>-0.9375</v>
      </c>
      <c r="K27" s="9">
        <f t="shared" si="3"/>
        <v>-0.70731707317073167</v>
      </c>
    </row>
    <row r="28" spans="1:11" x14ac:dyDescent="0.25">
      <c r="A28" s="7" t="s">
        <v>311</v>
      </c>
      <c r="B28" s="65">
        <v>1</v>
      </c>
      <c r="C28" s="34">
        <f>IF(B49=0, "-", B28/B49)</f>
        <v>3.7735849056603774E-3</v>
      </c>
      <c r="D28" s="65">
        <v>4</v>
      </c>
      <c r="E28" s="9">
        <f>IF(D49=0, "-", D28/D49)</f>
        <v>1.5936254980079681E-2</v>
      </c>
      <c r="F28" s="81">
        <v>19</v>
      </c>
      <c r="G28" s="34">
        <f>IF(F49=0, "-", F28/F49)</f>
        <v>9.1920657958393815E-3</v>
      </c>
      <c r="H28" s="65">
        <v>68</v>
      </c>
      <c r="I28" s="9">
        <f>IF(H49=0, "-", H28/H49)</f>
        <v>3.8990825688073397E-2</v>
      </c>
      <c r="J28" s="8">
        <f t="shared" si="2"/>
        <v>-0.75</v>
      </c>
      <c r="K28" s="9">
        <f t="shared" si="3"/>
        <v>-0.72058823529411764</v>
      </c>
    </row>
    <row r="29" spans="1:11" x14ac:dyDescent="0.25">
      <c r="A29" s="7" t="s">
        <v>312</v>
      </c>
      <c r="B29" s="65">
        <v>17</v>
      </c>
      <c r="C29" s="34">
        <f>IF(B49=0, "-", B29/B49)</f>
        <v>6.4150943396226415E-2</v>
      </c>
      <c r="D29" s="65">
        <v>22</v>
      </c>
      <c r="E29" s="9">
        <f>IF(D49=0, "-", D29/D49)</f>
        <v>8.7649402390438252E-2</v>
      </c>
      <c r="F29" s="81">
        <v>120</v>
      </c>
      <c r="G29" s="34">
        <f>IF(F49=0, "-", F29/F49)</f>
        <v>5.8055152394775038E-2</v>
      </c>
      <c r="H29" s="65">
        <v>207</v>
      </c>
      <c r="I29" s="9">
        <f>IF(H49=0, "-", H29/H49)</f>
        <v>0.11869266055045871</v>
      </c>
      <c r="J29" s="8">
        <f t="shared" si="2"/>
        <v>-0.22727272727272727</v>
      </c>
      <c r="K29" s="9">
        <f t="shared" si="3"/>
        <v>-0.42028985507246375</v>
      </c>
    </row>
    <row r="30" spans="1:11" x14ac:dyDescent="0.25">
      <c r="A30" s="7" t="s">
        <v>313</v>
      </c>
      <c r="B30" s="65">
        <v>1</v>
      </c>
      <c r="C30" s="34">
        <f>IF(B49=0, "-", B30/B49)</f>
        <v>3.7735849056603774E-3</v>
      </c>
      <c r="D30" s="65">
        <v>0</v>
      </c>
      <c r="E30" s="9">
        <f>IF(D49=0, "-", D30/D49)</f>
        <v>0</v>
      </c>
      <c r="F30" s="81">
        <v>13</v>
      </c>
      <c r="G30" s="34">
        <f>IF(F49=0, "-", F30/F49)</f>
        <v>6.2893081761006293E-3</v>
      </c>
      <c r="H30" s="65">
        <v>14</v>
      </c>
      <c r="I30" s="9">
        <f>IF(H49=0, "-", H30/H49)</f>
        <v>8.027522935779817E-3</v>
      </c>
      <c r="J30" s="8" t="str">
        <f t="shared" si="2"/>
        <v>-</v>
      </c>
      <c r="K30" s="9">
        <f t="shared" si="3"/>
        <v>-7.1428571428571425E-2</v>
      </c>
    </row>
    <row r="31" spans="1:11" x14ac:dyDescent="0.25">
      <c r="A31" s="7" t="s">
        <v>314</v>
      </c>
      <c r="B31" s="65">
        <v>19</v>
      </c>
      <c r="C31" s="34">
        <f>IF(B49=0, "-", B31/B49)</f>
        <v>7.1698113207547168E-2</v>
      </c>
      <c r="D31" s="65">
        <v>17</v>
      </c>
      <c r="E31" s="9">
        <f>IF(D49=0, "-", D31/D49)</f>
        <v>6.7729083665338641E-2</v>
      </c>
      <c r="F31" s="81">
        <v>108</v>
      </c>
      <c r="G31" s="34">
        <f>IF(F49=0, "-", F31/F49)</f>
        <v>5.2249637155297533E-2</v>
      </c>
      <c r="H31" s="65">
        <v>144</v>
      </c>
      <c r="I31" s="9">
        <f>IF(H49=0, "-", H31/H49)</f>
        <v>8.2568807339449546E-2</v>
      </c>
      <c r="J31" s="8">
        <f t="shared" si="2"/>
        <v>0.11764705882352941</v>
      </c>
      <c r="K31" s="9">
        <f t="shared" si="3"/>
        <v>-0.25</v>
      </c>
    </row>
    <row r="32" spans="1:11" x14ac:dyDescent="0.25">
      <c r="A32" s="7" t="s">
        <v>315</v>
      </c>
      <c r="B32" s="65">
        <v>12</v>
      </c>
      <c r="C32" s="34">
        <f>IF(B49=0, "-", B32/B49)</f>
        <v>4.5283018867924525E-2</v>
      </c>
      <c r="D32" s="65">
        <v>12</v>
      </c>
      <c r="E32" s="9">
        <f>IF(D49=0, "-", D32/D49)</f>
        <v>4.7808764940239043E-2</v>
      </c>
      <c r="F32" s="81">
        <v>121</v>
      </c>
      <c r="G32" s="34">
        <f>IF(F49=0, "-", F32/F49)</f>
        <v>5.8538945331398161E-2</v>
      </c>
      <c r="H32" s="65">
        <v>144</v>
      </c>
      <c r="I32" s="9">
        <f>IF(H49=0, "-", H32/H49)</f>
        <v>8.2568807339449546E-2</v>
      </c>
      <c r="J32" s="8">
        <f t="shared" si="2"/>
        <v>0</v>
      </c>
      <c r="K32" s="9">
        <f t="shared" si="3"/>
        <v>-0.15972222222222221</v>
      </c>
    </row>
    <row r="33" spans="1:11" x14ac:dyDescent="0.25">
      <c r="A33" s="7" t="s">
        <v>316</v>
      </c>
      <c r="B33" s="65">
        <v>0</v>
      </c>
      <c r="C33" s="34">
        <f>IF(B49=0, "-", B33/B49)</f>
        <v>0</v>
      </c>
      <c r="D33" s="65">
        <v>4</v>
      </c>
      <c r="E33" s="9">
        <f>IF(D49=0, "-", D33/D49)</f>
        <v>1.5936254980079681E-2</v>
      </c>
      <c r="F33" s="81">
        <v>6</v>
      </c>
      <c r="G33" s="34">
        <f>IF(F49=0, "-", F33/F49)</f>
        <v>2.9027576197387518E-3</v>
      </c>
      <c r="H33" s="65">
        <v>12</v>
      </c>
      <c r="I33" s="9">
        <f>IF(H49=0, "-", H33/H49)</f>
        <v>6.8807339449541288E-3</v>
      </c>
      <c r="J33" s="8">
        <f t="shared" si="2"/>
        <v>-1</v>
      </c>
      <c r="K33" s="9">
        <f t="shared" si="3"/>
        <v>-0.5</v>
      </c>
    </row>
    <row r="34" spans="1:11" x14ac:dyDescent="0.25">
      <c r="A34" s="7" t="s">
        <v>317</v>
      </c>
      <c r="B34" s="65">
        <v>38</v>
      </c>
      <c r="C34" s="34">
        <f>IF(B49=0, "-", B34/B49)</f>
        <v>0.14339622641509434</v>
      </c>
      <c r="D34" s="65">
        <v>57</v>
      </c>
      <c r="E34" s="9">
        <f>IF(D49=0, "-", D34/D49)</f>
        <v>0.22709163346613545</v>
      </c>
      <c r="F34" s="81">
        <v>448</v>
      </c>
      <c r="G34" s="34">
        <f>IF(F49=0, "-", F34/F49)</f>
        <v>0.21673923560716013</v>
      </c>
      <c r="H34" s="65">
        <v>309</v>
      </c>
      <c r="I34" s="9">
        <f>IF(H49=0, "-", H34/H49)</f>
        <v>0.17717889908256881</v>
      </c>
      <c r="J34" s="8">
        <f t="shared" si="2"/>
        <v>-0.33333333333333331</v>
      </c>
      <c r="K34" s="9">
        <f t="shared" si="3"/>
        <v>0.44983818770226536</v>
      </c>
    </row>
    <row r="35" spans="1:11" x14ac:dyDescent="0.25">
      <c r="A35" s="7" t="s">
        <v>318</v>
      </c>
      <c r="B35" s="65">
        <v>34</v>
      </c>
      <c r="C35" s="34">
        <f>IF(B49=0, "-", B35/B49)</f>
        <v>0.12830188679245283</v>
      </c>
      <c r="D35" s="65">
        <v>36</v>
      </c>
      <c r="E35" s="9">
        <f>IF(D49=0, "-", D35/D49)</f>
        <v>0.14342629482071714</v>
      </c>
      <c r="F35" s="81">
        <v>179</v>
      </c>
      <c r="G35" s="34">
        <f>IF(F49=0, "-", F35/F49)</f>
        <v>8.659893565553943E-2</v>
      </c>
      <c r="H35" s="65">
        <v>225</v>
      </c>
      <c r="I35" s="9">
        <f>IF(H49=0, "-", H35/H49)</f>
        <v>0.1290137614678899</v>
      </c>
      <c r="J35" s="8">
        <f t="shared" si="2"/>
        <v>-5.5555555555555552E-2</v>
      </c>
      <c r="K35" s="9">
        <f t="shared" si="3"/>
        <v>-0.20444444444444446</v>
      </c>
    </row>
    <row r="36" spans="1:11" x14ac:dyDescent="0.25">
      <c r="A36" s="7" t="s">
        <v>319</v>
      </c>
      <c r="B36" s="65">
        <v>21</v>
      </c>
      <c r="C36" s="34">
        <f>IF(B49=0, "-", B36/B49)</f>
        <v>7.9245283018867921E-2</v>
      </c>
      <c r="D36" s="65">
        <v>7</v>
      </c>
      <c r="E36" s="9">
        <f>IF(D49=0, "-", D36/D49)</f>
        <v>2.7888446215139442E-2</v>
      </c>
      <c r="F36" s="81">
        <v>120</v>
      </c>
      <c r="G36" s="34">
        <f>IF(F49=0, "-", F36/F49)</f>
        <v>5.8055152394775038E-2</v>
      </c>
      <c r="H36" s="65">
        <v>110</v>
      </c>
      <c r="I36" s="9">
        <f>IF(H49=0, "-", H36/H49)</f>
        <v>6.3073394495412841E-2</v>
      </c>
      <c r="J36" s="8">
        <f t="shared" si="2"/>
        <v>2</v>
      </c>
      <c r="K36" s="9">
        <f t="shared" si="3"/>
        <v>9.0909090909090912E-2</v>
      </c>
    </row>
    <row r="37" spans="1:11" x14ac:dyDescent="0.25">
      <c r="A37" s="7" t="s">
        <v>320</v>
      </c>
      <c r="B37" s="65">
        <v>14</v>
      </c>
      <c r="C37" s="34">
        <f>IF(B49=0, "-", B37/B49)</f>
        <v>5.2830188679245285E-2</v>
      </c>
      <c r="D37" s="65">
        <v>0</v>
      </c>
      <c r="E37" s="9">
        <f>IF(D49=0, "-", D37/D49)</f>
        <v>0</v>
      </c>
      <c r="F37" s="81">
        <v>99</v>
      </c>
      <c r="G37" s="34">
        <f>IF(F49=0, "-", F37/F49)</f>
        <v>4.7895500725689405E-2</v>
      </c>
      <c r="H37" s="65">
        <v>0</v>
      </c>
      <c r="I37" s="9">
        <f>IF(H49=0, "-", H37/H49)</f>
        <v>0</v>
      </c>
      <c r="J37" s="8" t="str">
        <f t="shared" si="2"/>
        <v>-</v>
      </c>
      <c r="K37" s="9" t="str">
        <f t="shared" si="3"/>
        <v>-</v>
      </c>
    </row>
    <row r="38" spans="1:11" x14ac:dyDescent="0.25">
      <c r="A38" s="7" t="s">
        <v>321</v>
      </c>
      <c r="B38" s="65">
        <v>0</v>
      </c>
      <c r="C38" s="34">
        <f>IF(B49=0, "-", B38/B49)</f>
        <v>0</v>
      </c>
      <c r="D38" s="65">
        <v>0</v>
      </c>
      <c r="E38" s="9">
        <f>IF(D49=0, "-", D38/D49)</f>
        <v>0</v>
      </c>
      <c r="F38" s="81">
        <v>5</v>
      </c>
      <c r="G38" s="34">
        <f>IF(F49=0, "-", F38/F49)</f>
        <v>2.4189646831156266E-3</v>
      </c>
      <c r="H38" s="65">
        <v>6</v>
      </c>
      <c r="I38" s="9">
        <f>IF(H49=0, "-", H38/H49)</f>
        <v>3.4403669724770644E-3</v>
      </c>
      <c r="J38" s="8" t="str">
        <f t="shared" si="2"/>
        <v>-</v>
      </c>
      <c r="K38" s="9">
        <f t="shared" si="3"/>
        <v>-0.16666666666666666</v>
      </c>
    </row>
    <row r="39" spans="1:11" x14ac:dyDescent="0.25">
      <c r="A39" s="7" t="s">
        <v>322</v>
      </c>
      <c r="B39" s="65">
        <v>7</v>
      </c>
      <c r="C39" s="34">
        <f>IF(B49=0, "-", B39/B49)</f>
        <v>2.6415094339622643E-2</v>
      </c>
      <c r="D39" s="65">
        <v>6</v>
      </c>
      <c r="E39" s="9">
        <f>IF(D49=0, "-", D39/D49)</f>
        <v>2.3904382470119521E-2</v>
      </c>
      <c r="F39" s="81">
        <v>44</v>
      </c>
      <c r="G39" s="34">
        <f>IF(F49=0, "-", F39/F49)</f>
        <v>2.1286889211417512E-2</v>
      </c>
      <c r="H39" s="65">
        <v>25</v>
      </c>
      <c r="I39" s="9">
        <f>IF(H49=0, "-", H39/H49)</f>
        <v>1.4334862385321102E-2</v>
      </c>
      <c r="J39" s="8">
        <f t="shared" si="2"/>
        <v>0.16666666666666666</v>
      </c>
      <c r="K39" s="9">
        <f t="shared" si="3"/>
        <v>0.76</v>
      </c>
    </row>
    <row r="40" spans="1:11" x14ac:dyDescent="0.25">
      <c r="A40" s="7" t="s">
        <v>323</v>
      </c>
      <c r="B40" s="65">
        <v>5</v>
      </c>
      <c r="C40" s="34">
        <f>IF(B49=0, "-", B40/B49)</f>
        <v>1.8867924528301886E-2</v>
      </c>
      <c r="D40" s="65">
        <v>2</v>
      </c>
      <c r="E40" s="9">
        <f>IF(D49=0, "-", D40/D49)</f>
        <v>7.9681274900398405E-3</v>
      </c>
      <c r="F40" s="81">
        <v>34</v>
      </c>
      <c r="G40" s="34">
        <f>IF(F49=0, "-", F40/F49)</f>
        <v>1.644895984518626E-2</v>
      </c>
      <c r="H40" s="65">
        <v>26</v>
      </c>
      <c r="I40" s="9">
        <f>IF(H49=0, "-", H40/H49)</f>
        <v>1.4908256880733946E-2</v>
      </c>
      <c r="J40" s="8">
        <f t="shared" si="2"/>
        <v>1.5</v>
      </c>
      <c r="K40" s="9">
        <f t="shared" si="3"/>
        <v>0.30769230769230771</v>
      </c>
    </row>
    <row r="41" spans="1:11" x14ac:dyDescent="0.25">
      <c r="A41" s="7" t="s">
        <v>324</v>
      </c>
      <c r="B41" s="65">
        <v>21</v>
      </c>
      <c r="C41" s="34">
        <f>IF(B49=0, "-", B41/B49)</f>
        <v>7.9245283018867921E-2</v>
      </c>
      <c r="D41" s="65">
        <v>0</v>
      </c>
      <c r="E41" s="9">
        <f>IF(D49=0, "-", D41/D49)</f>
        <v>0</v>
      </c>
      <c r="F41" s="81">
        <v>191</v>
      </c>
      <c r="G41" s="34">
        <f>IF(F49=0, "-", F41/F49)</f>
        <v>9.2404450895016935E-2</v>
      </c>
      <c r="H41" s="65">
        <v>0</v>
      </c>
      <c r="I41" s="9">
        <f>IF(H49=0, "-", H41/H49)</f>
        <v>0</v>
      </c>
      <c r="J41" s="8" t="str">
        <f t="shared" si="2"/>
        <v>-</v>
      </c>
      <c r="K41" s="9" t="str">
        <f t="shared" si="3"/>
        <v>-</v>
      </c>
    </row>
    <row r="42" spans="1:11" x14ac:dyDescent="0.25">
      <c r="A42" s="7" t="s">
        <v>325</v>
      </c>
      <c r="B42" s="65">
        <v>0</v>
      </c>
      <c r="C42" s="34">
        <f>IF(B49=0, "-", B42/B49)</f>
        <v>0</v>
      </c>
      <c r="D42" s="65">
        <v>30</v>
      </c>
      <c r="E42" s="9">
        <f>IF(D49=0, "-", D42/D49)</f>
        <v>0.11952191235059761</v>
      </c>
      <c r="F42" s="81">
        <v>69</v>
      </c>
      <c r="G42" s="34">
        <f>IF(F49=0, "-", F42/F49)</f>
        <v>3.3381712626995644E-2</v>
      </c>
      <c r="H42" s="65">
        <v>217</v>
      </c>
      <c r="I42" s="9">
        <f>IF(H49=0, "-", H42/H49)</f>
        <v>0.12442660550458716</v>
      </c>
      <c r="J42" s="8">
        <f t="shared" si="2"/>
        <v>-1</v>
      </c>
      <c r="K42" s="9">
        <f t="shared" si="3"/>
        <v>-0.6820276497695853</v>
      </c>
    </row>
    <row r="43" spans="1:11" x14ac:dyDescent="0.25">
      <c r="A43" s="7" t="s">
        <v>326</v>
      </c>
      <c r="B43" s="65">
        <v>1</v>
      </c>
      <c r="C43" s="34">
        <f>IF(B49=0, "-", B43/B49)</f>
        <v>3.7735849056603774E-3</v>
      </c>
      <c r="D43" s="65">
        <v>0</v>
      </c>
      <c r="E43" s="9">
        <f>IF(D49=0, "-", D43/D49)</f>
        <v>0</v>
      </c>
      <c r="F43" s="81">
        <v>7</v>
      </c>
      <c r="G43" s="34">
        <f>IF(F49=0, "-", F43/F49)</f>
        <v>3.386550556361877E-3</v>
      </c>
      <c r="H43" s="65">
        <v>4</v>
      </c>
      <c r="I43" s="9">
        <f>IF(H49=0, "-", H43/H49)</f>
        <v>2.2935779816513763E-3</v>
      </c>
      <c r="J43" s="8" t="str">
        <f t="shared" si="2"/>
        <v>-</v>
      </c>
      <c r="K43" s="9">
        <f t="shared" si="3"/>
        <v>0.75</v>
      </c>
    </row>
    <row r="44" spans="1:11" x14ac:dyDescent="0.25">
      <c r="A44" s="7" t="s">
        <v>327</v>
      </c>
      <c r="B44" s="65">
        <v>6</v>
      </c>
      <c r="C44" s="34">
        <f>IF(B49=0, "-", B44/B49)</f>
        <v>2.2641509433962263E-2</v>
      </c>
      <c r="D44" s="65">
        <v>6</v>
      </c>
      <c r="E44" s="9">
        <f>IF(D49=0, "-", D44/D49)</f>
        <v>2.3904382470119521E-2</v>
      </c>
      <c r="F44" s="81">
        <v>33</v>
      </c>
      <c r="G44" s="34">
        <f>IF(F49=0, "-", F44/F49)</f>
        <v>1.5965166908563134E-2</v>
      </c>
      <c r="H44" s="65">
        <v>38</v>
      </c>
      <c r="I44" s="9">
        <f>IF(H49=0, "-", H44/H49)</f>
        <v>2.1788990825688075E-2</v>
      </c>
      <c r="J44" s="8">
        <f t="shared" si="2"/>
        <v>0</v>
      </c>
      <c r="K44" s="9">
        <f t="shared" si="3"/>
        <v>-0.13157894736842105</v>
      </c>
    </row>
    <row r="45" spans="1:11" x14ac:dyDescent="0.25">
      <c r="A45" s="7" t="s">
        <v>328</v>
      </c>
      <c r="B45" s="65">
        <v>15</v>
      </c>
      <c r="C45" s="34">
        <f>IF(B49=0, "-", B45/B49)</f>
        <v>5.6603773584905662E-2</v>
      </c>
      <c r="D45" s="65">
        <v>24</v>
      </c>
      <c r="E45" s="9">
        <f>IF(D49=0, "-", D45/D49)</f>
        <v>9.5617529880478086E-2</v>
      </c>
      <c r="F45" s="81">
        <v>119</v>
      </c>
      <c r="G45" s="34">
        <f>IF(F49=0, "-", F45/F49)</f>
        <v>5.7571359458151908E-2</v>
      </c>
      <c r="H45" s="65">
        <v>116</v>
      </c>
      <c r="I45" s="9">
        <f>IF(H49=0, "-", H45/H49)</f>
        <v>6.6513761467889912E-2</v>
      </c>
      <c r="J45" s="8">
        <f t="shared" si="2"/>
        <v>-0.375</v>
      </c>
      <c r="K45" s="9">
        <f t="shared" si="3"/>
        <v>2.5862068965517241E-2</v>
      </c>
    </row>
    <row r="46" spans="1:11" x14ac:dyDescent="0.25">
      <c r="A46" s="7" t="s">
        <v>329</v>
      </c>
      <c r="B46" s="65">
        <v>13</v>
      </c>
      <c r="C46" s="34">
        <f>IF(B49=0, "-", B46/B49)</f>
        <v>4.9056603773584909E-2</v>
      </c>
      <c r="D46" s="65">
        <v>0</v>
      </c>
      <c r="E46" s="9">
        <f>IF(D49=0, "-", D46/D49)</f>
        <v>0</v>
      </c>
      <c r="F46" s="81">
        <v>96</v>
      </c>
      <c r="G46" s="34">
        <f>IF(F49=0, "-", F46/F49)</f>
        <v>4.6444121915820029E-2</v>
      </c>
      <c r="H46" s="65">
        <v>0</v>
      </c>
      <c r="I46" s="9">
        <f>IF(H49=0, "-", H46/H49)</f>
        <v>0</v>
      </c>
      <c r="J46" s="8" t="str">
        <f t="shared" si="2"/>
        <v>-</v>
      </c>
      <c r="K46" s="9" t="str">
        <f t="shared" si="3"/>
        <v>-</v>
      </c>
    </row>
    <row r="47" spans="1:11" x14ac:dyDescent="0.25">
      <c r="A47" s="7" t="s">
        <v>330</v>
      </c>
      <c r="B47" s="65">
        <v>31</v>
      </c>
      <c r="C47" s="34">
        <f>IF(B49=0, "-", B47/B49)</f>
        <v>0.1169811320754717</v>
      </c>
      <c r="D47" s="65">
        <v>8</v>
      </c>
      <c r="E47" s="9">
        <f>IF(D49=0, "-", D47/D49)</f>
        <v>3.1872509960159362E-2</v>
      </c>
      <c r="F47" s="81">
        <v>148</v>
      </c>
      <c r="G47" s="34">
        <f>IF(F49=0, "-", F47/F49)</f>
        <v>7.1601354620222546E-2</v>
      </c>
      <c r="H47" s="65">
        <v>38</v>
      </c>
      <c r="I47" s="9">
        <f>IF(H49=0, "-", H47/H49)</f>
        <v>2.1788990825688075E-2</v>
      </c>
      <c r="J47" s="8">
        <f t="shared" si="2"/>
        <v>2.875</v>
      </c>
      <c r="K47" s="9">
        <f t="shared" si="3"/>
        <v>2.8947368421052633</v>
      </c>
    </row>
    <row r="48" spans="1:11" x14ac:dyDescent="0.25">
      <c r="A48" s="2"/>
      <c r="B48" s="68"/>
      <c r="C48" s="33"/>
      <c r="D48" s="68"/>
      <c r="E48" s="6"/>
      <c r="F48" s="82"/>
      <c r="G48" s="33"/>
      <c r="H48" s="68"/>
      <c r="I48" s="6"/>
      <c r="J48" s="5"/>
      <c r="K48" s="6"/>
    </row>
    <row r="49" spans="1:11" s="43" customFormat="1" ht="13" x14ac:dyDescent="0.3">
      <c r="A49" s="162" t="s">
        <v>546</v>
      </c>
      <c r="B49" s="71">
        <f>SUM(B25:B48)</f>
        <v>265</v>
      </c>
      <c r="C49" s="40">
        <f>B49/1972</f>
        <v>0.1343813387423935</v>
      </c>
      <c r="D49" s="71">
        <f>SUM(D25:D48)</f>
        <v>251</v>
      </c>
      <c r="E49" s="41">
        <f>D49/1630</f>
        <v>0.15398773006134969</v>
      </c>
      <c r="F49" s="77">
        <f>SUM(F25:F48)</f>
        <v>2067</v>
      </c>
      <c r="G49" s="42">
        <f>F49/15027</f>
        <v>0.13755240566979438</v>
      </c>
      <c r="H49" s="71">
        <f>SUM(H25:H48)</f>
        <v>1744</v>
      </c>
      <c r="I49" s="41">
        <f>H49/14054</f>
        <v>0.12409278497224989</v>
      </c>
      <c r="J49" s="37">
        <f>IF(D49=0, "-", IF((B49-D49)/D49&lt;10, (B49-D49)/D49, "&gt;999%"))</f>
        <v>5.5776892430278883E-2</v>
      </c>
      <c r="K49" s="38">
        <f>IF(H49=0, "-", IF((F49-H49)/H49&lt;10, (F49-H49)/H49, "&gt;999%"))</f>
        <v>0.18520642201834864</v>
      </c>
    </row>
    <row r="50" spans="1:11" x14ac:dyDescent="0.25">
      <c r="B50" s="83"/>
      <c r="D50" s="83"/>
      <c r="F50" s="83"/>
      <c r="H50" s="83"/>
    </row>
    <row r="51" spans="1:11" ht="13" x14ac:dyDescent="0.3">
      <c r="A51" s="163" t="s">
        <v>146</v>
      </c>
      <c r="B51" s="61" t="s">
        <v>12</v>
      </c>
      <c r="C51" s="62" t="s">
        <v>13</v>
      </c>
      <c r="D51" s="61" t="s">
        <v>12</v>
      </c>
      <c r="E51" s="63" t="s">
        <v>13</v>
      </c>
      <c r="F51" s="62" t="s">
        <v>12</v>
      </c>
      <c r="G51" s="62" t="s">
        <v>13</v>
      </c>
      <c r="H51" s="61" t="s">
        <v>12</v>
      </c>
      <c r="I51" s="63" t="s">
        <v>13</v>
      </c>
      <c r="J51" s="61"/>
      <c r="K51" s="63"/>
    </row>
    <row r="52" spans="1:11" x14ac:dyDescent="0.25">
      <c r="A52" s="7" t="s">
        <v>331</v>
      </c>
      <c r="B52" s="65">
        <v>0</v>
      </c>
      <c r="C52" s="34">
        <f>IF(B66=0, "-", B52/B66)</f>
        <v>0</v>
      </c>
      <c r="D52" s="65">
        <v>2</v>
      </c>
      <c r="E52" s="9">
        <f>IF(D66=0, "-", D52/D66)</f>
        <v>0.1111111111111111</v>
      </c>
      <c r="F52" s="81">
        <v>8</v>
      </c>
      <c r="G52" s="34">
        <f>IF(F66=0, "-", F52/F66)</f>
        <v>2.1739130434782608E-2</v>
      </c>
      <c r="H52" s="65">
        <v>7</v>
      </c>
      <c r="I52" s="9">
        <f>IF(H66=0, "-", H52/H66)</f>
        <v>2.8688524590163935E-2</v>
      </c>
      <c r="J52" s="8">
        <f t="shared" ref="J52:J64" si="4">IF(D52=0, "-", IF((B52-D52)/D52&lt;10, (B52-D52)/D52, "&gt;999%"))</f>
        <v>-1</v>
      </c>
      <c r="K52" s="9">
        <f t="shared" ref="K52:K64" si="5">IF(H52=0, "-", IF((F52-H52)/H52&lt;10, (F52-H52)/H52, "&gt;999%"))</f>
        <v>0.14285714285714285</v>
      </c>
    </row>
    <row r="53" spans="1:11" x14ac:dyDescent="0.25">
      <c r="A53" s="7" t="s">
        <v>332</v>
      </c>
      <c r="B53" s="65">
        <v>2</v>
      </c>
      <c r="C53" s="34">
        <f>IF(B66=0, "-", B53/B66)</f>
        <v>4.7619047619047616E-2</v>
      </c>
      <c r="D53" s="65">
        <v>0</v>
      </c>
      <c r="E53" s="9">
        <f>IF(D66=0, "-", D53/D66)</f>
        <v>0</v>
      </c>
      <c r="F53" s="81">
        <v>37</v>
      </c>
      <c r="G53" s="34">
        <f>IF(F66=0, "-", F53/F66)</f>
        <v>0.10054347826086957</v>
      </c>
      <c r="H53" s="65">
        <v>37</v>
      </c>
      <c r="I53" s="9">
        <f>IF(H66=0, "-", H53/H66)</f>
        <v>0.15163934426229508</v>
      </c>
      <c r="J53" s="8" t="str">
        <f t="shared" si="4"/>
        <v>-</v>
      </c>
      <c r="K53" s="9">
        <f t="shared" si="5"/>
        <v>0</v>
      </c>
    </row>
    <row r="54" spans="1:11" x14ac:dyDescent="0.25">
      <c r="A54" s="7" t="s">
        <v>333</v>
      </c>
      <c r="B54" s="65">
        <v>4</v>
      </c>
      <c r="C54" s="34">
        <f>IF(B66=0, "-", B54/B66)</f>
        <v>9.5238095238095233E-2</v>
      </c>
      <c r="D54" s="65">
        <v>1</v>
      </c>
      <c r="E54" s="9">
        <f>IF(D66=0, "-", D54/D66)</f>
        <v>5.5555555555555552E-2</v>
      </c>
      <c r="F54" s="81">
        <v>20</v>
      </c>
      <c r="G54" s="34">
        <f>IF(F66=0, "-", F54/F66)</f>
        <v>5.434782608695652E-2</v>
      </c>
      <c r="H54" s="65">
        <v>24</v>
      </c>
      <c r="I54" s="9">
        <f>IF(H66=0, "-", H54/H66)</f>
        <v>9.8360655737704916E-2</v>
      </c>
      <c r="J54" s="8">
        <f t="shared" si="4"/>
        <v>3</v>
      </c>
      <c r="K54" s="9">
        <f t="shared" si="5"/>
        <v>-0.16666666666666666</v>
      </c>
    </row>
    <row r="55" spans="1:11" x14ac:dyDescent="0.25">
      <c r="A55" s="7" t="s">
        <v>334</v>
      </c>
      <c r="B55" s="65">
        <v>1</v>
      </c>
      <c r="C55" s="34">
        <f>IF(B66=0, "-", B55/B66)</f>
        <v>2.3809523809523808E-2</v>
      </c>
      <c r="D55" s="65">
        <v>0</v>
      </c>
      <c r="E55" s="9">
        <f>IF(D66=0, "-", D55/D66)</f>
        <v>0</v>
      </c>
      <c r="F55" s="81">
        <v>1</v>
      </c>
      <c r="G55" s="34">
        <f>IF(F66=0, "-", F55/F66)</f>
        <v>2.717391304347826E-3</v>
      </c>
      <c r="H55" s="65">
        <v>1</v>
      </c>
      <c r="I55" s="9">
        <f>IF(H66=0, "-", H55/H66)</f>
        <v>4.0983606557377051E-3</v>
      </c>
      <c r="J55" s="8" t="str">
        <f t="shared" si="4"/>
        <v>-</v>
      </c>
      <c r="K55" s="9">
        <f t="shared" si="5"/>
        <v>0</v>
      </c>
    </row>
    <row r="56" spans="1:11" x14ac:dyDescent="0.25">
      <c r="A56" s="7" t="s">
        <v>335</v>
      </c>
      <c r="B56" s="65">
        <v>1</v>
      </c>
      <c r="C56" s="34">
        <f>IF(B66=0, "-", B56/B66)</f>
        <v>2.3809523809523808E-2</v>
      </c>
      <c r="D56" s="65">
        <v>0</v>
      </c>
      <c r="E56" s="9">
        <f>IF(D66=0, "-", D56/D66)</f>
        <v>0</v>
      </c>
      <c r="F56" s="81">
        <v>3</v>
      </c>
      <c r="G56" s="34">
        <f>IF(F66=0, "-", F56/F66)</f>
        <v>8.152173913043478E-3</v>
      </c>
      <c r="H56" s="65">
        <v>0</v>
      </c>
      <c r="I56" s="9">
        <f>IF(H66=0, "-", H56/H66)</f>
        <v>0</v>
      </c>
      <c r="J56" s="8" t="str">
        <f t="shared" si="4"/>
        <v>-</v>
      </c>
      <c r="K56" s="9" t="str">
        <f t="shared" si="5"/>
        <v>-</v>
      </c>
    </row>
    <row r="57" spans="1:11" x14ac:dyDescent="0.25">
      <c r="A57" s="7" t="s">
        <v>336</v>
      </c>
      <c r="B57" s="65">
        <v>0</v>
      </c>
      <c r="C57" s="34">
        <f>IF(B66=0, "-", B57/B66)</f>
        <v>0</v>
      </c>
      <c r="D57" s="65">
        <v>0</v>
      </c>
      <c r="E57" s="9">
        <f>IF(D66=0, "-", D57/D66)</f>
        <v>0</v>
      </c>
      <c r="F57" s="81">
        <v>0</v>
      </c>
      <c r="G57" s="34">
        <f>IF(F66=0, "-", F57/F66)</f>
        <v>0</v>
      </c>
      <c r="H57" s="65">
        <v>3</v>
      </c>
      <c r="I57" s="9">
        <f>IF(H66=0, "-", H57/H66)</f>
        <v>1.2295081967213115E-2</v>
      </c>
      <c r="J57" s="8" t="str">
        <f t="shared" si="4"/>
        <v>-</v>
      </c>
      <c r="K57" s="9">
        <f t="shared" si="5"/>
        <v>-1</v>
      </c>
    </row>
    <row r="58" spans="1:11" x14ac:dyDescent="0.25">
      <c r="A58" s="7" t="s">
        <v>337</v>
      </c>
      <c r="B58" s="65">
        <v>6</v>
      </c>
      <c r="C58" s="34">
        <f>IF(B66=0, "-", B58/B66)</f>
        <v>0.14285714285714285</v>
      </c>
      <c r="D58" s="65">
        <v>4</v>
      </c>
      <c r="E58" s="9">
        <f>IF(D66=0, "-", D58/D66)</f>
        <v>0.22222222222222221</v>
      </c>
      <c r="F58" s="81">
        <v>32</v>
      </c>
      <c r="G58" s="34">
        <f>IF(F66=0, "-", F58/F66)</f>
        <v>8.6956521739130432E-2</v>
      </c>
      <c r="H58" s="65">
        <v>21</v>
      </c>
      <c r="I58" s="9">
        <f>IF(H66=0, "-", H58/H66)</f>
        <v>8.6065573770491802E-2</v>
      </c>
      <c r="J58" s="8">
        <f t="shared" si="4"/>
        <v>0.5</v>
      </c>
      <c r="K58" s="9">
        <f t="shared" si="5"/>
        <v>0.52380952380952384</v>
      </c>
    </row>
    <row r="59" spans="1:11" x14ac:dyDescent="0.25">
      <c r="A59" s="7" t="s">
        <v>338</v>
      </c>
      <c r="B59" s="65">
        <v>0</v>
      </c>
      <c r="C59" s="34">
        <f>IF(B66=0, "-", B59/B66)</f>
        <v>0</v>
      </c>
      <c r="D59" s="65">
        <v>1</v>
      </c>
      <c r="E59" s="9">
        <f>IF(D66=0, "-", D59/D66)</f>
        <v>5.5555555555555552E-2</v>
      </c>
      <c r="F59" s="81">
        <v>23</v>
      </c>
      <c r="G59" s="34">
        <f>IF(F66=0, "-", F59/F66)</f>
        <v>6.25E-2</v>
      </c>
      <c r="H59" s="65">
        <v>7</v>
      </c>
      <c r="I59" s="9">
        <f>IF(H66=0, "-", H59/H66)</f>
        <v>2.8688524590163935E-2</v>
      </c>
      <c r="J59" s="8">
        <f t="shared" si="4"/>
        <v>-1</v>
      </c>
      <c r="K59" s="9">
        <f t="shared" si="5"/>
        <v>2.2857142857142856</v>
      </c>
    </row>
    <row r="60" spans="1:11" x14ac:dyDescent="0.25">
      <c r="A60" s="7" t="s">
        <v>339</v>
      </c>
      <c r="B60" s="65">
        <v>4</v>
      </c>
      <c r="C60" s="34">
        <f>IF(B66=0, "-", B60/B66)</f>
        <v>9.5238095238095233E-2</v>
      </c>
      <c r="D60" s="65">
        <v>0</v>
      </c>
      <c r="E60" s="9">
        <f>IF(D66=0, "-", D60/D66)</f>
        <v>0</v>
      </c>
      <c r="F60" s="81">
        <v>17</v>
      </c>
      <c r="G60" s="34">
        <f>IF(F66=0, "-", F60/F66)</f>
        <v>4.619565217391304E-2</v>
      </c>
      <c r="H60" s="65">
        <v>8</v>
      </c>
      <c r="I60" s="9">
        <f>IF(H66=0, "-", H60/H66)</f>
        <v>3.2786885245901641E-2</v>
      </c>
      <c r="J60" s="8" t="str">
        <f t="shared" si="4"/>
        <v>-</v>
      </c>
      <c r="K60" s="9">
        <f t="shared" si="5"/>
        <v>1.125</v>
      </c>
    </row>
    <row r="61" spans="1:11" x14ac:dyDescent="0.25">
      <c r="A61" s="7" t="s">
        <v>340</v>
      </c>
      <c r="B61" s="65">
        <v>1</v>
      </c>
      <c r="C61" s="34">
        <f>IF(B66=0, "-", B61/B66)</f>
        <v>2.3809523809523808E-2</v>
      </c>
      <c r="D61" s="65">
        <v>2</v>
      </c>
      <c r="E61" s="9">
        <f>IF(D66=0, "-", D61/D66)</f>
        <v>0.1111111111111111</v>
      </c>
      <c r="F61" s="81">
        <v>14</v>
      </c>
      <c r="G61" s="34">
        <f>IF(F66=0, "-", F61/F66)</f>
        <v>3.8043478260869568E-2</v>
      </c>
      <c r="H61" s="65">
        <v>25</v>
      </c>
      <c r="I61" s="9">
        <f>IF(H66=0, "-", H61/H66)</f>
        <v>0.10245901639344263</v>
      </c>
      <c r="J61" s="8">
        <f t="shared" si="4"/>
        <v>-0.5</v>
      </c>
      <c r="K61" s="9">
        <f t="shared" si="5"/>
        <v>-0.44</v>
      </c>
    </row>
    <row r="62" spans="1:11" x14ac:dyDescent="0.25">
      <c r="A62" s="7" t="s">
        <v>341</v>
      </c>
      <c r="B62" s="65">
        <v>0</v>
      </c>
      <c r="C62" s="34">
        <f>IF(B66=0, "-", B62/B66)</f>
        <v>0</v>
      </c>
      <c r="D62" s="65">
        <v>1</v>
      </c>
      <c r="E62" s="9">
        <f>IF(D66=0, "-", D62/D66)</f>
        <v>5.5555555555555552E-2</v>
      </c>
      <c r="F62" s="81">
        <v>8</v>
      </c>
      <c r="G62" s="34">
        <f>IF(F66=0, "-", F62/F66)</f>
        <v>2.1739130434782608E-2</v>
      </c>
      <c r="H62" s="65">
        <v>12</v>
      </c>
      <c r="I62" s="9">
        <f>IF(H66=0, "-", H62/H66)</f>
        <v>4.9180327868852458E-2</v>
      </c>
      <c r="J62" s="8">
        <f t="shared" si="4"/>
        <v>-1</v>
      </c>
      <c r="K62" s="9">
        <f t="shared" si="5"/>
        <v>-0.33333333333333331</v>
      </c>
    </row>
    <row r="63" spans="1:11" x14ac:dyDescent="0.25">
      <c r="A63" s="7" t="s">
        <v>342</v>
      </c>
      <c r="B63" s="65">
        <v>1</v>
      </c>
      <c r="C63" s="34">
        <f>IF(B66=0, "-", B63/B66)</f>
        <v>2.3809523809523808E-2</v>
      </c>
      <c r="D63" s="65">
        <v>0</v>
      </c>
      <c r="E63" s="9">
        <f>IF(D66=0, "-", D63/D66)</f>
        <v>0</v>
      </c>
      <c r="F63" s="81">
        <v>36</v>
      </c>
      <c r="G63" s="34">
        <f>IF(F66=0, "-", F63/F66)</f>
        <v>9.7826086956521743E-2</v>
      </c>
      <c r="H63" s="65">
        <v>0</v>
      </c>
      <c r="I63" s="9">
        <f>IF(H66=0, "-", H63/H66)</f>
        <v>0</v>
      </c>
      <c r="J63" s="8" t="str">
        <f t="shared" si="4"/>
        <v>-</v>
      </c>
      <c r="K63" s="9" t="str">
        <f t="shared" si="5"/>
        <v>-</v>
      </c>
    </row>
    <row r="64" spans="1:11" x14ac:dyDescent="0.25">
      <c r="A64" s="7" t="s">
        <v>343</v>
      </c>
      <c r="B64" s="65">
        <v>22</v>
      </c>
      <c r="C64" s="34">
        <f>IF(B66=0, "-", B64/B66)</f>
        <v>0.52380952380952384</v>
      </c>
      <c r="D64" s="65">
        <v>7</v>
      </c>
      <c r="E64" s="9">
        <f>IF(D66=0, "-", D64/D66)</f>
        <v>0.3888888888888889</v>
      </c>
      <c r="F64" s="81">
        <v>169</v>
      </c>
      <c r="G64" s="34">
        <f>IF(F66=0, "-", F64/F66)</f>
        <v>0.45923913043478259</v>
      </c>
      <c r="H64" s="65">
        <v>99</v>
      </c>
      <c r="I64" s="9">
        <f>IF(H66=0, "-", H64/H66)</f>
        <v>0.40573770491803279</v>
      </c>
      <c r="J64" s="8">
        <f t="shared" si="4"/>
        <v>2.1428571428571428</v>
      </c>
      <c r="K64" s="9">
        <f t="shared" si="5"/>
        <v>0.70707070707070707</v>
      </c>
    </row>
    <row r="65" spans="1:11" x14ac:dyDescent="0.25">
      <c r="A65" s="2"/>
      <c r="B65" s="68"/>
      <c r="C65" s="33"/>
      <c r="D65" s="68"/>
      <c r="E65" s="6"/>
      <c r="F65" s="82"/>
      <c r="G65" s="33"/>
      <c r="H65" s="68"/>
      <c r="I65" s="6"/>
      <c r="J65" s="5"/>
      <c r="K65" s="6"/>
    </row>
    <row r="66" spans="1:11" s="43" customFormat="1" ht="13" x14ac:dyDescent="0.3">
      <c r="A66" s="162" t="s">
        <v>545</v>
      </c>
      <c r="B66" s="71">
        <f>SUM(B52:B65)</f>
        <v>42</v>
      </c>
      <c r="C66" s="40">
        <f>B66/1972</f>
        <v>2.1298174442190669E-2</v>
      </c>
      <c r="D66" s="71">
        <f>SUM(D52:D65)</f>
        <v>18</v>
      </c>
      <c r="E66" s="41">
        <f>D66/1630</f>
        <v>1.1042944785276074E-2</v>
      </c>
      <c r="F66" s="77">
        <f>SUM(F52:F65)</f>
        <v>368</v>
      </c>
      <c r="G66" s="42">
        <f>F66/15027</f>
        <v>2.448925267851201E-2</v>
      </c>
      <c r="H66" s="71">
        <f>SUM(H52:H65)</f>
        <v>244</v>
      </c>
      <c r="I66" s="41">
        <f>H66/14054</f>
        <v>1.7361605236943221E-2</v>
      </c>
      <c r="J66" s="37">
        <f>IF(D66=0, "-", IF((B66-D66)/D66&lt;10, (B66-D66)/D66, "&gt;999%"))</f>
        <v>1.3333333333333333</v>
      </c>
      <c r="K66" s="38">
        <f>IF(H66=0, "-", IF((F66-H66)/H66&lt;10, (F66-H66)/H66, "&gt;999%"))</f>
        <v>0.50819672131147542</v>
      </c>
    </row>
    <row r="67" spans="1:11" x14ac:dyDescent="0.25">
      <c r="B67" s="83"/>
      <c r="D67" s="83"/>
      <c r="F67" s="83"/>
      <c r="H67" s="83"/>
    </row>
    <row r="68" spans="1:11" s="43" customFormat="1" ht="13" x14ac:dyDescent="0.3">
      <c r="A68" s="162" t="s">
        <v>544</v>
      </c>
      <c r="B68" s="71">
        <v>307</v>
      </c>
      <c r="C68" s="40">
        <f>B68/1972</f>
        <v>0.15567951318458417</v>
      </c>
      <c r="D68" s="71">
        <v>269</v>
      </c>
      <c r="E68" s="41">
        <f>D68/1630</f>
        <v>0.16503067484662576</v>
      </c>
      <c r="F68" s="77">
        <v>2435</v>
      </c>
      <c r="G68" s="42">
        <f>F68/15027</f>
        <v>0.16204165834830639</v>
      </c>
      <c r="H68" s="71">
        <v>1988</v>
      </c>
      <c r="I68" s="41">
        <f>H68/14054</f>
        <v>0.14145439020919312</v>
      </c>
      <c r="J68" s="37">
        <f>IF(D68=0, "-", IF((B68-D68)/D68&lt;10, (B68-D68)/D68, "&gt;999%"))</f>
        <v>0.14126394052044611</v>
      </c>
      <c r="K68" s="38">
        <f>IF(H68=0, "-", IF((F68-H68)/H68&lt;10, (F68-H68)/H68, "&gt;999%"))</f>
        <v>0.22484909456740443</v>
      </c>
    </row>
    <row r="69" spans="1:11" x14ac:dyDescent="0.25">
      <c r="B69" s="83"/>
      <c r="D69" s="83"/>
      <c r="F69" s="83"/>
      <c r="H69" s="83"/>
    </row>
    <row r="70" spans="1:11" ht="15.5" x14ac:dyDescent="0.35">
      <c r="A70" s="164" t="s">
        <v>116</v>
      </c>
      <c r="B70" s="196" t="s">
        <v>1</v>
      </c>
      <c r="C70" s="200"/>
      <c r="D70" s="200"/>
      <c r="E70" s="197"/>
      <c r="F70" s="196" t="s">
        <v>14</v>
      </c>
      <c r="G70" s="200"/>
      <c r="H70" s="200"/>
      <c r="I70" s="197"/>
      <c r="J70" s="196" t="s">
        <v>15</v>
      </c>
      <c r="K70" s="197"/>
    </row>
    <row r="71" spans="1:11" ht="13" x14ac:dyDescent="0.3">
      <c r="A71" s="22"/>
      <c r="B71" s="196">
        <f>VALUE(RIGHT($B$2, 4))</f>
        <v>2023</v>
      </c>
      <c r="C71" s="197"/>
      <c r="D71" s="196">
        <f>B71-1</f>
        <v>2022</v>
      </c>
      <c r="E71" s="204"/>
      <c r="F71" s="196">
        <f>B71</f>
        <v>2023</v>
      </c>
      <c r="G71" s="204"/>
      <c r="H71" s="196">
        <f>D71</f>
        <v>2022</v>
      </c>
      <c r="I71" s="204"/>
      <c r="J71" s="140" t="s">
        <v>4</v>
      </c>
      <c r="K71" s="141" t="s">
        <v>2</v>
      </c>
    </row>
    <row r="72" spans="1:11" ht="13" x14ac:dyDescent="0.3">
      <c r="A72" s="163" t="s">
        <v>147</v>
      </c>
      <c r="B72" s="61" t="s">
        <v>12</v>
      </c>
      <c r="C72" s="62" t="s">
        <v>13</v>
      </c>
      <c r="D72" s="61" t="s">
        <v>12</v>
      </c>
      <c r="E72" s="63" t="s">
        <v>13</v>
      </c>
      <c r="F72" s="62" t="s">
        <v>12</v>
      </c>
      <c r="G72" s="62" t="s">
        <v>13</v>
      </c>
      <c r="H72" s="61" t="s">
        <v>12</v>
      </c>
      <c r="I72" s="63" t="s">
        <v>13</v>
      </c>
      <c r="J72" s="61"/>
      <c r="K72" s="63"/>
    </row>
    <row r="73" spans="1:11" x14ac:dyDescent="0.25">
      <c r="A73" s="7" t="s">
        <v>344</v>
      </c>
      <c r="B73" s="65">
        <v>15</v>
      </c>
      <c r="C73" s="34">
        <f>IF(B96=0, "-", B73/B96)</f>
        <v>4.6296296296296294E-2</v>
      </c>
      <c r="D73" s="65">
        <v>0</v>
      </c>
      <c r="E73" s="9">
        <f>IF(D96=0, "-", D73/D96)</f>
        <v>0</v>
      </c>
      <c r="F73" s="81">
        <v>196</v>
      </c>
      <c r="G73" s="34">
        <f>IF(F96=0, "-", F73/F96)</f>
        <v>7.6264591439688723E-2</v>
      </c>
      <c r="H73" s="65">
        <v>0</v>
      </c>
      <c r="I73" s="9">
        <f>IF(H96=0, "-", H73/H96)</f>
        <v>0</v>
      </c>
      <c r="J73" s="8" t="str">
        <f t="shared" ref="J73:J94" si="6">IF(D73=0, "-", IF((B73-D73)/D73&lt;10, (B73-D73)/D73, "&gt;999%"))</f>
        <v>-</v>
      </c>
      <c r="K73" s="9" t="str">
        <f t="shared" ref="K73:K94" si="7">IF(H73=0, "-", IF((F73-H73)/H73&lt;10, (F73-H73)/H73, "&gt;999%"))</f>
        <v>-</v>
      </c>
    </row>
    <row r="74" spans="1:11" x14ac:dyDescent="0.25">
      <c r="A74" s="7" t="s">
        <v>345</v>
      </c>
      <c r="B74" s="65">
        <v>3</v>
      </c>
      <c r="C74" s="34">
        <f>IF(B96=0, "-", B74/B96)</f>
        <v>9.2592592592592587E-3</v>
      </c>
      <c r="D74" s="65">
        <v>0</v>
      </c>
      <c r="E74" s="9">
        <f>IF(D96=0, "-", D74/D96)</f>
        <v>0</v>
      </c>
      <c r="F74" s="81">
        <v>5</v>
      </c>
      <c r="G74" s="34">
        <f>IF(F96=0, "-", F74/F96)</f>
        <v>1.9455252918287938E-3</v>
      </c>
      <c r="H74" s="65">
        <v>0</v>
      </c>
      <c r="I74" s="9">
        <f>IF(H96=0, "-", H74/H96)</f>
        <v>0</v>
      </c>
      <c r="J74" s="8" t="str">
        <f t="shared" si="6"/>
        <v>-</v>
      </c>
      <c r="K74" s="9" t="str">
        <f t="shared" si="7"/>
        <v>-</v>
      </c>
    </row>
    <row r="75" spans="1:11" x14ac:dyDescent="0.25">
      <c r="A75" s="7" t="s">
        <v>346</v>
      </c>
      <c r="B75" s="65">
        <v>4</v>
      </c>
      <c r="C75" s="34">
        <f>IF(B96=0, "-", B75/B96)</f>
        <v>1.2345679012345678E-2</v>
      </c>
      <c r="D75" s="65">
        <v>5</v>
      </c>
      <c r="E75" s="9">
        <f>IF(D96=0, "-", D75/D96)</f>
        <v>1.9083969465648856E-2</v>
      </c>
      <c r="F75" s="81">
        <v>36</v>
      </c>
      <c r="G75" s="34">
        <f>IF(F96=0, "-", F75/F96)</f>
        <v>1.4007782101167316E-2</v>
      </c>
      <c r="H75" s="65">
        <v>25</v>
      </c>
      <c r="I75" s="9">
        <f>IF(H96=0, "-", H75/H96)</f>
        <v>1.1399908800729594E-2</v>
      </c>
      <c r="J75" s="8">
        <f t="shared" si="6"/>
        <v>-0.2</v>
      </c>
      <c r="K75" s="9">
        <f t="shared" si="7"/>
        <v>0.44</v>
      </c>
    </row>
    <row r="76" spans="1:11" x14ac:dyDescent="0.25">
      <c r="A76" s="7" t="s">
        <v>347</v>
      </c>
      <c r="B76" s="65">
        <v>1</v>
      </c>
      <c r="C76" s="34">
        <f>IF(B96=0, "-", B76/B96)</f>
        <v>3.0864197530864196E-3</v>
      </c>
      <c r="D76" s="65">
        <v>0</v>
      </c>
      <c r="E76" s="9">
        <f>IF(D96=0, "-", D76/D96)</f>
        <v>0</v>
      </c>
      <c r="F76" s="81">
        <v>45</v>
      </c>
      <c r="G76" s="34">
        <f>IF(F96=0, "-", F76/F96)</f>
        <v>1.7509727626459144E-2</v>
      </c>
      <c r="H76" s="65">
        <v>12</v>
      </c>
      <c r="I76" s="9">
        <f>IF(H96=0, "-", H76/H96)</f>
        <v>5.4719562243502051E-3</v>
      </c>
      <c r="J76" s="8" t="str">
        <f t="shared" si="6"/>
        <v>-</v>
      </c>
      <c r="K76" s="9">
        <f t="shared" si="7"/>
        <v>2.75</v>
      </c>
    </row>
    <row r="77" spans="1:11" x14ac:dyDescent="0.25">
      <c r="A77" s="7" t="s">
        <v>348</v>
      </c>
      <c r="B77" s="65">
        <v>1</v>
      </c>
      <c r="C77" s="34">
        <f>IF(B96=0, "-", B77/B96)</f>
        <v>3.0864197530864196E-3</v>
      </c>
      <c r="D77" s="65">
        <v>0</v>
      </c>
      <c r="E77" s="9">
        <f>IF(D96=0, "-", D77/D96)</f>
        <v>0</v>
      </c>
      <c r="F77" s="81">
        <v>1</v>
      </c>
      <c r="G77" s="34">
        <f>IF(F96=0, "-", F77/F96)</f>
        <v>3.8910505836575878E-4</v>
      </c>
      <c r="H77" s="65">
        <v>0</v>
      </c>
      <c r="I77" s="9">
        <f>IF(H96=0, "-", H77/H96)</f>
        <v>0</v>
      </c>
      <c r="J77" s="8" t="str">
        <f t="shared" si="6"/>
        <v>-</v>
      </c>
      <c r="K77" s="9" t="str">
        <f t="shared" si="7"/>
        <v>-</v>
      </c>
    </row>
    <row r="78" spans="1:11" x14ac:dyDescent="0.25">
      <c r="A78" s="7" t="s">
        <v>349</v>
      </c>
      <c r="B78" s="65">
        <v>3</v>
      </c>
      <c r="C78" s="34">
        <f>IF(B96=0, "-", B78/B96)</f>
        <v>9.2592592592592587E-3</v>
      </c>
      <c r="D78" s="65">
        <v>14</v>
      </c>
      <c r="E78" s="9">
        <f>IF(D96=0, "-", D78/D96)</f>
        <v>5.3435114503816793E-2</v>
      </c>
      <c r="F78" s="81">
        <v>88</v>
      </c>
      <c r="G78" s="34">
        <f>IF(F96=0, "-", F78/F96)</f>
        <v>3.4241245136186774E-2</v>
      </c>
      <c r="H78" s="65">
        <v>104</v>
      </c>
      <c r="I78" s="9">
        <f>IF(H96=0, "-", H78/H96)</f>
        <v>4.7423620611035111E-2</v>
      </c>
      <c r="J78" s="8">
        <f t="shared" si="6"/>
        <v>-0.7857142857142857</v>
      </c>
      <c r="K78" s="9">
        <f t="shared" si="7"/>
        <v>-0.15384615384615385</v>
      </c>
    </row>
    <row r="79" spans="1:11" x14ac:dyDescent="0.25">
      <c r="A79" s="7" t="s">
        <v>350</v>
      </c>
      <c r="B79" s="65">
        <v>3</v>
      </c>
      <c r="C79" s="34">
        <f>IF(B96=0, "-", B79/B96)</f>
        <v>9.2592592592592587E-3</v>
      </c>
      <c r="D79" s="65">
        <v>0</v>
      </c>
      <c r="E79" s="9">
        <f>IF(D96=0, "-", D79/D96)</f>
        <v>0</v>
      </c>
      <c r="F79" s="81">
        <v>5</v>
      </c>
      <c r="G79" s="34">
        <f>IF(F96=0, "-", F79/F96)</f>
        <v>1.9455252918287938E-3</v>
      </c>
      <c r="H79" s="65">
        <v>0</v>
      </c>
      <c r="I79" s="9">
        <f>IF(H96=0, "-", H79/H96)</f>
        <v>0</v>
      </c>
      <c r="J79" s="8" t="str">
        <f t="shared" si="6"/>
        <v>-</v>
      </c>
      <c r="K79" s="9" t="str">
        <f t="shared" si="7"/>
        <v>-</v>
      </c>
    </row>
    <row r="80" spans="1:11" x14ac:dyDescent="0.25">
      <c r="A80" s="7" t="s">
        <v>351</v>
      </c>
      <c r="B80" s="65">
        <v>14</v>
      </c>
      <c r="C80" s="34">
        <f>IF(B96=0, "-", B80/B96)</f>
        <v>4.3209876543209874E-2</v>
      </c>
      <c r="D80" s="65">
        <v>35</v>
      </c>
      <c r="E80" s="9">
        <f>IF(D96=0, "-", D80/D96)</f>
        <v>0.13358778625954199</v>
      </c>
      <c r="F80" s="81">
        <v>232</v>
      </c>
      <c r="G80" s="34">
        <f>IF(F96=0, "-", F80/F96)</f>
        <v>9.027237354085603E-2</v>
      </c>
      <c r="H80" s="65">
        <v>197</v>
      </c>
      <c r="I80" s="9">
        <f>IF(H96=0, "-", H80/H96)</f>
        <v>8.9831281349749201E-2</v>
      </c>
      <c r="J80" s="8">
        <f t="shared" si="6"/>
        <v>-0.6</v>
      </c>
      <c r="K80" s="9">
        <f t="shared" si="7"/>
        <v>0.17766497461928935</v>
      </c>
    </row>
    <row r="81" spans="1:11" x14ac:dyDescent="0.25">
      <c r="A81" s="7" t="s">
        <v>352</v>
      </c>
      <c r="B81" s="65">
        <v>0</v>
      </c>
      <c r="C81" s="34">
        <f>IF(B96=0, "-", B81/B96)</f>
        <v>0</v>
      </c>
      <c r="D81" s="65">
        <v>0</v>
      </c>
      <c r="E81" s="9">
        <f>IF(D96=0, "-", D81/D96)</f>
        <v>0</v>
      </c>
      <c r="F81" s="81">
        <v>0</v>
      </c>
      <c r="G81" s="34">
        <f>IF(F96=0, "-", F81/F96)</f>
        <v>0</v>
      </c>
      <c r="H81" s="65">
        <v>7</v>
      </c>
      <c r="I81" s="9">
        <f>IF(H96=0, "-", H81/H96)</f>
        <v>3.1919744642042863E-3</v>
      </c>
      <c r="J81" s="8" t="str">
        <f t="shared" si="6"/>
        <v>-</v>
      </c>
      <c r="K81" s="9">
        <f t="shared" si="7"/>
        <v>-1</v>
      </c>
    </row>
    <row r="82" spans="1:11" x14ac:dyDescent="0.25">
      <c r="A82" s="7" t="s">
        <v>353</v>
      </c>
      <c r="B82" s="65">
        <v>23</v>
      </c>
      <c r="C82" s="34">
        <f>IF(B96=0, "-", B82/B96)</f>
        <v>7.098765432098765E-2</v>
      </c>
      <c r="D82" s="65">
        <v>20</v>
      </c>
      <c r="E82" s="9">
        <f>IF(D96=0, "-", D82/D96)</f>
        <v>7.6335877862595422E-2</v>
      </c>
      <c r="F82" s="81">
        <v>143</v>
      </c>
      <c r="G82" s="34">
        <f>IF(F96=0, "-", F82/F96)</f>
        <v>5.5642023346303499E-2</v>
      </c>
      <c r="H82" s="65">
        <v>152</v>
      </c>
      <c r="I82" s="9">
        <f>IF(H96=0, "-", H82/H96)</f>
        <v>6.9311445508435932E-2</v>
      </c>
      <c r="J82" s="8">
        <f t="shared" si="6"/>
        <v>0.15</v>
      </c>
      <c r="K82" s="9">
        <f t="shared" si="7"/>
        <v>-5.921052631578947E-2</v>
      </c>
    </row>
    <row r="83" spans="1:11" x14ac:dyDescent="0.25">
      <c r="A83" s="7" t="s">
        <v>354</v>
      </c>
      <c r="B83" s="65">
        <v>11</v>
      </c>
      <c r="C83" s="34">
        <f>IF(B96=0, "-", B83/B96)</f>
        <v>3.3950617283950615E-2</v>
      </c>
      <c r="D83" s="65">
        <v>23</v>
      </c>
      <c r="E83" s="9">
        <f>IF(D96=0, "-", D83/D96)</f>
        <v>8.7786259541984726E-2</v>
      </c>
      <c r="F83" s="81">
        <v>217</v>
      </c>
      <c r="G83" s="34">
        <f>IF(F96=0, "-", F83/F96)</f>
        <v>8.4435797665369655E-2</v>
      </c>
      <c r="H83" s="65">
        <v>229</v>
      </c>
      <c r="I83" s="9">
        <f>IF(H96=0, "-", H83/H96)</f>
        <v>0.10442316461468308</v>
      </c>
      <c r="J83" s="8">
        <f t="shared" si="6"/>
        <v>-0.52173913043478259</v>
      </c>
      <c r="K83" s="9">
        <f t="shared" si="7"/>
        <v>-5.2401746724890827E-2</v>
      </c>
    </row>
    <row r="84" spans="1:11" x14ac:dyDescent="0.25">
      <c r="A84" s="7" t="s">
        <v>355</v>
      </c>
      <c r="B84" s="65">
        <v>2</v>
      </c>
      <c r="C84" s="34">
        <f>IF(B96=0, "-", B84/B96)</f>
        <v>6.1728395061728392E-3</v>
      </c>
      <c r="D84" s="65">
        <v>26</v>
      </c>
      <c r="E84" s="9">
        <f>IF(D96=0, "-", D84/D96)</f>
        <v>9.9236641221374045E-2</v>
      </c>
      <c r="F84" s="81">
        <v>144</v>
      </c>
      <c r="G84" s="34">
        <f>IF(F96=0, "-", F84/F96)</f>
        <v>5.6031128404669263E-2</v>
      </c>
      <c r="H84" s="65">
        <v>194</v>
      </c>
      <c r="I84" s="9">
        <f>IF(H96=0, "-", H84/H96)</f>
        <v>8.8463292293661649E-2</v>
      </c>
      <c r="J84" s="8">
        <f t="shared" si="6"/>
        <v>-0.92307692307692313</v>
      </c>
      <c r="K84" s="9">
        <f t="shared" si="7"/>
        <v>-0.25773195876288657</v>
      </c>
    </row>
    <row r="85" spans="1:11" x14ac:dyDescent="0.25">
      <c r="A85" s="7" t="s">
        <v>356</v>
      </c>
      <c r="B85" s="65">
        <v>89</v>
      </c>
      <c r="C85" s="34">
        <f>IF(B96=0, "-", B85/B96)</f>
        <v>0.27469135802469136</v>
      </c>
      <c r="D85" s="65">
        <v>25</v>
      </c>
      <c r="E85" s="9">
        <f>IF(D96=0, "-", D85/D96)</f>
        <v>9.5419847328244281E-2</v>
      </c>
      <c r="F85" s="81">
        <v>349</v>
      </c>
      <c r="G85" s="34">
        <f>IF(F96=0, "-", F85/F96)</f>
        <v>0.13579766536964979</v>
      </c>
      <c r="H85" s="65">
        <v>256</v>
      </c>
      <c r="I85" s="9">
        <f>IF(H96=0, "-", H85/H96)</f>
        <v>0.11673506611947104</v>
      </c>
      <c r="J85" s="8">
        <f t="shared" si="6"/>
        <v>2.56</v>
      </c>
      <c r="K85" s="9">
        <f t="shared" si="7"/>
        <v>0.36328125</v>
      </c>
    </row>
    <row r="86" spans="1:11" x14ac:dyDescent="0.25">
      <c r="A86" s="7" t="s">
        <v>357</v>
      </c>
      <c r="B86" s="65">
        <v>23</v>
      </c>
      <c r="C86" s="34">
        <f>IF(B96=0, "-", B86/B96)</f>
        <v>7.098765432098765E-2</v>
      </c>
      <c r="D86" s="65">
        <v>9</v>
      </c>
      <c r="E86" s="9">
        <f>IF(D96=0, "-", D86/D96)</f>
        <v>3.4351145038167941E-2</v>
      </c>
      <c r="F86" s="81">
        <v>119</v>
      </c>
      <c r="G86" s="34">
        <f>IF(F96=0, "-", F86/F96)</f>
        <v>4.6303501945525294E-2</v>
      </c>
      <c r="H86" s="65">
        <v>100</v>
      </c>
      <c r="I86" s="9">
        <f>IF(H96=0, "-", H86/H96)</f>
        <v>4.5599635202918376E-2</v>
      </c>
      <c r="J86" s="8">
        <f t="shared" si="6"/>
        <v>1.5555555555555556</v>
      </c>
      <c r="K86" s="9">
        <f t="shared" si="7"/>
        <v>0.19</v>
      </c>
    </row>
    <row r="87" spans="1:11" x14ac:dyDescent="0.25">
      <c r="A87" s="7" t="s">
        <v>358</v>
      </c>
      <c r="B87" s="65">
        <v>1</v>
      </c>
      <c r="C87" s="34">
        <f>IF(B96=0, "-", B87/B96)</f>
        <v>3.0864197530864196E-3</v>
      </c>
      <c r="D87" s="65">
        <v>1</v>
      </c>
      <c r="E87" s="9">
        <f>IF(D96=0, "-", D87/D96)</f>
        <v>3.8167938931297708E-3</v>
      </c>
      <c r="F87" s="81">
        <v>6</v>
      </c>
      <c r="G87" s="34">
        <f>IF(F96=0, "-", F87/F96)</f>
        <v>2.3346303501945525E-3</v>
      </c>
      <c r="H87" s="65">
        <v>12</v>
      </c>
      <c r="I87" s="9">
        <f>IF(H96=0, "-", H87/H96)</f>
        <v>5.4719562243502051E-3</v>
      </c>
      <c r="J87" s="8">
        <f t="shared" si="6"/>
        <v>0</v>
      </c>
      <c r="K87" s="9">
        <f t="shared" si="7"/>
        <v>-0.5</v>
      </c>
    </row>
    <row r="88" spans="1:11" x14ac:dyDescent="0.25">
      <c r="A88" s="7" t="s">
        <v>359</v>
      </c>
      <c r="B88" s="65">
        <v>0</v>
      </c>
      <c r="C88" s="34">
        <f>IF(B96=0, "-", B88/B96)</f>
        <v>0</v>
      </c>
      <c r="D88" s="65">
        <v>0</v>
      </c>
      <c r="E88" s="9">
        <f>IF(D96=0, "-", D88/D96)</f>
        <v>0</v>
      </c>
      <c r="F88" s="81">
        <v>3</v>
      </c>
      <c r="G88" s="34">
        <f>IF(F96=0, "-", F88/F96)</f>
        <v>1.1673151750972762E-3</v>
      </c>
      <c r="H88" s="65">
        <v>1</v>
      </c>
      <c r="I88" s="9">
        <f>IF(H96=0, "-", H88/H96)</f>
        <v>4.5599635202918376E-4</v>
      </c>
      <c r="J88" s="8" t="str">
        <f t="shared" si="6"/>
        <v>-</v>
      </c>
      <c r="K88" s="9">
        <f t="shared" si="7"/>
        <v>2</v>
      </c>
    </row>
    <row r="89" spans="1:11" x14ac:dyDescent="0.25">
      <c r="A89" s="7" t="s">
        <v>360</v>
      </c>
      <c r="B89" s="65">
        <v>9</v>
      </c>
      <c r="C89" s="34">
        <f>IF(B96=0, "-", B89/B96)</f>
        <v>2.7777777777777776E-2</v>
      </c>
      <c r="D89" s="65">
        <v>8</v>
      </c>
      <c r="E89" s="9">
        <f>IF(D96=0, "-", D89/D96)</f>
        <v>3.0534351145038167E-2</v>
      </c>
      <c r="F89" s="81">
        <v>32</v>
      </c>
      <c r="G89" s="34">
        <f>IF(F96=0, "-", F89/F96)</f>
        <v>1.2451361867704281E-2</v>
      </c>
      <c r="H89" s="65">
        <v>33</v>
      </c>
      <c r="I89" s="9">
        <f>IF(H96=0, "-", H89/H96)</f>
        <v>1.5047879616963064E-2</v>
      </c>
      <c r="J89" s="8">
        <f t="shared" si="6"/>
        <v>0.125</v>
      </c>
      <c r="K89" s="9">
        <f t="shared" si="7"/>
        <v>-3.0303030303030304E-2</v>
      </c>
    </row>
    <row r="90" spans="1:11" x14ac:dyDescent="0.25">
      <c r="A90" s="7" t="s">
        <v>361</v>
      </c>
      <c r="B90" s="65">
        <v>1</v>
      </c>
      <c r="C90" s="34">
        <f>IF(B96=0, "-", B90/B96)</f>
        <v>3.0864197530864196E-3</v>
      </c>
      <c r="D90" s="65">
        <v>2</v>
      </c>
      <c r="E90" s="9">
        <f>IF(D96=0, "-", D90/D96)</f>
        <v>7.6335877862595417E-3</v>
      </c>
      <c r="F90" s="81">
        <v>31</v>
      </c>
      <c r="G90" s="34">
        <f>IF(F96=0, "-", F90/F96)</f>
        <v>1.2062256809338522E-2</v>
      </c>
      <c r="H90" s="65">
        <v>18</v>
      </c>
      <c r="I90" s="9">
        <f>IF(H96=0, "-", H90/H96)</f>
        <v>8.2079343365253077E-3</v>
      </c>
      <c r="J90" s="8">
        <f t="shared" si="6"/>
        <v>-0.5</v>
      </c>
      <c r="K90" s="9">
        <f t="shared" si="7"/>
        <v>0.72222222222222221</v>
      </c>
    </row>
    <row r="91" spans="1:11" x14ac:dyDescent="0.25">
      <c r="A91" s="7" t="s">
        <v>362</v>
      </c>
      <c r="B91" s="65">
        <v>1</v>
      </c>
      <c r="C91" s="34">
        <f>IF(B96=0, "-", B91/B96)</f>
        <v>3.0864197530864196E-3</v>
      </c>
      <c r="D91" s="65">
        <v>2</v>
      </c>
      <c r="E91" s="9">
        <f>IF(D96=0, "-", D91/D96)</f>
        <v>7.6335877862595417E-3</v>
      </c>
      <c r="F91" s="81">
        <v>39</v>
      </c>
      <c r="G91" s="34">
        <f>IF(F96=0, "-", F91/F96)</f>
        <v>1.5175097276264591E-2</v>
      </c>
      <c r="H91" s="65">
        <v>17</v>
      </c>
      <c r="I91" s="9">
        <f>IF(H96=0, "-", H91/H96)</f>
        <v>7.7519379844961239E-3</v>
      </c>
      <c r="J91" s="8">
        <f t="shared" si="6"/>
        <v>-0.5</v>
      </c>
      <c r="K91" s="9">
        <f t="shared" si="7"/>
        <v>1.2941176470588236</v>
      </c>
    </row>
    <row r="92" spans="1:11" x14ac:dyDescent="0.25">
      <c r="A92" s="7" t="s">
        <v>363</v>
      </c>
      <c r="B92" s="65">
        <v>39</v>
      </c>
      <c r="C92" s="34">
        <f>IF(B96=0, "-", B92/B96)</f>
        <v>0.12037037037037036</v>
      </c>
      <c r="D92" s="65">
        <v>26</v>
      </c>
      <c r="E92" s="9">
        <f>IF(D96=0, "-", D92/D96)</f>
        <v>9.9236641221374045E-2</v>
      </c>
      <c r="F92" s="81">
        <v>343</v>
      </c>
      <c r="G92" s="34">
        <f>IF(F96=0, "-", F92/F96)</f>
        <v>0.13346303501945525</v>
      </c>
      <c r="H92" s="65">
        <v>259</v>
      </c>
      <c r="I92" s="9">
        <f>IF(H96=0, "-", H92/H96)</f>
        <v>0.11810305517555859</v>
      </c>
      <c r="J92" s="8">
        <f t="shared" si="6"/>
        <v>0.5</v>
      </c>
      <c r="K92" s="9">
        <f t="shared" si="7"/>
        <v>0.32432432432432434</v>
      </c>
    </row>
    <row r="93" spans="1:11" x14ac:dyDescent="0.25">
      <c r="A93" s="7" t="s">
        <v>364</v>
      </c>
      <c r="B93" s="65">
        <v>66</v>
      </c>
      <c r="C93" s="34">
        <f>IF(B96=0, "-", B93/B96)</f>
        <v>0.20370370370370369</v>
      </c>
      <c r="D93" s="65">
        <v>55</v>
      </c>
      <c r="E93" s="9">
        <f>IF(D96=0, "-", D93/D96)</f>
        <v>0.20992366412213739</v>
      </c>
      <c r="F93" s="81">
        <v>418</v>
      </c>
      <c r="G93" s="34">
        <f>IF(F96=0, "-", F93/F96)</f>
        <v>0.16264591439688716</v>
      </c>
      <c r="H93" s="65">
        <v>539</v>
      </c>
      <c r="I93" s="9">
        <f>IF(H96=0, "-", H93/H96)</f>
        <v>0.24578203374373006</v>
      </c>
      <c r="J93" s="8">
        <f t="shared" si="6"/>
        <v>0.2</v>
      </c>
      <c r="K93" s="9">
        <f t="shared" si="7"/>
        <v>-0.22448979591836735</v>
      </c>
    </row>
    <row r="94" spans="1:11" x14ac:dyDescent="0.25">
      <c r="A94" s="7" t="s">
        <v>365</v>
      </c>
      <c r="B94" s="65">
        <v>15</v>
      </c>
      <c r="C94" s="34">
        <f>IF(B96=0, "-", B94/B96)</f>
        <v>4.6296296296296294E-2</v>
      </c>
      <c r="D94" s="65">
        <v>11</v>
      </c>
      <c r="E94" s="9">
        <f>IF(D96=0, "-", D94/D96)</f>
        <v>4.1984732824427481E-2</v>
      </c>
      <c r="F94" s="81">
        <v>118</v>
      </c>
      <c r="G94" s="34">
        <f>IF(F96=0, "-", F94/F96)</f>
        <v>4.5914396887159536E-2</v>
      </c>
      <c r="H94" s="65">
        <v>38</v>
      </c>
      <c r="I94" s="9">
        <f>IF(H96=0, "-", H94/H96)</f>
        <v>1.7327861377108983E-2</v>
      </c>
      <c r="J94" s="8">
        <f t="shared" si="6"/>
        <v>0.36363636363636365</v>
      </c>
      <c r="K94" s="9">
        <f t="shared" si="7"/>
        <v>2.1052631578947367</v>
      </c>
    </row>
    <row r="95" spans="1:11" x14ac:dyDescent="0.25">
      <c r="A95" s="2"/>
      <c r="B95" s="68"/>
      <c r="C95" s="33"/>
      <c r="D95" s="68"/>
      <c r="E95" s="6"/>
      <c r="F95" s="82"/>
      <c r="G95" s="33"/>
      <c r="H95" s="68"/>
      <c r="I95" s="6"/>
      <c r="J95" s="5"/>
      <c r="K95" s="6"/>
    </row>
    <row r="96" spans="1:11" s="43" customFormat="1" ht="13" x14ac:dyDescent="0.3">
      <c r="A96" s="162" t="s">
        <v>543</v>
      </c>
      <c r="B96" s="71">
        <f>SUM(B73:B95)</f>
        <v>324</v>
      </c>
      <c r="C96" s="40">
        <f>B96/1972</f>
        <v>0.1643002028397566</v>
      </c>
      <c r="D96" s="71">
        <f>SUM(D73:D95)</f>
        <v>262</v>
      </c>
      <c r="E96" s="41">
        <f>D96/1630</f>
        <v>0.16073619631901839</v>
      </c>
      <c r="F96" s="77">
        <f>SUM(F73:F95)</f>
        <v>2570</v>
      </c>
      <c r="G96" s="42">
        <f>F96/15027</f>
        <v>0.1710254874559127</v>
      </c>
      <c r="H96" s="71">
        <f>SUM(H73:H95)</f>
        <v>2193</v>
      </c>
      <c r="I96" s="41">
        <f>H96/14054</f>
        <v>0.15604098477301837</v>
      </c>
      <c r="J96" s="37">
        <f>IF(D96=0, "-", IF((B96-D96)/D96&lt;10, (B96-D96)/D96, "&gt;999%"))</f>
        <v>0.23664122137404581</v>
      </c>
      <c r="K96" s="38">
        <f>IF(H96=0, "-", IF((F96-H96)/H96&lt;10, (F96-H96)/H96, "&gt;999%"))</f>
        <v>0.17191062471500229</v>
      </c>
    </row>
    <row r="97" spans="1:11" x14ac:dyDescent="0.25">
      <c r="B97" s="83"/>
      <c r="D97" s="83"/>
      <c r="F97" s="83"/>
      <c r="H97" s="83"/>
    </row>
    <row r="98" spans="1:11" ht="13" x14ac:dyDescent="0.3">
      <c r="A98" s="163" t="s">
        <v>148</v>
      </c>
      <c r="B98" s="61" t="s">
        <v>12</v>
      </c>
      <c r="C98" s="62" t="s">
        <v>13</v>
      </c>
      <c r="D98" s="61" t="s">
        <v>12</v>
      </c>
      <c r="E98" s="63" t="s">
        <v>13</v>
      </c>
      <c r="F98" s="62" t="s">
        <v>12</v>
      </c>
      <c r="G98" s="62" t="s">
        <v>13</v>
      </c>
      <c r="H98" s="61" t="s">
        <v>12</v>
      </c>
      <c r="I98" s="63" t="s">
        <v>13</v>
      </c>
      <c r="J98" s="61"/>
      <c r="K98" s="63"/>
    </row>
    <row r="99" spans="1:11" x14ac:dyDescent="0.25">
      <c r="A99" s="7" t="s">
        <v>366</v>
      </c>
      <c r="B99" s="65">
        <v>0</v>
      </c>
      <c r="C99" s="34">
        <f>IF(B120=0, "-", B99/B120)</f>
        <v>0</v>
      </c>
      <c r="D99" s="65">
        <v>1</v>
      </c>
      <c r="E99" s="9">
        <f>IF(D120=0, "-", D99/D120)</f>
        <v>2.7777777777777776E-2</v>
      </c>
      <c r="F99" s="81">
        <v>1</v>
      </c>
      <c r="G99" s="34">
        <f>IF(F120=0, "-", F99/F120)</f>
        <v>1.996007984031936E-3</v>
      </c>
      <c r="H99" s="65">
        <v>2</v>
      </c>
      <c r="I99" s="9">
        <f>IF(H120=0, "-", H99/H120)</f>
        <v>8.0321285140562242E-3</v>
      </c>
      <c r="J99" s="8">
        <f t="shared" ref="J99:J118" si="8">IF(D99=0, "-", IF((B99-D99)/D99&lt;10, (B99-D99)/D99, "&gt;999%"))</f>
        <v>-1</v>
      </c>
      <c r="K99" s="9">
        <f t="shared" ref="K99:K118" si="9">IF(H99=0, "-", IF((F99-H99)/H99&lt;10, (F99-H99)/H99, "&gt;999%"))</f>
        <v>-0.5</v>
      </c>
    </row>
    <row r="100" spans="1:11" x14ac:dyDescent="0.25">
      <c r="A100" s="7" t="s">
        <v>367</v>
      </c>
      <c r="B100" s="65">
        <v>2</v>
      </c>
      <c r="C100" s="34">
        <f>IF(B120=0, "-", B100/B120)</f>
        <v>3.6363636363636362E-2</v>
      </c>
      <c r="D100" s="65">
        <v>4</v>
      </c>
      <c r="E100" s="9">
        <f>IF(D120=0, "-", D100/D120)</f>
        <v>0.1111111111111111</v>
      </c>
      <c r="F100" s="81">
        <v>40</v>
      </c>
      <c r="G100" s="34">
        <f>IF(F120=0, "-", F100/F120)</f>
        <v>7.9840319361277445E-2</v>
      </c>
      <c r="H100" s="65">
        <v>32</v>
      </c>
      <c r="I100" s="9">
        <f>IF(H120=0, "-", H100/H120)</f>
        <v>0.12851405622489959</v>
      </c>
      <c r="J100" s="8">
        <f t="shared" si="8"/>
        <v>-0.5</v>
      </c>
      <c r="K100" s="9">
        <f t="shared" si="9"/>
        <v>0.25</v>
      </c>
    </row>
    <row r="101" spans="1:11" x14ac:dyDescent="0.25">
      <c r="A101" s="7" t="s">
        <v>368</v>
      </c>
      <c r="B101" s="65">
        <v>6</v>
      </c>
      <c r="C101" s="34">
        <f>IF(B120=0, "-", B101/B120)</f>
        <v>0.10909090909090909</v>
      </c>
      <c r="D101" s="65">
        <v>3</v>
      </c>
      <c r="E101" s="9">
        <f>IF(D120=0, "-", D101/D120)</f>
        <v>8.3333333333333329E-2</v>
      </c>
      <c r="F101" s="81">
        <v>26</v>
      </c>
      <c r="G101" s="34">
        <f>IF(F120=0, "-", F101/F120)</f>
        <v>5.1896207584830337E-2</v>
      </c>
      <c r="H101" s="65">
        <v>28</v>
      </c>
      <c r="I101" s="9">
        <f>IF(H120=0, "-", H101/H120)</f>
        <v>0.11244979919678715</v>
      </c>
      <c r="J101" s="8">
        <f t="shared" si="8"/>
        <v>1</v>
      </c>
      <c r="K101" s="9">
        <f t="shared" si="9"/>
        <v>-7.1428571428571425E-2</v>
      </c>
    </row>
    <row r="102" spans="1:11" x14ac:dyDescent="0.25">
      <c r="A102" s="7" t="s">
        <v>369</v>
      </c>
      <c r="B102" s="65">
        <v>0</v>
      </c>
      <c r="C102" s="34">
        <f>IF(B120=0, "-", B102/B120)</f>
        <v>0</v>
      </c>
      <c r="D102" s="65">
        <v>0</v>
      </c>
      <c r="E102" s="9">
        <f>IF(D120=0, "-", D102/D120)</f>
        <v>0</v>
      </c>
      <c r="F102" s="81">
        <v>4</v>
      </c>
      <c r="G102" s="34">
        <f>IF(F120=0, "-", F102/F120)</f>
        <v>7.9840319361277438E-3</v>
      </c>
      <c r="H102" s="65">
        <v>3</v>
      </c>
      <c r="I102" s="9">
        <f>IF(H120=0, "-", H102/H120)</f>
        <v>1.2048192771084338E-2</v>
      </c>
      <c r="J102" s="8" t="str">
        <f t="shared" si="8"/>
        <v>-</v>
      </c>
      <c r="K102" s="9">
        <f t="shared" si="9"/>
        <v>0.33333333333333331</v>
      </c>
    </row>
    <row r="103" spans="1:11" x14ac:dyDescent="0.25">
      <c r="A103" s="7" t="s">
        <v>370</v>
      </c>
      <c r="B103" s="65">
        <v>1</v>
      </c>
      <c r="C103" s="34">
        <f>IF(B120=0, "-", B103/B120)</f>
        <v>1.8181818181818181E-2</v>
      </c>
      <c r="D103" s="65">
        <v>0</v>
      </c>
      <c r="E103" s="9">
        <f>IF(D120=0, "-", D103/D120)</f>
        <v>0</v>
      </c>
      <c r="F103" s="81">
        <v>1</v>
      </c>
      <c r="G103" s="34">
        <f>IF(F120=0, "-", F103/F120)</f>
        <v>1.996007984031936E-3</v>
      </c>
      <c r="H103" s="65">
        <v>0</v>
      </c>
      <c r="I103" s="9">
        <f>IF(H120=0, "-", H103/H120)</f>
        <v>0</v>
      </c>
      <c r="J103" s="8" t="str">
        <f t="shared" si="8"/>
        <v>-</v>
      </c>
      <c r="K103" s="9" t="str">
        <f t="shared" si="9"/>
        <v>-</v>
      </c>
    </row>
    <row r="104" spans="1:11" x14ac:dyDescent="0.25">
      <c r="A104" s="7" t="s">
        <v>371</v>
      </c>
      <c r="B104" s="65">
        <v>0</v>
      </c>
      <c r="C104" s="34">
        <f>IF(B120=0, "-", B104/B120)</f>
        <v>0</v>
      </c>
      <c r="D104" s="65">
        <v>0</v>
      </c>
      <c r="E104" s="9">
        <f>IF(D120=0, "-", D104/D120)</f>
        <v>0</v>
      </c>
      <c r="F104" s="81">
        <v>2</v>
      </c>
      <c r="G104" s="34">
        <f>IF(F120=0, "-", F104/F120)</f>
        <v>3.9920159680638719E-3</v>
      </c>
      <c r="H104" s="65">
        <v>5</v>
      </c>
      <c r="I104" s="9">
        <f>IF(H120=0, "-", H104/H120)</f>
        <v>2.0080321285140562E-2</v>
      </c>
      <c r="J104" s="8" t="str">
        <f t="shared" si="8"/>
        <v>-</v>
      </c>
      <c r="K104" s="9">
        <f t="shared" si="9"/>
        <v>-0.6</v>
      </c>
    </row>
    <row r="105" spans="1:11" x14ac:dyDescent="0.25">
      <c r="A105" s="7" t="s">
        <v>372</v>
      </c>
      <c r="B105" s="65">
        <v>2</v>
      </c>
      <c r="C105" s="34">
        <f>IF(B120=0, "-", B105/B120)</f>
        <v>3.6363636363636362E-2</v>
      </c>
      <c r="D105" s="65">
        <v>4</v>
      </c>
      <c r="E105" s="9">
        <f>IF(D120=0, "-", D105/D120)</f>
        <v>0.1111111111111111</v>
      </c>
      <c r="F105" s="81">
        <v>24</v>
      </c>
      <c r="G105" s="34">
        <f>IF(F120=0, "-", F105/F120)</f>
        <v>4.790419161676647E-2</v>
      </c>
      <c r="H105" s="65">
        <v>14</v>
      </c>
      <c r="I105" s="9">
        <f>IF(H120=0, "-", H105/H120)</f>
        <v>5.6224899598393573E-2</v>
      </c>
      <c r="J105" s="8">
        <f t="shared" si="8"/>
        <v>-0.5</v>
      </c>
      <c r="K105" s="9">
        <f t="shared" si="9"/>
        <v>0.7142857142857143</v>
      </c>
    </row>
    <row r="106" spans="1:11" x14ac:dyDescent="0.25">
      <c r="A106" s="7" t="s">
        <v>373</v>
      </c>
      <c r="B106" s="65">
        <v>0</v>
      </c>
      <c r="C106" s="34">
        <f>IF(B120=0, "-", B106/B120)</f>
        <v>0</v>
      </c>
      <c r="D106" s="65">
        <v>1</v>
      </c>
      <c r="E106" s="9">
        <f>IF(D120=0, "-", D106/D120)</f>
        <v>2.7777777777777776E-2</v>
      </c>
      <c r="F106" s="81">
        <v>3</v>
      </c>
      <c r="G106" s="34">
        <f>IF(F120=0, "-", F106/F120)</f>
        <v>5.9880239520958087E-3</v>
      </c>
      <c r="H106" s="65">
        <v>10</v>
      </c>
      <c r="I106" s="9">
        <f>IF(H120=0, "-", H106/H120)</f>
        <v>4.0160642570281124E-2</v>
      </c>
      <c r="J106" s="8">
        <f t="shared" si="8"/>
        <v>-1</v>
      </c>
      <c r="K106" s="9">
        <f t="shared" si="9"/>
        <v>-0.7</v>
      </c>
    </row>
    <row r="107" spans="1:11" x14ac:dyDescent="0.25">
      <c r="A107" s="7" t="s">
        <v>374</v>
      </c>
      <c r="B107" s="65">
        <v>0</v>
      </c>
      <c r="C107" s="34">
        <f>IF(B120=0, "-", B107/B120)</f>
        <v>0</v>
      </c>
      <c r="D107" s="65">
        <v>3</v>
      </c>
      <c r="E107" s="9">
        <f>IF(D120=0, "-", D107/D120)</f>
        <v>8.3333333333333329E-2</v>
      </c>
      <c r="F107" s="81">
        <v>5</v>
      </c>
      <c r="G107" s="34">
        <f>IF(F120=0, "-", F107/F120)</f>
        <v>9.9800399201596807E-3</v>
      </c>
      <c r="H107" s="65">
        <v>10</v>
      </c>
      <c r="I107" s="9">
        <f>IF(H120=0, "-", H107/H120)</f>
        <v>4.0160642570281124E-2</v>
      </c>
      <c r="J107" s="8">
        <f t="shared" si="8"/>
        <v>-1</v>
      </c>
      <c r="K107" s="9">
        <f t="shared" si="9"/>
        <v>-0.5</v>
      </c>
    </row>
    <row r="108" spans="1:11" x14ac:dyDescent="0.25">
      <c r="A108" s="7" t="s">
        <v>375</v>
      </c>
      <c r="B108" s="65">
        <v>1</v>
      </c>
      <c r="C108" s="34">
        <f>IF(B120=0, "-", B108/B120)</f>
        <v>1.8181818181818181E-2</v>
      </c>
      <c r="D108" s="65">
        <v>4</v>
      </c>
      <c r="E108" s="9">
        <f>IF(D120=0, "-", D108/D120)</f>
        <v>0.1111111111111111</v>
      </c>
      <c r="F108" s="81">
        <v>33</v>
      </c>
      <c r="G108" s="34">
        <f>IF(F120=0, "-", F108/F120)</f>
        <v>6.5868263473053898E-2</v>
      </c>
      <c r="H108" s="65">
        <v>19</v>
      </c>
      <c r="I108" s="9">
        <f>IF(H120=0, "-", H108/H120)</f>
        <v>7.6305220883534142E-2</v>
      </c>
      <c r="J108" s="8">
        <f t="shared" si="8"/>
        <v>-0.75</v>
      </c>
      <c r="K108" s="9">
        <f t="shared" si="9"/>
        <v>0.73684210526315785</v>
      </c>
    </row>
    <row r="109" spans="1:11" x14ac:dyDescent="0.25">
      <c r="A109" s="7" t="s">
        <v>376</v>
      </c>
      <c r="B109" s="65">
        <v>0</v>
      </c>
      <c r="C109" s="34">
        <f>IF(B120=0, "-", B109/B120)</f>
        <v>0</v>
      </c>
      <c r="D109" s="65">
        <v>0</v>
      </c>
      <c r="E109" s="9">
        <f>IF(D120=0, "-", D109/D120)</f>
        <v>0</v>
      </c>
      <c r="F109" s="81">
        <v>1</v>
      </c>
      <c r="G109" s="34">
        <f>IF(F120=0, "-", F109/F120)</f>
        <v>1.996007984031936E-3</v>
      </c>
      <c r="H109" s="65">
        <v>0</v>
      </c>
      <c r="I109" s="9">
        <f>IF(H120=0, "-", H109/H120)</f>
        <v>0</v>
      </c>
      <c r="J109" s="8" t="str">
        <f t="shared" si="8"/>
        <v>-</v>
      </c>
      <c r="K109" s="9" t="str">
        <f t="shared" si="9"/>
        <v>-</v>
      </c>
    </row>
    <row r="110" spans="1:11" x14ac:dyDescent="0.25">
      <c r="A110" s="7" t="s">
        <v>377</v>
      </c>
      <c r="B110" s="65">
        <v>5</v>
      </c>
      <c r="C110" s="34">
        <f>IF(B120=0, "-", B110/B120)</f>
        <v>9.0909090909090912E-2</v>
      </c>
      <c r="D110" s="65">
        <v>0</v>
      </c>
      <c r="E110" s="9">
        <f>IF(D120=0, "-", D110/D120)</f>
        <v>0</v>
      </c>
      <c r="F110" s="81">
        <v>23</v>
      </c>
      <c r="G110" s="34">
        <f>IF(F120=0, "-", F110/F120)</f>
        <v>4.590818363273453E-2</v>
      </c>
      <c r="H110" s="65">
        <v>0</v>
      </c>
      <c r="I110" s="9">
        <f>IF(H120=0, "-", H110/H120)</f>
        <v>0</v>
      </c>
      <c r="J110" s="8" t="str">
        <f t="shared" si="8"/>
        <v>-</v>
      </c>
      <c r="K110" s="9" t="str">
        <f t="shared" si="9"/>
        <v>-</v>
      </c>
    </row>
    <row r="111" spans="1:11" x14ac:dyDescent="0.25">
      <c r="A111" s="7" t="s">
        <v>378</v>
      </c>
      <c r="B111" s="65">
        <v>0</v>
      </c>
      <c r="C111" s="34">
        <f>IF(B120=0, "-", B111/B120)</f>
        <v>0</v>
      </c>
      <c r="D111" s="65">
        <v>0</v>
      </c>
      <c r="E111" s="9">
        <f>IF(D120=0, "-", D111/D120)</f>
        <v>0</v>
      </c>
      <c r="F111" s="81">
        <v>2</v>
      </c>
      <c r="G111" s="34">
        <f>IF(F120=0, "-", F111/F120)</f>
        <v>3.9920159680638719E-3</v>
      </c>
      <c r="H111" s="65">
        <v>0</v>
      </c>
      <c r="I111" s="9">
        <f>IF(H120=0, "-", H111/H120)</f>
        <v>0</v>
      </c>
      <c r="J111" s="8" t="str">
        <f t="shared" si="8"/>
        <v>-</v>
      </c>
      <c r="K111" s="9" t="str">
        <f t="shared" si="9"/>
        <v>-</v>
      </c>
    </row>
    <row r="112" spans="1:11" x14ac:dyDescent="0.25">
      <c r="A112" s="7" t="s">
        <v>379</v>
      </c>
      <c r="B112" s="65">
        <v>0</v>
      </c>
      <c r="C112" s="34">
        <f>IF(B120=0, "-", B112/B120)</f>
        <v>0</v>
      </c>
      <c r="D112" s="65">
        <v>0</v>
      </c>
      <c r="E112" s="9">
        <f>IF(D120=0, "-", D112/D120)</f>
        <v>0</v>
      </c>
      <c r="F112" s="81">
        <v>5</v>
      </c>
      <c r="G112" s="34">
        <f>IF(F120=0, "-", F112/F120)</f>
        <v>9.9800399201596807E-3</v>
      </c>
      <c r="H112" s="65">
        <v>5</v>
      </c>
      <c r="I112" s="9">
        <f>IF(H120=0, "-", H112/H120)</f>
        <v>2.0080321285140562E-2</v>
      </c>
      <c r="J112" s="8" t="str">
        <f t="shared" si="8"/>
        <v>-</v>
      </c>
      <c r="K112" s="9">
        <f t="shared" si="9"/>
        <v>0</v>
      </c>
    </row>
    <row r="113" spans="1:11" x14ac:dyDescent="0.25">
      <c r="A113" s="7" t="s">
        <v>380</v>
      </c>
      <c r="B113" s="65">
        <v>1</v>
      </c>
      <c r="C113" s="34">
        <f>IF(B120=0, "-", B113/B120)</f>
        <v>1.8181818181818181E-2</v>
      </c>
      <c r="D113" s="65">
        <v>1</v>
      </c>
      <c r="E113" s="9">
        <f>IF(D120=0, "-", D113/D120)</f>
        <v>2.7777777777777776E-2</v>
      </c>
      <c r="F113" s="81">
        <v>5</v>
      </c>
      <c r="G113" s="34">
        <f>IF(F120=0, "-", F113/F120)</f>
        <v>9.9800399201596807E-3</v>
      </c>
      <c r="H113" s="65">
        <v>6</v>
      </c>
      <c r="I113" s="9">
        <f>IF(H120=0, "-", H113/H120)</f>
        <v>2.4096385542168676E-2</v>
      </c>
      <c r="J113" s="8">
        <f t="shared" si="8"/>
        <v>0</v>
      </c>
      <c r="K113" s="9">
        <f t="shared" si="9"/>
        <v>-0.16666666666666666</v>
      </c>
    </row>
    <row r="114" spans="1:11" x14ac:dyDescent="0.25">
      <c r="A114" s="7" t="s">
        <v>381</v>
      </c>
      <c r="B114" s="65">
        <v>1</v>
      </c>
      <c r="C114" s="34">
        <f>IF(B120=0, "-", B114/B120)</f>
        <v>1.8181818181818181E-2</v>
      </c>
      <c r="D114" s="65">
        <v>1</v>
      </c>
      <c r="E114" s="9">
        <f>IF(D120=0, "-", D114/D120)</f>
        <v>2.7777777777777776E-2</v>
      </c>
      <c r="F114" s="81">
        <v>2</v>
      </c>
      <c r="G114" s="34">
        <f>IF(F120=0, "-", F114/F120)</f>
        <v>3.9920159680638719E-3</v>
      </c>
      <c r="H114" s="65">
        <v>8</v>
      </c>
      <c r="I114" s="9">
        <f>IF(H120=0, "-", H114/H120)</f>
        <v>3.2128514056224897E-2</v>
      </c>
      <c r="J114" s="8">
        <f t="shared" si="8"/>
        <v>0</v>
      </c>
      <c r="K114" s="9">
        <f t="shared" si="9"/>
        <v>-0.75</v>
      </c>
    </row>
    <row r="115" spans="1:11" x14ac:dyDescent="0.25">
      <c r="A115" s="7" t="s">
        <v>382</v>
      </c>
      <c r="B115" s="65">
        <v>2</v>
      </c>
      <c r="C115" s="34">
        <f>IF(B120=0, "-", B115/B120)</f>
        <v>3.6363636363636362E-2</v>
      </c>
      <c r="D115" s="65">
        <v>0</v>
      </c>
      <c r="E115" s="9">
        <f>IF(D120=0, "-", D115/D120)</f>
        <v>0</v>
      </c>
      <c r="F115" s="81">
        <v>17</v>
      </c>
      <c r="G115" s="34">
        <f>IF(F120=0, "-", F115/F120)</f>
        <v>3.3932135728542916E-2</v>
      </c>
      <c r="H115" s="65">
        <v>23</v>
      </c>
      <c r="I115" s="9">
        <f>IF(H120=0, "-", H115/H120)</f>
        <v>9.2369477911646583E-2</v>
      </c>
      <c r="J115" s="8" t="str">
        <f t="shared" si="8"/>
        <v>-</v>
      </c>
      <c r="K115" s="9">
        <f t="shared" si="9"/>
        <v>-0.2608695652173913</v>
      </c>
    </row>
    <row r="116" spans="1:11" x14ac:dyDescent="0.25">
      <c r="A116" s="7" t="s">
        <v>383</v>
      </c>
      <c r="B116" s="65">
        <v>0</v>
      </c>
      <c r="C116" s="34">
        <f>IF(B120=0, "-", B116/B120)</f>
        <v>0</v>
      </c>
      <c r="D116" s="65">
        <v>5</v>
      </c>
      <c r="E116" s="9">
        <f>IF(D120=0, "-", D116/D120)</f>
        <v>0.1388888888888889</v>
      </c>
      <c r="F116" s="81">
        <v>28</v>
      </c>
      <c r="G116" s="34">
        <f>IF(F120=0, "-", F116/F120)</f>
        <v>5.588822355289421E-2</v>
      </c>
      <c r="H116" s="65">
        <v>34</v>
      </c>
      <c r="I116" s="9">
        <f>IF(H120=0, "-", H116/H120)</f>
        <v>0.13654618473895583</v>
      </c>
      <c r="J116" s="8">
        <f t="shared" si="8"/>
        <v>-1</v>
      </c>
      <c r="K116" s="9">
        <f t="shared" si="9"/>
        <v>-0.17647058823529413</v>
      </c>
    </row>
    <row r="117" spans="1:11" x14ac:dyDescent="0.25">
      <c r="A117" s="7" t="s">
        <v>384</v>
      </c>
      <c r="B117" s="65">
        <v>29</v>
      </c>
      <c r="C117" s="34">
        <f>IF(B120=0, "-", B117/B120)</f>
        <v>0.52727272727272723</v>
      </c>
      <c r="D117" s="65">
        <v>4</v>
      </c>
      <c r="E117" s="9">
        <f>IF(D120=0, "-", D117/D120)</f>
        <v>0.1111111111111111</v>
      </c>
      <c r="F117" s="81">
        <v>240</v>
      </c>
      <c r="G117" s="34">
        <f>IF(F120=0, "-", F117/F120)</f>
        <v>0.47904191616766467</v>
      </c>
      <c r="H117" s="65">
        <v>6</v>
      </c>
      <c r="I117" s="9">
        <f>IF(H120=0, "-", H117/H120)</f>
        <v>2.4096385542168676E-2</v>
      </c>
      <c r="J117" s="8">
        <f t="shared" si="8"/>
        <v>6.25</v>
      </c>
      <c r="K117" s="9" t="str">
        <f t="shared" si="9"/>
        <v>&gt;999%</v>
      </c>
    </row>
    <row r="118" spans="1:11" x14ac:dyDescent="0.25">
      <c r="A118" s="7" t="s">
        <v>385</v>
      </c>
      <c r="B118" s="65">
        <v>5</v>
      </c>
      <c r="C118" s="34">
        <f>IF(B120=0, "-", B118/B120)</f>
        <v>9.0909090909090912E-2</v>
      </c>
      <c r="D118" s="65">
        <v>5</v>
      </c>
      <c r="E118" s="9">
        <f>IF(D120=0, "-", D118/D120)</f>
        <v>0.1388888888888889</v>
      </c>
      <c r="F118" s="81">
        <v>39</v>
      </c>
      <c r="G118" s="34">
        <f>IF(F120=0, "-", F118/F120)</f>
        <v>7.7844311377245512E-2</v>
      </c>
      <c r="H118" s="65">
        <v>44</v>
      </c>
      <c r="I118" s="9">
        <f>IF(H120=0, "-", H118/H120)</f>
        <v>0.17670682730923695</v>
      </c>
      <c r="J118" s="8">
        <f t="shared" si="8"/>
        <v>0</v>
      </c>
      <c r="K118" s="9">
        <f t="shared" si="9"/>
        <v>-0.11363636363636363</v>
      </c>
    </row>
    <row r="119" spans="1:11" x14ac:dyDescent="0.25">
      <c r="A119" s="2"/>
      <c r="B119" s="68"/>
      <c r="C119" s="33"/>
      <c r="D119" s="68"/>
      <c r="E119" s="6"/>
      <c r="F119" s="82"/>
      <c r="G119" s="33"/>
      <c r="H119" s="68"/>
      <c r="I119" s="6"/>
      <c r="J119" s="5"/>
      <c r="K119" s="6"/>
    </row>
    <row r="120" spans="1:11" s="43" customFormat="1" ht="13" x14ac:dyDescent="0.3">
      <c r="A120" s="162" t="s">
        <v>542</v>
      </c>
      <c r="B120" s="71">
        <f>SUM(B99:B119)</f>
        <v>55</v>
      </c>
      <c r="C120" s="40">
        <f>B120/1972</f>
        <v>2.7890466531440162E-2</v>
      </c>
      <c r="D120" s="71">
        <f>SUM(D99:D119)</f>
        <v>36</v>
      </c>
      <c r="E120" s="41">
        <f>D120/1630</f>
        <v>2.2085889570552148E-2</v>
      </c>
      <c r="F120" s="77">
        <f>SUM(F99:F119)</f>
        <v>501</v>
      </c>
      <c r="G120" s="42">
        <f>F120/15027</f>
        <v>3.3339988021561191E-2</v>
      </c>
      <c r="H120" s="71">
        <f>SUM(H99:H119)</f>
        <v>249</v>
      </c>
      <c r="I120" s="41">
        <f>H120/14054</f>
        <v>1.7717375836060908E-2</v>
      </c>
      <c r="J120" s="37">
        <f>IF(D120=0, "-", IF((B120-D120)/D120&lt;10, (B120-D120)/D120, "&gt;999%"))</f>
        <v>0.52777777777777779</v>
      </c>
      <c r="K120" s="38">
        <f>IF(H120=0, "-", IF((F120-H120)/H120&lt;10, (F120-H120)/H120, "&gt;999%"))</f>
        <v>1.0120481927710843</v>
      </c>
    </row>
    <row r="121" spans="1:11" x14ac:dyDescent="0.25">
      <c r="B121" s="83"/>
      <c r="D121" s="83"/>
      <c r="F121" s="83"/>
      <c r="H121" s="83"/>
    </row>
    <row r="122" spans="1:11" s="43" customFormat="1" ht="13" x14ac:dyDescent="0.3">
      <c r="A122" s="162" t="s">
        <v>541</v>
      </c>
      <c r="B122" s="71">
        <v>379</v>
      </c>
      <c r="C122" s="40">
        <f>B122/1972</f>
        <v>0.19219066937119675</v>
      </c>
      <c r="D122" s="71">
        <v>298</v>
      </c>
      <c r="E122" s="41">
        <f>D122/1630</f>
        <v>0.18282208588957055</v>
      </c>
      <c r="F122" s="77">
        <v>3071</v>
      </c>
      <c r="G122" s="42">
        <f>F122/15027</f>
        <v>0.20436547547747388</v>
      </c>
      <c r="H122" s="71">
        <v>2442</v>
      </c>
      <c r="I122" s="41">
        <f>H122/14054</f>
        <v>0.17375836060907926</v>
      </c>
      <c r="J122" s="37">
        <f>IF(D122=0, "-", IF((B122-D122)/D122&lt;10, (B122-D122)/D122, "&gt;999%"))</f>
        <v>0.27181208053691275</v>
      </c>
      <c r="K122" s="38">
        <f>IF(H122=0, "-", IF((F122-H122)/H122&lt;10, (F122-H122)/H122, "&gt;999%"))</f>
        <v>0.25757575757575757</v>
      </c>
    </row>
    <row r="123" spans="1:11" x14ac:dyDescent="0.25">
      <c r="B123" s="83"/>
      <c r="D123" s="83"/>
      <c r="F123" s="83"/>
      <c r="H123" s="83"/>
    </row>
    <row r="124" spans="1:11" ht="15.5" x14ac:dyDescent="0.35">
      <c r="A124" s="164" t="s">
        <v>117</v>
      </c>
      <c r="B124" s="196" t="s">
        <v>1</v>
      </c>
      <c r="C124" s="200"/>
      <c r="D124" s="200"/>
      <c r="E124" s="197"/>
      <c r="F124" s="196" t="s">
        <v>14</v>
      </c>
      <c r="G124" s="200"/>
      <c r="H124" s="200"/>
      <c r="I124" s="197"/>
      <c r="J124" s="196" t="s">
        <v>15</v>
      </c>
      <c r="K124" s="197"/>
    </row>
    <row r="125" spans="1:11" ht="13" x14ac:dyDescent="0.3">
      <c r="A125" s="22"/>
      <c r="B125" s="196">
        <f>VALUE(RIGHT($B$2, 4))</f>
        <v>2023</v>
      </c>
      <c r="C125" s="197"/>
      <c r="D125" s="196">
        <f>B125-1</f>
        <v>2022</v>
      </c>
      <c r="E125" s="204"/>
      <c r="F125" s="196">
        <f>B125</f>
        <v>2023</v>
      </c>
      <c r="G125" s="204"/>
      <c r="H125" s="196">
        <f>D125</f>
        <v>2022</v>
      </c>
      <c r="I125" s="204"/>
      <c r="J125" s="140" t="s">
        <v>4</v>
      </c>
      <c r="K125" s="141" t="s">
        <v>2</v>
      </c>
    </row>
    <row r="126" spans="1:11" ht="13" x14ac:dyDescent="0.3">
      <c r="A126" s="163" t="s">
        <v>149</v>
      </c>
      <c r="B126" s="61" t="s">
        <v>12</v>
      </c>
      <c r="C126" s="62" t="s">
        <v>13</v>
      </c>
      <c r="D126" s="61" t="s">
        <v>12</v>
      </c>
      <c r="E126" s="63" t="s">
        <v>13</v>
      </c>
      <c r="F126" s="62" t="s">
        <v>12</v>
      </c>
      <c r="G126" s="62" t="s">
        <v>13</v>
      </c>
      <c r="H126" s="61" t="s">
        <v>12</v>
      </c>
      <c r="I126" s="63" t="s">
        <v>13</v>
      </c>
      <c r="J126" s="61"/>
      <c r="K126" s="63"/>
    </row>
    <row r="127" spans="1:11" x14ac:dyDescent="0.25">
      <c r="A127" s="7" t="s">
        <v>386</v>
      </c>
      <c r="B127" s="65">
        <v>26</v>
      </c>
      <c r="C127" s="34">
        <f>IF(B147=0, "-", B127/B147)</f>
        <v>0.12380952380952381</v>
      </c>
      <c r="D127" s="65">
        <v>12</v>
      </c>
      <c r="E127" s="9">
        <f>IF(D147=0, "-", D127/D147)</f>
        <v>7.1856287425149698E-2</v>
      </c>
      <c r="F127" s="81">
        <v>174</v>
      </c>
      <c r="G127" s="34">
        <f>IF(F147=0, "-", F127/F147)</f>
        <v>0.11553784860557768</v>
      </c>
      <c r="H127" s="65">
        <v>123</v>
      </c>
      <c r="I127" s="9">
        <f>IF(H147=0, "-", H127/H147)</f>
        <v>7.9922027290448339E-2</v>
      </c>
      <c r="J127" s="8">
        <f t="shared" ref="J127:J145" si="10">IF(D127=0, "-", IF((B127-D127)/D127&lt;10, (B127-D127)/D127, "&gt;999%"))</f>
        <v>1.1666666666666667</v>
      </c>
      <c r="K127" s="9">
        <f t="shared" ref="K127:K145" si="11">IF(H127=0, "-", IF((F127-H127)/H127&lt;10, (F127-H127)/H127, "&gt;999%"))</f>
        <v>0.41463414634146339</v>
      </c>
    </row>
    <row r="128" spans="1:11" x14ac:dyDescent="0.25">
      <c r="A128" s="7" t="s">
        <v>387</v>
      </c>
      <c r="B128" s="65">
        <v>0</v>
      </c>
      <c r="C128" s="34">
        <f>IF(B147=0, "-", B128/B147)</f>
        <v>0</v>
      </c>
      <c r="D128" s="65">
        <v>6</v>
      </c>
      <c r="E128" s="9">
        <f>IF(D147=0, "-", D128/D147)</f>
        <v>3.5928143712574849E-2</v>
      </c>
      <c r="F128" s="81">
        <v>10</v>
      </c>
      <c r="G128" s="34">
        <f>IF(F147=0, "-", F128/F147)</f>
        <v>6.6401062416998674E-3</v>
      </c>
      <c r="H128" s="65">
        <v>26</v>
      </c>
      <c r="I128" s="9">
        <f>IF(H147=0, "-", H128/H147)</f>
        <v>1.6894087069525665E-2</v>
      </c>
      <c r="J128" s="8">
        <f t="shared" si="10"/>
        <v>-1</v>
      </c>
      <c r="K128" s="9">
        <f t="shared" si="11"/>
        <v>-0.61538461538461542</v>
      </c>
    </row>
    <row r="129" spans="1:11" x14ac:dyDescent="0.25">
      <c r="A129" s="7" t="s">
        <v>388</v>
      </c>
      <c r="B129" s="65">
        <v>7</v>
      </c>
      <c r="C129" s="34">
        <f>IF(B147=0, "-", B129/B147)</f>
        <v>3.3333333333333333E-2</v>
      </c>
      <c r="D129" s="65">
        <v>4</v>
      </c>
      <c r="E129" s="9">
        <f>IF(D147=0, "-", D129/D147)</f>
        <v>2.3952095808383235E-2</v>
      </c>
      <c r="F129" s="81">
        <v>72</v>
      </c>
      <c r="G129" s="34">
        <f>IF(F147=0, "-", F129/F147)</f>
        <v>4.7808764940239043E-2</v>
      </c>
      <c r="H129" s="65">
        <v>63</v>
      </c>
      <c r="I129" s="9">
        <f>IF(H147=0, "-", H129/H147)</f>
        <v>4.0935672514619881E-2</v>
      </c>
      <c r="J129" s="8">
        <f t="shared" si="10"/>
        <v>0.75</v>
      </c>
      <c r="K129" s="9">
        <f t="shared" si="11"/>
        <v>0.14285714285714285</v>
      </c>
    </row>
    <row r="130" spans="1:11" x14ac:dyDescent="0.25">
      <c r="A130" s="7" t="s">
        <v>389</v>
      </c>
      <c r="B130" s="65">
        <v>45</v>
      </c>
      <c r="C130" s="34">
        <f>IF(B147=0, "-", B130/B147)</f>
        <v>0.21428571428571427</v>
      </c>
      <c r="D130" s="65">
        <v>14</v>
      </c>
      <c r="E130" s="9">
        <f>IF(D147=0, "-", D130/D147)</f>
        <v>8.3832335329341312E-2</v>
      </c>
      <c r="F130" s="81">
        <v>184</v>
      </c>
      <c r="G130" s="34">
        <f>IF(F147=0, "-", F130/F147)</f>
        <v>0.12217795484727756</v>
      </c>
      <c r="H130" s="65">
        <v>175</v>
      </c>
      <c r="I130" s="9">
        <f>IF(H147=0, "-", H130/H147)</f>
        <v>0.11371020142949967</v>
      </c>
      <c r="J130" s="8">
        <f t="shared" si="10"/>
        <v>2.2142857142857144</v>
      </c>
      <c r="K130" s="9">
        <f t="shared" si="11"/>
        <v>5.1428571428571428E-2</v>
      </c>
    </row>
    <row r="131" spans="1:11" x14ac:dyDescent="0.25">
      <c r="A131" s="7" t="s">
        <v>390</v>
      </c>
      <c r="B131" s="65">
        <v>2</v>
      </c>
      <c r="C131" s="34">
        <f>IF(B147=0, "-", B131/B147)</f>
        <v>9.5238095238095247E-3</v>
      </c>
      <c r="D131" s="65">
        <v>2</v>
      </c>
      <c r="E131" s="9">
        <f>IF(D147=0, "-", D131/D147)</f>
        <v>1.1976047904191617E-2</v>
      </c>
      <c r="F131" s="81">
        <v>10</v>
      </c>
      <c r="G131" s="34">
        <f>IF(F147=0, "-", F131/F147)</f>
        <v>6.6401062416998674E-3</v>
      </c>
      <c r="H131" s="65">
        <v>9</v>
      </c>
      <c r="I131" s="9">
        <f>IF(H147=0, "-", H131/H147)</f>
        <v>5.8479532163742687E-3</v>
      </c>
      <c r="J131" s="8">
        <f t="shared" si="10"/>
        <v>0</v>
      </c>
      <c r="K131" s="9">
        <f t="shared" si="11"/>
        <v>0.1111111111111111</v>
      </c>
    </row>
    <row r="132" spans="1:11" x14ac:dyDescent="0.25">
      <c r="A132" s="7" t="s">
        <v>391</v>
      </c>
      <c r="B132" s="65">
        <v>9</v>
      </c>
      <c r="C132" s="34">
        <f>IF(B147=0, "-", B132/B147)</f>
        <v>4.2857142857142858E-2</v>
      </c>
      <c r="D132" s="65">
        <v>8</v>
      </c>
      <c r="E132" s="9">
        <f>IF(D147=0, "-", D132/D147)</f>
        <v>4.790419161676647E-2</v>
      </c>
      <c r="F132" s="81">
        <v>82</v>
      </c>
      <c r="G132" s="34">
        <f>IF(F147=0, "-", F132/F147)</f>
        <v>5.4448871181938911E-2</v>
      </c>
      <c r="H132" s="65">
        <v>64</v>
      </c>
      <c r="I132" s="9">
        <f>IF(H147=0, "-", H132/H147)</f>
        <v>4.1585445094217022E-2</v>
      </c>
      <c r="J132" s="8">
        <f t="shared" si="10"/>
        <v>0.125</v>
      </c>
      <c r="K132" s="9">
        <f t="shared" si="11"/>
        <v>0.28125</v>
      </c>
    </row>
    <row r="133" spans="1:11" x14ac:dyDescent="0.25">
      <c r="A133" s="7" t="s">
        <v>392</v>
      </c>
      <c r="B133" s="65">
        <v>3</v>
      </c>
      <c r="C133" s="34">
        <f>IF(B147=0, "-", B133/B147)</f>
        <v>1.4285714285714285E-2</v>
      </c>
      <c r="D133" s="65">
        <v>3</v>
      </c>
      <c r="E133" s="9">
        <f>IF(D147=0, "-", D133/D147)</f>
        <v>1.7964071856287425E-2</v>
      </c>
      <c r="F133" s="81">
        <v>60</v>
      </c>
      <c r="G133" s="34">
        <f>IF(F147=0, "-", F133/F147)</f>
        <v>3.9840637450199202E-2</v>
      </c>
      <c r="H133" s="65">
        <v>104</v>
      </c>
      <c r="I133" s="9">
        <f>IF(H147=0, "-", H133/H147)</f>
        <v>6.757634827810266E-2</v>
      </c>
      <c r="J133" s="8">
        <f t="shared" si="10"/>
        <v>0</v>
      </c>
      <c r="K133" s="9">
        <f t="shared" si="11"/>
        <v>-0.42307692307692307</v>
      </c>
    </row>
    <row r="134" spans="1:11" x14ac:dyDescent="0.25">
      <c r="A134" s="7" t="s">
        <v>393</v>
      </c>
      <c r="B134" s="65">
        <v>2</v>
      </c>
      <c r="C134" s="34">
        <f>IF(B147=0, "-", B134/B147)</f>
        <v>9.5238095238095247E-3</v>
      </c>
      <c r="D134" s="65">
        <v>6</v>
      </c>
      <c r="E134" s="9">
        <f>IF(D147=0, "-", D134/D147)</f>
        <v>3.5928143712574849E-2</v>
      </c>
      <c r="F134" s="81">
        <v>30</v>
      </c>
      <c r="G134" s="34">
        <f>IF(F147=0, "-", F134/F147)</f>
        <v>1.9920318725099601E-2</v>
      </c>
      <c r="H134" s="65">
        <v>39</v>
      </c>
      <c r="I134" s="9">
        <f>IF(H147=0, "-", H134/H147)</f>
        <v>2.5341130604288498E-2</v>
      </c>
      <c r="J134" s="8">
        <f t="shared" si="10"/>
        <v>-0.66666666666666663</v>
      </c>
      <c r="K134" s="9">
        <f t="shared" si="11"/>
        <v>-0.23076923076923078</v>
      </c>
    </row>
    <row r="135" spans="1:11" x14ac:dyDescent="0.25">
      <c r="A135" s="7" t="s">
        <v>394</v>
      </c>
      <c r="B135" s="65">
        <v>2</v>
      </c>
      <c r="C135" s="34">
        <f>IF(B147=0, "-", B135/B147)</f>
        <v>9.5238095238095247E-3</v>
      </c>
      <c r="D135" s="65">
        <v>2</v>
      </c>
      <c r="E135" s="9">
        <f>IF(D147=0, "-", D135/D147)</f>
        <v>1.1976047904191617E-2</v>
      </c>
      <c r="F135" s="81">
        <v>43</v>
      </c>
      <c r="G135" s="34">
        <f>IF(F147=0, "-", F135/F147)</f>
        <v>2.8552456839309428E-2</v>
      </c>
      <c r="H135" s="65">
        <v>32</v>
      </c>
      <c r="I135" s="9">
        <f>IF(H147=0, "-", H135/H147)</f>
        <v>2.0792722547108511E-2</v>
      </c>
      <c r="J135" s="8">
        <f t="shared" si="10"/>
        <v>0</v>
      </c>
      <c r="K135" s="9">
        <f t="shared" si="11"/>
        <v>0.34375</v>
      </c>
    </row>
    <row r="136" spans="1:11" x14ac:dyDescent="0.25">
      <c r="A136" s="7" t="s">
        <v>395</v>
      </c>
      <c r="B136" s="65">
        <v>2</v>
      </c>
      <c r="C136" s="34">
        <f>IF(B147=0, "-", B136/B147)</f>
        <v>9.5238095238095247E-3</v>
      </c>
      <c r="D136" s="65">
        <v>10</v>
      </c>
      <c r="E136" s="9">
        <f>IF(D147=0, "-", D136/D147)</f>
        <v>5.9880239520958084E-2</v>
      </c>
      <c r="F136" s="81">
        <v>64</v>
      </c>
      <c r="G136" s="34">
        <f>IF(F147=0, "-", F136/F147)</f>
        <v>4.2496679946879147E-2</v>
      </c>
      <c r="H136" s="65">
        <v>126</v>
      </c>
      <c r="I136" s="9">
        <f>IF(H147=0, "-", H136/H147)</f>
        <v>8.1871345029239762E-2</v>
      </c>
      <c r="J136" s="8">
        <f t="shared" si="10"/>
        <v>-0.8</v>
      </c>
      <c r="K136" s="9">
        <f t="shared" si="11"/>
        <v>-0.49206349206349204</v>
      </c>
    </row>
    <row r="137" spans="1:11" x14ac:dyDescent="0.25">
      <c r="A137" s="7" t="s">
        <v>396</v>
      </c>
      <c r="B137" s="65">
        <v>0</v>
      </c>
      <c r="C137" s="34">
        <f>IF(B147=0, "-", B137/B147)</f>
        <v>0</v>
      </c>
      <c r="D137" s="65">
        <v>0</v>
      </c>
      <c r="E137" s="9">
        <f>IF(D147=0, "-", D137/D147)</f>
        <v>0</v>
      </c>
      <c r="F137" s="81">
        <v>14</v>
      </c>
      <c r="G137" s="34">
        <f>IF(F147=0, "-", F137/F147)</f>
        <v>9.2961487383798145E-3</v>
      </c>
      <c r="H137" s="65">
        <v>0</v>
      </c>
      <c r="I137" s="9">
        <f>IF(H147=0, "-", H137/H147)</f>
        <v>0</v>
      </c>
      <c r="J137" s="8" t="str">
        <f t="shared" si="10"/>
        <v>-</v>
      </c>
      <c r="K137" s="9" t="str">
        <f t="shared" si="11"/>
        <v>-</v>
      </c>
    </row>
    <row r="138" spans="1:11" x14ac:dyDescent="0.25">
      <c r="A138" s="7" t="s">
        <v>397</v>
      </c>
      <c r="B138" s="65">
        <v>7</v>
      </c>
      <c r="C138" s="34">
        <f>IF(B147=0, "-", B138/B147)</f>
        <v>3.3333333333333333E-2</v>
      </c>
      <c r="D138" s="65">
        <v>11</v>
      </c>
      <c r="E138" s="9">
        <f>IF(D147=0, "-", D138/D147)</f>
        <v>6.5868263473053898E-2</v>
      </c>
      <c r="F138" s="81">
        <v>51</v>
      </c>
      <c r="G138" s="34">
        <f>IF(F147=0, "-", F138/F147)</f>
        <v>3.386454183266932E-2</v>
      </c>
      <c r="H138" s="65">
        <v>49</v>
      </c>
      <c r="I138" s="9">
        <f>IF(H147=0, "-", H138/H147)</f>
        <v>3.1838856400259907E-2</v>
      </c>
      <c r="J138" s="8">
        <f t="shared" si="10"/>
        <v>-0.36363636363636365</v>
      </c>
      <c r="K138" s="9">
        <f t="shared" si="11"/>
        <v>4.0816326530612242E-2</v>
      </c>
    </row>
    <row r="139" spans="1:11" x14ac:dyDescent="0.25">
      <c r="A139" s="7" t="s">
        <v>398</v>
      </c>
      <c r="B139" s="65">
        <v>2</v>
      </c>
      <c r="C139" s="34">
        <f>IF(B147=0, "-", B139/B147)</f>
        <v>9.5238095238095247E-3</v>
      </c>
      <c r="D139" s="65">
        <v>2</v>
      </c>
      <c r="E139" s="9">
        <f>IF(D147=0, "-", D139/D147)</f>
        <v>1.1976047904191617E-2</v>
      </c>
      <c r="F139" s="81">
        <v>27</v>
      </c>
      <c r="G139" s="34">
        <f>IF(F147=0, "-", F139/F147)</f>
        <v>1.7928286852589643E-2</v>
      </c>
      <c r="H139" s="65">
        <v>12</v>
      </c>
      <c r="I139" s="9">
        <f>IF(H147=0, "-", H139/H147)</f>
        <v>7.7972709551656916E-3</v>
      </c>
      <c r="J139" s="8">
        <f t="shared" si="10"/>
        <v>0</v>
      </c>
      <c r="K139" s="9">
        <f t="shared" si="11"/>
        <v>1.25</v>
      </c>
    </row>
    <row r="140" spans="1:11" x14ac:dyDescent="0.25">
      <c r="A140" s="7" t="s">
        <v>399</v>
      </c>
      <c r="B140" s="65">
        <v>58</v>
      </c>
      <c r="C140" s="34">
        <f>IF(B147=0, "-", B140/B147)</f>
        <v>0.27619047619047621</v>
      </c>
      <c r="D140" s="65">
        <v>22</v>
      </c>
      <c r="E140" s="9">
        <f>IF(D147=0, "-", D140/D147)</f>
        <v>0.1317365269461078</v>
      </c>
      <c r="F140" s="81">
        <v>368</v>
      </c>
      <c r="G140" s="34">
        <f>IF(F147=0, "-", F140/F147)</f>
        <v>0.24435590969455512</v>
      </c>
      <c r="H140" s="65">
        <v>258</v>
      </c>
      <c r="I140" s="9">
        <f>IF(H147=0, "-", H140/H147)</f>
        <v>0.16764132553606237</v>
      </c>
      <c r="J140" s="8">
        <f t="shared" si="10"/>
        <v>1.6363636363636365</v>
      </c>
      <c r="K140" s="9">
        <f t="shared" si="11"/>
        <v>0.4263565891472868</v>
      </c>
    </row>
    <row r="141" spans="1:11" x14ac:dyDescent="0.25">
      <c r="A141" s="7" t="s">
        <v>400</v>
      </c>
      <c r="B141" s="65">
        <v>6</v>
      </c>
      <c r="C141" s="34">
        <f>IF(B147=0, "-", B141/B147)</f>
        <v>2.8571428571428571E-2</v>
      </c>
      <c r="D141" s="65">
        <v>4</v>
      </c>
      <c r="E141" s="9">
        <f>IF(D147=0, "-", D141/D147)</f>
        <v>2.3952095808383235E-2</v>
      </c>
      <c r="F141" s="81">
        <v>26</v>
      </c>
      <c r="G141" s="34">
        <f>IF(F147=0, "-", F141/F147)</f>
        <v>1.7264276228419653E-2</v>
      </c>
      <c r="H141" s="65">
        <v>74</v>
      </c>
      <c r="I141" s="9">
        <f>IF(H147=0, "-", H141/H147)</f>
        <v>4.8083170890188431E-2</v>
      </c>
      <c r="J141" s="8">
        <f t="shared" si="10"/>
        <v>0.5</v>
      </c>
      <c r="K141" s="9">
        <f t="shared" si="11"/>
        <v>-0.64864864864864868</v>
      </c>
    </row>
    <row r="142" spans="1:11" x14ac:dyDescent="0.25">
      <c r="A142" s="7" t="s">
        <v>401</v>
      </c>
      <c r="B142" s="65">
        <v>17</v>
      </c>
      <c r="C142" s="34">
        <f>IF(B147=0, "-", B142/B147)</f>
        <v>8.0952380952380956E-2</v>
      </c>
      <c r="D142" s="65">
        <v>4</v>
      </c>
      <c r="E142" s="9">
        <f>IF(D147=0, "-", D142/D147)</f>
        <v>2.3952095808383235E-2</v>
      </c>
      <c r="F142" s="81">
        <v>117</v>
      </c>
      <c r="G142" s="34">
        <f>IF(F147=0, "-", F142/F147)</f>
        <v>7.7689243027888447E-2</v>
      </c>
      <c r="H142" s="65">
        <v>118</v>
      </c>
      <c r="I142" s="9">
        <f>IF(H147=0, "-", H142/H147)</f>
        <v>7.6673164392462634E-2</v>
      </c>
      <c r="J142" s="8">
        <f t="shared" si="10"/>
        <v>3.25</v>
      </c>
      <c r="K142" s="9">
        <f t="shared" si="11"/>
        <v>-8.4745762711864406E-3</v>
      </c>
    </row>
    <row r="143" spans="1:11" x14ac:dyDescent="0.25">
      <c r="A143" s="7" t="s">
        <v>402</v>
      </c>
      <c r="B143" s="65">
        <v>20</v>
      </c>
      <c r="C143" s="34">
        <f>IF(B147=0, "-", B143/B147)</f>
        <v>9.5238095238095233E-2</v>
      </c>
      <c r="D143" s="65">
        <v>43</v>
      </c>
      <c r="E143" s="9">
        <f>IF(D147=0, "-", D143/D147)</f>
        <v>0.25748502994011974</v>
      </c>
      <c r="F143" s="81">
        <v>124</v>
      </c>
      <c r="G143" s="34">
        <f>IF(F147=0, "-", F143/F147)</f>
        <v>8.233731739707835E-2</v>
      </c>
      <c r="H143" s="65">
        <v>226</v>
      </c>
      <c r="I143" s="9">
        <f>IF(H147=0, "-", H143/H147)</f>
        <v>0.14684860298895386</v>
      </c>
      <c r="J143" s="8">
        <f t="shared" si="10"/>
        <v>-0.53488372093023251</v>
      </c>
      <c r="K143" s="9">
        <f t="shared" si="11"/>
        <v>-0.45132743362831856</v>
      </c>
    </row>
    <row r="144" spans="1:11" x14ac:dyDescent="0.25">
      <c r="A144" s="7" t="s">
        <v>403</v>
      </c>
      <c r="B144" s="65">
        <v>0</v>
      </c>
      <c r="C144" s="34">
        <f>IF(B147=0, "-", B144/B147)</f>
        <v>0</v>
      </c>
      <c r="D144" s="65">
        <v>1</v>
      </c>
      <c r="E144" s="9">
        <f>IF(D147=0, "-", D144/D147)</f>
        <v>5.9880239520958087E-3</v>
      </c>
      <c r="F144" s="81">
        <v>3</v>
      </c>
      <c r="G144" s="34">
        <f>IF(F147=0, "-", F144/F147)</f>
        <v>1.9920318725099601E-3</v>
      </c>
      <c r="H144" s="65">
        <v>5</v>
      </c>
      <c r="I144" s="9">
        <f>IF(H147=0, "-", H144/H147)</f>
        <v>3.2488628979857048E-3</v>
      </c>
      <c r="J144" s="8">
        <f t="shared" si="10"/>
        <v>-1</v>
      </c>
      <c r="K144" s="9">
        <f t="shared" si="11"/>
        <v>-0.4</v>
      </c>
    </row>
    <row r="145" spans="1:11" x14ac:dyDescent="0.25">
      <c r="A145" s="7" t="s">
        <v>404</v>
      </c>
      <c r="B145" s="65">
        <v>2</v>
      </c>
      <c r="C145" s="34">
        <f>IF(B147=0, "-", B145/B147)</f>
        <v>9.5238095238095247E-3</v>
      </c>
      <c r="D145" s="65">
        <v>13</v>
      </c>
      <c r="E145" s="9">
        <f>IF(D147=0, "-", D145/D147)</f>
        <v>7.7844311377245512E-2</v>
      </c>
      <c r="F145" s="81">
        <v>47</v>
      </c>
      <c r="G145" s="34">
        <f>IF(F147=0, "-", F145/F147)</f>
        <v>3.1208499335989376E-2</v>
      </c>
      <c r="H145" s="65">
        <v>36</v>
      </c>
      <c r="I145" s="9">
        <f>IF(H147=0, "-", H145/H147)</f>
        <v>2.3391812865497075E-2</v>
      </c>
      <c r="J145" s="8">
        <f t="shared" si="10"/>
        <v>-0.84615384615384615</v>
      </c>
      <c r="K145" s="9">
        <f t="shared" si="11"/>
        <v>0.30555555555555558</v>
      </c>
    </row>
    <row r="146" spans="1:11" x14ac:dyDescent="0.25">
      <c r="A146" s="2"/>
      <c r="B146" s="68"/>
      <c r="C146" s="33"/>
      <c r="D146" s="68"/>
      <c r="E146" s="6"/>
      <c r="F146" s="82"/>
      <c r="G146" s="33"/>
      <c r="H146" s="68"/>
      <c r="I146" s="6"/>
      <c r="J146" s="5"/>
      <c r="K146" s="6"/>
    </row>
    <row r="147" spans="1:11" s="43" customFormat="1" ht="13" x14ac:dyDescent="0.3">
      <c r="A147" s="162" t="s">
        <v>540</v>
      </c>
      <c r="B147" s="71">
        <f>SUM(B127:B146)</f>
        <v>210</v>
      </c>
      <c r="C147" s="40">
        <f>B147/1972</f>
        <v>0.10649087221095335</v>
      </c>
      <c r="D147" s="71">
        <f>SUM(D127:D146)</f>
        <v>167</v>
      </c>
      <c r="E147" s="41">
        <f>D147/1630</f>
        <v>0.10245398773006135</v>
      </c>
      <c r="F147" s="77">
        <f>SUM(F127:F146)</f>
        <v>1506</v>
      </c>
      <c r="G147" s="42">
        <f>F147/15027</f>
        <v>0.10021960471151926</v>
      </c>
      <c r="H147" s="71">
        <f>SUM(H127:H146)</f>
        <v>1539</v>
      </c>
      <c r="I147" s="41">
        <f>H147/14054</f>
        <v>0.10950619040842464</v>
      </c>
      <c r="J147" s="37">
        <f>IF(D147=0, "-", IF((B147-D147)/D147&lt;10, (B147-D147)/D147, "&gt;999%"))</f>
        <v>0.25748502994011974</v>
      </c>
      <c r="K147" s="38">
        <f>IF(H147=0, "-", IF((F147-H147)/H147&lt;10, (F147-H147)/H147, "&gt;999%"))</f>
        <v>-2.1442495126705652E-2</v>
      </c>
    </row>
    <row r="148" spans="1:11" x14ac:dyDescent="0.25">
      <c r="B148" s="83"/>
      <c r="D148" s="83"/>
      <c r="F148" s="83"/>
      <c r="H148" s="83"/>
    </row>
    <row r="149" spans="1:11" ht="13" x14ac:dyDescent="0.3">
      <c r="A149" s="163" t="s">
        <v>150</v>
      </c>
      <c r="B149" s="61" t="s">
        <v>12</v>
      </c>
      <c r="C149" s="62" t="s">
        <v>13</v>
      </c>
      <c r="D149" s="61" t="s">
        <v>12</v>
      </c>
      <c r="E149" s="63" t="s">
        <v>13</v>
      </c>
      <c r="F149" s="62" t="s">
        <v>12</v>
      </c>
      <c r="G149" s="62" t="s">
        <v>13</v>
      </c>
      <c r="H149" s="61" t="s">
        <v>12</v>
      </c>
      <c r="I149" s="63" t="s">
        <v>13</v>
      </c>
      <c r="J149" s="61"/>
      <c r="K149" s="63"/>
    </row>
    <row r="150" spans="1:11" x14ac:dyDescent="0.25">
      <c r="A150" s="7" t="s">
        <v>405</v>
      </c>
      <c r="B150" s="65">
        <v>0</v>
      </c>
      <c r="C150" s="34">
        <f>IF(B172=0, "-", B150/B172)</f>
        <v>0</v>
      </c>
      <c r="D150" s="65">
        <v>0</v>
      </c>
      <c r="E150" s="9">
        <f>IF(D172=0, "-", D150/D172)</f>
        <v>0</v>
      </c>
      <c r="F150" s="81">
        <v>2</v>
      </c>
      <c r="G150" s="34">
        <f>IF(F172=0, "-", F150/F172)</f>
        <v>8.23045267489712E-3</v>
      </c>
      <c r="H150" s="65">
        <v>6</v>
      </c>
      <c r="I150" s="9">
        <f>IF(H172=0, "-", H150/H172)</f>
        <v>3.3333333333333333E-2</v>
      </c>
      <c r="J150" s="8" t="str">
        <f t="shared" ref="J150:J170" si="12">IF(D150=0, "-", IF((B150-D150)/D150&lt;10, (B150-D150)/D150, "&gt;999%"))</f>
        <v>-</v>
      </c>
      <c r="K150" s="9">
        <f t="shared" ref="K150:K170" si="13">IF(H150=0, "-", IF((F150-H150)/H150&lt;10, (F150-H150)/H150, "&gt;999%"))</f>
        <v>-0.66666666666666663</v>
      </c>
    </row>
    <row r="151" spans="1:11" x14ac:dyDescent="0.25">
      <c r="A151" s="7" t="s">
        <v>406</v>
      </c>
      <c r="B151" s="65">
        <v>3</v>
      </c>
      <c r="C151" s="34">
        <f>IF(B172=0, "-", B151/B172)</f>
        <v>8.1081081081081086E-2</v>
      </c>
      <c r="D151" s="65">
        <v>0</v>
      </c>
      <c r="E151" s="9">
        <f>IF(D172=0, "-", D151/D172)</f>
        <v>0</v>
      </c>
      <c r="F151" s="81">
        <v>12</v>
      </c>
      <c r="G151" s="34">
        <f>IF(F172=0, "-", F151/F172)</f>
        <v>4.9382716049382713E-2</v>
      </c>
      <c r="H151" s="65">
        <v>5</v>
      </c>
      <c r="I151" s="9">
        <f>IF(H172=0, "-", H151/H172)</f>
        <v>2.7777777777777776E-2</v>
      </c>
      <c r="J151" s="8" t="str">
        <f t="shared" si="12"/>
        <v>-</v>
      </c>
      <c r="K151" s="9">
        <f t="shared" si="13"/>
        <v>1.4</v>
      </c>
    </row>
    <row r="152" spans="1:11" x14ac:dyDescent="0.25">
      <c r="A152" s="7" t="s">
        <v>407</v>
      </c>
      <c r="B152" s="65">
        <v>0</v>
      </c>
      <c r="C152" s="34">
        <f>IF(B172=0, "-", B152/B172)</f>
        <v>0</v>
      </c>
      <c r="D152" s="65">
        <v>1</v>
      </c>
      <c r="E152" s="9">
        <f>IF(D172=0, "-", D152/D172)</f>
        <v>7.1428571428571425E-2</v>
      </c>
      <c r="F152" s="81">
        <v>2</v>
      </c>
      <c r="G152" s="34">
        <f>IF(F172=0, "-", F152/F172)</f>
        <v>8.23045267489712E-3</v>
      </c>
      <c r="H152" s="65">
        <v>5</v>
      </c>
      <c r="I152" s="9">
        <f>IF(H172=0, "-", H152/H172)</f>
        <v>2.7777777777777776E-2</v>
      </c>
      <c r="J152" s="8">
        <f t="shared" si="12"/>
        <v>-1</v>
      </c>
      <c r="K152" s="9">
        <f t="shared" si="13"/>
        <v>-0.6</v>
      </c>
    </row>
    <row r="153" spans="1:11" x14ac:dyDescent="0.25">
      <c r="A153" s="7" t="s">
        <v>408</v>
      </c>
      <c r="B153" s="65">
        <v>0</v>
      </c>
      <c r="C153" s="34">
        <f>IF(B172=0, "-", B153/B172)</f>
        <v>0</v>
      </c>
      <c r="D153" s="65">
        <v>0</v>
      </c>
      <c r="E153" s="9">
        <f>IF(D172=0, "-", D153/D172)</f>
        <v>0</v>
      </c>
      <c r="F153" s="81">
        <v>6</v>
      </c>
      <c r="G153" s="34">
        <f>IF(F172=0, "-", F153/F172)</f>
        <v>2.4691358024691357E-2</v>
      </c>
      <c r="H153" s="65">
        <v>3</v>
      </c>
      <c r="I153" s="9">
        <f>IF(H172=0, "-", H153/H172)</f>
        <v>1.6666666666666666E-2</v>
      </c>
      <c r="J153" s="8" t="str">
        <f t="shared" si="12"/>
        <v>-</v>
      </c>
      <c r="K153" s="9">
        <f t="shared" si="13"/>
        <v>1</v>
      </c>
    </row>
    <row r="154" spans="1:11" x14ac:dyDescent="0.25">
      <c r="A154" s="7" t="s">
        <v>409</v>
      </c>
      <c r="B154" s="65">
        <v>3</v>
      </c>
      <c r="C154" s="34">
        <f>IF(B172=0, "-", B154/B172)</f>
        <v>8.1081081081081086E-2</v>
      </c>
      <c r="D154" s="65">
        <v>1</v>
      </c>
      <c r="E154" s="9">
        <f>IF(D172=0, "-", D154/D172)</f>
        <v>7.1428571428571425E-2</v>
      </c>
      <c r="F154" s="81">
        <v>18</v>
      </c>
      <c r="G154" s="34">
        <f>IF(F172=0, "-", F154/F172)</f>
        <v>7.407407407407407E-2</v>
      </c>
      <c r="H154" s="65">
        <v>21</v>
      </c>
      <c r="I154" s="9">
        <f>IF(H172=0, "-", H154/H172)</f>
        <v>0.11666666666666667</v>
      </c>
      <c r="J154" s="8">
        <f t="shared" si="12"/>
        <v>2</v>
      </c>
      <c r="K154" s="9">
        <f t="shared" si="13"/>
        <v>-0.14285714285714285</v>
      </c>
    </row>
    <row r="155" spans="1:11" x14ac:dyDescent="0.25">
      <c r="A155" s="7" t="s">
        <v>410</v>
      </c>
      <c r="B155" s="65">
        <v>0</v>
      </c>
      <c r="C155" s="34">
        <f>IF(B172=0, "-", B155/B172)</f>
        <v>0</v>
      </c>
      <c r="D155" s="65">
        <v>0</v>
      </c>
      <c r="E155" s="9">
        <f>IF(D172=0, "-", D155/D172)</f>
        <v>0</v>
      </c>
      <c r="F155" s="81">
        <v>2</v>
      </c>
      <c r="G155" s="34">
        <f>IF(F172=0, "-", F155/F172)</f>
        <v>8.23045267489712E-3</v>
      </c>
      <c r="H155" s="65">
        <v>0</v>
      </c>
      <c r="I155" s="9">
        <f>IF(H172=0, "-", H155/H172)</f>
        <v>0</v>
      </c>
      <c r="J155" s="8" t="str">
        <f t="shared" si="12"/>
        <v>-</v>
      </c>
      <c r="K155" s="9" t="str">
        <f t="shared" si="13"/>
        <v>-</v>
      </c>
    </row>
    <row r="156" spans="1:11" x14ac:dyDescent="0.25">
      <c r="A156" s="7" t="s">
        <v>411</v>
      </c>
      <c r="B156" s="65">
        <v>0</v>
      </c>
      <c r="C156" s="34">
        <f>IF(B172=0, "-", B156/B172)</f>
        <v>0</v>
      </c>
      <c r="D156" s="65">
        <v>0</v>
      </c>
      <c r="E156" s="9">
        <f>IF(D172=0, "-", D156/D172)</f>
        <v>0</v>
      </c>
      <c r="F156" s="81">
        <v>4</v>
      </c>
      <c r="G156" s="34">
        <f>IF(F172=0, "-", F156/F172)</f>
        <v>1.646090534979424E-2</v>
      </c>
      <c r="H156" s="65">
        <v>4</v>
      </c>
      <c r="I156" s="9">
        <f>IF(H172=0, "-", H156/H172)</f>
        <v>2.2222222222222223E-2</v>
      </c>
      <c r="J156" s="8" t="str">
        <f t="shared" si="12"/>
        <v>-</v>
      </c>
      <c r="K156" s="9">
        <f t="shared" si="13"/>
        <v>0</v>
      </c>
    </row>
    <row r="157" spans="1:11" x14ac:dyDescent="0.25">
      <c r="A157" s="7" t="s">
        <v>412</v>
      </c>
      <c r="B157" s="65">
        <v>0</v>
      </c>
      <c r="C157" s="34">
        <f>IF(B172=0, "-", B157/B172)</f>
        <v>0</v>
      </c>
      <c r="D157" s="65">
        <v>0</v>
      </c>
      <c r="E157" s="9">
        <f>IF(D172=0, "-", D157/D172)</f>
        <v>0</v>
      </c>
      <c r="F157" s="81">
        <v>0</v>
      </c>
      <c r="G157" s="34">
        <f>IF(F172=0, "-", F157/F172)</f>
        <v>0</v>
      </c>
      <c r="H157" s="65">
        <v>1</v>
      </c>
      <c r="I157" s="9">
        <f>IF(H172=0, "-", H157/H172)</f>
        <v>5.5555555555555558E-3</v>
      </c>
      <c r="J157" s="8" t="str">
        <f t="shared" si="12"/>
        <v>-</v>
      </c>
      <c r="K157" s="9">
        <f t="shared" si="13"/>
        <v>-1</v>
      </c>
    </row>
    <row r="158" spans="1:11" x14ac:dyDescent="0.25">
      <c r="A158" s="7" t="s">
        <v>413</v>
      </c>
      <c r="B158" s="65">
        <v>0</v>
      </c>
      <c r="C158" s="34">
        <f>IF(B172=0, "-", B158/B172)</f>
        <v>0</v>
      </c>
      <c r="D158" s="65">
        <v>1</v>
      </c>
      <c r="E158" s="9">
        <f>IF(D172=0, "-", D158/D172)</f>
        <v>7.1428571428571425E-2</v>
      </c>
      <c r="F158" s="81">
        <v>10</v>
      </c>
      <c r="G158" s="34">
        <f>IF(F172=0, "-", F158/F172)</f>
        <v>4.1152263374485597E-2</v>
      </c>
      <c r="H158" s="65">
        <v>22</v>
      </c>
      <c r="I158" s="9">
        <f>IF(H172=0, "-", H158/H172)</f>
        <v>0.12222222222222222</v>
      </c>
      <c r="J158" s="8">
        <f t="shared" si="12"/>
        <v>-1</v>
      </c>
      <c r="K158" s="9">
        <f t="shared" si="13"/>
        <v>-0.54545454545454541</v>
      </c>
    </row>
    <row r="159" spans="1:11" x14ac:dyDescent="0.25">
      <c r="A159" s="7" t="s">
        <v>414</v>
      </c>
      <c r="B159" s="65">
        <v>6</v>
      </c>
      <c r="C159" s="34">
        <f>IF(B172=0, "-", B159/B172)</f>
        <v>0.16216216216216217</v>
      </c>
      <c r="D159" s="65">
        <v>1</v>
      </c>
      <c r="E159" s="9">
        <f>IF(D172=0, "-", D159/D172)</f>
        <v>7.1428571428571425E-2</v>
      </c>
      <c r="F159" s="81">
        <v>21</v>
      </c>
      <c r="G159" s="34">
        <f>IF(F172=0, "-", F159/F172)</f>
        <v>8.6419753086419748E-2</v>
      </c>
      <c r="H159" s="65">
        <v>6</v>
      </c>
      <c r="I159" s="9">
        <f>IF(H172=0, "-", H159/H172)</f>
        <v>3.3333333333333333E-2</v>
      </c>
      <c r="J159" s="8">
        <f t="shared" si="12"/>
        <v>5</v>
      </c>
      <c r="K159" s="9">
        <f t="shared" si="13"/>
        <v>2.5</v>
      </c>
    </row>
    <row r="160" spans="1:11" x14ac:dyDescent="0.25">
      <c r="A160" s="7" t="s">
        <v>415</v>
      </c>
      <c r="B160" s="65">
        <v>8</v>
      </c>
      <c r="C160" s="34">
        <f>IF(B172=0, "-", B160/B172)</f>
        <v>0.21621621621621623</v>
      </c>
      <c r="D160" s="65">
        <v>1</v>
      </c>
      <c r="E160" s="9">
        <f>IF(D172=0, "-", D160/D172)</f>
        <v>7.1428571428571425E-2</v>
      </c>
      <c r="F160" s="81">
        <v>49</v>
      </c>
      <c r="G160" s="34">
        <f>IF(F172=0, "-", F160/F172)</f>
        <v>0.20164609053497942</v>
      </c>
      <c r="H160" s="65">
        <v>17</v>
      </c>
      <c r="I160" s="9">
        <f>IF(H172=0, "-", H160/H172)</f>
        <v>9.4444444444444442E-2</v>
      </c>
      <c r="J160" s="8">
        <f t="shared" si="12"/>
        <v>7</v>
      </c>
      <c r="K160" s="9">
        <f t="shared" si="13"/>
        <v>1.8823529411764706</v>
      </c>
    </row>
    <row r="161" spans="1:11" x14ac:dyDescent="0.25">
      <c r="A161" s="7" t="s">
        <v>416</v>
      </c>
      <c r="B161" s="65">
        <v>6</v>
      </c>
      <c r="C161" s="34">
        <f>IF(B172=0, "-", B161/B172)</f>
        <v>0.16216216216216217</v>
      </c>
      <c r="D161" s="65">
        <v>1</v>
      </c>
      <c r="E161" s="9">
        <f>IF(D172=0, "-", D161/D172)</f>
        <v>7.1428571428571425E-2</v>
      </c>
      <c r="F161" s="81">
        <v>21</v>
      </c>
      <c r="G161" s="34">
        <f>IF(F172=0, "-", F161/F172)</f>
        <v>8.6419753086419748E-2</v>
      </c>
      <c r="H161" s="65">
        <v>11</v>
      </c>
      <c r="I161" s="9">
        <f>IF(H172=0, "-", H161/H172)</f>
        <v>6.1111111111111109E-2</v>
      </c>
      <c r="J161" s="8">
        <f t="shared" si="12"/>
        <v>5</v>
      </c>
      <c r="K161" s="9">
        <f t="shared" si="13"/>
        <v>0.90909090909090906</v>
      </c>
    </row>
    <row r="162" spans="1:11" x14ac:dyDescent="0.25">
      <c r="A162" s="7" t="s">
        <v>417</v>
      </c>
      <c r="B162" s="65">
        <v>1</v>
      </c>
      <c r="C162" s="34">
        <f>IF(B172=0, "-", B162/B172)</f>
        <v>2.7027027027027029E-2</v>
      </c>
      <c r="D162" s="65">
        <v>0</v>
      </c>
      <c r="E162" s="9">
        <f>IF(D172=0, "-", D162/D172)</f>
        <v>0</v>
      </c>
      <c r="F162" s="81">
        <v>5</v>
      </c>
      <c r="G162" s="34">
        <f>IF(F172=0, "-", F162/F172)</f>
        <v>2.0576131687242798E-2</v>
      </c>
      <c r="H162" s="65">
        <v>5</v>
      </c>
      <c r="I162" s="9">
        <f>IF(H172=0, "-", H162/H172)</f>
        <v>2.7777777777777776E-2</v>
      </c>
      <c r="J162" s="8" t="str">
        <f t="shared" si="12"/>
        <v>-</v>
      </c>
      <c r="K162" s="9">
        <f t="shared" si="13"/>
        <v>0</v>
      </c>
    </row>
    <row r="163" spans="1:11" x14ac:dyDescent="0.25">
      <c r="A163" s="7" t="s">
        <v>418</v>
      </c>
      <c r="B163" s="65">
        <v>1</v>
      </c>
      <c r="C163" s="34">
        <f>IF(B172=0, "-", B163/B172)</f>
        <v>2.7027027027027029E-2</v>
      </c>
      <c r="D163" s="65">
        <v>1</v>
      </c>
      <c r="E163" s="9">
        <f>IF(D172=0, "-", D163/D172)</f>
        <v>7.1428571428571425E-2</v>
      </c>
      <c r="F163" s="81">
        <v>9</v>
      </c>
      <c r="G163" s="34">
        <f>IF(F172=0, "-", F163/F172)</f>
        <v>3.7037037037037035E-2</v>
      </c>
      <c r="H163" s="65">
        <v>7</v>
      </c>
      <c r="I163" s="9">
        <f>IF(H172=0, "-", H163/H172)</f>
        <v>3.888888888888889E-2</v>
      </c>
      <c r="J163" s="8">
        <f t="shared" si="12"/>
        <v>0</v>
      </c>
      <c r="K163" s="9">
        <f t="shared" si="13"/>
        <v>0.2857142857142857</v>
      </c>
    </row>
    <row r="164" spans="1:11" x14ac:dyDescent="0.25">
      <c r="A164" s="7" t="s">
        <v>419</v>
      </c>
      <c r="B164" s="65">
        <v>0</v>
      </c>
      <c r="C164" s="34">
        <f>IF(B172=0, "-", B164/B172)</f>
        <v>0</v>
      </c>
      <c r="D164" s="65">
        <v>0</v>
      </c>
      <c r="E164" s="9">
        <f>IF(D172=0, "-", D164/D172)</f>
        <v>0</v>
      </c>
      <c r="F164" s="81">
        <v>4</v>
      </c>
      <c r="G164" s="34">
        <f>IF(F172=0, "-", F164/F172)</f>
        <v>1.646090534979424E-2</v>
      </c>
      <c r="H164" s="65">
        <v>0</v>
      </c>
      <c r="I164" s="9">
        <f>IF(H172=0, "-", H164/H172)</f>
        <v>0</v>
      </c>
      <c r="J164" s="8" t="str">
        <f t="shared" si="12"/>
        <v>-</v>
      </c>
      <c r="K164" s="9" t="str">
        <f t="shared" si="13"/>
        <v>-</v>
      </c>
    </row>
    <row r="165" spans="1:11" x14ac:dyDescent="0.25">
      <c r="A165" s="7" t="s">
        <v>420</v>
      </c>
      <c r="B165" s="65">
        <v>0</v>
      </c>
      <c r="C165" s="34">
        <f>IF(B172=0, "-", B165/B172)</f>
        <v>0</v>
      </c>
      <c r="D165" s="65">
        <v>0</v>
      </c>
      <c r="E165" s="9">
        <f>IF(D172=0, "-", D165/D172)</f>
        <v>0</v>
      </c>
      <c r="F165" s="81">
        <v>2</v>
      </c>
      <c r="G165" s="34">
        <f>IF(F172=0, "-", F165/F172)</f>
        <v>8.23045267489712E-3</v>
      </c>
      <c r="H165" s="65">
        <v>0</v>
      </c>
      <c r="I165" s="9">
        <f>IF(H172=0, "-", H165/H172)</f>
        <v>0</v>
      </c>
      <c r="J165" s="8" t="str">
        <f t="shared" si="12"/>
        <v>-</v>
      </c>
      <c r="K165" s="9" t="str">
        <f t="shared" si="13"/>
        <v>-</v>
      </c>
    </row>
    <row r="166" spans="1:11" x14ac:dyDescent="0.25">
      <c r="A166" s="7" t="s">
        <v>421</v>
      </c>
      <c r="B166" s="65">
        <v>2</v>
      </c>
      <c r="C166" s="34">
        <f>IF(B172=0, "-", B166/B172)</f>
        <v>5.4054054054054057E-2</v>
      </c>
      <c r="D166" s="65">
        <v>2</v>
      </c>
      <c r="E166" s="9">
        <f>IF(D172=0, "-", D166/D172)</f>
        <v>0.14285714285714285</v>
      </c>
      <c r="F166" s="81">
        <v>15</v>
      </c>
      <c r="G166" s="34">
        <f>IF(F172=0, "-", F166/F172)</f>
        <v>6.1728395061728392E-2</v>
      </c>
      <c r="H166" s="65">
        <v>17</v>
      </c>
      <c r="I166" s="9">
        <f>IF(H172=0, "-", H166/H172)</f>
        <v>9.4444444444444442E-2</v>
      </c>
      <c r="J166" s="8">
        <f t="shared" si="12"/>
        <v>0</v>
      </c>
      <c r="K166" s="9">
        <f t="shared" si="13"/>
        <v>-0.11764705882352941</v>
      </c>
    </row>
    <row r="167" spans="1:11" x14ac:dyDescent="0.25">
      <c r="A167" s="7" t="s">
        <v>422</v>
      </c>
      <c r="B167" s="65">
        <v>2</v>
      </c>
      <c r="C167" s="34">
        <f>IF(B172=0, "-", B167/B172)</f>
        <v>5.4054054054054057E-2</v>
      </c>
      <c r="D167" s="65">
        <v>0</v>
      </c>
      <c r="E167" s="9">
        <f>IF(D172=0, "-", D167/D172)</f>
        <v>0</v>
      </c>
      <c r="F167" s="81">
        <v>7</v>
      </c>
      <c r="G167" s="34">
        <f>IF(F172=0, "-", F167/F172)</f>
        <v>2.8806584362139918E-2</v>
      </c>
      <c r="H167" s="65">
        <v>10</v>
      </c>
      <c r="I167" s="9">
        <f>IF(H172=0, "-", H167/H172)</f>
        <v>5.5555555555555552E-2</v>
      </c>
      <c r="J167" s="8" t="str">
        <f t="shared" si="12"/>
        <v>-</v>
      </c>
      <c r="K167" s="9">
        <f t="shared" si="13"/>
        <v>-0.3</v>
      </c>
    </row>
    <row r="168" spans="1:11" x14ac:dyDescent="0.25">
      <c r="A168" s="7" t="s">
        <v>423</v>
      </c>
      <c r="B168" s="65">
        <v>1</v>
      </c>
      <c r="C168" s="34">
        <f>IF(B172=0, "-", B168/B172)</f>
        <v>2.7027027027027029E-2</v>
      </c>
      <c r="D168" s="65">
        <v>1</v>
      </c>
      <c r="E168" s="9">
        <f>IF(D172=0, "-", D168/D172)</f>
        <v>7.1428571428571425E-2</v>
      </c>
      <c r="F168" s="81">
        <v>9</v>
      </c>
      <c r="G168" s="34">
        <f>IF(F172=0, "-", F168/F172)</f>
        <v>3.7037037037037035E-2</v>
      </c>
      <c r="H168" s="65">
        <v>9</v>
      </c>
      <c r="I168" s="9">
        <f>IF(H172=0, "-", H168/H172)</f>
        <v>0.05</v>
      </c>
      <c r="J168" s="8">
        <f t="shared" si="12"/>
        <v>0</v>
      </c>
      <c r="K168" s="9">
        <f t="shared" si="13"/>
        <v>0</v>
      </c>
    </row>
    <row r="169" spans="1:11" x14ac:dyDescent="0.25">
      <c r="A169" s="7" t="s">
        <v>424</v>
      </c>
      <c r="B169" s="65">
        <v>3</v>
      </c>
      <c r="C169" s="34">
        <f>IF(B172=0, "-", B169/B172)</f>
        <v>8.1081081081081086E-2</v>
      </c>
      <c r="D169" s="65">
        <v>2</v>
      </c>
      <c r="E169" s="9">
        <f>IF(D172=0, "-", D169/D172)</f>
        <v>0.14285714285714285</v>
      </c>
      <c r="F169" s="81">
        <v>29</v>
      </c>
      <c r="G169" s="34">
        <f>IF(F172=0, "-", F169/F172)</f>
        <v>0.11934156378600823</v>
      </c>
      <c r="H169" s="65">
        <v>14</v>
      </c>
      <c r="I169" s="9">
        <f>IF(H172=0, "-", H169/H172)</f>
        <v>7.7777777777777779E-2</v>
      </c>
      <c r="J169" s="8">
        <f t="shared" si="12"/>
        <v>0.5</v>
      </c>
      <c r="K169" s="9">
        <f t="shared" si="13"/>
        <v>1.0714285714285714</v>
      </c>
    </row>
    <row r="170" spans="1:11" x14ac:dyDescent="0.25">
      <c r="A170" s="7" t="s">
        <v>425</v>
      </c>
      <c r="B170" s="65">
        <v>1</v>
      </c>
      <c r="C170" s="34">
        <f>IF(B172=0, "-", B170/B172)</f>
        <v>2.7027027027027029E-2</v>
      </c>
      <c r="D170" s="65">
        <v>2</v>
      </c>
      <c r="E170" s="9">
        <f>IF(D172=0, "-", D170/D172)</f>
        <v>0.14285714285714285</v>
      </c>
      <c r="F170" s="81">
        <v>16</v>
      </c>
      <c r="G170" s="34">
        <f>IF(F172=0, "-", F170/F172)</f>
        <v>6.584362139917696E-2</v>
      </c>
      <c r="H170" s="65">
        <v>17</v>
      </c>
      <c r="I170" s="9">
        <f>IF(H172=0, "-", H170/H172)</f>
        <v>9.4444444444444442E-2</v>
      </c>
      <c r="J170" s="8">
        <f t="shared" si="12"/>
        <v>-0.5</v>
      </c>
      <c r="K170" s="9">
        <f t="shared" si="13"/>
        <v>-5.8823529411764705E-2</v>
      </c>
    </row>
    <row r="171" spans="1:11" x14ac:dyDescent="0.25">
      <c r="A171" s="2"/>
      <c r="B171" s="68"/>
      <c r="C171" s="33"/>
      <c r="D171" s="68"/>
      <c r="E171" s="6"/>
      <c r="F171" s="82"/>
      <c r="G171" s="33"/>
      <c r="H171" s="68"/>
      <c r="I171" s="6"/>
      <c r="J171" s="5"/>
      <c r="K171" s="6"/>
    </row>
    <row r="172" spans="1:11" s="43" customFormat="1" ht="13" x14ac:dyDescent="0.3">
      <c r="A172" s="162" t="s">
        <v>539</v>
      </c>
      <c r="B172" s="71">
        <f>SUM(B150:B171)</f>
        <v>37</v>
      </c>
      <c r="C172" s="40">
        <f>B172/1972</f>
        <v>1.8762677484787018E-2</v>
      </c>
      <c r="D172" s="71">
        <f>SUM(D150:D171)</f>
        <v>14</v>
      </c>
      <c r="E172" s="41">
        <f>D172/1630</f>
        <v>8.5889570552147246E-3</v>
      </c>
      <c r="F172" s="77">
        <f>SUM(F150:F171)</f>
        <v>243</v>
      </c>
      <c r="G172" s="42">
        <f>F172/15027</f>
        <v>1.6170892393691357E-2</v>
      </c>
      <c r="H172" s="71">
        <f>SUM(H150:H171)</f>
        <v>180</v>
      </c>
      <c r="I172" s="41">
        <f>H172/14054</f>
        <v>1.2807741568236801E-2</v>
      </c>
      <c r="J172" s="37">
        <f>IF(D172=0, "-", IF((B172-D172)/D172&lt;10, (B172-D172)/D172, "&gt;999%"))</f>
        <v>1.6428571428571428</v>
      </c>
      <c r="K172" s="38">
        <f>IF(H172=0, "-", IF((F172-H172)/H172&lt;10, (F172-H172)/H172, "&gt;999%"))</f>
        <v>0.35</v>
      </c>
    </row>
    <row r="173" spans="1:11" x14ac:dyDescent="0.25">
      <c r="B173" s="83"/>
      <c r="D173" s="83"/>
      <c r="F173" s="83"/>
      <c r="H173" s="83"/>
    </row>
    <row r="174" spans="1:11" s="43" customFormat="1" ht="13" x14ac:dyDescent="0.3">
      <c r="A174" s="162" t="s">
        <v>538</v>
      </c>
      <c r="B174" s="71">
        <v>247</v>
      </c>
      <c r="C174" s="40">
        <f>B174/1972</f>
        <v>0.12525354969574037</v>
      </c>
      <c r="D174" s="71">
        <v>181</v>
      </c>
      <c r="E174" s="41">
        <f>D174/1630</f>
        <v>0.11104294478527607</v>
      </c>
      <c r="F174" s="77">
        <v>1749</v>
      </c>
      <c r="G174" s="42">
        <f>F174/15027</f>
        <v>0.11639049710521063</v>
      </c>
      <c r="H174" s="71">
        <v>1719</v>
      </c>
      <c r="I174" s="41">
        <f>H174/14054</f>
        <v>0.12231393197666145</v>
      </c>
      <c r="J174" s="37">
        <f>IF(D174=0, "-", IF((B174-D174)/D174&lt;10, (B174-D174)/D174, "&gt;999%"))</f>
        <v>0.36464088397790057</v>
      </c>
      <c r="K174" s="38">
        <f>IF(H174=0, "-", IF((F174-H174)/H174&lt;10, (F174-H174)/H174, "&gt;999%"))</f>
        <v>1.7452006980802792E-2</v>
      </c>
    </row>
    <row r="175" spans="1:11" x14ac:dyDescent="0.25">
      <c r="B175" s="83"/>
      <c r="D175" s="83"/>
      <c r="F175" s="83"/>
      <c r="H175" s="83"/>
    </row>
    <row r="176" spans="1:11" ht="15.5" x14ac:dyDescent="0.35">
      <c r="A176" s="164" t="s">
        <v>118</v>
      </c>
      <c r="B176" s="196" t="s">
        <v>1</v>
      </c>
      <c r="C176" s="200"/>
      <c r="D176" s="200"/>
      <c r="E176" s="197"/>
      <c r="F176" s="196" t="s">
        <v>14</v>
      </c>
      <c r="G176" s="200"/>
      <c r="H176" s="200"/>
      <c r="I176" s="197"/>
      <c r="J176" s="196" t="s">
        <v>15</v>
      </c>
      <c r="K176" s="197"/>
    </row>
    <row r="177" spans="1:11" ht="13" x14ac:dyDescent="0.3">
      <c r="A177" s="22"/>
      <c r="B177" s="196">
        <f>VALUE(RIGHT($B$2, 4))</f>
        <v>2023</v>
      </c>
      <c r="C177" s="197"/>
      <c r="D177" s="196">
        <f>B177-1</f>
        <v>2022</v>
      </c>
      <c r="E177" s="204"/>
      <c r="F177" s="196">
        <f>B177</f>
        <v>2023</v>
      </c>
      <c r="G177" s="204"/>
      <c r="H177" s="196">
        <f>D177</f>
        <v>2022</v>
      </c>
      <c r="I177" s="204"/>
      <c r="J177" s="140" t="s">
        <v>4</v>
      </c>
      <c r="K177" s="141" t="s">
        <v>2</v>
      </c>
    </row>
    <row r="178" spans="1:11" ht="13" x14ac:dyDescent="0.3">
      <c r="A178" s="163" t="s">
        <v>151</v>
      </c>
      <c r="B178" s="61" t="s">
        <v>12</v>
      </c>
      <c r="C178" s="62" t="s">
        <v>13</v>
      </c>
      <c r="D178" s="61" t="s">
        <v>12</v>
      </c>
      <c r="E178" s="63" t="s">
        <v>13</v>
      </c>
      <c r="F178" s="62" t="s">
        <v>12</v>
      </c>
      <c r="G178" s="62" t="s">
        <v>13</v>
      </c>
      <c r="H178" s="61" t="s">
        <v>12</v>
      </c>
      <c r="I178" s="63" t="s">
        <v>13</v>
      </c>
      <c r="J178" s="61"/>
      <c r="K178" s="63"/>
    </row>
    <row r="179" spans="1:11" x14ac:dyDescent="0.25">
      <c r="A179" s="7" t="s">
        <v>426</v>
      </c>
      <c r="B179" s="65">
        <v>0</v>
      </c>
      <c r="C179" s="34">
        <f>IF(B183=0, "-", B179/B183)</f>
        <v>0</v>
      </c>
      <c r="D179" s="65">
        <v>1</v>
      </c>
      <c r="E179" s="9">
        <f>IF(D183=0, "-", D179/D183)</f>
        <v>5.5555555555555552E-2</v>
      </c>
      <c r="F179" s="81">
        <v>6</v>
      </c>
      <c r="G179" s="34">
        <f>IF(F183=0, "-", F179/F183)</f>
        <v>0.03</v>
      </c>
      <c r="H179" s="65">
        <v>5</v>
      </c>
      <c r="I179" s="9">
        <f>IF(H183=0, "-", H179/H183)</f>
        <v>2.7624309392265192E-2</v>
      </c>
      <c r="J179" s="8">
        <f>IF(D179=0, "-", IF((B179-D179)/D179&lt;10, (B179-D179)/D179, "&gt;999%"))</f>
        <v>-1</v>
      </c>
      <c r="K179" s="9">
        <f>IF(H179=0, "-", IF((F179-H179)/H179&lt;10, (F179-H179)/H179, "&gt;999%"))</f>
        <v>0.2</v>
      </c>
    </row>
    <row r="180" spans="1:11" x14ac:dyDescent="0.25">
      <c r="A180" s="7" t="s">
        <v>427</v>
      </c>
      <c r="B180" s="65">
        <v>20</v>
      </c>
      <c r="C180" s="34">
        <f>IF(B183=0, "-", B180/B183)</f>
        <v>0.45454545454545453</v>
      </c>
      <c r="D180" s="65">
        <v>10</v>
      </c>
      <c r="E180" s="9">
        <f>IF(D183=0, "-", D180/D183)</f>
        <v>0.55555555555555558</v>
      </c>
      <c r="F180" s="81">
        <v>55</v>
      </c>
      <c r="G180" s="34">
        <f>IF(F183=0, "-", F180/F183)</f>
        <v>0.27500000000000002</v>
      </c>
      <c r="H180" s="65">
        <v>80</v>
      </c>
      <c r="I180" s="9">
        <f>IF(H183=0, "-", H180/H183)</f>
        <v>0.44198895027624308</v>
      </c>
      <c r="J180" s="8">
        <f>IF(D180=0, "-", IF((B180-D180)/D180&lt;10, (B180-D180)/D180, "&gt;999%"))</f>
        <v>1</v>
      </c>
      <c r="K180" s="9">
        <f>IF(H180=0, "-", IF((F180-H180)/H180&lt;10, (F180-H180)/H180, "&gt;999%"))</f>
        <v>-0.3125</v>
      </c>
    </row>
    <row r="181" spans="1:11" x14ac:dyDescent="0.25">
      <c r="A181" s="7" t="s">
        <v>428</v>
      </c>
      <c r="B181" s="65">
        <v>24</v>
      </c>
      <c r="C181" s="34">
        <f>IF(B183=0, "-", B181/B183)</f>
        <v>0.54545454545454541</v>
      </c>
      <c r="D181" s="65">
        <v>7</v>
      </c>
      <c r="E181" s="9">
        <f>IF(D183=0, "-", D181/D183)</f>
        <v>0.3888888888888889</v>
      </c>
      <c r="F181" s="81">
        <v>139</v>
      </c>
      <c r="G181" s="34">
        <f>IF(F183=0, "-", F181/F183)</f>
        <v>0.69499999999999995</v>
      </c>
      <c r="H181" s="65">
        <v>96</v>
      </c>
      <c r="I181" s="9">
        <f>IF(H183=0, "-", H181/H183)</f>
        <v>0.53038674033149169</v>
      </c>
      <c r="J181" s="8">
        <f>IF(D181=0, "-", IF((B181-D181)/D181&lt;10, (B181-D181)/D181, "&gt;999%"))</f>
        <v>2.4285714285714284</v>
      </c>
      <c r="K181" s="9">
        <f>IF(H181=0, "-", IF((F181-H181)/H181&lt;10, (F181-H181)/H181, "&gt;999%"))</f>
        <v>0.44791666666666669</v>
      </c>
    </row>
    <row r="182" spans="1:11" x14ac:dyDescent="0.25">
      <c r="A182" s="2"/>
      <c r="B182" s="68"/>
      <c r="C182" s="33"/>
      <c r="D182" s="68"/>
      <c r="E182" s="6"/>
      <c r="F182" s="82"/>
      <c r="G182" s="33"/>
      <c r="H182" s="68"/>
      <c r="I182" s="6"/>
      <c r="J182" s="5"/>
      <c r="K182" s="6"/>
    </row>
    <row r="183" spans="1:11" s="43" customFormat="1" ht="13" x14ac:dyDescent="0.3">
      <c r="A183" s="162" t="s">
        <v>537</v>
      </c>
      <c r="B183" s="71">
        <f>SUM(B179:B182)</f>
        <v>44</v>
      </c>
      <c r="C183" s="40">
        <f>B183/1972</f>
        <v>2.231237322515213E-2</v>
      </c>
      <c r="D183" s="71">
        <f>SUM(D179:D182)</f>
        <v>18</v>
      </c>
      <c r="E183" s="41">
        <f>D183/1630</f>
        <v>1.1042944785276074E-2</v>
      </c>
      <c r="F183" s="77">
        <f>SUM(F179:F182)</f>
        <v>200</v>
      </c>
      <c r="G183" s="42">
        <f>F183/15027</f>
        <v>1.330937645571305E-2</v>
      </c>
      <c r="H183" s="71">
        <f>SUM(H179:H182)</f>
        <v>181</v>
      </c>
      <c r="I183" s="41">
        <f>H183/14054</f>
        <v>1.2878895688060339E-2</v>
      </c>
      <c r="J183" s="37">
        <f>IF(D183=0, "-", IF((B183-D183)/D183&lt;10, (B183-D183)/D183, "&gt;999%"))</f>
        <v>1.4444444444444444</v>
      </c>
      <c r="K183" s="38">
        <f>IF(H183=0, "-", IF((F183-H183)/H183&lt;10, (F183-H183)/H183, "&gt;999%"))</f>
        <v>0.10497237569060773</v>
      </c>
    </row>
    <row r="184" spans="1:11" x14ac:dyDescent="0.25">
      <c r="B184" s="83"/>
      <c r="D184" s="83"/>
      <c r="F184" s="83"/>
      <c r="H184" s="83"/>
    </row>
    <row r="185" spans="1:11" ht="13" x14ac:dyDescent="0.3">
      <c r="A185" s="163" t="s">
        <v>152</v>
      </c>
      <c r="B185" s="61" t="s">
        <v>12</v>
      </c>
      <c r="C185" s="62" t="s">
        <v>13</v>
      </c>
      <c r="D185" s="61" t="s">
        <v>12</v>
      </c>
      <c r="E185" s="63" t="s">
        <v>13</v>
      </c>
      <c r="F185" s="62" t="s">
        <v>12</v>
      </c>
      <c r="G185" s="62" t="s">
        <v>13</v>
      </c>
      <c r="H185" s="61" t="s">
        <v>12</v>
      </c>
      <c r="I185" s="63" t="s">
        <v>13</v>
      </c>
      <c r="J185" s="61"/>
      <c r="K185" s="63"/>
    </row>
    <row r="186" spans="1:11" x14ac:dyDescent="0.25">
      <c r="A186" s="7" t="s">
        <v>429</v>
      </c>
      <c r="B186" s="65">
        <v>0</v>
      </c>
      <c r="C186" s="34">
        <f>IF(B192=0, "-", B186/B192)</f>
        <v>0</v>
      </c>
      <c r="D186" s="65">
        <v>1</v>
      </c>
      <c r="E186" s="9">
        <f>IF(D192=0, "-", D186/D192)</f>
        <v>0.5</v>
      </c>
      <c r="F186" s="81">
        <v>2</v>
      </c>
      <c r="G186" s="34">
        <f>IF(F192=0, "-", F186/F192)</f>
        <v>9.5238095238095233E-2</v>
      </c>
      <c r="H186" s="65">
        <v>5</v>
      </c>
      <c r="I186" s="9">
        <f>IF(H192=0, "-", H186/H192)</f>
        <v>0.3125</v>
      </c>
      <c r="J186" s="8">
        <f>IF(D186=0, "-", IF((B186-D186)/D186&lt;10, (B186-D186)/D186, "&gt;999%"))</f>
        <v>-1</v>
      </c>
      <c r="K186" s="9">
        <f>IF(H186=0, "-", IF((F186-H186)/H186&lt;10, (F186-H186)/H186, "&gt;999%"))</f>
        <v>-0.6</v>
      </c>
    </row>
    <row r="187" spans="1:11" x14ac:dyDescent="0.25">
      <c r="A187" s="7" t="s">
        <v>430</v>
      </c>
      <c r="B187" s="65">
        <v>0</v>
      </c>
      <c r="C187" s="34">
        <f>IF(B192=0, "-", B187/B192)</f>
        <v>0</v>
      </c>
      <c r="D187" s="65">
        <v>1</v>
      </c>
      <c r="E187" s="9">
        <f>IF(D192=0, "-", D187/D192)</f>
        <v>0.5</v>
      </c>
      <c r="F187" s="81">
        <v>3</v>
      </c>
      <c r="G187" s="34">
        <f>IF(F192=0, "-", F187/F192)</f>
        <v>0.14285714285714285</v>
      </c>
      <c r="H187" s="65">
        <v>4</v>
      </c>
      <c r="I187" s="9">
        <f>IF(H192=0, "-", H187/H192)</f>
        <v>0.25</v>
      </c>
      <c r="J187" s="8">
        <f>IF(D187=0, "-", IF((B187-D187)/D187&lt;10, (B187-D187)/D187, "&gt;999%"))</f>
        <v>-1</v>
      </c>
      <c r="K187" s="9">
        <f>IF(H187=0, "-", IF((F187-H187)/H187&lt;10, (F187-H187)/H187, "&gt;999%"))</f>
        <v>-0.25</v>
      </c>
    </row>
    <row r="188" spans="1:11" x14ac:dyDescent="0.25">
      <c r="A188" s="7" t="s">
        <v>431</v>
      </c>
      <c r="B188" s="65">
        <v>0</v>
      </c>
      <c r="C188" s="34">
        <f>IF(B192=0, "-", B188/B192)</f>
        <v>0</v>
      </c>
      <c r="D188" s="65">
        <v>0</v>
      </c>
      <c r="E188" s="9">
        <f>IF(D192=0, "-", D188/D192)</f>
        <v>0</v>
      </c>
      <c r="F188" s="81">
        <v>10</v>
      </c>
      <c r="G188" s="34">
        <f>IF(F192=0, "-", F188/F192)</f>
        <v>0.47619047619047616</v>
      </c>
      <c r="H188" s="65">
        <v>0</v>
      </c>
      <c r="I188" s="9">
        <f>IF(H192=0, "-", H188/H192)</f>
        <v>0</v>
      </c>
      <c r="J188" s="8" t="str">
        <f>IF(D188=0, "-", IF((B188-D188)/D188&lt;10, (B188-D188)/D188, "&gt;999%"))</f>
        <v>-</v>
      </c>
      <c r="K188" s="9" t="str">
        <f>IF(H188=0, "-", IF((F188-H188)/H188&lt;10, (F188-H188)/H188, "&gt;999%"))</f>
        <v>-</v>
      </c>
    </row>
    <row r="189" spans="1:11" x14ac:dyDescent="0.25">
      <c r="A189" s="7" t="s">
        <v>432</v>
      </c>
      <c r="B189" s="65">
        <v>1</v>
      </c>
      <c r="C189" s="34">
        <f>IF(B192=0, "-", B189/B192)</f>
        <v>1</v>
      </c>
      <c r="D189" s="65">
        <v>0</v>
      </c>
      <c r="E189" s="9">
        <f>IF(D192=0, "-", D189/D192)</f>
        <v>0</v>
      </c>
      <c r="F189" s="81">
        <v>1</v>
      </c>
      <c r="G189" s="34">
        <f>IF(F192=0, "-", F189/F192)</f>
        <v>4.7619047619047616E-2</v>
      </c>
      <c r="H189" s="65">
        <v>4</v>
      </c>
      <c r="I189" s="9">
        <f>IF(H192=0, "-", H189/H192)</f>
        <v>0.25</v>
      </c>
      <c r="J189" s="8" t="str">
        <f>IF(D189=0, "-", IF((B189-D189)/D189&lt;10, (B189-D189)/D189, "&gt;999%"))</f>
        <v>-</v>
      </c>
      <c r="K189" s="9">
        <f>IF(H189=0, "-", IF((F189-H189)/H189&lt;10, (F189-H189)/H189, "&gt;999%"))</f>
        <v>-0.75</v>
      </c>
    </row>
    <row r="190" spans="1:11" x14ac:dyDescent="0.25">
      <c r="A190" s="7" t="s">
        <v>433</v>
      </c>
      <c r="B190" s="65">
        <v>0</v>
      </c>
      <c r="C190" s="34">
        <f>IF(B192=0, "-", B190/B192)</f>
        <v>0</v>
      </c>
      <c r="D190" s="65">
        <v>0</v>
      </c>
      <c r="E190" s="9">
        <f>IF(D192=0, "-", D190/D192)</f>
        <v>0</v>
      </c>
      <c r="F190" s="81">
        <v>5</v>
      </c>
      <c r="G190" s="34">
        <f>IF(F192=0, "-", F190/F192)</f>
        <v>0.23809523809523808</v>
      </c>
      <c r="H190" s="65">
        <v>3</v>
      </c>
      <c r="I190" s="9">
        <f>IF(H192=0, "-", H190/H192)</f>
        <v>0.1875</v>
      </c>
      <c r="J190" s="8" t="str">
        <f>IF(D190=0, "-", IF((B190-D190)/D190&lt;10, (B190-D190)/D190, "&gt;999%"))</f>
        <v>-</v>
      </c>
      <c r="K190" s="9">
        <f>IF(H190=0, "-", IF((F190-H190)/H190&lt;10, (F190-H190)/H190, "&gt;999%"))</f>
        <v>0.66666666666666663</v>
      </c>
    </row>
    <row r="191" spans="1:11" x14ac:dyDescent="0.25">
      <c r="A191" s="2"/>
      <c r="B191" s="68"/>
      <c r="C191" s="33"/>
      <c r="D191" s="68"/>
      <c r="E191" s="6"/>
      <c r="F191" s="82"/>
      <c r="G191" s="33"/>
      <c r="H191" s="68"/>
      <c r="I191" s="6"/>
      <c r="J191" s="5"/>
      <c r="K191" s="6"/>
    </row>
    <row r="192" spans="1:11" s="43" customFormat="1" ht="13" x14ac:dyDescent="0.3">
      <c r="A192" s="162" t="s">
        <v>536</v>
      </c>
      <c r="B192" s="71">
        <f>SUM(B186:B191)</f>
        <v>1</v>
      </c>
      <c r="C192" s="40">
        <f>B192/1972</f>
        <v>5.0709939148073022E-4</v>
      </c>
      <c r="D192" s="71">
        <f>SUM(D186:D191)</f>
        <v>2</v>
      </c>
      <c r="E192" s="41">
        <f>D192/1630</f>
        <v>1.2269938650306749E-3</v>
      </c>
      <c r="F192" s="77">
        <f>SUM(F186:F191)</f>
        <v>21</v>
      </c>
      <c r="G192" s="42">
        <f>F192/15027</f>
        <v>1.3974845278498702E-3</v>
      </c>
      <c r="H192" s="71">
        <f>SUM(H186:H191)</f>
        <v>16</v>
      </c>
      <c r="I192" s="41">
        <f>H192/14054</f>
        <v>1.1384659171766046E-3</v>
      </c>
      <c r="J192" s="37">
        <f>IF(D192=0, "-", IF((B192-D192)/D192&lt;10, (B192-D192)/D192, "&gt;999%"))</f>
        <v>-0.5</v>
      </c>
      <c r="K192" s="38">
        <f>IF(H192=0, "-", IF((F192-H192)/H192&lt;10, (F192-H192)/H192, "&gt;999%"))</f>
        <v>0.3125</v>
      </c>
    </row>
    <row r="193" spans="1:11" x14ac:dyDescent="0.25">
      <c r="B193" s="83"/>
      <c r="D193" s="83"/>
      <c r="F193" s="83"/>
      <c r="H193" s="83"/>
    </row>
    <row r="194" spans="1:11" s="43" customFormat="1" ht="13" x14ac:dyDescent="0.3">
      <c r="A194" s="162" t="s">
        <v>535</v>
      </c>
      <c r="B194" s="71">
        <v>45</v>
      </c>
      <c r="C194" s="40">
        <f>B194/1972</f>
        <v>2.281947261663286E-2</v>
      </c>
      <c r="D194" s="71">
        <v>20</v>
      </c>
      <c r="E194" s="41">
        <f>D194/1630</f>
        <v>1.2269938650306749E-2</v>
      </c>
      <c r="F194" s="77">
        <v>221</v>
      </c>
      <c r="G194" s="42">
        <f>F194/15027</f>
        <v>1.4706860983562921E-2</v>
      </c>
      <c r="H194" s="71">
        <v>197</v>
      </c>
      <c r="I194" s="41">
        <f>H194/14054</f>
        <v>1.4017361605236943E-2</v>
      </c>
      <c r="J194" s="37">
        <f>IF(D194=0, "-", IF((B194-D194)/D194&lt;10, (B194-D194)/D194, "&gt;999%"))</f>
        <v>1.25</v>
      </c>
      <c r="K194" s="38">
        <f>IF(H194=0, "-", IF((F194-H194)/H194&lt;10, (F194-H194)/H194, "&gt;999%"))</f>
        <v>0.12182741116751269</v>
      </c>
    </row>
    <row r="195" spans="1:11" x14ac:dyDescent="0.25">
      <c r="B195" s="83"/>
      <c r="D195" s="83"/>
      <c r="F195" s="83"/>
      <c r="H195" s="83"/>
    </row>
    <row r="196" spans="1:11" ht="13" x14ac:dyDescent="0.3">
      <c r="A196" s="27" t="s">
        <v>533</v>
      </c>
      <c r="B196" s="71">
        <f>B200-B198</f>
        <v>969</v>
      </c>
      <c r="C196" s="40">
        <f>B196/1972</f>
        <v>0.49137931034482757</v>
      </c>
      <c r="D196" s="71">
        <f>D200-D198</f>
        <v>744</v>
      </c>
      <c r="E196" s="41">
        <f>D196/1630</f>
        <v>0.45644171779141102</v>
      </c>
      <c r="F196" s="77">
        <f>F200-F198</f>
        <v>7116</v>
      </c>
      <c r="G196" s="42">
        <f>F196/15027</f>
        <v>0.47354761429427034</v>
      </c>
      <c r="H196" s="71">
        <f>H200-H198</f>
        <v>6263</v>
      </c>
      <c r="I196" s="41">
        <f>H196/14054</f>
        <v>0.44563825245481714</v>
      </c>
      <c r="J196" s="37">
        <f>IF(D196=0, "-", IF((B196-D196)/D196&lt;10, (B196-D196)/D196, "&gt;999%"))</f>
        <v>0.30241935483870969</v>
      </c>
      <c r="K196" s="38">
        <f>IF(H196=0, "-", IF((F196-H196)/H196&lt;10, (F196-H196)/H196, "&gt;999%"))</f>
        <v>0.1361967108414498</v>
      </c>
    </row>
    <row r="197" spans="1:11" ht="13" x14ac:dyDescent="0.3">
      <c r="A197" s="27"/>
      <c r="B197" s="71"/>
      <c r="C197" s="40"/>
      <c r="D197" s="71"/>
      <c r="E197" s="41"/>
      <c r="F197" s="77"/>
      <c r="G197" s="42"/>
      <c r="H197" s="71"/>
      <c r="I197" s="41"/>
      <c r="J197" s="37"/>
      <c r="K197" s="38"/>
    </row>
    <row r="198" spans="1:11" ht="13" x14ac:dyDescent="0.3">
      <c r="A198" s="27" t="s">
        <v>534</v>
      </c>
      <c r="B198" s="71">
        <v>135</v>
      </c>
      <c r="C198" s="40">
        <f>B198/1972</f>
        <v>6.8458417849898576E-2</v>
      </c>
      <c r="D198" s="71">
        <v>70</v>
      </c>
      <c r="E198" s="41">
        <f>D198/1630</f>
        <v>4.2944785276073622E-2</v>
      </c>
      <c r="F198" s="77">
        <v>1133</v>
      </c>
      <c r="G198" s="42">
        <f>F198/15027</f>
        <v>7.5397617621614427E-2</v>
      </c>
      <c r="H198" s="71">
        <v>689</v>
      </c>
      <c r="I198" s="41">
        <f>H198/14054</f>
        <v>4.9025188558417532E-2</v>
      </c>
      <c r="J198" s="37">
        <f>IF(D198=0, "-", IF((B198-D198)/D198&lt;10, (B198-D198)/D198, "&gt;999%"))</f>
        <v>0.9285714285714286</v>
      </c>
      <c r="K198" s="38">
        <f>IF(H198=0, "-", IF((F198-H198)/H198&lt;10, (F198-H198)/H198, "&gt;999%"))</f>
        <v>0.64441219158200291</v>
      </c>
    </row>
    <row r="199" spans="1:11" ht="13" x14ac:dyDescent="0.3">
      <c r="A199" s="27"/>
      <c r="B199" s="71"/>
      <c r="C199" s="40"/>
      <c r="D199" s="71"/>
      <c r="E199" s="41"/>
      <c r="F199" s="77"/>
      <c r="G199" s="42"/>
      <c r="H199" s="71"/>
      <c r="I199" s="41"/>
      <c r="J199" s="37"/>
      <c r="K199" s="38"/>
    </row>
    <row r="200" spans="1:11" ht="13" x14ac:dyDescent="0.3">
      <c r="A200" s="27" t="s">
        <v>532</v>
      </c>
      <c r="B200" s="71">
        <v>1104</v>
      </c>
      <c r="C200" s="40">
        <f>B200/1972</f>
        <v>0.55983772819472621</v>
      </c>
      <c r="D200" s="71">
        <v>814</v>
      </c>
      <c r="E200" s="41">
        <f>D200/1630</f>
        <v>0.49938650306748467</v>
      </c>
      <c r="F200" s="77">
        <v>8249</v>
      </c>
      <c r="G200" s="42">
        <f>F200/15027</f>
        <v>0.54894523191588473</v>
      </c>
      <c r="H200" s="71">
        <v>6952</v>
      </c>
      <c r="I200" s="41">
        <f>H200/14054</f>
        <v>0.49466344101323467</v>
      </c>
      <c r="J200" s="37">
        <f>IF(D200=0, "-", IF((B200-D200)/D200&lt;10, (B200-D200)/D200, "&gt;999%"))</f>
        <v>0.35626535626535627</v>
      </c>
      <c r="K200" s="38">
        <f>IF(H200=0, "-", IF((F200-H200)/H200&lt;10, (F200-H200)/H200, "&gt;999%"))</f>
        <v>0.1865650172612198</v>
      </c>
    </row>
  </sheetData>
  <mergeCells count="37">
    <mergeCell ref="B1:K1"/>
    <mergeCell ref="B2:K2"/>
    <mergeCell ref="B176:E176"/>
    <mergeCell ref="F176:I176"/>
    <mergeCell ref="J176:K176"/>
    <mergeCell ref="B177:C177"/>
    <mergeCell ref="D177:E177"/>
    <mergeCell ref="F177:G177"/>
    <mergeCell ref="H177:I177"/>
    <mergeCell ref="B124:E124"/>
    <mergeCell ref="F124:I124"/>
    <mergeCell ref="J124:K124"/>
    <mergeCell ref="B125:C125"/>
    <mergeCell ref="D125:E125"/>
    <mergeCell ref="F125:G125"/>
    <mergeCell ref="H125:I125"/>
    <mergeCell ref="B70:E70"/>
    <mergeCell ref="F70:I70"/>
    <mergeCell ref="J70:K70"/>
    <mergeCell ref="B71:C71"/>
    <mergeCell ref="D71:E71"/>
    <mergeCell ref="F71:G71"/>
    <mergeCell ref="H71:I71"/>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68" max="16383" man="1"/>
    <brk id="123" max="16383" man="1"/>
    <brk id="17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561</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IF(B45=0, "-", B7/B45)</f>
        <v>0</v>
      </c>
      <c r="D7" s="65">
        <v>1</v>
      </c>
      <c r="E7" s="21">
        <f>IF(D45=0, "-", D7/D45)</f>
        <v>1.2285012285012285E-3</v>
      </c>
      <c r="F7" s="81">
        <v>1</v>
      </c>
      <c r="G7" s="39">
        <f>IF(F45=0, "-", F7/F45)</f>
        <v>1.2122681537156019E-4</v>
      </c>
      <c r="H7" s="65">
        <v>2</v>
      </c>
      <c r="I7" s="21">
        <f>IF(H45=0, "-", H7/H45)</f>
        <v>2.8768699654775604E-4</v>
      </c>
      <c r="J7" s="20">
        <f t="shared" ref="J7:J43" si="0">IF(D7=0, "-", IF((B7-D7)/D7&lt;10, (B7-D7)/D7, "&gt;999%"))</f>
        <v>-1</v>
      </c>
      <c r="K7" s="21">
        <f t="shared" ref="K7:K43" si="1">IF(H7=0, "-", IF((F7-H7)/H7&lt;10, (F7-H7)/H7, "&gt;999%"))</f>
        <v>-0.5</v>
      </c>
    </row>
    <row r="8" spans="1:11" x14ac:dyDescent="0.25">
      <c r="A8" s="7" t="s">
        <v>32</v>
      </c>
      <c r="B8" s="65">
        <v>7</v>
      </c>
      <c r="C8" s="39">
        <f>IF(B45=0, "-", B8/B45)</f>
        <v>6.3405797101449279E-3</v>
      </c>
      <c r="D8" s="65">
        <v>7</v>
      </c>
      <c r="E8" s="21">
        <f>IF(D45=0, "-", D8/D45)</f>
        <v>8.5995085995085995E-3</v>
      </c>
      <c r="F8" s="81">
        <v>101</v>
      </c>
      <c r="G8" s="39">
        <f>IF(F45=0, "-", F8/F45)</f>
        <v>1.224390835252758E-2</v>
      </c>
      <c r="H8" s="65">
        <v>92</v>
      </c>
      <c r="I8" s="21">
        <f>IF(H45=0, "-", H8/H45)</f>
        <v>1.3233601841196778E-2</v>
      </c>
      <c r="J8" s="20">
        <f t="shared" si="0"/>
        <v>0</v>
      </c>
      <c r="K8" s="21">
        <f t="shared" si="1"/>
        <v>9.7826086956521743E-2</v>
      </c>
    </row>
    <row r="9" spans="1:11" x14ac:dyDescent="0.25">
      <c r="A9" s="7" t="s">
        <v>34</v>
      </c>
      <c r="B9" s="65">
        <v>14</v>
      </c>
      <c r="C9" s="39">
        <f>IF(B45=0, "-", B9/B45)</f>
        <v>1.2681159420289856E-2</v>
      </c>
      <c r="D9" s="65">
        <v>6</v>
      </c>
      <c r="E9" s="21">
        <f>IF(D45=0, "-", D9/D45)</f>
        <v>7.3710073710073713E-3</v>
      </c>
      <c r="F9" s="81">
        <v>77</v>
      </c>
      <c r="G9" s="39">
        <f>IF(F45=0, "-", F9/F45)</f>
        <v>9.334464783610134E-3</v>
      </c>
      <c r="H9" s="65">
        <v>85</v>
      </c>
      <c r="I9" s="21">
        <f>IF(H45=0, "-", H9/H45)</f>
        <v>1.2226697353279631E-2</v>
      </c>
      <c r="J9" s="20">
        <f t="shared" si="0"/>
        <v>1.3333333333333333</v>
      </c>
      <c r="K9" s="21">
        <f t="shared" si="1"/>
        <v>-9.4117647058823528E-2</v>
      </c>
    </row>
    <row r="10" spans="1:11" x14ac:dyDescent="0.25">
      <c r="A10" s="7" t="s">
        <v>35</v>
      </c>
      <c r="B10" s="65">
        <v>15</v>
      </c>
      <c r="C10" s="39">
        <f>IF(B45=0, "-", B10/B45)</f>
        <v>1.358695652173913E-2</v>
      </c>
      <c r="D10" s="65">
        <v>0</v>
      </c>
      <c r="E10" s="21">
        <f>IF(D45=0, "-", D10/D45)</f>
        <v>0</v>
      </c>
      <c r="F10" s="81">
        <v>196</v>
      </c>
      <c r="G10" s="39">
        <f>IF(F45=0, "-", F10/F45)</f>
        <v>2.3760455812825796E-2</v>
      </c>
      <c r="H10" s="65">
        <v>0</v>
      </c>
      <c r="I10" s="21">
        <f>IF(H45=0, "-", H10/H45)</f>
        <v>0</v>
      </c>
      <c r="J10" s="20" t="str">
        <f t="shared" si="0"/>
        <v>-</v>
      </c>
      <c r="K10" s="21" t="str">
        <f t="shared" si="1"/>
        <v>-</v>
      </c>
    </row>
    <row r="11" spans="1:11" x14ac:dyDescent="0.25">
      <c r="A11" s="7" t="s">
        <v>36</v>
      </c>
      <c r="B11" s="65">
        <v>8</v>
      </c>
      <c r="C11" s="39">
        <f>IF(B45=0, "-", B11/B45)</f>
        <v>7.246376811594203E-3</v>
      </c>
      <c r="D11" s="65">
        <v>0</v>
      </c>
      <c r="E11" s="21">
        <f>IF(D45=0, "-", D11/D45)</f>
        <v>0</v>
      </c>
      <c r="F11" s="81">
        <v>75</v>
      </c>
      <c r="G11" s="39">
        <f>IF(F45=0, "-", F11/F45)</f>
        <v>9.0920111528670147E-3</v>
      </c>
      <c r="H11" s="65">
        <v>0</v>
      </c>
      <c r="I11" s="21">
        <f>IF(H45=0, "-", H11/H45)</f>
        <v>0</v>
      </c>
      <c r="J11" s="20" t="str">
        <f t="shared" si="0"/>
        <v>-</v>
      </c>
      <c r="K11" s="21" t="str">
        <f t="shared" si="1"/>
        <v>-</v>
      </c>
    </row>
    <row r="12" spans="1:11" x14ac:dyDescent="0.25">
      <c r="A12" s="7" t="s">
        <v>38</v>
      </c>
      <c r="B12" s="65">
        <v>0</v>
      </c>
      <c r="C12" s="39">
        <f>IF(B45=0, "-", B12/B45)</f>
        <v>0</v>
      </c>
      <c r="D12" s="65">
        <v>0</v>
      </c>
      <c r="E12" s="21">
        <f>IF(D45=0, "-", D12/D45)</f>
        <v>0</v>
      </c>
      <c r="F12" s="81">
        <v>1</v>
      </c>
      <c r="G12" s="39">
        <f>IF(F45=0, "-", F12/F45)</f>
        <v>1.2122681537156019E-4</v>
      </c>
      <c r="H12" s="65">
        <v>0</v>
      </c>
      <c r="I12" s="21">
        <f>IF(H45=0, "-", H12/H45)</f>
        <v>0</v>
      </c>
      <c r="J12" s="20" t="str">
        <f t="shared" si="0"/>
        <v>-</v>
      </c>
      <c r="K12" s="21" t="str">
        <f t="shared" si="1"/>
        <v>-</v>
      </c>
    </row>
    <row r="13" spans="1:11" x14ac:dyDescent="0.25">
      <c r="A13" s="7" t="s">
        <v>39</v>
      </c>
      <c r="B13" s="65">
        <v>4</v>
      </c>
      <c r="C13" s="39">
        <f>IF(B45=0, "-", B13/B45)</f>
        <v>3.6231884057971015E-3</v>
      </c>
      <c r="D13" s="65">
        <v>0</v>
      </c>
      <c r="E13" s="21">
        <f>IF(D45=0, "-", D13/D45)</f>
        <v>0</v>
      </c>
      <c r="F13" s="81">
        <v>6</v>
      </c>
      <c r="G13" s="39">
        <f>IF(F45=0, "-", F13/F45)</f>
        <v>7.2736089222936117E-4</v>
      </c>
      <c r="H13" s="65">
        <v>0</v>
      </c>
      <c r="I13" s="21">
        <f>IF(H45=0, "-", H13/H45)</f>
        <v>0</v>
      </c>
      <c r="J13" s="20" t="str">
        <f t="shared" si="0"/>
        <v>-</v>
      </c>
      <c r="K13" s="21" t="str">
        <f t="shared" si="1"/>
        <v>-</v>
      </c>
    </row>
    <row r="14" spans="1:11" x14ac:dyDescent="0.25">
      <c r="A14" s="7" t="s">
        <v>44</v>
      </c>
      <c r="B14" s="65">
        <v>35</v>
      </c>
      <c r="C14" s="39">
        <f>IF(B45=0, "-", B14/B45)</f>
        <v>3.170289855072464E-2</v>
      </c>
      <c r="D14" s="65">
        <v>18</v>
      </c>
      <c r="E14" s="21">
        <f>IF(D45=0, "-", D14/D45)</f>
        <v>2.2113022113022112E-2</v>
      </c>
      <c r="F14" s="81">
        <v>247</v>
      </c>
      <c r="G14" s="39">
        <f>IF(F45=0, "-", F14/F45)</f>
        <v>2.9943023396775365E-2</v>
      </c>
      <c r="H14" s="65">
        <v>163</v>
      </c>
      <c r="I14" s="21">
        <f>IF(H45=0, "-", H14/H45)</f>
        <v>2.3446490218642119E-2</v>
      </c>
      <c r="J14" s="20">
        <f t="shared" si="0"/>
        <v>0.94444444444444442</v>
      </c>
      <c r="K14" s="21">
        <f t="shared" si="1"/>
        <v>0.51533742331288346</v>
      </c>
    </row>
    <row r="15" spans="1:11" x14ac:dyDescent="0.25">
      <c r="A15" s="7" t="s">
        <v>47</v>
      </c>
      <c r="B15" s="65">
        <v>1</v>
      </c>
      <c r="C15" s="39">
        <f>IF(B45=0, "-", B15/B45)</f>
        <v>9.0579710144927537E-4</v>
      </c>
      <c r="D15" s="65">
        <v>0</v>
      </c>
      <c r="E15" s="21">
        <f>IF(D45=0, "-", D15/D45)</f>
        <v>0</v>
      </c>
      <c r="F15" s="81">
        <v>7</v>
      </c>
      <c r="G15" s="39">
        <f>IF(F45=0, "-", F15/F45)</f>
        <v>8.4858770760092136E-4</v>
      </c>
      <c r="H15" s="65">
        <v>5</v>
      </c>
      <c r="I15" s="21">
        <f>IF(H45=0, "-", H15/H45)</f>
        <v>7.1921749136939013E-4</v>
      </c>
      <c r="J15" s="20" t="str">
        <f t="shared" si="0"/>
        <v>-</v>
      </c>
      <c r="K15" s="21">
        <f t="shared" si="1"/>
        <v>0.4</v>
      </c>
    </row>
    <row r="16" spans="1:11" x14ac:dyDescent="0.25">
      <c r="A16" s="7" t="s">
        <v>48</v>
      </c>
      <c r="B16" s="65">
        <v>3</v>
      </c>
      <c r="C16" s="39">
        <f>IF(B45=0, "-", B16/B45)</f>
        <v>2.717391304347826E-3</v>
      </c>
      <c r="D16" s="65">
        <v>16</v>
      </c>
      <c r="E16" s="21">
        <f>IF(D45=0, "-", D16/D45)</f>
        <v>1.9656019656019656E-2</v>
      </c>
      <c r="F16" s="81">
        <v>58</v>
      </c>
      <c r="G16" s="39">
        <f>IF(F45=0, "-", F16/F45)</f>
        <v>7.0311552915504911E-3</v>
      </c>
      <c r="H16" s="65">
        <v>53</v>
      </c>
      <c r="I16" s="21">
        <f>IF(H45=0, "-", H16/H45)</f>
        <v>7.6237054085155354E-3</v>
      </c>
      <c r="J16" s="20">
        <f t="shared" si="0"/>
        <v>-0.8125</v>
      </c>
      <c r="K16" s="21">
        <f t="shared" si="1"/>
        <v>9.4339622641509441E-2</v>
      </c>
    </row>
    <row r="17" spans="1:11" x14ac:dyDescent="0.25">
      <c r="A17" s="7" t="s">
        <v>50</v>
      </c>
      <c r="B17" s="65">
        <v>7</v>
      </c>
      <c r="C17" s="39">
        <f>IF(B45=0, "-", B17/B45)</f>
        <v>6.3405797101449279E-3</v>
      </c>
      <c r="D17" s="65">
        <v>18</v>
      </c>
      <c r="E17" s="21">
        <f>IF(D45=0, "-", D17/D45)</f>
        <v>2.2113022113022112E-2</v>
      </c>
      <c r="F17" s="81">
        <v>112</v>
      </c>
      <c r="G17" s="39">
        <f>IF(F45=0, "-", F17/F45)</f>
        <v>1.3577403321614742E-2</v>
      </c>
      <c r="H17" s="65">
        <v>172</v>
      </c>
      <c r="I17" s="21">
        <f>IF(H45=0, "-", H17/H45)</f>
        <v>2.4741081703107019E-2</v>
      </c>
      <c r="J17" s="20">
        <f t="shared" si="0"/>
        <v>-0.61111111111111116</v>
      </c>
      <c r="K17" s="21">
        <f t="shared" si="1"/>
        <v>-0.34883720930232559</v>
      </c>
    </row>
    <row r="18" spans="1:11" x14ac:dyDescent="0.25">
      <c r="A18" s="7" t="s">
        <v>51</v>
      </c>
      <c r="B18" s="65">
        <v>46</v>
      </c>
      <c r="C18" s="39">
        <f>IF(B45=0, "-", B18/B45)</f>
        <v>4.1666666666666664E-2</v>
      </c>
      <c r="D18" s="65">
        <v>79</v>
      </c>
      <c r="E18" s="21">
        <f>IF(D45=0, "-", D18/D45)</f>
        <v>9.7051597051597049E-2</v>
      </c>
      <c r="F18" s="81">
        <v>529</v>
      </c>
      <c r="G18" s="39">
        <f>IF(F45=0, "-", F18/F45)</f>
        <v>6.4128985331555338E-2</v>
      </c>
      <c r="H18" s="65">
        <v>609</v>
      </c>
      <c r="I18" s="21">
        <f>IF(H45=0, "-", H18/H45)</f>
        <v>8.7600690448791721E-2</v>
      </c>
      <c r="J18" s="20">
        <f t="shared" si="0"/>
        <v>-0.41772151898734178</v>
      </c>
      <c r="K18" s="21">
        <f t="shared" si="1"/>
        <v>-0.13136288998357964</v>
      </c>
    </row>
    <row r="19" spans="1:11" x14ac:dyDescent="0.25">
      <c r="A19" s="7" t="s">
        <v>54</v>
      </c>
      <c r="B19" s="65">
        <v>45</v>
      </c>
      <c r="C19" s="39">
        <f>IF(B45=0, "-", B19/B45)</f>
        <v>4.0760869565217392E-2</v>
      </c>
      <c r="D19" s="65">
        <v>14</v>
      </c>
      <c r="E19" s="21">
        <f>IF(D45=0, "-", D19/D45)</f>
        <v>1.7199017199017199E-2</v>
      </c>
      <c r="F19" s="81">
        <v>184</v>
      </c>
      <c r="G19" s="39">
        <f>IF(F45=0, "-", F19/F45)</f>
        <v>2.2305734028367073E-2</v>
      </c>
      <c r="H19" s="65">
        <v>175</v>
      </c>
      <c r="I19" s="21">
        <f>IF(H45=0, "-", H19/H45)</f>
        <v>2.5172612197928653E-2</v>
      </c>
      <c r="J19" s="20">
        <f t="shared" si="0"/>
        <v>2.2142857142857144</v>
      </c>
      <c r="K19" s="21">
        <f t="shared" si="1"/>
        <v>5.1428571428571428E-2</v>
      </c>
    </row>
    <row r="20" spans="1:11" x14ac:dyDescent="0.25">
      <c r="A20" s="7" t="s">
        <v>56</v>
      </c>
      <c r="B20" s="65">
        <v>0</v>
      </c>
      <c r="C20" s="39">
        <f>IF(B45=0, "-", B20/B45)</f>
        <v>0</v>
      </c>
      <c r="D20" s="65">
        <v>0</v>
      </c>
      <c r="E20" s="21">
        <f>IF(D45=0, "-", D20/D45)</f>
        <v>0</v>
      </c>
      <c r="F20" s="81">
        <v>4</v>
      </c>
      <c r="G20" s="39">
        <f>IF(F45=0, "-", F20/F45)</f>
        <v>4.8490726148624078E-4</v>
      </c>
      <c r="H20" s="65">
        <v>8</v>
      </c>
      <c r="I20" s="21">
        <f>IF(H45=0, "-", H20/H45)</f>
        <v>1.1507479861910242E-3</v>
      </c>
      <c r="J20" s="20" t="str">
        <f t="shared" si="0"/>
        <v>-</v>
      </c>
      <c r="K20" s="21">
        <f t="shared" si="1"/>
        <v>-0.5</v>
      </c>
    </row>
    <row r="21" spans="1:11" x14ac:dyDescent="0.25">
      <c r="A21" s="7" t="s">
        <v>57</v>
      </c>
      <c r="B21" s="65">
        <v>3</v>
      </c>
      <c r="C21" s="39">
        <f>IF(B45=0, "-", B21/B45)</f>
        <v>2.717391304347826E-3</v>
      </c>
      <c r="D21" s="65">
        <v>3</v>
      </c>
      <c r="E21" s="21">
        <f>IF(D45=0, "-", D21/D45)</f>
        <v>3.6855036855036856E-3</v>
      </c>
      <c r="F21" s="81">
        <v>33</v>
      </c>
      <c r="G21" s="39">
        <f>IF(F45=0, "-", F21/F45)</f>
        <v>4.0004849072614859E-3</v>
      </c>
      <c r="H21" s="65">
        <v>52</v>
      </c>
      <c r="I21" s="21">
        <f>IF(H45=0, "-", H21/H45)</f>
        <v>7.4798619102416572E-3</v>
      </c>
      <c r="J21" s="20">
        <f t="shared" si="0"/>
        <v>0</v>
      </c>
      <c r="K21" s="21">
        <f t="shared" si="1"/>
        <v>-0.36538461538461536</v>
      </c>
    </row>
    <row r="22" spans="1:11" x14ac:dyDescent="0.25">
      <c r="A22" s="7" t="s">
        <v>59</v>
      </c>
      <c r="B22" s="65">
        <v>69</v>
      </c>
      <c r="C22" s="39">
        <f>IF(B45=0, "-", B22/B45)</f>
        <v>6.25E-2</v>
      </c>
      <c r="D22" s="65">
        <v>61</v>
      </c>
      <c r="E22" s="21">
        <f>IF(D45=0, "-", D22/D45)</f>
        <v>7.4938574938574934E-2</v>
      </c>
      <c r="F22" s="81">
        <v>461</v>
      </c>
      <c r="G22" s="39">
        <f>IF(F45=0, "-", F22/F45)</f>
        <v>5.5885561886289251E-2</v>
      </c>
      <c r="H22" s="65">
        <v>473</v>
      </c>
      <c r="I22" s="21">
        <f>IF(H45=0, "-", H22/H45)</f>
        <v>6.8037974683544306E-2</v>
      </c>
      <c r="J22" s="20">
        <f t="shared" si="0"/>
        <v>0.13114754098360656</v>
      </c>
      <c r="K22" s="21">
        <f t="shared" si="1"/>
        <v>-2.5369978858350951E-2</v>
      </c>
    </row>
    <row r="23" spans="1:11" x14ac:dyDescent="0.25">
      <c r="A23" s="7" t="s">
        <v>61</v>
      </c>
      <c r="B23" s="65">
        <v>15</v>
      </c>
      <c r="C23" s="39">
        <f>IF(B45=0, "-", B23/B45)</f>
        <v>1.358695652173913E-2</v>
      </c>
      <c r="D23" s="65">
        <v>8</v>
      </c>
      <c r="E23" s="21">
        <f>IF(D45=0, "-", D23/D45)</f>
        <v>9.8280098280098278E-3</v>
      </c>
      <c r="F23" s="81">
        <v>92</v>
      </c>
      <c r="G23" s="39">
        <f>IF(F45=0, "-", F23/F45)</f>
        <v>1.1152867014183537E-2</v>
      </c>
      <c r="H23" s="65">
        <v>62</v>
      </c>
      <c r="I23" s="21">
        <f>IF(H45=0, "-", H23/H45)</f>
        <v>8.918296892980437E-3</v>
      </c>
      <c r="J23" s="20">
        <f t="shared" si="0"/>
        <v>0.875</v>
      </c>
      <c r="K23" s="21">
        <f t="shared" si="1"/>
        <v>0.4838709677419355</v>
      </c>
    </row>
    <row r="24" spans="1:11" x14ac:dyDescent="0.25">
      <c r="A24" s="7" t="s">
        <v>62</v>
      </c>
      <c r="B24" s="65">
        <v>3</v>
      </c>
      <c r="C24" s="39">
        <f>IF(B45=0, "-", B24/B45)</f>
        <v>2.717391304347826E-3</v>
      </c>
      <c r="D24" s="65">
        <v>3</v>
      </c>
      <c r="E24" s="21">
        <f>IF(D45=0, "-", D24/D45)</f>
        <v>3.6855036855036856E-3</v>
      </c>
      <c r="F24" s="81">
        <v>60</v>
      </c>
      <c r="G24" s="39">
        <f>IF(F45=0, "-", F24/F45)</f>
        <v>7.2736089222936113E-3</v>
      </c>
      <c r="H24" s="65">
        <v>104</v>
      </c>
      <c r="I24" s="21">
        <f>IF(H45=0, "-", H24/H45)</f>
        <v>1.4959723820483314E-2</v>
      </c>
      <c r="J24" s="20">
        <f t="shared" si="0"/>
        <v>0</v>
      </c>
      <c r="K24" s="21">
        <f t="shared" si="1"/>
        <v>-0.42307692307692307</v>
      </c>
    </row>
    <row r="25" spans="1:11" x14ac:dyDescent="0.25">
      <c r="A25" s="7" t="s">
        <v>63</v>
      </c>
      <c r="B25" s="65">
        <v>2</v>
      </c>
      <c r="C25" s="39">
        <f>IF(B45=0, "-", B25/B45)</f>
        <v>1.8115942028985507E-3</v>
      </c>
      <c r="D25" s="65">
        <v>6</v>
      </c>
      <c r="E25" s="21">
        <f>IF(D45=0, "-", D25/D45)</f>
        <v>7.3710073710073713E-3</v>
      </c>
      <c r="F25" s="81">
        <v>75</v>
      </c>
      <c r="G25" s="39">
        <f>IF(F45=0, "-", F25/F45)</f>
        <v>9.0920111528670147E-3</v>
      </c>
      <c r="H25" s="65">
        <v>33</v>
      </c>
      <c r="I25" s="21">
        <f>IF(H45=0, "-", H25/H45)</f>
        <v>4.7468354430379748E-3</v>
      </c>
      <c r="J25" s="20">
        <f t="shared" si="0"/>
        <v>-0.66666666666666663</v>
      </c>
      <c r="K25" s="21">
        <f t="shared" si="1"/>
        <v>1.2727272727272727</v>
      </c>
    </row>
    <row r="26" spans="1:11" x14ac:dyDescent="0.25">
      <c r="A26" s="7" t="s">
        <v>67</v>
      </c>
      <c r="B26" s="65">
        <v>0</v>
      </c>
      <c r="C26" s="39">
        <f>IF(B45=0, "-", B26/B45)</f>
        <v>0</v>
      </c>
      <c r="D26" s="65">
        <v>0</v>
      </c>
      <c r="E26" s="21">
        <f>IF(D45=0, "-", D26/D45)</f>
        <v>0</v>
      </c>
      <c r="F26" s="81">
        <v>1</v>
      </c>
      <c r="G26" s="39">
        <f>IF(F45=0, "-", F26/F45)</f>
        <v>1.2122681537156019E-4</v>
      </c>
      <c r="H26" s="65">
        <v>0</v>
      </c>
      <c r="I26" s="21">
        <f>IF(H45=0, "-", H26/H45)</f>
        <v>0</v>
      </c>
      <c r="J26" s="20" t="str">
        <f t="shared" si="0"/>
        <v>-</v>
      </c>
      <c r="K26" s="21" t="str">
        <f t="shared" si="1"/>
        <v>-</v>
      </c>
    </row>
    <row r="27" spans="1:11" x14ac:dyDescent="0.25">
      <c r="A27" s="7" t="s">
        <v>68</v>
      </c>
      <c r="B27" s="65">
        <v>68</v>
      </c>
      <c r="C27" s="39">
        <f>IF(B45=0, "-", B27/B45)</f>
        <v>6.1594202898550728E-2</v>
      </c>
      <c r="D27" s="65">
        <v>53</v>
      </c>
      <c r="E27" s="21">
        <f>IF(D45=0, "-", D27/D45)</f>
        <v>6.5110565110565108E-2</v>
      </c>
      <c r="F27" s="81">
        <v>675</v>
      </c>
      <c r="G27" s="39">
        <f>IF(F45=0, "-", F27/F45)</f>
        <v>8.1828100375803126E-2</v>
      </c>
      <c r="H27" s="65">
        <v>557</v>
      </c>
      <c r="I27" s="21">
        <f>IF(H45=0, "-", H27/H45)</f>
        <v>8.0120828538550057E-2</v>
      </c>
      <c r="J27" s="20">
        <f t="shared" si="0"/>
        <v>0.28301886792452829</v>
      </c>
      <c r="K27" s="21">
        <f t="shared" si="1"/>
        <v>0.2118491921005386</v>
      </c>
    </row>
    <row r="28" spans="1:11" x14ac:dyDescent="0.25">
      <c r="A28" s="7" t="s">
        <v>69</v>
      </c>
      <c r="B28" s="65">
        <v>12</v>
      </c>
      <c r="C28" s="39">
        <f>IF(B45=0, "-", B28/B45)</f>
        <v>1.0869565217391304E-2</v>
      </c>
      <c r="D28" s="65">
        <v>6</v>
      </c>
      <c r="E28" s="21">
        <f>IF(D45=0, "-", D28/D45)</f>
        <v>7.3710073710073713E-3</v>
      </c>
      <c r="F28" s="81">
        <v>85</v>
      </c>
      <c r="G28" s="39">
        <f>IF(F45=0, "-", F28/F45)</f>
        <v>1.0304279306582616E-2</v>
      </c>
      <c r="H28" s="65">
        <v>99</v>
      </c>
      <c r="I28" s="21">
        <f>IF(H45=0, "-", H28/H45)</f>
        <v>1.4240506329113924E-2</v>
      </c>
      <c r="J28" s="20">
        <f t="shared" si="0"/>
        <v>1</v>
      </c>
      <c r="K28" s="21">
        <f t="shared" si="1"/>
        <v>-0.14141414141414141</v>
      </c>
    </row>
    <row r="29" spans="1:11" x14ac:dyDescent="0.25">
      <c r="A29" s="7" t="s">
        <v>72</v>
      </c>
      <c r="B29" s="65">
        <v>40</v>
      </c>
      <c r="C29" s="39">
        <f>IF(B45=0, "-", B29/B45)</f>
        <v>3.6231884057971016E-2</v>
      </c>
      <c r="D29" s="65">
        <v>83</v>
      </c>
      <c r="E29" s="21">
        <f>IF(D45=0, "-", D29/D45)</f>
        <v>0.10196560196560196</v>
      </c>
      <c r="F29" s="81">
        <v>592</v>
      </c>
      <c r="G29" s="39">
        <f>IF(F45=0, "-", F29/F45)</f>
        <v>7.1766274699963634E-2</v>
      </c>
      <c r="H29" s="65">
        <v>503</v>
      </c>
      <c r="I29" s="21">
        <f>IF(H45=0, "-", H29/H45)</f>
        <v>7.235327963176065E-2</v>
      </c>
      <c r="J29" s="20">
        <f t="shared" si="0"/>
        <v>-0.51807228915662651</v>
      </c>
      <c r="K29" s="21">
        <f t="shared" si="1"/>
        <v>0.17693836978131214</v>
      </c>
    </row>
    <row r="30" spans="1:11" x14ac:dyDescent="0.25">
      <c r="A30" s="7" t="s">
        <v>73</v>
      </c>
      <c r="B30" s="65">
        <v>0</v>
      </c>
      <c r="C30" s="39">
        <f>IF(B45=0, "-", B30/B45)</f>
        <v>0</v>
      </c>
      <c r="D30" s="65">
        <v>1</v>
      </c>
      <c r="E30" s="21">
        <f>IF(D45=0, "-", D30/D45)</f>
        <v>1.2285012285012285E-3</v>
      </c>
      <c r="F30" s="81">
        <v>8</v>
      </c>
      <c r="G30" s="39">
        <f>IF(F45=0, "-", F30/F45)</f>
        <v>9.6981452297248156E-4</v>
      </c>
      <c r="H30" s="65">
        <v>12</v>
      </c>
      <c r="I30" s="21">
        <f>IF(H45=0, "-", H30/H45)</f>
        <v>1.7261219792865361E-3</v>
      </c>
      <c r="J30" s="20">
        <f t="shared" si="0"/>
        <v>-1</v>
      </c>
      <c r="K30" s="21">
        <f t="shared" si="1"/>
        <v>-0.33333333333333331</v>
      </c>
    </row>
    <row r="31" spans="1:11" x14ac:dyDescent="0.25">
      <c r="A31" s="7" t="s">
        <v>74</v>
      </c>
      <c r="B31" s="65">
        <v>146</v>
      </c>
      <c r="C31" s="39">
        <f>IF(B45=0, "-", B31/B45)</f>
        <v>0.13224637681159421</v>
      </c>
      <c r="D31" s="65">
        <v>78</v>
      </c>
      <c r="E31" s="21">
        <f>IF(D45=0, "-", D31/D45)</f>
        <v>9.5823095823095825E-2</v>
      </c>
      <c r="F31" s="81">
        <v>712</v>
      </c>
      <c r="G31" s="39">
        <f>IF(F45=0, "-", F31/F45)</f>
        <v>8.6313492544550854E-2</v>
      </c>
      <c r="H31" s="65">
        <v>717</v>
      </c>
      <c r="I31" s="21">
        <f>IF(H45=0, "-", H31/H45)</f>
        <v>0.10313578826237053</v>
      </c>
      <c r="J31" s="20">
        <f t="shared" si="0"/>
        <v>0.87179487179487181</v>
      </c>
      <c r="K31" s="21">
        <f t="shared" si="1"/>
        <v>-6.9735006973500697E-3</v>
      </c>
    </row>
    <row r="32" spans="1:11" x14ac:dyDescent="0.25">
      <c r="A32" s="7" t="s">
        <v>75</v>
      </c>
      <c r="B32" s="65">
        <v>57</v>
      </c>
      <c r="C32" s="39">
        <f>IF(B45=0, "-", B32/B45)</f>
        <v>5.1630434782608696E-2</v>
      </c>
      <c r="D32" s="65">
        <v>19</v>
      </c>
      <c r="E32" s="21">
        <f>IF(D45=0, "-", D32/D45)</f>
        <v>2.334152334152334E-2</v>
      </c>
      <c r="F32" s="81">
        <v>299</v>
      </c>
      <c r="G32" s="39">
        <f>IF(F45=0, "-", F32/F45)</f>
        <v>3.6246817796096495E-2</v>
      </c>
      <c r="H32" s="65">
        <v>201</v>
      </c>
      <c r="I32" s="21">
        <f>IF(H45=0, "-", H32/H45)</f>
        <v>2.8912543153049482E-2</v>
      </c>
      <c r="J32" s="20">
        <f t="shared" si="0"/>
        <v>2</v>
      </c>
      <c r="K32" s="21">
        <f t="shared" si="1"/>
        <v>0.48756218905472637</v>
      </c>
    </row>
    <row r="33" spans="1:11" x14ac:dyDescent="0.25">
      <c r="A33" s="7" t="s">
        <v>76</v>
      </c>
      <c r="B33" s="65">
        <v>1</v>
      </c>
      <c r="C33" s="39">
        <f>IF(B45=0, "-", B33/B45)</f>
        <v>9.0579710144927537E-4</v>
      </c>
      <c r="D33" s="65">
        <v>1</v>
      </c>
      <c r="E33" s="21">
        <f>IF(D45=0, "-", D33/D45)</f>
        <v>1.2285012285012285E-3</v>
      </c>
      <c r="F33" s="81">
        <v>14</v>
      </c>
      <c r="G33" s="39">
        <f>IF(F45=0, "-", F33/F45)</f>
        <v>1.6971754152018427E-3</v>
      </c>
      <c r="H33" s="65">
        <v>19</v>
      </c>
      <c r="I33" s="21">
        <f>IF(H45=0, "-", H33/H45)</f>
        <v>2.7330264672036824E-3</v>
      </c>
      <c r="J33" s="20">
        <f t="shared" si="0"/>
        <v>0</v>
      </c>
      <c r="K33" s="21">
        <f t="shared" si="1"/>
        <v>-0.26315789473684209</v>
      </c>
    </row>
    <row r="34" spans="1:11" x14ac:dyDescent="0.25">
      <c r="A34" s="7" t="s">
        <v>78</v>
      </c>
      <c r="B34" s="65">
        <v>3</v>
      </c>
      <c r="C34" s="39">
        <f>IF(B45=0, "-", B34/B45)</f>
        <v>2.717391304347826E-3</v>
      </c>
      <c r="D34" s="65">
        <v>6</v>
      </c>
      <c r="E34" s="21">
        <f>IF(D45=0, "-", D34/D45)</f>
        <v>7.3710073710073713E-3</v>
      </c>
      <c r="F34" s="81">
        <v>44</v>
      </c>
      <c r="G34" s="39">
        <f>IF(F45=0, "-", F34/F45)</f>
        <v>5.3339798763486481E-3</v>
      </c>
      <c r="H34" s="65">
        <v>53</v>
      </c>
      <c r="I34" s="21">
        <f>IF(H45=0, "-", H34/H45)</f>
        <v>7.6237054085155354E-3</v>
      </c>
      <c r="J34" s="20">
        <f t="shared" si="0"/>
        <v>-0.5</v>
      </c>
      <c r="K34" s="21">
        <f t="shared" si="1"/>
        <v>-0.16981132075471697</v>
      </c>
    </row>
    <row r="35" spans="1:11" x14ac:dyDescent="0.25">
      <c r="A35" s="7" t="s">
        <v>80</v>
      </c>
      <c r="B35" s="65">
        <v>17</v>
      </c>
      <c r="C35" s="39">
        <f>IF(B45=0, "-", B35/B45)</f>
        <v>1.5398550724637682E-2</v>
      </c>
      <c r="D35" s="65">
        <v>14</v>
      </c>
      <c r="E35" s="21">
        <f>IF(D45=0, "-", D35/D45)</f>
        <v>1.7199017199017199E-2</v>
      </c>
      <c r="F35" s="81">
        <v>89</v>
      </c>
      <c r="G35" s="39">
        <f>IF(F45=0, "-", F35/F45)</f>
        <v>1.0789186568068857E-2</v>
      </c>
      <c r="H35" s="65">
        <v>80</v>
      </c>
      <c r="I35" s="21">
        <f>IF(H45=0, "-", H35/H45)</f>
        <v>1.1507479861910242E-2</v>
      </c>
      <c r="J35" s="20">
        <f t="shared" si="0"/>
        <v>0.21428571428571427</v>
      </c>
      <c r="K35" s="21">
        <f t="shared" si="1"/>
        <v>0.1125</v>
      </c>
    </row>
    <row r="36" spans="1:11" x14ac:dyDescent="0.25">
      <c r="A36" s="7" t="s">
        <v>83</v>
      </c>
      <c r="B36" s="65">
        <v>13</v>
      </c>
      <c r="C36" s="39">
        <f>IF(B45=0, "-", B36/B45)</f>
        <v>1.177536231884058E-2</v>
      </c>
      <c r="D36" s="65">
        <v>15</v>
      </c>
      <c r="E36" s="21">
        <f>IF(D45=0, "-", D36/D45)</f>
        <v>1.8427518427518427E-2</v>
      </c>
      <c r="F36" s="81">
        <v>116</v>
      </c>
      <c r="G36" s="39">
        <f>IF(F45=0, "-", F36/F45)</f>
        <v>1.4062310583100982E-2</v>
      </c>
      <c r="H36" s="65">
        <v>93</v>
      </c>
      <c r="I36" s="21">
        <f>IF(H45=0, "-", H36/H45)</f>
        <v>1.3377445339470656E-2</v>
      </c>
      <c r="J36" s="20">
        <f t="shared" si="0"/>
        <v>-0.13333333333333333</v>
      </c>
      <c r="K36" s="21">
        <f t="shared" si="1"/>
        <v>0.24731182795698925</v>
      </c>
    </row>
    <row r="37" spans="1:11" x14ac:dyDescent="0.25">
      <c r="A37" s="7" t="s">
        <v>84</v>
      </c>
      <c r="B37" s="65">
        <v>3</v>
      </c>
      <c r="C37" s="39">
        <f>IF(B45=0, "-", B37/B45)</f>
        <v>2.717391304347826E-3</v>
      </c>
      <c r="D37" s="65">
        <v>4</v>
      </c>
      <c r="E37" s="21">
        <f>IF(D45=0, "-", D37/D45)</f>
        <v>4.9140049140049139E-3</v>
      </c>
      <c r="F37" s="81">
        <v>66</v>
      </c>
      <c r="G37" s="39">
        <f>IF(F45=0, "-", F37/F45)</f>
        <v>8.0009698145229718E-3</v>
      </c>
      <c r="H37" s="65">
        <v>29</v>
      </c>
      <c r="I37" s="21">
        <f>IF(H45=0, "-", H37/H45)</f>
        <v>4.1714614499424622E-3</v>
      </c>
      <c r="J37" s="20">
        <f t="shared" si="0"/>
        <v>-0.25</v>
      </c>
      <c r="K37" s="21">
        <f t="shared" si="1"/>
        <v>1.2758620689655173</v>
      </c>
    </row>
    <row r="38" spans="1:11" x14ac:dyDescent="0.25">
      <c r="A38" s="7" t="s">
        <v>85</v>
      </c>
      <c r="B38" s="65">
        <v>118</v>
      </c>
      <c r="C38" s="39">
        <f>IF(B45=0, "-", B38/B45)</f>
        <v>0.1068840579710145</v>
      </c>
      <c r="D38" s="65">
        <v>78</v>
      </c>
      <c r="E38" s="21">
        <f>IF(D45=0, "-", D38/D45)</f>
        <v>9.5823095823095825E-2</v>
      </c>
      <c r="F38" s="81">
        <v>971</v>
      </c>
      <c r="G38" s="39">
        <f>IF(F45=0, "-", F38/F45)</f>
        <v>0.11771123772578494</v>
      </c>
      <c r="H38" s="65">
        <v>734</v>
      </c>
      <c r="I38" s="21">
        <f>IF(H45=0, "-", H38/H45)</f>
        <v>0.10558112773302647</v>
      </c>
      <c r="J38" s="20">
        <f t="shared" si="0"/>
        <v>0.51282051282051277</v>
      </c>
      <c r="K38" s="21">
        <f t="shared" si="1"/>
        <v>0.32288828337874659</v>
      </c>
    </row>
    <row r="39" spans="1:11" x14ac:dyDescent="0.25">
      <c r="A39" s="7" t="s">
        <v>86</v>
      </c>
      <c r="B39" s="65">
        <v>16</v>
      </c>
      <c r="C39" s="39">
        <f>IF(B45=0, "-", B39/B45)</f>
        <v>1.4492753623188406E-2</v>
      </c>
      <c r="D39" s="65">
        <v>14</v>
      </c>
      <c r="E39" s="21">
        <f>IF(D45=0, "-", D39/D45)</f>
        <v>1.7199017199017199E-2</v>
      </c>
      <c r="F39" s="81">
        <v>168</v>
      </c>
      <c r="G39" s="39">
        <f>IF(F45=0, "-", F39/F45)</f>
        <v>2.0366104982422112E-2</v>
      </c>
      <c r="H39" s="65">
        <v>146</v>
      </c>
      <c r="I39" s="21">
        <f>IF(H45=0, "-", H39/H45)</f>
        <v>2.100115074798619E-2</v>
      </c>
      <c r="J39" s="20">
        <f t="shared" si="0"/>
        <v>0.14285714285714285</v>
      </c>
      <c r="K39" s="21">
        <f t="shared" si="1"/>
        <v>0.15068493150684931</v>
      </c>
    </row>
    <row r="40" spans="1:11" x14ac:dyDescent="0.25">
      <c r="A40" s="7" t="s">
        <v>87</v>
      </c>
      <c r="B40" s="65">
        <v>29</v>
      </c>
      <c r="C40" s="39">
        <f>IF(B45=0, "-", B40/B45)</f>
        <v>2.6268115942028984E-2</v>
      </c>
      <c r="D40" s="65">
        <v>4</v>
      </c>
      <c r="E40" s="21">
        <f>IF(D45=0, "-", D40/D45)</f>
        <v>4.9140049140049139E-3</v>
      </c>
      <c r="F40" s="81">
        <v>240</v>
      </c>
      <c r="G40" s="39">
        <f>IF(F45=0, "-", F40/F45)</f>
        <v>2.9094435689174445E-2</v>
      </c>
      <c r="H40" s="65">
        <v>6</v>
      </c>
      <c r="I40" s="21">
        <f>IF(H45=0, "-", H40/H45)</f>
        <v>8.6306098964326807E-4</v>
      </c>
      <c r="J40" s="20">
        <f t="shared" si="0"/>
        <v>6.25</v>
      </c>
      <c r="K40" s="21" t="str">
        <f t="shared" si="1"/>
        <v>&gt;999%</v>
      </c>
    </row>
    <row r="41" spans="1:11" x14ac:dyDescent="0.25">
      <c r="A41" s="7" t="s">
        <v>88</v>
      </c>
      <c r="B41" s="65">
        <v>178</v>
      </c>
      <c r="C41" s="39">
        <f>IF(B45=0, "-", B41/B45)</f>
        <v>0.16123188405797101</v>
      </c>
      <c r="D41" s="65">
        <v>140</v>
      </c>
      <c r="E41" s="21">
        <f>IF(D45=0, "-", D41/D45)</f>
        <v>0.171990171990172</v>
      </c>
      <c r="F41" s="81">
        <v>1102</v>
      </c>
      <c r="G41" s="39">
        <f>IF(F45=0, "-", F41/F45)</f>
        <v>0.13359195053945933</v>
      </c>
      <c r="H41" s="65">
        <v>1256</v>
      </c>
      <c r="I41" s="21">
        <f>IF(H45=0, "-", H41/H45)</f>
        <v>0.1806674338319908</v>
      </c>
      <c r="J41" s="20">
        <f t="shared" si="0"/>
        <v>0.27142857142857141</v>
      </c>
      <c r="K41" s="21">
        <f t="shared" si="1"/>
        <v>-0.12261146496815287</v>
      </c>
    </row>
    <row r="42" spans="1:11" x14ac:dyDescent="0.25">
      <c r="A42" s="7" t="s">
        <v>90</v>
      </c>
      <c r="B42" s="65">
        <v>97</v>
      </c>
      <c r="C42" s="39">
        <f>IF(B45=0, "-", B42/B45)</f>
        <v>8.7862318840579712E-2</v>
      </c>
      <c r="D42" s="65">
        <v>44</v>
      </c>
      <c r="E42" s="21">
        <f>IF(D45=0, "-", D42/D45)</f>
        <v>5.4054054054054057E-2</v>
      </c>
      <c r="F42" s="81">
        <v>488</v>
      </c>
      <c r="G42" s="39">
        <f>IF(F45=0, "-", F42/F45)</f>
        <v>5.9158685901321374E-2</v>
      </c>
      <c r="H42" s="65">
        <v>199</v>
      </c>
      <c r="I42" s="21">
        <f>IF(H45=0, "-", H42/H45)</f>
        <v>2.8624856156501725E-2</v>
      </c>
      <c r="J42" s="20">
        <f t="shared" si="0"/>
        <v>1.2045454545454546</v>
      </c>
      <c r="K42" s="21">
        <f t="shared" si="1"/>
        <v>1.4522613065326633</v>
      </c>
    </row>
    <row r="43" spans="1:11" x14ac:dyDescent="0.25">
      <c r="A43" s="7" t="s">
        <v>91</v>
      </c>
      <c r="B43" s="65">
        <v>29</v>
      </c>
      <c r="C43" s="39">
        <f>IF(B45=0, "-", B43/B45)</f>
        <v>2.6268115942028984E-2</v>
      </c>
      <c r="D43" s="65">
        <v>14</v>
      </c>
      <c r="E43" s="21">
        <f>IF(D45=0, "-", D43/D45)</f>
        <v>1.7199017199017199E-2</v>
      </c>
      <c r="F43" s="81">
        <v>260</v>
      </c>
      <c r="G43" s="39">
        <f>IF(F45=0, "-", F43/F45)</f>
        <v>3.1518971996605652E-2</v>
      </c>
      <c r="H43" s="65">
        <v>160</v>
      </c>
      <c r="I43" s="21">
        <f>IF(H45=0, "-", H43/H45)</f>
        <v>2.3014959723820484E-2</v>
      </c>
      <c r="J43" s="20">
        <f t="shared" si="0"/>
        <v>1.0714285714285714</v>
      </c>
      <c r="K43" s="21">
        <f t="shared" si="1"/>
        <v>0.625</v>
      </c>
    </row>
    <row r="44" spans="1:11" x14ac:dyDescent="0.25">
      <c r="A44" s="2"/>
      <c r="B44" s="68"/>
      <c r="C44" s="33"/>
      <c r="D44" s="68"/>
      <c r="E44" s="6"/>
      <c r="F44" s="82"/>
      <c r="G44" s="33"/>
      <c r="H44" s="68"/>
      <c r="I44" s="6"/>
      <c r="J44" s="5"/>
      <c r="K44" s="6"/>
    </row>
    <row r="45" spans="1:11" s="43" customFormat="1" ht="13" x14ac:dyDescent="0.3">
      <c r="A45" s="162" t="s">
        <v>532</v>
      </c>
      <c r="B45" s="71">
        <f>SUM(B7:B44)</f>
        <v>1104</v>
      </c>
      <c r="C45" s="40">
        <v>1</v>
      </c>
      <c r="D45" s="71">
        <f>SUM(D7:D44)</f>
        <v>814</v>
      </c>
      <c r="E45" s="41">
        <v>1</v>
      </c>
      <c r="F45" s="77">
        <f>SUM(F7:F44)</f>
        <v>8249</v>
      </c>
      <c r="G45" s="42">
        <v>1</v>
      </c>
      <c r="H45" s="71">
        <f>SUM(H7:H44)</f>
        <v>6952</v>
      </c>
      <c r="I45" s="41">
        <v>1</v>
      </c>
      <c r="J45" s="37">
        <f>IF(D45=0, "-", (B45-D45)/D45)</f>
        <v>0.35626535626535627</v>
      </c>
      <c r="K45" s="38">
        <f>IF(H45=0, "-", (F45-H45)/H45)</f>
        <v>0.1865650172612198</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6"/>
  <sheetViews>
    <sheetView tabSelected="1"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164" t="s">
        <v>119</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121</v>
      </c>
      <c r="B6" s="61" t="s">
        <v>12</v>
      </c>
      <c r="C6" s="62" t="s">
        <v>13</v>
      </c>
      <c r="D6" s="61" t="s">
        <v>12</v>
      </c>
      <c r="E6" s="63" t="s">
        <v>13</v>
      </c>
      <c r="F6" s="62" t="s">
        <v>12</v>
      </c>
      <c r="G6" s="62" t="s">
        <v>13</v>
      </c>
      <c r="H6" s="61" t="s">
        <v>12</v>
      </c>
      <c r="I6" s="63" t="s">
        <v>13</v>
      </c>
      <c r="J6" s="61"/>
      <c r="K6" s="63"/>
    </row>
    <row r="7" spans="1:11" x14ac:dyDescent="0.25">
      <c r="A7" s="7" t="s">
        <v>434</v>
      </c>
      <c r="B7" s="65">
        <v>0</v>
      </c>
      <c r="C7" s="34">
        <f>IF(B12=0, "-", B7/B12)</f>
        <v>0</v>
      </c>
      <c r="D7" s="65">
        <v>0</v>
      </c>
      <c r="E7" s="9">
        <f>IF(D12=0, "-", D7/D12)</f>
        <v>0</v>
      </c>
      <c r="F7" s="81">
        <v>0</v>
      </c>
      <c r="G7" s="34">
        <f>IF(F12=0, "-", F7/F12)</f>
        <v>0</v>
      </c>
      <c r="H7" s="65">
        <v>1</v>
      </c>
      <c r="I7" s="9">
        <f>IF(H12=0, "-", H7/H12)</f>
        <v>2.1276595744680851E-2</v>
      </c>
      <c r="J7" s="8" t="str">
        <f>IF(D7=0, "-", IF((B7-D7)/D7&lt;10, (B7-D7)/D7, "&gt;999%"))</f>
        <v>-</v>
      </c>
      <c r="K7" s="9">
        <f>IF(H7=0, "-", IF((F7-H7)/H7&lt;10, (F7-H7)/H7, "&gt;999%"))</f>
        <v>-1</v>
      </c>
    </row>
    <row r="8" spans="1:11" x14ac:dyDescent="0.25">
      <c r="A8" s="7" t="s">
        <v>435</v>
      </c>
      <c r="B8" s="65">
        <v>1</v>
      </c>
      <c r="C8" s="34">
        <f>IF(B12=0, "-", B8/B12)</f>
        <v>0.5</v>
      </c>
      <c r="D8" s="65">
        <v>0</v>
      </c>
      <c r="E8" s="9">
        <f>IF(D12=0, "-", D8/D12)</f>
        <v>0</v>
      </c>
      <c r="F8" s="81">
        <v>21</v>
      </c>
      <c r="G8" s="34">
        <f>IF(F12=0, "-", F8/F12)</f>
        <v>0.51219512195121952</v>
      </c>
      <c r="H8" s="65">
        <v>11</v>
      </c>
      <c r="I8" s="9">
        <f>IF(H12=0, "-", H8/H12)</f>
        <v>0.23404255319148937</v>
      </c>
      <c r="J8" s="8" t="str">
        <f>IF(D8=0, "-", IF((B8-D8)/D8&lt;10, (B8-D8)/D8, "&gt;999%"))</f>
        <v>-</v>
      </c>
      <c r="K8" s="9">
        <f>IF(H8=0, "-", IF((F8-H8)/H8&lt;10, (F8-H8)/H8, "&gt;999%"))</f>
        <v>0.90909090909090906</v>
      </c>
    </row>
    <row r="9" spans="1:11" x14ac:dyDescent="0.25">
      <c r="A9" s="7" t="s">
        <v>436</v>
      </c>
      <c r="B9" s="65">
        <v>1</v>
      </c>
      <c r="C9" s="34">
        <f>IF(B12=0, "-", B9/B12)</f>
        <v>0.5</v>
      </c>
      <c r="D9" s="65">
        <v>5</v>
      </c>
      <c r="E9" s="9">
        <f>IF(D12=0, "-", D9/D12)</f>
        <v>1</v>
      </c>
      <c r="F9" s="81">
        <v>20</v>
      </c>
      <c r="G9" s="34">
        <f>IF(F12=0, "-", F9/F12)</f>
        <v>0.48780487804878048</v>
      </c>
      <c r="H9" s="65">
        <v>33</v>
      </c>
      <c r="I9" s="9">
        <f>IF(H12=0, "-", H9/H12)</f>
        <v>0.7021276595744681</v>
      </c>
      <c r="J9" s="8">
        <f>IF(D9=0, "-", IF((B9-D9)/D9&lt;10, (B9-D9)/D9, "&gt;999%"))</f>
        <v>-0.8</v>
      </c>
      <c r="K9" s="9">
        <f>IF(H9=0, "-", IF((F9-H9)/H9&lt;10, (F9-H9)/H9, "&gt;999%"))</f>
        <v>-0.39393939393939392</v>
      </c>
    </row>
    <row r="10" spans="1:11" x14ac:dyDescent="0.25">
      <c r="A10" s="7" t="s">
        <v>437</v>
      </c>
      <c r="B10" s="65">
        <v>0</v>
      </c>
      <c r="C10" s="34">
        <f>IF(B12=0, "-", B10/B12)</f>
        <v>0</v>
      </c>
      <c r="D10" s="65">
        <v>0</v>
      </c>
      <c r="E10" s="9">
        <f>IF(D12=0, "-", D10/D12)</f>
        <v>0</v>
      </c>
      <c r="F10" s="81">
        <v>0</v>
      </c>
      <c r="G10" s="34">
        <f>IF(F12=0, "-", F10/F12)</f>
        <v>0</v>
      </c>
      <c r="H10" s="65">
        <v>2</v>
      </c>
      <c r="I10" s="9">
        <f>IF(H12=0, "-", H10/H12)</f>
        <v>4.2553191489361701E-2</v>
      </c>
      <c r="J10" s="8" t="str">
        <f>IF(D10=0, "-", IF((B10-D10)/D10&lt;10, (B10-D10)/D10, "&gt;999%"))</f>
        <v>-</v>
      </c>
      <c r="K10" s="9">
        <f>IF(H10=0, "-", IF((F10-H10)/H10&lt;10, (F10-H10)/H10, "&gt;999%"))</f>
        <v>-1</v>
      </c>
    </row>
    <row r="11" spans="1:11" x14ac:dyDescent="0.25">
      <c r="A11" s="2"/>
      <c r="B11" s="68"/>
      <c r="C11" s="33"/>
      <c r="D11" s="68"/>
      <c r="E11" s="6"/>
      <c r="F11" s="82"/>
      <c r="G11" s="33"/>
      <c r="H11" s="68"/>
      <c r="I11" s="6"/>
      <c r="J11" s="5"/>
      <c r="K11" s="6"/>
    </row>
    <row r="12" spans="1:11" s="43" customFormat="1" ht="13" x14ac:dyDescent="0.3">
      <c r="A12" s="162" t="s">
        <v>555</v>
      </c>
      <c r="B12" s="71">
        <f>SUM(B7:B11)</f>
        <v>2</v>
      </c>
      <c r="C12" s="40">
        <f>B12/1972</f>
        <v>1.0141987829614604E-3</v>
      </c>
      <c r="D12" s="71">
        <f>SUM(D7:D11)</f>
        <v>5</v>
      </c>
      <c r="E12" s="41">
        <f>D12/1630</f>
        <v>3.0674846625766872E-3</v>
      </c>
      <c r="F12" s="77">
        <f>SUM(F7:F11)</f>
        <v>41</v>
      </c>
      <c r="G12" s="42">
        <f>F12/15027</f>
        <v>2.7284221734211753E-3</v>
      </c>
      <c r="H12" s="71">
        <f>SUM(H7:H11)</f>
        <v>47</v>
      </c>
      <c r="I12" s="41">
        <f>H12/14054</f>
        <v>3.3442436317062756E-3</v>
      </c>
      <c r="J12" s="37">
        <f>IF(D12=0, "-", IF((B12-D12)/D12&lt;10, (B12-D12)/D12, "&gt;999%"))</f>
        <v>-0.6</v>
      </c>
      <c r="K12" s="38">
        <f>IF(H12=0, "-", IF((F12-H12)/H12&lt;10, (F12-H12)/H12, "&gt;999%"))</f>
        <v>-0.1276595744680851</v>
      </c>
    </row>
    <row r="13" spans="1:11" x14ac:dyDescent="0.25">
      <c r="B13" s="83"/>
      <c r="D13" s="83"/>
      <c r="F13" s="83"/>
      <c r="H13" s="83"/>
    </row>
    <row r="14" spans="1:11" ht="13" x14ac:dyDescent="0.3">
      <c r="A14" s="163" t="s">
        <v>122</v>
      </c>
      <c r="B14" s="61" t="s">
        <v>12</v>
      </c>
      <c r="C14" s="62" t="s">
        <v>13</v>
      </c>
      <c r="D14" s="61" t="s">
        <v>12</v>
      </c>
      <c r="E14" s="63" t="s">
        <v>13</v>
      </c>
      <c r="F14" s="62" t="s">
        <v>12</v>
      </c>
      <c r="G14" s="62" t="s">
        <v>13</v>
      </c>
      <c r="H14" s="61" t="s">
        <v>12</v>
      </c>
      <c r="I14" s="63" t="s">
        <v>13</v>
      </c>
      <c r="J14" s="61"/>
      <c r="K14" s="63"/>
    </row>
    <row r="15" spans="1:11" x14ac:dyDescent="0.25">
      <c r="A15" s="7" t="s">
        <v>438</v>
      </c>
      <c r="B15" s="65">
        <v>0</v>
      </c>
      <c r="C15" s="34" t="str">
        <f>IF(B17=0, "-", B15/B17)</f>
        <v>-</v>
      </c>
      <c r="D15" s="65">
        <v>0</v>
      </c>
      <c r="E15" s="9" t="str">
        <f>IF(D17=0, "-", D15/D17)</f>
        <v>-</v>
      </c>
      <c r="F15" s="81">
        <v>3</v>
      </c>
      <c r="G15" s="34">
        <f>IF(F17=0, "-", F15/F17)</f>
        <v>1</v>
      </c>
      <c r="H15" s="65">
        <v>3</v>
      </c>
      <c r="I15" s="9">
        <f>IF(H17=0, "-", H15/H17)</f>
        <v>1</v>
      </c>
      <c r="J15" s="8" t="str">
        <f>IF(D15=0, "-", IF((B15-D15)/D15&lt;10, (B15-D15)/D15, "&gt;999%"))</f>
        <v>-</v>
      </c>
      <c r="K15" s="9">
        <f>IF(H15=0, "-", IF((F15-H15)/H15&lt;10, (F15-H15)/H15, "&gt;999%"))</f>
        <v>0</v>
      </c>
    </row>
    <row r="16" spans="1:11" x14ac:dyDescent="0.25">
      <c r="A16" s="2"/>
      <c r="B16" s="68"/>
      <c r="C16" s="33"/>
      <c r="D16" s="68"/>
      <c r="E16" s="6"/>
      <c r="F16" s="82"/>
      <c r="G16" s="33"/>
      <c r="H16" s="68"/>
      <c r="I16" s="6"/>
      <c r="J16" s="5"/>
      <c r="K16" s="6"/>
    </row>
    <row r="17" spans="1:11" s="43" customFormat="1" ht="13" x14ac:dyDescent="0.3">
      <c r="A17" s="162" t="s">
        <v>554</v>
      </c>
      <c r="B17" s="71">
        <f>SUM(B15:B16)</f>
        <v>0</v>
      </c>
      <c r="C17" s="40">
        <f>B17/1972</f>
        <v>0</v>
      </c>
      <c r="D17" s="71">
        <f>SUM(D15:D16)</f>
        <v>0</v>
      </c>
      <c r="E17" s="41">
        <f>D17/1630</f>
        <v>0</v>
      </c>
      <c r="F17" s="77">
        <f>SUM(F15:F16)</f>
        <v>3</v>
      </c>
      <c r="G17" s="42">
        <f>F17/15027</f>
        <v>1.9964064683569574E-4</v>
      </c>
      <c r="H17" s="71">
        <f>SUM(H15:H16)</f>
        <v>3</v>
      </c>
      <c r="I17" s="41">
        <f>H17/14054</f>
        <v>2.1346235947061336E-4</v>
      </c>
      <c r="J17" s="37" t="str">
        <f>IF(D17=0, "-", IF((B17-D17)/D17&lt;10, (B17-D17)/D17, "&gt;999%"))</f>
        <v>-</v>
      </c>
      <c r="K17" s="38">
        <f>IF(H17=0, "-", IF((F17-H17)/H17&lt;10, (F17-H17)/H17, "&gt;999%"))</f>
        <v>0</v>
      </c>
    </row>
    <row r="18" spans="1:11" x14ac:dyDescent="0.25">
      <c r="B18" s="83"/>
      <c r="D18" s="83"/>
      <c r="F18" s="83"/>
      <c r="H18" s="83"/>
    </row>
    <row r="19" spans="1:11" ht="13" x14ac:dyDescent="0.3">
      <c r="A19" s="163" t="s">
        <v>123</v>
      </c>
      <c r="B19" s="61" t="s">
        <v>12</v>
      </c>
      <c r="C19" s="62" t="s">
        <v>13</v>
      </c>
      <c r="D19" s="61" t="s">
        <v>12</v>
      </c>
      <c r="E19" s="63" t="s">
        <v>13</v>
      </c>
      <c r="F19" s="62" t="s">
        <v>12</v>
      </c>
      <c r="G19" s="62" t="s">
        <v>13</v>
      </c>
      <c r="H19" s="61" t="s">
        <v>12</v>
      </c>
      <c r="I19" s="63" t="s">
        <v>13</v>
      </c>
      <c r="J19" s="61"/>
      <c r="K19" s="63"/>
    </row>
    <row r="20" spans="1:11" x14ac:dyDescent="0.25">
      <c r="A20" s="7" t="s">
        <v>439</v>
      </c>
      <c r="B20" s="65">
        <v>0</v>
      </c>
      <c r="C20" s="34">
        <f>IF(B24=0, "-", B20/B24)</f>
        <v>0</v>
      </c>
      <c r="D20" s="65">
        <v>0</v>
      </c>
      <c r="E20" s="9">
        <f>IF(D24=0, "-", D20/D24)</f>
        <v>0</v>
      </c>
      <c r="F20" s="81">
        <v>3</v>
      </c>
      <c r="G20" s="34">
        <f>IF(F24=0, "-", F20/F24)</f>
        <v>0.16666666666666666</v>
      </c>
      <c r="H20" s="65">
        <v>2</v>
      </c>
      <c r="I20" s="9">
        <f>IF(H24=0, "-", H20/H24)</f>
        <v>0.13333333333333333</v>
      </c>
      <c r="J20" s="8" t="str">
        <f>IF(D20=0, "-", IF((B20-D20)/D20&lt;10, (B20-D20)/D20, "&gt;999%"))</f>
        <v>-</v>
      </c>
      <c r="K20" s="9">
        <f>IF(H20=0, "-", IF((F20-H20)/H20&lt;10, (F20-H20)/H20, "&gt;999%"))</f>
        <v>0.5</v>
      </c>
    </row>
    <row r="21" spans="1:11" x14ac:dyDescent="0.25">
      <c r="A21" s="7" t="s">
        <v>440</v>
      </c>
      <c r="B21" s="65">
        <v>0</v>
      </c>
      <c r="C21" s="34">
        <f>IF(B24=0, "-", B21/B24)</f>
        <v>0</v>
      </c>
      <c r="D21" s="65">
        <v>0</v>
      </c>
      <c r="E21" s="9">
        <f>IF(D24=0, "-", D21/D24)</f>
        <v>0</v>
      </c>
      <c r="F21" s="81">
        <v>0</v>
      </c>
      <c r="G21" s="34">
        <f>IF(F24=0, "-", F21/F24)</f>
        <v>0</v>
      </c>
      <c r="H21" s="65">
        <v>6</v>
      </c>
      <c r="I21" s="9">
        <f>IF(H24=0, "-", H21/H24)</f>
        <v>0.4</v>
      </c>
      <c r="J21" s="8" t="str">
        <f>IF(D21=0, "-", IF((B21-D21)/D21&lt;10, (B21-D21)/D21, "&gt;999%"))</f>
        <v>-</v>
      </c>
      <c r="K21" s="9">
        <f>IF(H21=0, "-", IF((F21-H21)/H21&lt;10, (F21-H21)/H21, "&gt;999%"))</f>
        <v>-1</v>
      </c>
    </row>
    <row r="22" spans="1:11" x14ac:dyDescent="0.25">
      <c r="A22" s="7" t="s">
        <v>441</v>
      </c>
      <c r="B22" s="65">
        <v>5</v>
      </c>
      <c r="C22" s="34">
        <f>IF(B24=0, "-", B22/B24)</f>
        <v>1</v>
      </c>
      <c r="D22" s="65">
        <v>1</v>
      </c>
      <c r="E22" s="9">
        <f>IF(D24=0, "-", D22/D24)</f>
        <v>1</v>
      </c>
      <c r="F22" s="81">
        <v>15</v>
      </c>
      <c r="G22" s="34">
        <f>IF(F24=0, "-", F22/F24)</f>
        <v>0.83333333333333337</v>
      </c>
      <c r="H22" s="65">
        <v>7</v>
      </c>
      <c r="I22" s="9">
        <f>IF(H24=0, "-", H22/H24)</f>
        <v>0.46666666666666667</v>
      </c>
      <c r="J22" s="8">
        <f>IF(D22=0, "-", IF((B22-D22)/D22&lt;10, (B22-D22)/D22, "&gt;999%"))</f>
        <v>4</v>
      </c>
      <c r="K22" s="9">
        <f>IF(H22=0, "-", IF((F22-H22)/H22&lt;10, (F22-H22)/H22, "&gt;999%"))</f>
        <v>1.1428571428571428</v>
      </c>
    </row>
    <row r="23" spans="1:11" x14ac:dyDescent="0.25">
      <c r="A23" s="2"/>
      <c r="B23" s="68"/>
      <c r="C23" s="33"/>
      <c r="D23" s="68"/>
      <c r="E23" s="6"/>
      <c r="F23" s="82"/>
      <c r="G23" s="33"/>
      <c r="H23" s="68"/>
      <c r="I23" s="6"/>
      <c r="J23" s="5"/>
      <c r="K23" s="6"/>
    </row>
    <row r="24" spans="1:11" s="43" customFormat="1" ht="13" x14ac:dyDescent="0.3">
      <c r="A24" s="162" t="s">
        <v>553</v>
      </c>
      <c r="B24" s="71">
        <f>SUM(B20:B23)</f>
        <v>5</v>
      </c>
      <c r="C24" s="40">
        <f>B24/1972</f>
        <v>2.5354969574036511E-3</v>
      </c>
      <c r="D24" s="71">
        <f>SUM(D20:D23)</f>
        <v>1</v>
      </c>
      <c r="E24" s="41">
        <f>D24/1630</f>
        <v>6.1349693251533746E-4</v>
      </c>
      <c r="F24" s="77">
        <f>SUM(F20:F23)</f>
        <v>18</v>
      </c>
      <c r="G24" s="42">
        <f>F24/15027</f>
        <v>1.1978438810141745E-3</v>
      </c>
      <c r="H24" s="71">
        <f>SUM(H20:H23)</f>
        <v>15</v>
      </c>
      <c r="I24" s="41">
        <f>H24/14054</f>
        <v>1.0673117973530666E-3</v>
      </c>
      <c r="J24" s="37">
        <f>IF(D24=0, "-", IF((B24-D24)/D24&lt;10, (B24-D24)/D24, "&gt;999%"))</f>
        <v>4</v>
      </c>
      <c r="K24" s="38">
        <f>IF(H24=0, "-", IF((F24-H24)/H24&lt;10, (F24-H24)/H24, "&gt;999%"))</f>
        <v>0.2</v>
      </c>
    </row>
    <row r="25" spans="1:11" x14ac:dyDescent="0.25">
      <c r="B25" s="83"/>
      <c r="D25" s="83"/>
      <c r="F25" s="83"/>
      <c r="H25" s="83"/>
    </row>
    <row r="26" spans="1:11" ht="13" x14ac:dyDescent="0.3">
      <c r="A26" s="163" t="s">
        <v>124</v>
      </c>
      <c r="B26" s="61" t="s">
        <v>12</v>
      </c>
      <c r="C26" s="62" t="s">
        <v>13</v>
      </c>
      <c r="D26" s="61" t="s">
        <v>12</v>
      </c>
      <c r="E26" s="63" t="s">
        <v>13</v>
      </c>
      <c r="F26" s="62" t="s">
        <v>12</v>
      </c>
      <c r="G26" s="62" t="s">
        <v>13</v>
      </c>
      <c r="H26" s="61" t="s">
        <v>12</v>
      </c>
      <c r="I26" s="63" t="s">
        <v>13</v>
      </c>
      <c r="J26" s="61"/>
      <c r="K26" s="63"/>
    </row>
    <row r="27" spans="1:11" x14ac:dyDescent="0.25">
      <c r="A27" s="7" t="s">
        <v>442</v>
      </c>
      <c r="B27" s="65">
        <v>1</v>
      </c>
      <c r="C27" s="34">
        <f>IF(B38=0, "-", B27/B38)</f>
        <v>7.6923076923076927E-2</v>
      </c>
      <c r="D27" s="65">
        <v>3</v>
      </c>
      <c r="E27" s="9">
        <f>IF(D38=0, "-", D27/D38)</f>
        <v>0.1</v>
      </c>
      <c r="F27" s="81">
        <v>43</v>
      </c>
      <c r="G27" s="34">
        <f>IF(F38=0, "-", F27/F38)</f>
        <v>0.2</v>
      </c>
      <c r="H27" s="65">
        <v>22</v>
      </c>
      <c r="I27" s="9">
        <f>IF(H38=0, "-", H27/H38)</f>
        <v>8.7301587301587297E-2</v>
      </c>
      <c r="J27" s="8">
        <f t="shared" ref="J27:J36" si="0">IF(D27=0, "-", IF((B27-D27)/D27&lt;10, (B27-D27)/D27, "&gt;999%"))</f>
        <v>-0.66666666666666663</v>
      </c>
      <c r="K27" s="9">
        <f t="shared" ref="K27:K36" si="1">IF(H27=0, "-", IF((F27-H27)/H27&lt;10, (F27-H27)/H27, "&gt;999%"))</f>
        <v>0.95454545454545459</v>
      </c>
    </row>
    <row r="28" spans="1:11" x14ac:dyDescent="0.25">
      <c r="A28" s="7" t="s">
        <v>443</v>
      </c>
      <c r="B28" s="65">
        <v>1</v>
      </c>
      <c r="C28" s="34">
        <f>IF(B38=0, "-", B28/B38)</f>
        <v>7.6923076923076927E-2</v>
      </c>
      <c r="D28" s="65">
        <v>3</v>
      </c>
      <c r="E28" s="9">
        <f>IF(D38=0, "-", D28/D38)</f>
        <v>0.1</v>
      </c>
      <c r="F28" s="81">
        <v>17</v>
      </c>
      <c r="G28" s="34">
        <f>IF(F38=0, "-", F28/F38)</f>
        <v>7.9069767441860464E-2</v>
      </c>
      <c r="H28" s="65">
        <v>21</v>
      </c>
      <c r="I28" s="9">
        <f>IF(H38=0, "-", H28/H38)</f>
        <v>8.3333333333333329E-2</v>
      </c>
      <c r="J28" s="8">
        <f t="shared" si="0"/>
        <v>-0.66666666666666663</v>
      </c>
      <c r="K28" s="9">
        <f t="shared" si="1"/>
        <v>-0.19047619047619047</v>
      </c>
    </row>
    <row r="29" spans="1:11" x14ac:dyDescent="0.25">
      <c r="A29" s="7" t="s">
        <v>444</v>
      </c>
      <c r="B29" s="65">
        <v>4</v>
      </c>
      <c r="C29" s="34">
        <f>IF(B38=0, "-", B29/B38)</f>
        <v>0.30769230769230771</v>
      </c>
      <c r="D29" s="65">
        <v>2</v>
      </c>
      <c r="E29" s="9">
        <f>IF(D38=0, "-", D29/D38)</f>
        <v>6.6666666666666666E-2</v>
      </c>
      <c r="F29" s="81">
        <v>52</v>
      </c>
      <c r="G29" s="34">
        <f>IF(F38=0, "-", F29/F38)</f>
        <v>0.24186046511627907</v>
      </c>
      <c r="H29" s="65">
        <v>39</v>
      </c>
      <c r="I29" s="9">
        <f>IF(H38=0, "-", H29/H38)</f>
        <v>0.15476190476190477</v>
      </c>
      <c r="J29" s="8">
        <f t="shared" si="0"/>
        <v>1</v>
      </c>
      <c r="K29" s="9">
        <f t="shared" si="1"/>
        <v>0.33333333333333331</v>
      </c>
    </row>
    <row r="30" spans="1:11" x14ac:dyDescent="0.25">
      <c r="A30" s="7" t="s">
        <v>445</v>
      </c>
      <c r="B30" s="65">
        <v>2</v>
      </c>
      <c r="C30" s="34">
        <f>IF(B38=0, "-", B30/B38)</f>
        <v>0.15384615384615385</v>
      </c>
      <c r="D30" s="65">
        <v>0</v>
      </c>
      <c r="E30" s="9">
        <f>IF(D38=0, "-", D30/D38)</f>
        <v>0</v>
      </c>
      <c r="F30" s="81">
        <v>6</v>
      </c>
      <c r="G30" s="34">
        <f>IF(F38=0, "-", F30/F38)</f>
        <v>2.7906976744186046E-2</v>
      </c>
      <c r="H30" s="65">
        <v>3</v>
      </c>
      <c r="I30" s="9">
        <f>IF(H38=0, "-", H30/H38)</f>
        <v>1.1904761904761904E-2</v>
      </c>
      <c r="J30" s="8" t="str">
        <f t="shared" si="0"/>
        <v>-</v>
      </c>
      <c r="K30" s="9">
        <f t="shared" si="1"/>
        <v>1</v>
      </c>
    </row>
    <row r="31" spans="1:11" x14ac:dyDescent="0.25">
      <c r="A31" s="7" t="s">
        <v>446</v>
      </c>
      <c r="B31" s="65">
        <v>0</v>
      </c>
      <c r="C31" s="34">
        <f>IF(B38=0, "-", B31/B38)</f>
        <v>0</v>
      </c>
      <c r="D31" s="65">
        <v>2</v>
      </c>
      <c r="E31" s="9">
        <f>IF(D38=0, "-", D31/D38)</f>
        <v>6.6666666666666666E-2</v>
      </c>
      <c r="F31" s="81">
        <v>9</v>
      </c>
      <c r="G31" s="34">
        <f>IF(F38=0, "-", F31/F38)</f>
        <v>4.1860465116279069E-2</v>
      </c>
      <c r="H31" s="65">
        <v>9</v>
      </c>
      <c r="I31" s="9">
        <f>IF(H38=0, "-", H31/H38)</f>
        <v>3.5714285714285712E-2</v>
      </c>
      <c r="J31" s="8">
        <f t="shared" si="0"/>
        <v>-1</v>
      </c>
      <c r="K31" s="9">
        <f t="shared" si="1"/>
        <v>0</v>
      </c>
    </row>
    <row r="32" spans="1:11" x14ac:dyDescent="0.25">
      <c r="A32" s="7" t="s">
        <v>447</v>
      </c>
      <c r="B32" s="65">
        <v>0</v>
      </c>
      <c r="C32" s="34">
        <f>IF(B38=0, "-", B32/B38)</f>
        <v>0</v>
      </c>
      <c r="D32" s="65">
        <v>3</v>
      </c>
      <c r="E32" s="9">
        <f>IF(D38=0, "-", D32/D38)</f>
        <v>0.1</v>
      </c>
      <c r="F32" s="81">
        <v>0</v>
      </c>
      <c r="G32" s="34">
        <f>IF(F38=0, "-", F32/F38)</f>
        <v>0</v>
      </c>
      <c r="H32" s="65">
        <v>9</v>
      </c>
      <c r="I32" s="9">
        <f>IF(H38=0, "-", H32/H38)</f>
        <v>3.5714285714285712E-2</v>
      </c>
      <c r="J32" s="8">
        <f t="shared" si="0"/>
        <v>-1</v>
      </c>
      <c r="K32" s="9">
        <f t="shared" si="1"/>
        <v>-1</v>
      </c>
    </row>
    <row r="33" spans="1:11" x14ac:dyDescent="0.25">
      <c r="A33" s="7" t="s">
        <v>448</v>
      </c>
      <c r="B33" s="65">
        <v>1</v>
      </c>
      <c r="C33" s="34">
        <f>IF(B38=0, "-", B33/B38)</f>
        <v>7.6923076923076927E-2</v>
      </c>
      <c r="D33" s="65">
        <v>1</v>
      </c>
      <c r="E33" s="9">
        <f>IF(D38=0, "-", D33/D38)</f>
        <v>3.3333333333333333E-2</v>
      </c>
      <c r="F33" s="81">
        <v>5</v>
      </c>
      <c r="G33" s="34">
        <f>IF(F38=0, "-", F33/F38)</f>
        <v>2.3255813953488372E-2</v>
      </c>
      <c r="H33" s="65">
        <v>7</v>
      </c>
      <c r="I33" s="9">
        <f>IF(H38=0, "-", H33/H38)</f>
        <v>2.7777777777777776E-2</v>
      </c>
      <c r="J33" s="8">
        <f t="shared" si="0"/>
        <v>0</v>
      </c>
      <c r="K33" s="9">
        <f t="shared" si="1"/>
        <v>-0.2857142857142857</v>
      </c>
    </row>
    <row r="34" spans="1:11" x14ac:dyDescent="0.25">
      <c r="A34" s="7" t="s">
        <v>449</v>
      </c>
      <c r="B34" s="65">
        <v>3</v>
      </c>
      <c r="C34" s="34">
        <f>IF(B38=0, "-", B34/B38)</f>
        <v>0.23076923076923078</v>
      </c>
      <c r="D34" s="65">
        <v>2</v>
      </c>
      <c r="E34" s="9">
        <f>IF(D38=0, "-", D34/D38)</f>
        <v>6.6666666666666666E-2</v>
      </c>
      <c r="F34" s="81">
        <v>30</v>
      </c>
      <c r="G34" s="34">
        <f>IF(F38=0, "-", F34/F38)</f>
        <v>0.13953488372093023</v>
      </c>
      <c r="H34" s="65">
        <v>36</v>
      </c>
      <c r="I34" s="9">
        <f>IF(H38=0, "-", H34/H38)</f>
        <v>0.14285714285714285</v>
      </c>
      <c r="J34" s="8">
        <f t="shared" si="0"/>
        <v>0.5</v>
      </c>
      <c r="K34" s="9">
        <f t="shared" si="1"/>
        <v>-0.16666666666666666</v>
      </c>
    </row>
    <row r="35" spans="1:11" x14ac:dyDescent="0.25">
      <c r="A35" s="7" t="s">
        <v>450</v>
      </c>
      <c r="B35" s="65">
        <v>1</v>
      </c>
      <c r="C35" s="34">
        <f>IF(B38=0, "-", B35/B38)</f>
        <v>7.6923076923076927E-2</v>
      </c>
      <c r="D35" s="65">
        <v>9</v>
      </c>
      <c r="E35" s="9">
        <f>IF(D38=0, "-", D35/D38)</f>
        <v>0.3</v>
      </c>
      <c r="F35" s="81">
        <v>46</v>
      </c>
      <c r="G35" s="34">
        <f>IF(F38=0, "-", F35/F38)</f>
        <v>0.21395348837209302</v>
      </c>
      <c r="H35" s="65">
        <v>90</v>
      </c>
      <c r="I35" s="9">
        <f>IF(H38=0, "-", H35/H38)</f>
        <v>0.35714285714285715</v>
      </c>
      <c r="J35" s="8">
        <f t="shared" si="0"/>
        <v>-0.88888888888888884</v>
      </c>
      <c r="K35" s="9">
        <f t="shared" si="1"/>
        <v>-0.48888888888888887</v>
      </c>
    </row>
    <row r="36" spans="1:11" x14ac:dyDescent="0.25">
      <c r="A36" s="7" t="s">
        <v>451</v>
      </c>
      <c r="B36" s="65">
        <v>0</v>
      </c>
      <c r="C36" s="34">
        <f>IF(B38=0, "-", B36/B38)</f>
        <v>0</v>
      </c>
      <c r="D36" s="65">
        <v>5</v>
      </c>
      <c r="E36" s="9">
        <f>IF(D38=0, "-", D36/D38)</f>
        <v>0.16666666666666666</v>
      </c>
      <c r="F36" s="81">
        <v>7</v>
      </c>
      <c r="G36" s="34">
        <f>IF(F38=0, "-", F36/F38)</f>
        <v>3.255813953488372E-2</v>
      </c>
      <c r="H36" s="65">
        <v>16</v>
      </c>
      <c r="I36" s="9">
        <f>IF(H38=0, "-", H36/H38)</f>
        <v>6.3492063492063489E-2</v>
      </c>
      <c r="J36" s="8">
        <f t="shared" si="0"/>
        <v>-1</v>
      </c>
      <c r="K36" s="9">
        <f t="shared" si="1"/>
        <v>-0.5625</v>
      </c>
    </row>
    <row r="37" spans="1:11" x14ac:dyDescent="0.25">
      <c r="A37" s="2"/>
      <c r="B37" s="68"/>
      <c r="C37" s="33"/>
      <c r="D37" s="68"/>
      <c r="E37" s="6"/>
      <c r="F37" s="82"/>
      <c r="G37" s="33"/>
      <c r="H37" s="68"/>
      <c r="I37" s="6"/>
      <c r="J37" s="5"/>
      <c r="K37" s="6"/>
    </row>
    <row r="38" spans="1:11" s="43" customFormat="1" ht="13" x14ac:dyDescent="0.3">
      <c r="A38" s="162" t="s">
        <v>552</v>
      </c>
      <c r="B38" s="71">
        <f>SUM(B27:B37)</f>
        <v>13</v>
      </c>
      <c r="C38" s="40">
        <f>B38/1972</f>
        <v>6.5922920892494928E-3</v>
      </c>
      <c r="D38" s="71">
        <f>SUM(D27:D37)</f>
        <v>30</v>
      </c>
      <c r="E38" s="41">
        <f>D38/1630</f>
        <v>1.8404907975460124E-2</v>
      </c>
      <c r="F38" s="77">
        <f>SUM(F27:F37)</f>
        <v>215</v>
      </c>
      <c r="G38" s="42">
        <f>F38/15027</f>
        <v>1.4307579689891528E-2</v>
      </c>
      <c r="H38" s="71">
        <f>SUM(H27:H37)</f>
        <v>252</v>
      </c>
      <c r="I38" s="41">
        <f>H38/14054</f>
        <v>1.7930838195531523E-2</v>
      </c>
      <c r="J38" s="37">
        <f>IF(D38=0, "-", IF((B38-D38)/D38&lt;10, (B38-D38)/D38, "&gt;999%"))</f>
        <v>-0.56666666666666665</v>
      </c>
      <c r="K38" s="38">
        <f>IF(H38=0, "-", IF((F38-H38)/H38&lt;10, (F38-H38)/H38, "&gt;999%"))</f>
        <v>-0.14682539682539683</v>
      </c>
    </row>
    <row r="39" spans="1:11" x14ac:dyDescent="0.25">
      <c r="B39" s="83"/>
      <c r="D39" s="83"/>
      <c r="F39" s="83"/>
      <c r="H39" s="83"/>
    </row>
    <row r="40" spans="1:11" ht="13" x14ac:dyDescent="0.3">
      <c r="A40" s="163" t="s">
        <v>125</v>
      </c>
      <c r="B40" s="61" t="s">
        <v>12</v>
      </c>
      <c r="C40" s="62" t="s">
        <v>13</v>
      </c>
      <c r="D40" s="61" t="s">
        <v>12</v>
      </c>
      <c r="E40" s="63" t="s">
        <v>13</v>
      </c>
      <c r="F40" s="62" t="s">
        <v>12</v>
      </c>
      <c r="G40" s="62" t="s">
        <v>13</v>
      </c>
      <c r="H40" s="61" t="s">
        <v>12</v>
      </c>
      <c r="I40" s="63" t="s">
        <v>13</v>
      </c>
      <c r="J40" s="61"/>
      <c r="K40" s="63"/>
    </row>
    <row r="41" spans="1:11" x14ac:dyDescent="0.25">
      <c r="A41" s="7" t="s">
        <v>452</v>
      </c>
      <c r="B41" s="65">
        <v>7</v>
      </c>
      <c r="C41" s="34">
        <f>IF(B49=0, "-", B41/B49)</f>
        <v>0.11290322580645161</v>
      </c>
      <c r="D41" s="65">
        <v>9</v>
      </c>
      <c r="E41" s="9">
        <f>IF(D49=0, "-", D41/D49)</f>
        <v>0.19148936170212766</v>
      </c>
      <c r="F41" s="81">
        <v>87</v>
      </c>
      <c r="G41" s="34">
        <f>IF(F49=0, "-", F41/F49)</f>
        <v>0.21481481481481482</v>
      </c>
      <c r="H41" s="65">
        <v>44</v>
      </c>
      <c r="I41" s="9">
        <f>IF(H49=0, "-", H41/H49)</f>
        <v>8.3175803402646506E-2</v>
      </c>
      <c r="J41" s="8">
        <f t="shared" ref="J41:J47" si="2">IF(D41=0, "-", IF((B41-D41)/D41&lt;10, (B41-D41)/D41, "&gt;999%"))</f>
        <v>-0.22222222222222221</v>
      </c>
      <c r="K41" s="9">
        <f t="shared" ref="K41:K47" si="3">IF(H41=0, "-", IF((F41-H41)/H41&lt;10, (F41-H41)/H41, "&gt;999%"))</f>
        <v>0.97727272727272729</v>
      </c>
    </row>
    <row r="42" spans="1:11" x14ac:dyDescent="0.25">
      <c r="A42" s="7" t="s">
        <v>453</v>
      </c>
      <c r="B42" s="65">
        <v>0</v>
      </c>
      <c r="C42" s="34">
        <f>IF(B49=0, "-", B42/B49)</f>
        <v>0</v>
      </c>
      <c r="D42" s="65">
        <v>1</v>
      </c>
      <c r="E42" s="9">
        <f>IF(D49=0, "-", D42/D49)</f>
        <v>2.1276595744680851E-2</v>
      </c>
      <c r="F42" s="81">
        <v>0</v>
      </c>
      <c r="G42" s="34">
        <f>IF(F49=0, "-", F42/F49)</f>
        <v>0</v>
      </c>
      <c r="H42" s="65">
        <v>2</v>
      </c>
      <c r="I42" s="9">
        <f>IF(H49=0, "-", H42/H49)</f>
        <v>3.780718336483932E-3</v>
      </c>
      <c r="J42" s="8">
        <f t="shared" si="2"/>
        <v>-1</v>
      </c>
      <c r="K42" s="9">
        <f t="shared" si="3"/>
        <v>-1</v>
      </c>
    </row>
    <row r="43" spans="1:11" x14ac:dyDescent="0.25">
      <c r="A43" s="7" t="s">
        <v>454</v>
      </c>
      <c r="B43" s="65">
        <v>8</v>
      </c>
      <c r="C43" s="34">
        <f>IF(B49=0, "-", B43/B49)</f>
        <v>0.12903225806451613</v>
      </c>
      <c r="D43" s="65">
        <v>3</v>
      </c>
      <c r="E43" s="9">
        <f>IF(D49=0, "-", D43/D49)</f>
        <v>6.3829787234042548E-2</v>
      </c>
      <c r="F43" s="81">
        <v>49</v>
      </c>
      <c r="G43" s="34">
        <f>IF(F49=0, "-", F43/F49)</f>
        <v>0.12098765432098765</v>
      </c>
      <c r="H43" s="65">
        <v>81</v>
      </c>
      <c r="I43" s="9">
        <f>IF(H49=0, "-", H43/H49)</f>
        <v>0.15311909262759923</v>
      </c>
      <c r="J43" s="8">
        <f t="shared" si="2"/>
        <v>1.6666666666666667</v>
      </c>
      <c r="K43" s="9">
        <f t="shared" si="3"/>
        <v>-0.39506172839506171</v>
      </c>
    </row>
    <row r="44" spans="1:11" x14ac:dyDescent="0.25">
      <c r="A44" s="7" t="s">
        <v>455</v>
      </c>
      <c r="B44" s="65">
        <v>6</v>
      </c>
      <c r="C44" s="34">
        <f>IF(B49=0, "-", B44/B49)</f>
        <v>9.6774193548387094E-2</v>
      </c>
      <c r="D44" s="65">
        <v>0</v>
      </c>
      <c r="E44" s="9">
        <f>IF(D49=0, "-", D44/D49)</f>
        <v>0</v>
      </c>
      <c r="F44" s="81">
        <v>23</v>
      </c>
      <c r="G44" s="34">
        <f>IF(F49=0, "-", F44/F49)</f>
        <v>5.6790123456790124E-2</v>
      </c>
      <c r="H44" s="65">
        <v>38</v>
      </c>
      <c r="I44" s="9">
        <f>IF(H49=0, "-", H44/H49)</f>
        <v>7.1833648393194713E-2</v>
      </c>
      <c r="J44" s="8" t="str">
        <f t="shared" si="2"/>
        <v>-</v>
      </c>
      <c r="K44" s="9">
        <f t="shared" si="3"/>
        <v>-0.39473684210526316</v>
      </c>
    </row>
    <row r="45" spans="1:11" x14ac:dyDescent="0.25">
      <c r="A45" s="7" t="s">
        <v>456</v>
      </c>
      <c r="B45" s="65">
        <v>3</v>
      </c>
      <c r="C45" s="34">
        <f>IF(B49=0, "-", B45/B49)</f>
        <v>4.8387096774193547E-2</v>
      </c>
      <c r="D45" s="65">
        <v>2</v>
      </c>
      <c r="E45" s="9">
        <f>IF(D49=0, "-", D45/D49)</f>
        <v>4.2553191489361701E-2</v>
      </c>
      <c r="F45" s="81">
        <v>28</v>
      </c>
      <c r="G45" s="34">
        <f>IF(F49=0, "-", F45/F49)</f>
        <v>6.9135802469135796E-2</v>
      </c>
      <c r="H45" s="65">
        <v>49</v>
      </c>
      <c r="I45" s="9">
        <f>IF(H49=0, "-", H45/H49)</f>
        <v>9.2627599243856329E-2</v>
      </c>
      <c r="J45" s="8">
        <f t="shared" si="2"/>
        <v>0.5</v>
      </c>
      <c r="K45" s="9">
        <f t="shared" si="3"/>
        <v>-0.42857142857142855</v>
      </c>
    </row>
    <row r="46" spans="1:11" x14ac:dyDescent="0.25">
      <c r="A46" s="7" t="s">
        <v>457</v>
      </c>
      <c r="B46" s="65">
        <v>12</v>
      </c>
      <c r="C46" s="34">
        <f>IF(B49=0, "-", B46/B49)</f>
        <v>0.19354838709677419</v>
      </c>
      <c r="D46" s="65">
        <v>2</v>
      </c>
      <c r="E46" s="9">
        <f>IF(D49=0, "-", D46/D49)</f>
        <v>4.2553191489361701E-2</v>
      </c>
      <c r="F46" s="81">
        <v>18</v>
      </c>
      <c r="G46" s="34">
        <f>IF(F49=0, "-", F46/F49)</f>
        <v>4.4444444444444446E-2</v>
      </c>
      <c r="H46" s="65">
        <v>22</v>
      </c>
      <c r="I46" s="9">
        <f>IF(H49=0, "-", H46/H49)</f>
        <v>4.1587901701323253E-2</v>
      </c>
      <c r="J46" s="8">
        <f t="shared" si="2"/>
        <v>5</v>
      </c>
      <c r="K46" s="9">
        <f t="shared" si="3"/>
        <v>-0.18181818181818182</v>
      </c>
    </row>
    <row r="47" spans="1:11" x14ac:dyDescent="0.25">
      <c r="A47" s="7" t="s">
        <v>458</v>
      </c>
      <c r="B47" s="65">
        <v>26</v>
      </c>
      <c r="C47" s="34">
        <f>IF(B49=0, "-", B47/B49)</f>
        <v>0.41935483870967744</v>
      </c>
      <c r="D47" s="65">
        <v>30</v>
      </c>
      <c r="E47" s="9">
        <f>IF(D49=0, "-", D47/D49)</f>
        <v>0.63829787234042556</v>
      </c>
      <c r="F47" s="81">
        <v>200</v>
      </c>
      <c r="G47" s="34">
        <f>IF(F49=0, "-", F47/F49)</f>
        <v>0.49382716049382713</v>
      </c>
      <c r="H47" s="65">
        <v>293</v>
      </c>
      <c r="I47" s="9">
        <f>IF(H49=0, "-", H47/H49)</f>
        <v>0.55387523629489599</v>
      </c>
      <c r="J47" s="8">
        <f t="shared" si="2"/>
        <v>-0.13333333333333333</v>
      </c>
      <c r="K47" s="9">
        <f t="shared" si="3"/>
        <v>-0.3174061433447099</v>
      </c>
    </row>
    <row r="48" spans="1:11" x14ac:dyDescent="0.25">
      <c r="A48" s="2"/>
      <c r="B48" s="68"/>
      <c r="C48" s="33"/>
      <c r="D48" s="68"/>
      <c r="E48" s="6"/>
      <c r="F48" s="82"/>
      <c r="G48" s="33"/>
      <c r="H48" s="68"/>
      <c r="I48" s="6"/>
      <c r="J48" s="5"/>
      <c r="K48" s="6"/>
    </row>
    <row r="49" spans="1:11" s="43" customFormat="1" ht="13" x14ac:dyDescent="0.3">
      <c r="A49" s="162" t="s">
        <v>551</v>
      </c>
      <c r="B49" s="71">
        <f>SUM(B41:B48)</f>
        <v>62</v>
      </c>
      <c r="C49" s="40">
        <f>B49/1972</f>
        <v>3.1440162271805273E-2</v>
      </c>
      <c r="D49" s="71">
        <f>SUM(D41:D48)</f>
        <v>47</v>
      </c>
      <c r="E49" s="41">
        <f>D49/1630</f>
        <v>2.8834355828220859E-2</v>
      </c>
      <c r="F49" s="77">
        <f>SUM(F41:F48)</f>
        <v>405</v>
      </c>
      <c r="G49" s="42">
        <f>F49/15027</f>
        <v>2.6951487322818928E-2</v>
      </c>
      <c r="H49" s="71">
        <f>SUM(H41:H48)</f>
        <v>529</v>
      </c>
      <c r="I49" s="41">
        <f>H49/14054</f>
        <v>3.7640529386651488E-2</v>
      </c>
      <c r="J49" s="37">
        <f>IF(D49=0, "-", IF((B49-D49)/D49&lt;10, (B49-D49)/D49, "&gt;999%"))</f>
        <v>0.31914893617021278</v>
      </c>
      <c r="K49" s="38">
        <f>IF(H49=0, "-", IF((F49-H49)/H49&lt;10, (F49-H49)/H49, "&gt;999%"))</f>
        <v>-0.23440453686200377</v>
      </c>
    </row>
    <row r="50" spans="1:11" x14ac:dyDescent="0.25">
      <c r="B50" s="83"/>
      <c r="D50" s="83"/>
      <c r="F50" s="83"/>
      <c r="H50" s="83"/>
    </row>
    <row r="51" spans="1:11" ht="13" x14ac:dyDescent="0.3">
      <c r="A51" s="163" t="s">
        <v>126</v>
      </c>
      <c r="B51" s="61" t="s">
        <v>12</v>
      </c>
      <c r="C51" s="62" t="s">
        <v>13</v>
      </c>
      <c r="D51" s="61" t="s">
        <v>12</v>
      </c>
      <c r="E51" s="63" t="s">
        <v>13</v>
      </c>
      <c r="F51" s="62" t="s">
        <v>12</v>
      </c>
      <c r="G51" s="62" t="s">
        <v>13</v>
      </c>
      <c r="H51" s="61" t="s">
        <v>12</v>
      </c>
      <c r="I51" s="63" t="s">
        <v>13</v>
      </c>
      <c r="J51" s="61"/>
      <c r="K51" s="63"/>
    </row>
    <row r="52" spans="1:11" x14ac:dyDescent="0.25">
      <c r="A52" s="7" t="s">
        <v>459</v>
      </c>
      <c r="B52" s="65">
        <v>97</v>
      </c>
      <c r="C52" s="34">
        <f>IF(B65=0, "-", B52/B65)</f>
        <v>0.24556962025316456</v>
      </c>
      <c r="D52" s="65">
        <v>88</v>
      </c>
      <c r="E52" s="9">
        <f>IF(D65=0, "-", D52/D65)</f>
        <v>0.2297650130548303</v>
      </c>
      <c r="F52" s="81">
        <v>849</v>
      </c>
      <c r="G52" s="34">
        <f>IF(F65=0, "-", F52/F65)</f>
        <v>0.27272727272727271</v>
      </c>
      <c r="H52" s="65">
        <v>610</v>
      </c>
      <c r="I52" s="9">
        <f>IF(H65=0, "-", H52/H65)</f>
        <v>0.19322141273360785</v>
      </c>
      <c r="J52" s="8">
        <f t="shared" ref="J52:J63" si="4">IF(D52=0, "-", IF((B52-D52)/D52&lt;10, (B52-D52)/D52, "&gt;999%"))</f>
        <v>0.10227272727272728</v>
      </c>
      <c r="K52" s="9">
        <f t="shared" ref="K52:K63" si="5">IF(H52=0, "-", IF((F52-H52)/H52&lt;10, (F52-H52)/H52, "&gt;999%"))</f>
        <v>0.3918032786885246</v>
      </c>
    </row>
    <row r="53" spans="1:11" x14ac:dyDescent="0.25">
      <c r="A53" s="7" t="s">
        <v>460</v>
      </c>
      <c r="B53" s="65">
        <v>0</v>
      </c>
      <c r="C53" s="34">
        <f>IF(B65=0, "-", B53/B65)</f>
        <v>0</v>
      </c>
      <c r="D53" s="65">
        <v>6</v>
      </c>
      <c r="E53" s="9">
        <f>IF(D65=0, "-", D53/D65)</f>
        <v>1.5665796344647518E-2</v>
      </c>
      <c r="F53" s="81">
        <v>30</v>
      </c>
      <c r="G53" s="34">
        <f>IF(F65=0, "-", F53/F65)</f>
        <v>9.6370061034371981E-3</v>
      </c>
      <c r="H53" s="65">
        <v>42</v>
      </c>
      <c r="I53" s="9">
        <f>IF(H65=0, "-", H53/H65)</f>
        <v>1.3303769401330377E-2</v>
      </c>
      <c r="J53" s="8">
        <f t="shared" si="4"/>
        <v>-1</v>
      </c>
      <c r="K53" s="9">
        <f t="shared" si="5"/>
        <v>-0.2857142857142857</v>
      </c>
    </row>
    <row r="54" spans="1:11" x14ac:dyDescent="0.25">
      <c r="A54" s="7" t="s">
        <v>461</v>
      </c>
      <c r="B54" s="65">
        <v>56</v>
      </c>
      <c r="C54" s="34">
        <f>IF(B65=0, "-", B54/B65)</f>
        <v>0.14177215189873418</v>
      </c>
      <c r="D54" s="65">
        <v>43</v>
      </c>
      <c r="E54" s="9">
        <f>IF(D65=0, "-", D54/D65)</f>
        <v>0.1122715404699739</v>
      </c>
      <c r="F54" s="81">
        <v>307</v>
      </c>
      <c r="G54" s="34">
        <f>IF(F65=0, "-", F54/F65)</f>
        <v>9.8618695791840669E-2</v>
      </c>
      <c r="H54" s="65">
        <v>344</v>
      </c>
      <c r="I54" s="9">
        <f>IF(H65=0, "-", H54/H65)</f>
        <v>0.10896420652518214</v>
      </c>
      <c r="J54" s="8">
        <f t="shared" si="4"/>
        <v>0.30232558139534882</v>
      </c>
      <c r="K54" s="9">
        <f t="shared" si="5"/>
        <v>-0.10755813953488372</v>
      </c>
    </row>
    <row r="55" spans="1:11" x14ac:dyDescent="0.25">
      <c r="A55" s="7" t="s">
        <v>462</v>
      </c>
      <c r="B55" s="65">
        <v>0</v>
      </c>
      <c r="C55" s="34">
        <f>IF(B65=0, "-", B55/B65)</f>
        <v>0</v>
      </c>
      <c r="D55" s="65">
        <v>3</v>
      </c>
      <c r="E55" s="9">
        <f>IF(D65=0, "-", D55/D65)</f>
        <v>7.832898172323759E-3</v>
      </c>
      <c r="F55" s="81">
        <v>6</v>
      </c>
      <c r="G55" s="34">
        <f>IF(F65=0, "-", F55/F65)</f>
        <v>1.9274012206874397E-3</v>
      </c>
      <c r="H55" s="65">
        <v>26</v>
      </c>
      <c r="I55" s="9">
        <f>IF(H65=0, "-", H55/H65)</f>
        <v>8.2356667722521381E-3</v>
      </c>
      <c r="J55" s="8">
        <f t="shared" si="4"/>
        <v>-1</v>
      </c>
      <c r="K55" s="9">
        <f t="shared" si="5"/>
        <v>-0.76923076923076927</v>
      </c>
    </row>
    <row r="56" spans="1:11" x14ac:dyDescent="0.25">
      <c r="A56" s="7" t="s">
        <v>463</v>
      </c>
      <c r="B56" s="65">
        <v>11</v>
      </c>
      <c r="C56" s="34">
        <f>IF(B65=0, "-", B56/B65)</f>
        <v>2.7848101265822784E-2</v>
      </c>
      <c r="D56" s="65">
        <v>32</v>
      </c>
      <c r="E56" s="9">
        <f>IF(D65=0, "-", D56/D65)</f>
        <v>8.3550913838120106E-2</v>
      </c>
      <c r="F56" s="81">
        <v>167</v>
      </c>
      <c r="G56" s="34">
        <f>IF(F65=0, "-", F56/F65)</f>
        <v>5.3646000642467072E-2</v>
      </c>
      <c r="H56" s="65">
        <v>121</v>
      </c>
      <c r="I56" s="9">
        <f>IF(H65=0, "-", H56/H65)</f>
        <v>3.8327526132404179E-2</v>
      </c>
      <c r="J56" s="8">
        <f t="shared" si="4"/>
        <v>-0.65625</v>
      </c>
      <c r="K56" s="9">
        <f t="shared" si="5"/>
        <v>0.38016528925619836</v>
      </c>
    </row>
    <row r="57" spans="1:11" x14ac:dyDescent="0.25">
      <c r="A57" s="7" t="s">
        <v>464</v>
      </c>
      <c r="B57" s="65">
        <v>28</v>
      </c>
      <c r="C57" s="34">
        <f>IF(B65=0, "-", B57/B65)</f>
        <v>7.0886075949367092E-2</v>
      </c>
      <c r="D57" s="65">
        <v>9</v>
      </c>
      <c r="E57" s="9">
        <f>IF(D65=0, "-", D57/D65)</f>
        <v>2.3498694516971279E-2</v>
      </c>
      <c r="F57" s="81">
        <v>347</v>
      </c>
      <c r="G57" s="34">
        <f>IF(F65=0, "-", F57/F65)</f>
        <v>0.11146803726309026</v>
      </c>
      <c r="H57" s="65">
        <v>161</v>
      </c>
      <c r="I57" s="9">
        <f>IF(H65=0, "-", H57/H65)</f>
        <v>5.0997782705099776E-2</v>
      </c>
      <c r="J57" s="8">
        <f t="shared" si="4"/>
        <v>2.1111111111111112</v>
      </c>
      <c r="K57" s="9">
        <f t="shared" si="5"/>
        <v>1.15527950310559</v>
      </c>
    </row>
    <row r="58" spans="1:11" x14ac:dyDescent="0.25">
      <c r="A58" s="7" t="s">
        <v>465</v>
      </c>
      <c r="B58" s="65">
        <v>18</v>
      </c>
      <c r="C58" s="34">
        <f>IF(B65=0, "-", B58/B65)</f>
        <v>4.5569620253164557E-2</v>
      </c>
      <c r="D58" s="65">
        <v>58</v>
      </c>
      <c r="E58" s="9">
        <f>IF(D65=0, "-", D58/D65)</f>
        <v>0.1514360313315927</v>
      </c>
      <c r="F58" s="81">
        <v>292</v>
      </c>
      <c r="G58" s="34">
        <f>IF(F65=0, "-", F58/F65)</f>
        <v>9.3800192740122065E-2</v>
      </c>
      <c r="H58" s="65">
        <v>623</v>
      </c>
      <c r="I58" s="9">
        <f>IF(H65=0, "-", H58/H65)</f>
        <v>0.19733924611973391</v>
      </c>
      <c r="J58" s="8">
        <f t="shared" si="4"/>
        <v>-0.68965517241379315</v>
      </c>
      <c r="K58" s="9">
        <f t="shared" si="5"/>
        <v>-0.5313001605136437</v>
      </c>
    </row>
    <row r="59" spans="1:11" x14ac:dyDescent="0.25">
      <c r="A59" s="7" t="s">
        <v>466</v>
      </c>
      <c r="B59" s="65">
        <v>35</v>
      </c>
      <c r="C59" s="34">
        <f>IF(B65=0, "-", B59/B65)</f>
        <v>8.8607594936708861E-2</v>
      </c>
      <c r="D59" s="65">
        <v>22</v>
      </c>
      <c r="E59" s="9">
        <f>IF(D65=0, "-", D59/D65)</f>
        <v>5.7441253263707574E-2</v>
      </c>
      <c r="F59" s="81">
        <v>120</v>
      </c>
      <c r="G59" s="34">
        <f>IF(F65=0, "-", F59/F65)</f>
        <v>3.8548024413748792E-2</v>
      </c>
      <c r="H59" s="65">
        <v>184</v>
      </c>
      <c r="I59" s="9">
        <f>IF(H65=0, "-", H59/H65)</f>
        <v>5.8283180234399747E-2</v>
      </c>
      <c r="J59" s="8">
        <f t="shared" si="4"/>
        <v>0.59090909090909094</v>
      </c>
      <c r="K59" s="9">
        <f t="shared" si="5"/>
        <v>-0.34782608695652173</v>
      </c>
    </row>
    <row r="60" spans="1:11" x14ac:dyDescent="0.25">
      <c r="A60" s="7" t="s">
        <v>467</v>
      </c>
      <c r="B60" s="65">
        <v>8</v>
      </c>
      <c r="C60" s="34">
        <f>IF(B65=0, "-", B60/B65)</f>
        <v>2.0253164556962026E-2</v>
      </c>
      <c r="D60" s="65">
        <v>4</v>
      </c>
      <c r="E60" s="9">
        <f>IF(D65=0, "-", D60/D65)</f>
        <v>1.0443864229765013E-2</v>
      </c>
      <c r="F60" s="81">
        <v>91</v>
      </c>
      <c r="G60" s="34">
        <f>IF(F65=0, "-", F60/F65)</f>
        <v>2.9232251847092838E-2</v>
      </c>
      <c r="H60" s="65">
        <v>38</v>
      </c>
      <c r="I60" s="9">
        <f>IF(H65=0, "-", H60/H65)</f>
        <v>1.2036743744060817E-2</v>
      </c>
      <c r="J60" s="8">
        <f t="shared" si="4"/>
        <v>1</v>
      </c>
      <c r="K60" s="9">
        <f t="shared" si="5"/>
        <v>1.3947368421052631</v>
      </c>
    </row>
    <row r="61" spans="1:11" x14ac:dyDescent="0.25">
      <c r="A61" s="7" t="s">
        <v>468</v>
      </c>
      <c r="B61" s="65">
        <v>96</v>
      </c>
      <c r="C61" s="34">
        <f>IF(B65=0, "-", B61/B65)</f>
        <v>0.24303797468354429</v>
      </c>
      <c r="D61" s="65">
        <v>84</v>
      </c>
      <c r="E61" s="9">
        <f>IF(D65=0, "-", D61/D65)</f>
        <v>0.21932114882506529</v>
      </c>
      <c r="F61" s="81">
        <v>660</v>
      </c>
      <c r="G61" s="34">
        <f>IF(F65=0, "-", F61/F65)</f>
        <v>0.21201413427561838</v>
      </c>
      <c r="H61" s="65">
        <v>742</v>
      </c>
      <c r="I61" s="9">
        <f>IF(H65=0, "-", H61/H65)</f>
        <v>0.23503325942350334</v>
      </c>
      <c r="J61" s="8">
        <f t="shared" si="4"/>
        <v>0.14285714285714285</v>
      </c>
      <c r="K61" s="9">
        <f t="shared" si="5"/>
        <v>-0.11051212938005391</v>
      </c>
    </row>
    <row r="62" spans="1:11" x14ac:dyDescent="0.25">
      <c r="A62" s="7" t="s">
        <v>469</v>
      </c>
      <c r="B62" s="65">
        <v>22</v>
      </c>
      <c r="C62" s="34">
        <f>IF(B65=0, "-", B62/B65)</f>
        <v>5.5696202531645568E-2</v>
      </c>
      <c r="D62" s="65">
        <v>18</v>
      </c>
      <c r="E62" s="9">
        <f>IF(D65=0, "-", D62/D65)</f>
        <v>4.6997389033942558E-2</v>
      </c>
      <c r="F62" s="81">
        <v>129</v>
      </c>
      <c r="G62" s="34">
        <f>IF(F65=0, "-", F62/F65)</f>
        <v>4.1439126244779953E-2</v>
      </c>
      <c r="H62" s="65">
        <v>158</v>
      </c>
      <c r="I62" s="9">
        <f>IF(H65=0, "-", H62/H65)</f>
        <v>5.0047513462147607E-2</v>
      </c>
      <c r="J62" s="8">
        <f t="shared" si="4"/>
        <v>0.22222222222222221</v>
      </c>
      <c r="K62" s="9">
        <f t="shared" si="5"/>
        <v>-0.18354430379746836</v>
      </c>
    </row>
    <row r="63" spans="1:11" x14ac:dyDescent="0.25">
      <c r="A63" s="7" t="s">
        <v>470</v>
      </c>
      <c r="B63" s="65">
        <v>24</v>
      </c>
      <c r="C63" s="34">
        <f>IF(B65=0, "-", B63/B65)</f>
        <v>6.0759493670886074E-2</v>
      </c>
      <c r="D63" s="65">
        <v>16</v>
      </c>
      <c r="E63" s="9">
        <f>IF(D65=0, "-", D63/D65)</f>
        <v>4.1775456919060053E-2</v>
      </c>
      <c r="F63" s="81">
        <v>115</v>
      </c>
      <c r="G63" s="34">
        <f>IF(F65=0, "-", F63/F65)</f>
        <v>3.6941856729842598E-2</v>
      </c>
      <c r="H63" s="65">
        <v>108</v>
      </c>
      <c r="I63" s="9">
        <f>IF(H65=0, "-", H63/H65)</f>
        <v>3.4209692746278116E-2</v>
      </c>
      <c r="J63" s="8">
        <f t="shared" si="4"/>
        <v>0.5</v>
      </c>
      <c r="K63" s="9">
        <f t="shared" si="5"/>
        <v>6.4814814814814811E-2</v>
      </c>
    </row>
    <row r="64" spans="1:11" x14ac:dyDescent="0.25">
      <c r="A64" s="2"/>
      <c r="B64" s="68"/>
      <c r="C64" s="33"/>
      <c r="D64" s="68"/>
      <c r="E64" s="6"/>
      <c r="F64" s="82"/>
      <c r="G64" s="33"/>
      <c r="H64" s="68"/>
      <c r="I64" s="6"/>
      <c r="J64" s="5"/>
      <c r="K64" s="6"/>
    </row>
    <row r="65" spans="1:11" s="43" customFormat="1" ht="13" x14ac:dyDescent="0.3">
      <c r="A65" s="162" t="s">
        <v>550</v>
      </c>
      <c r="B65" s="71">
        <f>SUM(B52:B64)</f>
        <v>395</v>
      </c>
      <c r="C65" s="40">
        <f>B65/1972</f>
        <v>0.20030425963488843</v>
      </c>
      <c r="D65" s="71">
        <f>SUM(D52:D64)</f>
        <v>383</v>
      </c>
      <c r="E65" s="41">
        <f>D65/1630</f>
        <v>0.23496932515337424</v>
      </c>
      <c r="F65" s="77">
        <f>SUM(F52:F64)</f>
        <v>3113</v>
      </c>
      <c r="G65" s="42">
        <f>F65/15027</f>
        <v>0.20716044453317362</v>
      </c>
      <c r="H65" s="71">
        <f>SUM(H52:H64)</f>
        <v>3157</v>
      </c>
      <c r="I65" s="41">
        <f>H65/14054</f>
        <v>0.22463355628290879</v>
      </c>
      <c r="J65" s="37">
        <f>IF(D65=0, "-", IF((B65-D65)/D65&lt;10, (B65-D65)/D65, "&gt;999%"))</f>
        <v>3.1331592689295036E-2</v>
      </c>
      <c r="K65" s="38">
        <f>IF(H65=0, "-", IF((F65-H65)/H65&lt;10, (F65-H65)/H65, "&gt;999%"))</f>
        <v>-1.3937282229965157E-2</v>
      </c>
    </row>
    <row r="66" spans="1:11" x14ac:dyDescent="0.25">
      <c r="B66" s="83"/>
      <c r="D66" s="83"/>
      <c r="F66" s="83"/>
      <c r="H66" s="83"/>
    </row>
    <row r="67" spans="1:11" ht="13" x14ac:dyDescent="0.3">
      <c r="A67" s="163" t="s">
        <v>127</v>
      </c>
      <c r="B67" s="61" t="s">
        <v>12</v>
      </c>
      <c r="C67" s="62" t="s">
        <v>13</v>
      </c>
      <c r="D67" s="61" t="s">
        <v>12</v>
      </c>
      <c r="E67" s="63" t="s">
        <v>13</v>
      </c>
      <c r="F67" s="62" t="s">
        <v>12</v>
      </c>
      <c r="G67" s="62" t="s">
        <v>13</v>
      </c>
      <c r="H67" s="61" t="s">
        <v>12</v>
      </c>
      <c r="I67" s="63" t="s">
        <v>13</v>
      </c>
      <c r="J67" s="61"/>
      <c r="K67" s="63"/>
    </row>
    <row r="68" spans="1:11" x14ac:dyDescent="0.25">
      <c r="A68" s="7" t="s">
        <v>471</v>
      </c>
      <c r="B68" s="65">
        <v>5</v>
      </c>
      <c r="C68" s="34">
        <f>IF(B74=0, "-", B68/B74)</f>
        <v>0.38461538461538464</v>
      </c>
      <c r="D68" s="65">
        <v>5</v>
      </c>
      <c r="E68" s="9">
        <f>IF(D74=0, "-", D68/D74)</f>
        <v>0.26315789473684209</v>
      </c>
      <c r="F68" s="81">
        <v>37</v>
      </c>
      <c r="G68" s="34">
        <f>IF(F74=0, "-", F68/F74)</f>
        <v>0.25342465753424659</v>
      </c>
      <c r="H68" s="65">
        <v>19</v>
      </c>
      <c r="I68" s="9">
        <f>IF(H74=0, "-", H68/H74)</f>
        <v>0.13475177304964539</v>
      </c>
      <c r="J68" s="8">
        <f>IF(D68=0, "-", IF((B68-D68)/D68&lt;10, (B68-D68)/D68, "&gt;999%"))</f>
        <v>0</v>
      </c>
      <c r="K68" s="9">
        <f>IF(H68=0, "-", IF((F68-H68)/H68&lt;10, (F68-H68)/H68, "&gt;999%"))</f>
        <v>0.94736842105263153</v>
      </c>
    </row>
    <row r="69" spans="1:11" x14ac:dyDescent="0.25">
      <c r="A69" s="7" t="s">
        <v>472</v>
      </c>
      <c r="B69" s="65">
        <v>1</v>
      </c>
      <c r="C69" s="34">
        <f>IF(B74=0, "-", B69/B74)</f>
        <v>7.6923076923076927E-2</v>
      </c>
      <c r="D69" s="65">
        <v>0</v>
      </c>
      <c r="E69" s="9">
        <f>IF(D74=0, "-", D69/D74)</f>
        <v>0</v>
      </c>
      <c r="F69" s="81">
        <v>19</v>
      </c>
      <c r="G69" s="34">
        <f>IF(F74=0, "-", F69/F74)</f>
        <v>0.13013698630136986</v>
      </c>
      <c r="H69" s="65">
        <v>9</v>
      </c>
      <c r="I69" s="9">
        <f>IF(H74=0, "-", H69/H74)</f>
        <v>6.3829787234042548E-2</v>
      </c>
      <c r="J69" s="8" t="str">
        <f>IF(D69=0, "-", IF((B69-D69)/D69&lt;10, (B69-D69)/D69, "&gt;999%"))</f>
        <v>-</v>
      </c>
      <c r="K69" s="9">
        <f>IF(H69=0, "-", IF((F69-H69)/H69&lt;10, (F69-H69)/H69, "&gt;999%"))</f>
        <v>1.1111111111111112</v>
      </c>
    </row>
    <row r="70" spans="1:11" x14ac:dyDescent="0.25">
      <c r="A70" s="7" t="s">
        <v>473</v>
      </c>
      <c r="B70" s="65">
        <v>5</v>
      </c>
      <c r="C70" s="34">
        <f>IF(B74=0, "-", B70/B74)</f>
        <v>0.38461538461538464</v>
      </c>
      <c r="D70" s="65">
        <v>13</v>
      </c>
      <c r="E70" s="9">
        <f>IF(D74=0, "-", D70/D74)</f>
        <v>0.68421052631578949</v>
      </c>
      <c r="F70" s="81">
        <v>79</v>
      </c>
      <c r="G70" s="34">
        <f>IF(F74=0, "-", F70/F74)</f>
        <v>0.54109589041095896</v>
      </c>
      <c r="H70" s="65">
        <v>105</v>
      </c>
      <c r="I70" s="9">
        <f>IF(H74=0, "-", H70/H74)</f>
        <v>0.74468085106382975</v>
      </c>
      <c r="J70" s="8">
        <f>IF(D70=0, "-", IF((B70-D70)/D70&lt;10, (B70-D70)/D70, "&gt;999%"))</f>
        <v>-0.61538461538461542</v>
      </c>
      <c r="K70" s="9">
        <f>IF(H70=0, "-", IF((F70-H70)/H70&lt;10, (F70-H70)/H70, "&gt;999%"))</f>
        <v>-0.24761904761904763</v>
      </c>
    </row>
    <row r="71" spans="1:11" x14ac:dyDescent="0.25">
      <c r="A71" s="7" t="s">
        <v>474</v>
      </c>
      <c r="B71" s="65">
        <v>1</v>
      </c>
      <c r="C71" s="34">
        <f>IF(B74=0, "-", B71/B74)</f>
        <v>7.6923076923076927E-2</v>
      </c>
      <c r="D71" s="65">
        <v>0</v>
      </c>
      <c r="E71" s="9">
        <f>IF(D74=0, "-", D71/D74)</f>
        <v>0</v>
      </c>
      <c r="F71" s="81">
        <v>9</v>
      </c>
      <c r="G71" s="34">
        <f>IF(F74=0, "-", F71/F74)</f>
        <v>6.1643835616438353E-2</v>
      </c>
      <c r="H71" s="65">
        <v>7</v>
      </c>
      <c r="I71" s="9">
        <f>IF(H74=0, "-", H71/H74)</f>
        <v>4.9645390070921988E-2</v>
      </c>
      <c r="J71" s="8" t="str">
        <f>IF(D71=0, "-", IF((B71-D71)/D71&lt;10, (B71-D71)/D71, "&gt;999%"))</f>
        <v>-</v>
      </c>
      <c r="K71" s="9">
        <f>IF(H71=0, "-", IF((F71-H71)/H71&lt;10, (F71-H71)/H71, "&gt;999%"))</f>
        <v>0.2857142857142857</v>
      </c>
    </row>
    <row r="72" spans="1:11" x14ac:dyDescent="0.25">
      <c r="A72" s="7" t="s">
        <v>475</v>
      </c>
      <c r="B72" s="65">
        <v>1</v>
      </c>
      <c r="C72" s="34">
        <f>IF(B74=0, "-", B72/B74)</f>
        <v>7.6923076923076927E-2</v>
      </c>
      <c r="D72" s="65">
        <v>1</v>
      </c>
      <c r="E72" s="9">
        <f>IF(D74=0, "-", D72/D74)</f>
        <v>5.2631578947368418E-2</v>
      </c>
      <c r="F72" s="81">
        <v>2</v>
      </c>
      <c r="G72" s="34">
        <f>IF(F74=0, "-", F72/F74)</f>
        <v>1.3698630136986301E-2</v>
      </c>
      <c r="H72" s="65">
        <v>1</v>
      </c>
      <c r="I72" s="9">
        <f>IF(H74=0, "-", H72/H74)</f>
        <v>7.0921985815602835E-3</v>
      </c>
      <c r="J72" s="8">
        <f>IF(D72=0, "-", IF((B72-D72)/D72&lt;10, (B72-D72)/D72, "&gt;999%"))</f>
        <v>0</v>
      </c>
      <c r="K72" s="9">
        <f>IF(H72=0, "-", IF((F72-H72)/H72&lt;10, (F72-H72)/H72, "&gt;999%"))</f>
        <v>1</v>
      </c>
    </row>
    <row r="73" spans="1:11" x14ac:dyDescent="0.25">
      <c r="A73" s="2"/>
      <c r="B73" s="68"/>
      <c r="C73" s="33"/>
      <c r="D73" s="68"/>
      <c r="E73" s="6"/>
      <c r="F73" s="82"/>
      <c r="G73" s="33"/>
      <c r="H73" s="68"/>
      <c r="I73" s="6"/>
      <c r="J73" s="5"/>
      <c r="K73" s="6"/>
    </row>
    <row r="74" spans="1:11" s="43" customFormat="1" ht="13" x14ac:dyDescent="0.3">
      <c r="A74" s="162" t="s">
        <v>549</v>
      </c>
      <c r="B74" s="71">
        <f>SUM(B68:B73)</f>
        <v>13</v>
      </c>
      <c r="C74" s="40">
        <f>B74/1972</f>
        <v>6.5922920892494928E-3</v>
      </c>
      <c r="D74" s="71">
        <f>SUM(D68:D73)</f>
        <v>19</v>
      </c>
      <c r="E74" s="41">
        <f>D74/1630</f>
        <v>1.1656441717791411E-2</v>
      </c>
      <c r="F74" s="77">
        <f>SUM(F68:F73)</f>
        <v>146</v>
      </c>
      <c r="G74" s="42">
        <f>F74/15027</f>
        <v>9.7158448126705259E-3</v>
      </c>
      <c r="H74" s="71">
        <f>SUM(H68:H73)</f>
        <v>141</v>
      </c>
      <c r="I74" s="41">
        <f>H74/14054</f>
        <v>1.0032730895118828E-2</v>
      </c>
      <c r="J74" s="37">
        <f>IF(D74=0, "-", IF((B74-D74)/D74&lt;10, (B74-D74)/D74, "&gt;999%"))</f>
        <v>-0.31578947368421051</v>
      </c>
      <c r="K74" s="38">
        <f>IF(H74=0, "-", IF((F74-H74)/H74&lt;10, (F74-H74)/H74, "&gt;999%"))</f>
        <v>3.5460992907801421E-2</v>
      </c>
    </row>
    <row r="75" spans="1:11" x14ac:dyDescent="0.25">
      <c r="B75" s="83"/>
      <c r="D75" s="83"/>
      <c r="F75" s="83"/>
      <c r="H75" s="83"/>
    </row>
    <row r="76" spans="1:11" ht="13" x14ac:dyDescent="0.3">
      <c r="A76" s="27" t="s">
        <v>548</v>
      </c>
      <c r="B76" s="71">
        <v>490</v>
      </c>
      <c r="C76" s="40">
        <f>B76/1972</f>
        <v>0.24847870182555781</v>
      </c>
      <c r="D76" s="71">
        <v>485</v>
      </c>
      <c r="E76" s="41">
        <f>D76/1630</f>
        <v>0.29754601226993865</v>
      </c>
      <c r="F76" s="77">
        <v>3941</v>
      </c>
      <c r="G76" s="42">
        <f>F76/15027</f>
        <v>0.26226126305982567</v>
      </c>
      <c r="H76" s="71">
        <v>4144</v>
      </c>
      <c r="I76" s="41">
        <f>H76/14054</f>
        <v>0.29486267254874055</v>
      </c>
      <c r="J76" s="37">
        <f>IF(D76=0, "-", IF((B76-D76)/D76&lt;10, (B76-D76)/D76, "&gt;999%"))</f>
        <v>1.0309278350515464E-2</v>
      </c>
      <c r="K76" s="38">
        <f>IF(H76=0, "-", IF((F76-H76)/H76&lt;10, (F76-H76)/H76, "&gt;999%"))</f>
        <v>-4.8986486486486486E-2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5" max="16383" man="1"/>
    <brk id="7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562</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37</v>
      </c>
      <c r="B7" s="65">
        <v>6</v>
      </c>
      <c r="C7" s="39">
        <f>IF(B25=0, "-", B7/B25)</f>
        <v>1.2244897959183673E-2</v>
      </c>
      <c r="D7" s="65">
        <v>5</v>
      </c>
      <c r="E7" s="21">
        <f>IF(D25=0, "-", D7/D25)</f>
        <v>1.0309278350515464E-2</v>
      </c>
      <c r="F7" s="81">
        <v>56</v>
      </c>
      <c r="G7" s="39">
        <f>IF(F25=0, "-", F7/F25)</f>
        <v>1.4209591474245116E-2</v>
      </c>
      <c r="H7" s="65">
        <v>28</v>
      </c>
      <c r="I7" s="21">
        <f>IF(H25=0, "-", H7/H25)</f>
        <v>6.7567567567567571E-3</v>
      </c>
      <c r="J7" s="20">
        <f t="shared" ref="J7:J23" si="0">IF(D7=0, "-", IF((B7-D7)/D7&lt;10, (B7-D7)/D7, "&gt;999%"))</f>
        <v>0.2</v>
      </c>
      <c r="K7" s="21">
        <f t="shared" ref="K7:K23" si="1">IF(H7=0, "-", IF((F7-H7)/H7&lt;10, (F7-H7)/H7, "&gt;999%"))</f>
        <v>1</v>
      </c>
    </row>
    <row r="8" spans="1:11" x14ac:dyDescent="0.25">
      <c r="A8" s="7" t="s">
        <v>44</v>
      </c>
      <c r="B8" s="65">
        <v>105</v>
      </c>
      <c r="C8" s="39">
        <f>IF(B25=0, "-", B8/B25)</f>
        <v>0.21428571428571427</v>
      </c>
      <c r="D8" s="65">
        <v>100</v>
      </c>
      <c r="E8" s="21">
        <f>IF(D25=0, "-", D8/D25)</f>
        <v>0.20618556701030927</v>
      </c>
      <c r="F8" s="81">
        <v>979</v>
      </c>
      <c r="G8" s="39">
        <f>IF(F25=0, "-", F8/F25)</f>
        <v>0.24841410809439229</v>
      </c>
      <c r="H8" s="65">
        <v>677</v>
      </c>
      <c r="I8" s="21">
        <f>IF(H25=0, "-", H8/H25)</f>
        <v>0.16336872586872586</v>
      </c>
      <c r="J8" s="20">
        <f t="shared" si="0"/>
        <v>0.05</v>
      </c>
      <c r="K8" s="21">
        <f t="shared" si="1"/>
        <v>0.44608567208271788</v>
      </c>
    </row>
    <row r="9" spans="1:11" x14ac:dyDescent="0.25">
      <c r="A9" s="7" t="s">
        <v>48</v>
      </c>
      <c r="B9" s="65">
        <v>0</v>
      </c>
      <c r="C9" s="39">
        <f>IF(B25=0, "-", B9/B25)</f>
        <v>0</v>
      </c>
      <c r="D9" s="65">
        <v>7</v>
      </c>
      <c r="E9" s="21">
        <f>IF(D25=0, "-", D9/D25)</f>
        <v>1.443298969072165E-2</v>
      </c>
      <c r="F9" s="81">
        <v>30</v>
      </c>
      <c r="G9" s="39">
        <f>IF(F25=0, "-", F9/F25)</f>
        <v>7.6122811469170265E-3</v>
      </c>
      <c r="H9" s="65">
        <v>44</v>
      </c>
      <c r="I9" s="21">
        <f>IF(H25=0, "-", H9/H25)</f>
        <v>1.0617760617760617E-2</v>
      </c>
      <c r="J9" s="20">
        <f t="shared" si="0"/>
        <v>-1</v>
      </c>
      <c r="K9" s="21">
        <f t="shared" si="1"/>
        <v>-0.31818181818181818</v>
      </c>
    </row>
    <row r="10" spans="1:11" x14ac:dyDescent="0.25">
      <c r="A10" s="7" t="s">
        <v>51</v>
      </c>
      <c r="B10" s="65">
        <v>1</v>
      </c>
      <c r="C10" s="39">
        <f>IF(B25=0, "-", B10/B25)</f>
        <v>2.0408163265306124E-3</v>
      </c>
      <c r="D10" s="65">
        <v>3</v>
      </c>
      <c r="E10" s="21">
        <f>IF(D25=0, "-", D10/D25)</f>
        <v>6.1855670103092781E-3</v>
      </c>
      <c r="F10" s="81">
        <v>17</v>
      </c>
      <c r="G10" s="39">
        <f>IF(F25=0, "-", F10/F25)</f>
        <v>4.3136259832529814E-3</v>
      </c>
      <c r="H10" s="65">
        <v>21</v>
      </c>
      <c r="I10" s="21">
        <f>IF(H25=0, "-", H10/H25)</f>
        <v>5.0675675675675678E-3</v>
      </c>
      <c r="J10" s="20">
        <f t="shared" si="0"/>
        <v>-0.66666666666666663</v>
      </c>
      <c r="K10" s="21">
        <f t="shared" si="1"/>
        <v>-0.19047619047619047</v>
      </c>
    </row>
    <row r="11" spans="1:11" x14ac:dyDescent="0.25">
      <c r="A11" s="7" t="s">
        <v>54</v>
      </c>
      <c r="B11" s="65">
        <v>64</v>
      </c>
      <c r="C11" s="39">
        <f>IF(B25=0, "-", B11/B25)</f>
        <v>0.1306122448979592</v>
      </c>
      <c r="D11" s="65">
        <v>46</v>
      </c>
      <c r="E11" s="21">
        <f>IF(D25=0, "-", D11/D25)</f>
        <v>9.4845360824742264E-2</v>
      </c>
      <c r="F11" s="81">
        <v>356</v>
      </c>
      <c r="G11" s="39">
        <f>IF(F25=0, "-", F11/F25)</f>
        <v>9.033240294341538E-2</v>
      </c>
      <c r="H11" s="65">
        <v>425</v>
      </c>
      <c r="I11" s="21">
        <f>IF(H25=0, "-", H11/H25)</f>
        <v>0.10255791505791506</v>
      </c>
      <c r="J11" s="20">
        <f t="shared" si="0"/>
        <v>0.39130434782608697</v>
      </c>
      <c r="K11" s="21">
        <f t="shared" si="1"/>
        <v>-0.16235294117647059</v>
      </c>
    </row>
    <row r="12" spans="1:11" x14ac:dyDescent="0.25">
      <c r="A12" s="7" t="s">
        <v>57</v>
      </c>
      <c r="B12" s="65">
        <v>0</v>
      </c>
      <c r="C12" s="39">
        <f>IF(B25=0, "-", B12/B25)</f>
        <v>0</v>
      </c>
      <c r="D12" s="65">
        <v>3</v>
      </c>
      <c r="E12" s="21">
        <f>IF(D25=0, "-", D12/D25)</f>
        <v>6.1855670103092781E-3</v>
      </c>
      <c r="F12" s="81">
        <v>6</v>
      </c>
      <c r="G12" s="39">
        <f>IF(F25=0, "-", F12/F25)</f>
        <v>1.5224562293834052E-3</v>
      </c>
      <c r="H12" s="65">
        <v>26</v>
      </c>
      <c r="I12" s="21">
        <f>IF(H25=0, "-", H12/H25)</f>
        <v>6.2741312741312737E-3</v>
      </c>
      <c r="J12" s="20">
        <f t="shared" si="0"/>
        <v>-1</v>
      </c>
      <c r="K12" s="21">
        <f t="shared" si="1"/>
        <v>-0.76923076923076927</v>
      </c>
    </row>
    <row r="13" spans="1:11" x14ac:dyDescent="0.25">
      <c r="A13" s="7" t="s">
        <v>62</v>
      </c>
      <c r="B13" s="65">
        <v>18</v>
      </c>
      <c r="C13" s="39">
        <f>IF(B25=0, "-", B13/B25)</f>
        <v>3.6734693877551024E-2</v>
      </c>
      <c r="D13" s="65">
        <v>34</v>
      </c>
      <c r="E13" s="21">
        <f>IF(D25=0, "-", D13/D25)</f>
        <v>7.0103092783505155E-2</v>
      </c>
      <c r="F13" s="81">
        <v>246</v>
      </c>
      <c r="G13" s="39">
        <f>IF(F25=0, "-", F13/F25)</f>
        <v>6.2420705404719612E-2</v>
      </c>
      <c r="H13" s="65">
        <v>174</v>
      </c>
      <c r="I13" s="21">
        <f>IF(H25=0, "-", H13/H25)</f>
        <v>4.1988416988416988E-2</v>
      </c>
      <c r="J13" s="20">
        <f t="shared" si="0"/>
        <v>-0.47058823529411764</v>
      </c>
      <c r="K13" s="21">
        <f t="shared" si="1"/>
        <v>0.41379310344827586</v>
      </c>
    </row>
    <row r="14" spans="1:11" x14ac:dyDescent="0.25">
      <c r="A14" s="7" t="s">
        <v>68</v>
      </c>
      <c r="B14" s="65">
        <v>34</v>
      </c>
      <c r="C14" s="39">
        <f>IF(B25=0, "-", B14/B25)</f>
        <v>6.9387755102040816E-2</v>
      </c>
      <c r="D14" s="65">
        <v>9</v>
      </c>
      <c r="E14" s="21">
        <f>IF(D25=0, "-", D14/D25)</f>
        <v>1.8556701030927835E-2</v>
      </c>
      <c r="F14" s="81">
        <v>370</v>
      </c>
      <c r="G14" s="39">
        <f>IF(F25=0, "-", F14/F25)</f>
        <v>9.3884800811976657E-2</v>
      </c>
      <c r="H14" s="65">
        <v>199</v>
      </c>
      <c r="I14" s="21">
        <f>IF(H25=0, "-", H14/H25)</f>
        <v>4.8021235521235522E-2</v>
      </c>
      <c r="J14" s="20">
        <f t="shared" si="0"/>
        <v>2.7777777777777777</v>
      </c>
      <c r="K14" s="21">
        <f t="shared" si="1"/>
        <v>0.85929648241206025</v>
      </c>
    </row>
    <row r="15" spans="1:11" x14ac:dyDescent="0.25">
      <c r="A15" s="7" t="s">
        <v>71</v>
      </c>
      <c r="B15" s="65">
        <v>0</v>
      </c>
      <c r="C15" s="39">
        <f>IF(B25=0, "-", B15/B25)</f>
        <v>0</v>
      </c>
      <c r="D15" s="65">
        <v>2</v>
      </c>
      <c r="E15" s="21">
        <f>IF(D25=0, "-", D15/D25)</f>
        <v>4.1237113402061857E-3</v>
      </c>
      <c r="F15" s="81">
        <v>9</v>
      </c>
      <c r="G15" s="39">
        <f>IF(F25=0, "-", F15/F25)</f>
        <v>2.283684344075108E-3</v>
      </c>
      <c r="H15" s="65">
        <v>9</v>
      </c>
      <c r="I15" s="21">
        <f>IF(H25=0, "-", H15/H25)</f>
        <v>2.1718146718146718E-3</v>
      </c>
      <c r="J15" s="20">
        <f t="shared" si="0"/>
        <v>-1</v>
      </c>
      <c r="K15" s="21">
        <f t="shared" si="1"/>
        <v>0</v>
      </c>
    </row>
    <row r="16" spans="1:11" x14ac:dyDescent="0.25">
      <c r="A16" s="7" t="s">
        <v>74</v>
      </c>
      <c r="B16" s="65">
        <v>21</v>
      </c>
      <c r="C16" s="39">
        <f>IF(B25=0, "-", B16/B25)</f>
        <v>4.2857142857142858E-2</v>
      </c>
      <c r="D16" s="65">
        <v>63</v>
      </c>
      <c r="E16" s="21">
        <f>IF(D25=0, "-", D16/D25)</f>
        <v>0.12989690721649486</v>
      </c>
      <c r="F16" s="81">
        <v>320</v>
      </c>
      <c r="G16" s="39">
        <f>IF(F25=0, "-", F16/F25)</f>
        <v>8.1197665567114941E-2</v>
      </c>
      <c r="H16" s="65">
        <v>681</v>
      </c>
      <c r="I16" s="21">
        <f>IF(H25=0, "-", H16/H25)</f>
        <v>0.16433397683397682</v>
      </c>
      <c r="J16" s="20">
        <f t="shared" si="0"/>
        <v>-0.66666666666666663</v>
      </c>
      <c r="K16" s="21">
        <f t="shared" si="1"/>
        <v>-0.5301027900146843</v>
      </c>
    </row>
    <row r="17" spans="1:11" x14ac:dyDescent="0.25">
      <c r="A17" s="7" t="s">
        <v>75</v>
      </c>
      <c r="B17" s="65">
        <v>47</v>
      </c>
      <c r="C17" s="39">
        <f>IF(B25=0, "-", B17/B25)</f>
        <v>9.5918367346938774E-2</v>
      </c>
      <c r="D17" s="65">
        <v>24</v>
      </c>
      <c r="E17" s="21">
        <f>IF(D25=0, "-", D17/D25)</f>
        <v>4.9484536082474224E-2</v>
      </c>
      <c r="F17" s="81">
        <v>138</v>
      </c>
      <c r="G17" s="39">
        <f>IF(F25=0, "-", F17/F25)</f>
        <v>3.5016493275818322E-2</v>
      </c>
      <c r="H17" s="65">
        <v>206</v>
      </c>
      <c r="I17" s="21">
        <f>IF(H25=0, "-", H17/H25)</f>
        <v>4.9710424710424708E-2</v>
      </c>
      <c r="J17" s="20">
        <f t="shared" si="0"/>
        <v>0.95833333333333337</v>
      </c>
      <c r="K17" s="21">
        <f t="shared" si="1"/>
        <v>-0.3300970873786408</v>
      </c>
    </row>
    <row r="18" spans="1:11" x14ac:dyDescent="0.25">
      <c r="A18" s="7" t="s">
        <v>76</v>
      </c>
      <c r="B18" s="65">
        <v>1</v>
      </c>
      <c r="C18" s="39">
        <f>IF(B25=0, "-", B18/B25)</f>
        <v>2.0408163265306124E-3</v>
      </c>
      <c r="D18" s="65">
        <v>1</v>
      </c>
      <c r="E18" s="21">
        <f>IF(D25=0, "-", D18/D25)</f>
        <v>2.0618556701030928E-3</v>
      </c>
      <c r="F18" s="81">
        <v>8</v>
      </c>
      <c r="G18" s="39">
        <f>IF(F25=0, "-", F18/F25)</f>
        <v>2.0299416391778738E-3</v>
      </c>
      <c r="H18" s="65">
        <v>9</v>
      </c>
      <c r="I18" s="21">
        <f>IF(H25=0, "-", H18/H25)</f>
        <v>2.1718146718146718E-3</v>
      </c>
      <c r="J18" s="20">
        <f t="shared" si="0"/>
        <v>0</v>
      </c>
      <c r="K18" s="21">
        <f t="shared" si="1"/>
        <v>-0.1111111111111111</v>
      </c>
    </row>
    <row r="19" spans="1:11" x14ac:dyDescent="0.25">
      <c r="A19" s="7" t="s">
        <v>79</v>
      </c>
      <c r="B19" s="65">
        <v>7</v>
      </c>
      <c r="C19" s="39">
        <f>IF(B25=0, "-", B19/B25)</f>
        <v>1.4285714285714285E-2</v>
      </c>
      <c r="D19" s="65">
        <v>14</v>
      </c>
      <c r="E19" s="21">
        <f>IF(D25=0, "-", D19/D25)</f>
        <v>2.88659793814433E-2</v>
      </c>
      <c r="F19" s="81">
        <v>90</v>
      </c>
      <c r="G19" s="39">
        <f>IF(F25=0, "-", F19/F25)</f>
        <v>2.2836843440751077E-2</v>
      </c>
      <c r="H19" s="65">
        <v>113</v>
      </c>
      <c r="I19" s="21">
        <f>IF(H25=0, "-", H19/H25)</f>
        <v>2.7268339768339769E-2</v>
      </c>
      <c r="J19" s="20">
        <f t="shared" si="0"/>
        <v>-0.5</v>
      </c>
      <c r="K19" s="21">
        <f t="shared" si="1"/>
        <v>-0.20353982300884957</v>
      </c>
    </row>
    <row r="20" spans="1:11" x14ac:dyDescent="0.25">
      <c r="A20" s="7" t="s">
        <v>80</v>
      </c>
      <c r="B20" s="65">
        <v>3</v>
      </c>
      <c r="C20" s="39">
        <f>IF(B25=0, "-", B20/B25)</f>
        <v>6.1224489795918364E-3</v>
      </c>
      <c r="D20" s="65">
        <v>2</v>
      </c>
      <c r="E20" s="21">
        <f>IF(D25=0, "-", D20/D25)</f>
        <v>4.1237113402061857E-3</v>
      </c>
      <c r="F20" s="81">
        <v>30</v>
      </c>
      <c r="G20" s="39">
        <f>IF(F25=0, "-", F20/F25)</f>
        <v>7.6122811469170265E-3</v>
      </c>
      <c r="H20" s="65">
        <v>42</v>
      </c>
      <c r="I20" s="21">
        <f>IF(H25=0, "-", H20/H25)</f>
        <v>1.0135135135135136E-2</v>
      </c>
      <c r="J20" s="20">
        <f t="shared" si="0"/>
        <v>0.5</v>
      </c>
      <c r="K20" s="21">
        <f t="shared" si="1"/>
        <v>-0.2857142857142857</v>
      </c>
    </row>
    <row r="21" spans="1:11" x14ac:dyDescent="0.25">
      <c r="A21" s="7" t="s">
        <v>84</v>
      </c>
      <c r="B21" s="65">
        <v>8</v>
      </c>
      <c r="C21" s="39">
        <f>IF(B25=0, "-", B21/B25)</f>
        <v>1.6326530612244899E-2</v>
      </c>
      <c r="D21" s="65">
        <v>4</v>
      </c>
      <c r="E21" s="21">
        <f>IF(D25=0, "-", D21/D25)</f>
        <v>8.2474226804123713E-3</v>
      </c>
      <c r="F21" s="81">
        <v>91</v>
      </c>
      <c r="G21" s="39">
        <f>IF(F25=0, "-", F21/F25)</f>
        <v>2.3090586145648313E-2</v>
      </c>
      <c r="H21" s="65">
        <v>38</v>
      </c>
      <c r="I21" s="21">
        <f>IF(H25=0, "-", H21/H25)</f>
        <v>9.1698841698841706E-3</v>
      </c>
      <c r="J21" s="20">
        <f t="shared" si="0"/>
        <v>1</v>
      </c>
      <c r="K21" s="21">
        <f t="shared" si="1"/>
        <v>1.3947368421052631</v>
      </c>
    </row>
    <row r="22" spans="1:11" x14ac:dyDescent="0.25">
      <c r="A22" s="7" t="s">
        <v>88</v>
      </c>
      <c r="B22" s="65">
        <v>146</v>
      </c>
      <c r="C22" s="39">
        <f>IF(B25=0, "-", B22/B25)</f>
        <v>0.29795918367346941</v>
      </c>
      <c r="D22" s="65">
        <v>146</v>
      </c>
      <c r="E22" s="21">
        <f>IF(D25=0, "-", D22/D25)</f>
        <v>0.30103092783505153</v>
      </c>
      <c r="F22" s="81">
        <v>1058</v>
      </c>
      <c r="G22" s="39">
        <f>IF(F25=0, "-", F22/F25)</f>
        <v>0.26845978178127378</v>
      </c>
      <c r="H22" s="65">
        <v>1319</v>
      </c>
      <c r="I22" s="21">
        <f>IF(H25=0, "-", H22/H25)</f>
        <v>0.31829150579150578</v>
      </c>
      <c r="J22" s="20">
        <f t="shared" si="0"/>
        <v>0</v>
      </c>
      <c r="K22" s="21">
        <f t="shared" si="1"/>
        <v>-0.19787717968157695</v>
      </c>
    </row>
    <row r="23" spans="1:11" x14ac:dyDescent="0.25">
      <c r="A23" s="7" t="s">
        <v>90</v>
      </c>
      <c r="B23" s="65">
        <v>29</v>
      </c>
      <c r="C23" s="39">
        <f>IF(B25=0, "-", B23/B25)</f>
        <v>5.9183673469387757E-2</v>
      </c>
      <c r="D23" s="65">
        <v>22</v>
      </c>
      <c r="E23" s="21">
        <f>IF(D25=0, "-", D23/D25)</f>
        <v>4.536082474226804E-2</v>
      </c>
      <c r="F23" s="81">
        <v>137</v>
      </c>
      <c r="G23" s="39">
        <f>IF(F25=0, "-", F23/F25)</f>
        <v>3.4762750570921083E-2</v>
      </c>
      <c r="H23" s="65">
        <v>133</v>
      </c>
      <c r="I23" s="21">
        <f>IF(H25=0, "-", H23/H25)</f>
        <v>3.2094594594594593E-2</v>
      </c>
      <c r="J23" s="20">
        <f t="shared" si="0"/>
        <v>0.31818181818181818</v>
      </c>
      <c r="K23" s="21">
        <f t="shared" si="1"/>
        <v>3.007518796992481E-2</v>
      </c>
    </row>
    <row r="24" spans="1:11" x14ac:dyDescent="0.25">
      <c r="A24" s="2"/>
      <c r="B24" s="68"/>
      <c r="C24" s="33"/>
      <c r="D24" s="68"/>
      <c r="E24" s="6"/>
      <c r="F24" s="82"/>
      <c r="G24" s="33"/>
      <c r="H24" s="68"/>
      <c r="I24" s="6"/>
      <c r="J24" s="5"/>
      <c r="K24" s="6"/>
    </row>
    <row r="25" spans="1:11" s="43" customFormat="1" ht="13" x14ac:dyDescent="0.3">
      <c r="A25" s="162" t="s">
        <v>548</v>
      </c>
      <c r="B25" s="71">
        <f>SUM(B7:B24)</f>
        <v>490</v>
      </c>
      <c r="C25" s="40">
        <v>1</v>
      </c>
      <c r="D25" s="71">
        <f>SUM(D7:D24)</f>
        <v>485</v>
      </c>
      <c r="E25" s="41">
        <v>1</v>
      </c>
      <c r="F25" s="77">
        <f>SUM(F7:F24)</f>
        <v>3941</v>
      </c>
      <c r="G25" s="42">
        <v>1</v>
      </c>
      <c r="H25" s="71">
        <f>SUM(H7:H24)</f>
        <v>4144</v>
      </c>
      <c r="I25" s="41">
        <v>1</v>
      </c>
      <c r="J25" s="37">
        <f>IF(D25=0, "-", (B25-D25)/D25)</f>
        <v>1.0309278350515464E-2</v>
      </c>
      <c r="K25" s="38">
        <f>IF(H25=0, "-", (F25-H25)/H25)</f>
        <v>-4.8986486486486486E-2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0"/>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164" t="s">
        <v>120</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128</v>
      </c>
      <c r="B6" s="61" t="s">
        <v>12</v>
      </c>
      <c r="C6" s="62" t="s">
        <v>13</v>
      </c>
      <c r="D6" s="61" t="s">
        <v>12</v>
      </c>
      <c r="E6" s="63" t="s">
        <v>13</v>
      </c>
      <c r="F6" s="62" t="s">
        <v>12</v>
      </c>
      <c r="G6" s="62" t="s">
        <v>13</v>
      </c>
      <c r="H6" s="61" t="s">
        <v>12</v>
      </c>
      <c r="I6" s="63" t="s">
        <v>13</v>
      </c>
      <c r="J6" s="61"/>
      <c r="K6" s="63"/>
    </row>
    <row r="7" spans="1:11" x14ac:dyDescent="0.25">
      <c r="A7" s="7" t="s">
        <v>476</v>
      </c>
      <c r="B7" s="65">
        <v>4</v>
      </c>
      <c r="C7" s="34">
        <f>IF(B20=0, "-", B7/B20)</f>
        <v>0.08</v>
      </c>
      <c r="D7" s="65">
        <v>2</v>
      </c>
      <c r="E7" s="9">
        <f>IF(D20=0, "-", D7/D20)</f>
        <v>4.5454545454545456E-2</v>
      </c>
      <c r="F7" s="81">
        <v>54</v>
      </c>
      <c r="G7" s="34">
        <f>IF(F20=0, "-", F7/F20)</f>
        <v>0.15652173913043479</v>
      </c>
      <c r="H7" s="65">
        <v>18</v>
      </c>
      <c r="I7" s="9">
        <f>IF(H20=0, "-", H7/H20)</f>
        <v>5.1873198847262249E-2</v>
      </c>
      <c r="J7" s="8">
        <f t="shared" ref="J7:J18" si="0">IF(D7=0, "-", IF((B7-D7)/D7&lt;10, (B7-D7)/D7, "&gt;999%"))</f>
        <v>1</v>
      </c>
      <c r="K7" s="9">
        <f t="shared" ref="K7:K18" si="1">IF(H7=0, "-", IF((F7-H7)/H7&lt;10, (F7-H7)/H7, "&gt;999%"))</f>
        <v>2</v>
      </c>
    </row>
    <row r="8" spans="1:11" x14ac:dyDescent="0.25">
      <c r="A8" s="7" t="s">
        <v>477</v>
      </c>
      <c r="B8" s="65">
        <v>0</v>
      </c>
      <c r="C8" s="34">
        <f>IF(B20=0, "-", B8/B20)</f>
        <v>0</v>
      </c>
      <c r="D8" s="65">
        <v>0</v>
      </c>
      <c r="E8" s="9">
        <f>IF(D20=0, "-", D8/D20)</f>
        <v>0</v>
      </c>
      <c r="F8" s="81">
        <v>10</v>
      </c>
      <c r="G8" s="34">
        <f>IF(F20=0, "-", F8/F20)</f>
        <v>2.8985507246376812E-2</v>
      </c>
      <c r="H8" s="65">
        <v>9</v>
      </c>
      <c r="I8" s="9">
        <f>IF(H20=0, "-", H8/H20)</f>
        <v>2.5936599423631124E-2</v>
      </c>
      <c r="J8" s="8" t="str">
        <f t="shared" si="0"/>
        <v>-</v>
      </c>
      <c r="K8" s="9">
        <f t="shared" si="1"/>
        <v>0.1111111111111111</v>
      </c>
    </row>
    <row r="9" spans="1:11" x14ac:dyDescent="0.25">
      <c r="A9" s="7" t="s">
        <v>478</v>
      </c>
      <c r="B9" s="65">
        <v>9</v>
      </c>
      <c r="C9" s="34">
        <f>IF(B20=0, "-", B9/B20)</f>
        <v>0.18</v>
      </c>
      <c r="D9" s="65">
        <v>2</v>
      </c>
      <c r="E9" s="9">
        <f>IF(D20=0, "-", D9/D20)</f>
        <v>4.5454545454545456E-2</v>
      </c>
      <c r="F9" s="81">
        <v>36</v>
      </c>
      <c r="G9" s="34">
        <f>IF(F20=0, "-", F9/F20)</f>
        <v>0.10434782608695652</v>
      </c>
      <c r="H9" s="65">
        <v>32</v>
      </c>
      <c r="I9" s="9">
        <f>IF(H20=0, "-", H9/H20)</f>
        <v>9.2219020172910657E-2</v>
      </c>
      <c r="J9" s="8">
        <f t="shared" si="0"/>
        <v>3.5</v>
      </c>
      <c r="K9" s="9">
        <f t="shared" si="1"/>
        <v>0.125</v>
      </c>
    </row>
    <row r="10" spans="1:11" x14ac:dyDescent="0.25">
      <c r="A10" s="7" t="s">
        <v>479</v>
      </c>
      <c r="B10" s="65">
        <v>10</v>
      </c>
      <c r="C10" s="34">
        <f>IF(B20=0, "-", B10/B20)</f>
        <v>0.2</v>
      </c>
      <c r="D10" s="65">
        <v>3</v>
      </c>
      <c r="E10" s="9">
        <f>IF(D20=0, "-", D10/D20)</f>
        <v>6.8181818181818177E-2</v>
      </c>
      <c r="F10" s="81">
        <v>37</v>
      </c>
      <c r="G10" s="34">
        <f>IF(F20=0, "-", F10/F20)</f>
        <v>0.1072463768115942</v>
      </c>
      <c r="H10" s="65">
        <v>45</v>
      </c>
      <c r="I10" s="9">
        <f>IF(H20=0, "-", H10/H20)</f>
        <v>0.12968299711815562</v>
      </c>
      <c r="J10" s="8">
        <f t="shared" si="0"/>
        <v>2.3333333333333335</v>
      </c>
      <c r="K10" s="9">
        <f t="shared" si="1"/>
        <v>-0.17777777777777778</v>
      </c>
    </row>
    <row r="11" spans="1:11" x14ac:dyDescent="0.25">
      <c r="A11" s="7" t="s">
        <v>480</v>
      </c>
      <c r="B11" s="65">
        <v>0</v>
      </c>
      <c r="C11" s="34">
        <f>IF(B20=0, "-", B11/B20)</f>
        <v>0</v>
      </c>
      <c r="D11" s="65">
        <v>0</v>
      </c>
      <c r="E11" s="9">
        <f>IF(D20=0, "-", D11/D20)</f>
        <v>0</v>
      </c>
      <c r="F11" s="81">
        <v>1</v>
      </c>
      <c r="G11" s="34">
        <f>IF(F20=0, "-", F11/F20)</f>
        <v>2.8985507246376812E-3</v>
      </c>
      <c r="H11" s="65">
        <v>0</v>
      </c>
      <c r="I11" s="9">
        <f>IF(H20=0, "-", H11/H20)</f>
        <v>0</v>
      </c>
      <c r="J11" s="8" t="str">
        <f t="shared" si="0"/>
        <v>-</v>
      </c>
      <c r="K11" s="9" t="str">
        <f t="shared" si="1"/>
        <v>-</v>
      </c>
    </row>
    <row r="12" spans="1:11" x14ac:dyDescent="0.25">
      <c r="A12" s="7" t="s">
        <v>481</v>
      </c>
      <c r="B12" s="65">
        <v>0</v>
      </c>
      <c r="C12" s="34">
        <f>IF(B20=0, "-", B12/B20)</f>
        <v>0</v>
      </c>
      <c r="D12" s="65">
        <v>0</v>
      </c>
      <c r="E12" s="9">
        <f>IF(D20=0, "-", D12/D20)</f>
        <v>0</v>
      </c>
      <c r="F12" s="81">
        <v>0</v>
      </c>
      <c r="G12" s="34">
        <f>IF(F20=0, "-", F12/F20)</f>
        <v>0</v>
      </c>
      <c r="H12" s="65">
        <v>1</v>
      </c>
      <c r="I12" s="9">
        <f>IF(H20=0, "-", H12/H20)</f>
        <v>2.881844380403458E-3</v>
      </c>
      <c r="J12" s="8" t="str">
        <f t="shared" si="0"/>
        <v>-</v>
      </c>
      <c r="K12" s="9">
        <f t="shared" si="1"/>
        <v>-1</v>
      </c>
    </row>
    <row r="13" spans="1:11" x14ac:dyDescent="0.25">
      <c r="A13" s="7" t="s">
        <v>482</v>
      </c>
      <c r="B13" s="65">
        <v>9</v>
      </c>
      <c r="C13" s="34">
        <f>IF(B20=0, "-", B13/B20)</f>
        <v>0.18</v>
      </c>
      <c r="D13" s="65">
        <v>17</v>
      </c>
      <c r="E13" s="9">
        <f>IF(D20=0, "-", D13/D20)</f>
        <v>0.38636363636363635</v>
      </c>
      <c r="F13" s="81">
        <v>93</v>
      </c>
      <c r="G13" s="34">
        <f>IF(F20=0, "-", F13/F20)</f>
        <v>0.26956521739130435</v>
      </c>
      <c r="H13" s="65">
        <v>120</v>
      </c>
      <c r="I13" s="9">
        <f>IF(H20=0, "-", H13/H20)</f>
        <v>0.345821325648415</v>
      </c>
      <c r="J13" s="8">
        <f t="shared" si="0"/>
        <v>-0.47058823529411764</v>
      </c>
      <c r="K13" s="9">
        <f t="shared" si="1"/>
        <v>-0.22500000000000001</v>
      </c>
    </row>
    <row r="14" spans="1:11" x14ac:dyDescent="0.25">
      <c r="A14" s="7" t="s">
        <v>483</v>
      </c>
      <c r="B14" s="65">
        <v>8</v>
      </c>
      <c r="C14" s="34">
        <f>IF(B20=0, "-", B14/B20)</f>
        <v>0.16</v>
      </c>
      <c r="D14" s="65">
        <v>2</v>
      </c>
      <c r="E14" s="9">
        <f>IF(D20=0, "-", D14/D20)</f>
        <v>4.5454545454545456E-2</v>
      </c>
      <c r="F14" s="81">
        <v>50</v>
      </c>
      <c r="G14" s="34">
        <f>IF(F20=0, "-", F14/F20)</f>
        <v>0.14492753623188406</v>
      </c>
      <c r="H14" s="65">
        <v>28</v>
      </c>
      <c r="I14" s="9">
        <f>IF(H20=0, "-", H14/H20)</f>
        <v>8.069164265129683E-2</v>
      </c>
      <c r="J14" s="8">
        <f t="shared" si="0"/>
        <v>3</v>
      </c>
      <c r="K14" s="9">
        <f t="shared" si="1"/>
        <v>0.7857142857142857</v>
      </c>
    </row>
    <row r="15" spans="1:11" x14ac:dyDescent="0.25">
      <c r="A15" s="7" t="s">
        <v>484</v>
      </c>
      <c r="B15" s="65">
        <v>0</v>
      </c>
      <c r="C15" s="34">
        <f>IF(B20=0, "-", B15/B20)</f>
        <v>0</v>
      </c>
      <c r="D15" s="65">
        <v>10</v>
      </c>
      <c r="E15" s="9">
        <f>IF(D20=0, "-", D15/D20)</f>
        <v>0.22727272727272727</v>
      </c>
      <c r="F15" s="81">
        <v>22</v>
      </c>
      <c r="G15" s="34">
        <f>IF(F20=0, "-", F15/F20)</f>
        <v>6.3768115942028983E-2</v>
      </c>
      <c r="H15" s="65">
        <v>35</v>
      </c>
      <c r="I15" s="9">
        <f>IF(H20=0, "-", H15/H20)</f>
        <v>0.10086455331412104</v>
      </c>
      <c r="J15" s="8">
        <f t="shared" si="0"/>
        <v>-1</v>
      </c>
      <c r="K15" s="9">
        <f t="shared" si="1"/>
        <v>-0.37142857142857144</v>
      </c>
    </row>
    <row r="16" spans="1:11" x14ac:dyDescent="0.25">
      <c r="A16" s="7" t="s">
        <v>485</v>
      </c>
      <c r="B16" s="65">
        <v>1</v>
      </c>
      <c r="C16" s="34">
        <f>IF(B20=0, "-", B16/B20)</f>
        <v>0.02</v>
      </c>
      <c r="D16" s="65">
        <v>0</v>
      </c>
      <c r="E16" s="9">
        <f>IF(D20=0, "-", D16/D20)</f>
        <v>0</v>
      </c>
      <c r="F16" s="81">
        <v>3</v>
      </c>
      <c r="G16" s="34">
        <f>IF(F20=0, "-", F16/F20)</f>
        <v>8.6956521739130436E-3</v>
      </c>
      <c r="H16" s="65">
        <v>0</v>
      </c>
      <c r="I16" s="9">
        <f>IF(H20=0, "-", H16/H20)</f>
        <v>0</v>
      </c>
      <c r="J16" s="8" t="str">
        <f t="shared" si="0"/>
        <v>-</v>
      </c>
      <c r="K16" s="9" t="str">
        <f t="shared" si="1"/>
        <v>-</v>
      </c>
    </row>
    <row r="17" spans="1:11" x14ac:dyDescent="0.25">
      <c r="A17" s="7" t="s">
        <v>486</v>
      </c>
      <c r="B17" s="65">
        <v>9</v>
      </c>
      <c r="C17" s="34">
        <f>IF(B20=0, "-", B17/B20)</f>
        <v>0.18</v>
      </c>
      <c r="D17" s="65">
        <v>5</v>
      </c>
      <c r="E17" s="9">
        <f>IF(D20=0, "-", D17/D20)</f>
        <v>0.11363636363636363</v>
      </c>
      <c r="F17" s="81">
        <v>26</v>
      </c>
      <c r="G17" s="34">
        <f>IF(F20=0, "-", F17/F20)</f>
        <v>7.5362318840579715E-2</v>
      </c>
      <c r="H17" s="65">
        <v>46</v>
      </c>
      <c r="I17" s="9">
        <f>IF(H20=0, "-", H17/H20)</f>
        <v>0.13256484149855907</v>
      </c>
      <c r="J17" s="8">
        <f t="shared" si="0"/>
        <v>0.8</v>
      </c>
      <c r="K17" s="9">
        <f t="shared" si="1"/>
        <v>-0.43478260869565216</v>
      </c>
    </row>
    <row r="18" spans="1:11" x14ac:dyDescent="0.25">
      <c r="A18" s="7" t="s">
        <v>487</v>
      </c>
      <c r="B18" s="65">
        <v>0</v>
      </c>
      <c r="C18" s="34">
        <f>IF(B20=0, "-", B18/B20)</f>
        <v>0</v>
      </c>
      <c r="D18" s="65">
        <v>3</v>
      </c>
      <c r="E18" s="9">
        <f>IF(D20=0, "-", D18/D20)</f>
        <v>6.8181818181818177E-2</v>
      </c>
      <c r="F18" s="81">
        <v>13</v>
      </c>
      <c r="G18" s="34">
        <f>IF(F20=0, "-", F18/F20)</f>
        <v>3.7681159420289857E-2</v>
      </c>
      <c r="H18" s="65">
        <v>13</v>
      </c>
      <c r="I18" s="9">
        <f>IF(H20=0, "-", H18/H20)</f>
        <v>3.7463976945244955E-2</v>
      </c>
      <c r="J18" s="8">
        <f t="shared" si="0"/>
        <v>-1</v>
      </c>
      <c r="K18" s="9">
        <f t="shared" si="1"/>
        <v>0</v>
      </c>
    </row>
    <row r="19" spans="1:11" x14ac:dyDescent="0.25">
      <c r="A19" s="2"/>
      <c r="B19" s="68"/>
      <c r="C19" s="33"/>
      <c r="D19" s="68"/>
      <c r="E19" s="6"/>
      <c r="F19" s="82"/>
      <c r="G19" s="33"/>
      <c r="H19" s="68"/>
      <c r="I19" s="6"/>
      <c r="J19" s="5"/>
      <c r="K19" s="6"/>
    </row>
    <row r="20" spans="1:11" s="43" customFormat="1" ht="13" x14ac:dyDescent="0.3">
      <c r="A20" s="162" t="s">
        <v>559</v>
      </c>
      <c r="B20" s="71">
        <f>SUM(B7:B19)</f>
        <v>50</v>
      </c>
      <c r="C20" s="40">
        <f>B20/1972</f>
        <v>2.5354969574036511E-2</v>
      </c>
      <c r="D20" s="71">
        <f>SUM(D7:D19)</f>
        <v>44</v>
      </c>
      <c r="E20" s="41">
        <f>D20/1630</f>
        <v>2.6993865030674847E-2</v>
      </c>
      <c r="F20" s="77">
        <f>SUM(F7:F19)</f>
        <v>345</v>
      </c>
      <c r="G20" s="42">
        <f>F20/15027</f>
        <v>2.2958674386105011E-2</v>
      </c>
      <c r="H20" s="71">
        <f>SUM(H7:H19)</f>
        <v>347</v>
      </c>
      <c r="I20" s="41">
        <f>H20/14054</f>
        <v>2.4690479578767612E-2</v>
      </c>
      <c r="J20" s="37">
        <f>IF(D20=0, "-", IF((B20-D20)/D20&lt;10, (B20-D20)/D20, "&gt;999%"))</f>
        <v>0.13636363636363635</v>
      </c>
      <c r="K20" s="38">
        <f>IF(H20=0, "-", IF((F20-H20)/H20&lt;10, (F20-H20)/H20, "&gt;999%"))</f>
        <v>-5.763688760806916E-3</v>
      </c>
    </row>
    <row r="21" spans="1:11" x14ac:dyDescent="0.25">
      <c r="B21" s="83"/>
      <c r="D21" s="83"/>
      <c r="F21" s="83"/>
      <c r="H21" s="83"/>
    </row>
    <row r="22" spans="1:11" ht="13" x14ac:dyDescent="0.3">
      <c r="A22" s="163" t="s">
        <v>129</v>
      </c>
      <c r="B22" s="61" t="s">
        <v>12</v>
      </c>
      <c r="C22" s="62" t="s">
        <v>13</v>
      </c>
      <c r="D22" s="61" t="s">
        <v>12</v>
      </c>
      <c r="E22" s="63" t="s">
        <v>13</v>
      </c>
      <c r="F22" s="62" t="s">
        <v>12</v>
      </c>
      <c r="G22" s="62" t="s">
        <v>13</v>
      </c>
      <c r="H22" s="61" t="s">
        <v>12</v>
      </c>
      <c r="I22" s="63" t="s">
        <v>13</v>
      </c>
      <c r="J22" s="61"/>
      <c r="K22" s="63"/>
    </row>
    <row r="23" spans="1:11" x14ac:dyDescent="0.25">
      <c r="A23" s="7" t="s">
        <v>488</v>
      </c>
      <c r="B23" s="65">
        <v>0</v>
      </c>
      <c r="C23" s="34">
        <f>IF(B33=0, "-", B23/B33)</f>
        <v>0</v>
      </c>
      <c r="D23" s="65">
        <v>1</v>
      </c>
      <c r="E23" s="9">
        <f>IF(D33=0, "-", D23/D33)</f>
        <v>6.25E-2</v>
      </c>
      <c r="F23" s="81">
        <v>0</v>
      </c>
      <c r="G23" s="34">
        <f>IF(F33=0, "-", F23/F33)</f>
        <v>0</v>
      </c>
      <c r="H23" s="65">
        <v>3</v>
      </c>
      <c r="I23" s="9">
        <f>IF(H33=0, "-", H23/H33)</f>
        <v>2.8037383177570093E-2</v>
      </c>
      <c r="J23" s="8">
        <f t="shared" ref="J23:J31" si="2">IF(D23=0, "-", IF((B23-D23)/D23&lt;10, (B23-D23)/D23, "&gt;999%"))</f>
        <v>-1</v>
      </c>
      <c r="K23" s="9">
        <f t="shared" ref="K23:K31" si="3">IF(H23=0, "-", IF((F23-H23)/H23&lt;10, (F23-H23)/H23, "&gt;999%"))</f>
        <v>-1</v>
      </c>
    </row>
    <row r="24" spans="1:11" x14ac:dyDescent="0.25">
      <c r="A24" s="7" t="s">
        <v>489</v>
      </c>
      <c r="B24" s="65">
        <v>1</v>
      </c>
      <c r="C24" s="34">
        <f>IF(B33=0, "-", B24/B33)</f>
        <v>7.6923076923076927E-2</v>
      </c>
      <c r="D24" s="65">
        <v>1</v>
      </c>
      <c r="E24" s="9">
        <f>IF(D33=0, "-", D24/D33)</f>
        <v>6.25E-2</v>
      </c>
      <c r="F24" s="81">
        <v>11</v>
      </c>
      <c r="G24" s="34">
        <f>IF(F33=0, "-", F24/F33)</f>
        <v>9.7345132743362831E-2</v>
      </c>
      <c r="H24" s="65">
        <v>12</v>
      </c>
      <c r="I24" s="9">
        <f>IF(H33=0, "-", H24/H33)</f>
        <v>0.11214953271028037</v>
      </c>
      <c r="J24" s="8">
        <f t="shared" si="2"/>
        <v>0</v>
      </c>
      <c r="K24" s="9">
        <f t="shared" si="3"/>
        <v>-8.3333333333333329E-2</v>
      </c>
    </row>
    <row r="25" spans="1:11" x14ac:dyDescent="0.25">
      <c r="A25" s="7" t="s">
        <v>490</v>
      </c>
      <c r="B25" s="65">
        <v>1</v>
      </c>
      <c r="C25" s="34">
        <f>IF(B33=0, "-", B25/B33)</f>
        <v>7.6923076923076927E-2</v>
      </c>
      <c r="D25" s="65">
        <v>6</v>
      </c>
      <c r="E25" s="9">
        <f>IF(D33=0, "-", D25/D33)</f>
        <v>0.375</v>
      </c>
      <c r="F25" s="81">
        <v>16</v>
      </c>
      <c r="G25" s="34">
        <f>IF(F33=0, "-", F25/F33)</f>
        <v>0.1415929203539823</v>
      </c>
      <c r="H25" s="65">
        <v>34</v>
      </c>
      <c r="I25" s="9">
        <f>IF(H33=0, "-", H25/H33)</f>
        <v>0.31775700934579437</v>
      </c>
      <c r="J25" s="8">
        <f t="shared" si="2"/>
        <v>-0.83333333333333337</v>
      </c>
      <c r="K25" s="9">
        <f t="shared" si="3"/>
        <v>-0.52941176470588236</v>
      </c>
    </row>
    <row r="26" spans="1:11" x14ac:dyDescent="0.25">
      <c r="A26" s="7" t="s">
        <v>491</v>
      </c>
      <c r="B26" s="65">
        <v>10</v>
      </c>
      <c r="C26" s="34">
        <f>IF(B33=0, "-", B26/B33)</f>
        <v>0.76923076923076927</v>
      </c>
      <c r="D26" s="65">
        <v>8</v>
      </c>
      <c r="E26" s="9">
        <f>IF(D33=0, "-", D26/D33)</f>
        <v>0.5</v>
      </c>
      <c r="F26" s="81">
        <v>80</v>
      </c>
      <c r="G26" s="34">
        <f>IF(F33=0, "-", F26/F33)</f>
        <v>0.70796460176991149</v>
      </c>
      <c r="H26" s="65">
        <v>55</v>
      </c>
      <c r="I26" s="9">
        <f>IF(H33=0, "-", H26/H33)</f>
        <v>0.51401869158878499</v>
      </c>
      <c r="J26" s="8">
        <f t="shared" si="2"/>
        <v>0.25</v>
      </c>
      <c r="K26" s="9">
        <f t="shared" si="3"/>
        <v>0.45454545454545453</v>
      </c>
    </row>
    <row r="27" spans="1:11" x14ac:dyDescent="0.25">
      <c r="A27" s="7" t="s">
        <v>492</v>
      </c>
      <c r="B27" s="65">
        <v>1</v>
      </c>
      <c r="C27" s="34">
        <f>IF(B33=0, "-", B27/B33)</f>
        <v>7.6923076923076927E-2</v>
      </c>
      <c r="D27" s="65">
        <v>0</v>
      </c>
      <c r="E27" s="9">
        <f>IF(D33=0, "-", D27/D33)</f>
        <v>0</v>
      </c>
      <c r="F27" s="81">
        <v>1</v>
      </c>
      <c r="G27" s="34">
        <f>IF(F33=0, "-", F27/F33)</f>
        <v>8.8495575221238937E-3</v>
      </c>
      <c r="H27" s="65">
        <v>0</v>
      </c>
      <c r="I27" s="9">
        <f>IF(H33=0, "-", H27/H33)</f>
        <v>0</v>
      </c>
      <c r="J27" s="8" t="str">
        <f t="shared" si="2"/>
        <v>-</v>
      </c>
      <c r="K27" s="9" t="str">
        <f t="shared" si="3"/>
        <v>-</v>
      </c>
    </row>
    <row r="28" spans="1:11" x14ac:dyDescent="0.25">
      <c r="A28" s="7" t="s">
        <v>493</v>
      </c>
      <c r="B28" s="65">
        <v>0</v>
      </c>
      <c r="C28" s="34">
        <f>IF(B33=0, "-", B28/B33)</f>
        <v>0</v>
      </c>
      <c r="D28" s="65">
        <v>0</v>
      </c>
      <c r="E28" s="9">
        <f>IF(D33=0, "-", D28/D33)</f>
        <v>0</v>
      </c>
      <c r="F28" s="81">
        <v>1</v>
      </c>
      <c r="G28" s="34">
        <f>IF(F33=0, "-", F28/F33)</f>
        <v>8.8495575221238937E-3</v>
      </c>
      <c r="H28" s="65">
        <v>0</v>
      </c>
      <c r="I28" s="9">
        <f>IF(H33=0, "-", H28/H33)</f>
        <v>0</v>
      </c>
      <c r="J28" s="8" t="str">
        <f t="shared" si="2"/>
        <v>-</v>
      </c>
      <c r="K28" s="9" t="str">
        <f t="shared" si="3"/>
        <v>-</v>
      </c>
    </row>
    <row r="29" spans="1:11" x14ac:dyDescent="0.25">
      <c r="A29" s="7" t="s">
        <v>494</v>
      </c>
      <c r="B29" s="65">
        <v>0</v>
      </c>
      <c r="C29" s="34">
        <f>IF(B33=0, "-", B29/B33)</f>
        <v>0</v>
      </c>
      <c r="D29" s="65">
        <v>0</v>
      </c>
      <c r="E29" s="9">
        <f>IF(D33=0, "-", D29/D33)</f>
        <v>0</v>
      </c>
      <c r="F29" s="81">
        <v>1</v>
      </c>
      <c r="G29" s="34">
        <f>IF(F33=0, "-", F29/F33)</f>
        <v>8.8495575221238937E-3</v>
      </c>
      <c r="H29" s="65">
        <v>0</v>
      </c>
      <c r="I29" s="9">
        <f>IF(H33=0, "-", H29/H33)</f>
        <v>0</v>
      </c>
      <c r="J29" s="8" t="str">
        <f t="shared" si="2"/>
        <v>-</v>
      </c>
      <c r="K29" s="9" t="str">
        <f t="shared" si="3"/>
        <v>-</v>
      </c>
    </row>
    <row r="30" spans="1:11" x14ac:dyDescent="0.25">
      <c r="A30" s="7" t="s">
        <v>495</v>
      </c>
      <c r="B30" s="65">
        <v>0</v>
      </c>
      <c r="C30" s="34">
        <f>IF(B33=0, "-", B30/B33)</f>
        <v>0</v>
      </c>
      <c r="D30" s="65">
        <v>0</v>
      </c>
      <c r="E30" s="9">
        <f>IF(D33=0, "-", D30/D33)</f>
        <v>0</v>
      </c>
      <c r="F30" s="81">
        <v>2</v>
      </c>
      <c r="G30" s="34">
        <f>IF(F33=0, "-", F30/F33)</f>
        <v>1.7699115044247787E-2</v>
      </c>
      <c r="H30" s="65">
        <v>3</v>
      </c>
      <c r="I30" s="9">
        <f>IF(H33=0, "-", H30/H33)</f>
        <v>2.8037383177570093E-2</v>
      </c>
      <c r="J30" s="8" t="str">
        <f t="shared" si="2"/>
        <v>-</v>
      </c>
      <c r="K30" s="9">
        <f t="shared" si="3"/>
        <v>-0.33333333333333331</v>
      </c>
    </row>
    <row r="31" spans="1:11" x14ac:dyDescent="0.25">
      <c r="A31" s="7" t="s">
        <v>496</v>
      </c>
      <c r="B31" s="65">
        <v>0</v>
      </c>
      <c r="C31" s="34">
        <f>IF(B33=0, "-", B31/B33)</f>
        <v>0</v>
      </c>
      <c r="D31" s="65">
        <v>0</v>
      </c>
      <c r="E31" s="9">
        <f>IF(D33=0, "-", D31/D33)</f>
        <v>0</v>
      </c>
      <c r="F31" s="81">
        <v>1</v>
      </c>
      <c r="G31" s="34">
        <f>IF(F33=0, "-", F31/F33)</f>
        <v>8.8495575221238937E-3</v>
      </c>
      <c r="H31" s="65">
        <v>0</v>
      </c>
      <c r="I31" s="9">
        <f>IF(H33=0, "-", H31/H33)</f>
        <v>0</v>
      </c>
      <c r="J31" s="8" t="str">
        <f t="shared" si="2"/>
        <v>-</v>
      </c>
      <c r="K31" s="9" t="str">
        <f t="shared" si="3"/>
        <v>-</v>
      </c>
    </row>
    <row r="32" spans="1:11" x14ac:dyDescent="0.25">
      <c r="A32" s="2"/>
      <c r="B32" s="68"/>
      <c r="C32" s="33"/>
      <c r="D32" s="68"/>
      <c r="E32" s="6"/>
      <c r="F32" s="82"/>
      <c r="G32" s="33"/>
      <c r="H32" s="68"/>
      <c r="I32" s="6"/>
      <c r="J32" s="5"/>
      <c r="K32" s="6"/>
    </row>
    <row r="33" spans="1:11" s="43" customFormat="1" ht="13" x14ac:dyDescent="0.3">
      <c r="A33" s="162" t="s">
        <v>558</v>
      </c>
      <c r="B33" s="71">
        <f>SUM(B23:B32)</f>
        <v>13</v>
      </c>
      <c r="C33" s="40">
        <f>B33/1972</f>
        <v>6.5922920892494928E-3</v>
      </c>
      <c r="D33" s="71">
        <f>SUM(D23:D32)</f>
        <v>16</v>
      </c>
      <c r="E33" s="41">
        <f>D33/1630</f>
        <v>9.8159509202453993E-3</v>
      </c>
      <c r="F33" s="77">
        <f>SUM(F23:F32)</f>
        <v>113</v>
      </c>
      <c r="G33" s="42">
        <f>F33/15027</f>
        <v>7.5197976974778731E-3</v>
      </c>
      <c r="H33" s="71">
        <f>SUM(H23:H32)</f>
        <v>107</v>
      </c>
      <c r="I33" s="41">
        <f>H33/14054</f>
        <v>7.6134908211185426E-3</v>
      </c>
      <c r="J33" s="37">
        <f>IF(D33=0, "-", IF((B33-D33)/D33&lt;10, (B33-D33)/D33, "&gt;999%"))</f>
        <v>-0.1875</v>
      </c>
      <c r="K33" s="38">
        <f>IF(H33=0, "-", IF((F33-H33)/H33&lt;10, (F33-H33)/H33, "&gt;999%"))</f>
        <v>5.6074766355140186E-2</v>
      </c>
    </row>
    <row r="34" spans="1:11" x14ac:dyDescent="0.25">
      <c r="B34" s="83"/>
      <c r="D34" s="83"/>
      <c r="F34" s="83"/>
      <c r="H34" s="83"/>
    </row>
    <row r="35" spans="1:11" ht="13" x14ac:dyDescent="0.3">
      <c r="A35" s="163" t="s">
        <v>130</v>
      </c>
      <c r="B35" s="61" t="s">
        <v>12</v>
      </c>
      <c r="C35" s="62" t="s">
        <v>13</v>
      </c>
      <c r="D35" s="61" t="s">
        <v>12</v>
      </c>
      <c r="E35" s="63" t="s">
        <v>13</v>
      </c>
      <c r="F35" s="62" t="s">
        <v>12</v>
      </c>
      <c r="G35" s="62" t="s">
        <v>13</v>
      </c>
      <c r="H35" s="61" t="s">
        <v>12</v>
      </c>
      <c r="I35" s="63" t="s">
        <v>13</v>
      </c>
      <c r="J35" s="61"/>
      <c r="K35" s="63"/>
    </row>
    <row r="36" spans="1:11" x14ac:dyDescent="0.25">
      <c r="A36" s="7" t="s">
        <v>497</v>
      </c>
      <c r="B36" s="65">
        <v>1</v>
      </c>
      <c r="C36" s="34">
        <f>IF(B48=0, "-", B36/B48)</f>
        <v>6.6666666666666666E-2</v>
      </c>
      <c r="D36" s="65">
        <v>2</v>
      </c>
      <c r="E36" s="9">
        <f>IF(D48=0, "-", D36/D48)</f>
        <v>0.1111111111111111</v>
      </c>
      <c r="F36" s="81">
        <v>17</v>
      </c>
      <c r="G36" s="34">
        <f>IF(F48=0, "-", F36/F48)</f>
        <v>0.11724137931034483</v>
      </c>
      <c r="H36" s="65">
        <v>14</v>
      </c>
      <c r="I36" s="9">
        <f>IF(H48=0, "-", H36/H48)</f>
        <v>0.11965811965811966</v>
      </c>
      <c r="J36" s="8">
        <f t="shared" ref="J36:J46" si="4">IF(D36=0, "-", IF((B36-D36)/D36&lt;10, (B36-D36)/D36, "&gt;999%"))</f>
        <v>-0.5</v>
      </c>
      <c r="K36" s="9">
        <f t="shared" ref="K36:K46" si="5">IF(H36=0, "-", IF((F36-H36)/H36&lt;10, (F36-H36)/H36, "&gt;999%"))</f>
        <v>0.21428571428571427</v>
      </c>
    </row>
    <row r="37" spans="1:11" x14ac:dyDescent="0.25">
      <c r="A37" s="7" t="s">
        <v>498</v>
      </c>
      <c r="B37" s="65">
        <v>0</v>
      </c>
      <c r="C37" s="34">
        <f>IF(B48=0, "-", B37/B48)</f>
        <v>0</v>
      </c>
      <c r="D37" s="65">
        <v>0</v>
      </c>
      <c r="E37" s="9">
        <f>IF(D48=0, "-", D37/D48)</f>
        <v>0</v>
      </c>
      <c r="F37" s="81">
        <v>1</v>
      </c>
      <c r="G37" s="34">
        <f>IF(F48=0, "-", F37/F48)</f>
        <v>6.8965517241379309E-3</v>
      </c>
      <c r="H37" s="65">
        <v>2</v>
      </c>
      <c r="I37" s="9">
        <f>IF(H48=0, "-", H37/H48)</f>
        <v>1.7094017094017096E-2</v>
      </c>
      <c r="J37" s="8" t="str">
        <f t="shared" si="4"/>
        <v>-</v>
      </c>
      <c r="K37" s="9">
        <f t="shared" si="5"/>
        <v>-0.5</v>
      </c>
    </row>
    <row r="38" spans="1:11" x14ac:dyDescent="0.25">
      <c r="A38" s="7" t="s">
        <v>499</v>
      </c>
      <c r="B38" s="65">
        <v>0</v>
      </c>
      <c r="C38" s="34">
        <f>IF(B48=0, "-", B38/B48)</f>
        <v>0</v>
      </c>
      <c r="D38" s="65">
        <v>1</v>
      </c>
      <c r="E38" s="9">
        <f>IF(D48=0, "-", D38/D48)</f>
        <v>5.5555555555555552E-2</v>
      </c>
      <c r="F38" s="81">
        <v>2</v>
      </c>
      <c r="G38" s="34">
        <f>IF(F48=0, "-", F38/F48)</f>
        <v>1.3793103448275862E-2</v>
      </c>
      <c r="H38" s="65">
        <v>4</v>
      </c>
      <c r="I38" s="9">
        <f>IF(H48=0, "-", H38/H48)</f>
        <v>3.4188034188034191E-2</v>
      </c>
      <c r="J38" s="8">
        <f t="shared" si="4"/>
        <v>-1</v>
      </c>
      <c r="K38" s="9">
        <f t="shared" si="5"/>
        <v>-0.5</v>
      </c>
    </row>
    <row r="39" spans="1:11" x14ac:dyDescent="0.25">
      <c r="A39" s="7" t="s">
        <v>500</v>
      </c>
      <c r="B39" s="65">
        <v>1</v>
      </c>
      <c r="C39" s="34">
        <f>IF(B48=0, "-", B39/B48)</f>
        <v>6.6666666666666666E-2</v>
      </c>
      <c r="D39" s="65">
        <v>0</v>
      </c>
      <c r="E39" s="9">
        <f>IF(D48=0, "-", D39/D48)</f>
        <v>0</v>
      </c>
      <c r="F39" s="81">
        <v>2</v>
      </c>
      <c r="G39" s="34">
        <f>IF(F48=0, "-", F39/F48)</f>
        <v>1.3793103448275862E-2</v>
      </c>
      <c r="H39" s="65">
        <v>6</v>
      </c>
      <c r="I39" s="9">
        <f>IF(H48=0, "-", H39/H48)</f>
        <v>5.128205128205128E-2</v>
      </c>
      <c r="J39" s="8" t="str">
        <f t="shared" si="4"/>
        <v>-</v>
      </c>
      <c r="K39" s="9">
        <f t="shared" si="5"/>
        <v>-0.66666666666666663</v>
      </c>
    </row>
    <row r="40" spans="1:11" x14ac:dyDescent="0.25">
      <c r="A40" s="7" t="s">
        <v>501</v>
      </c>
      <c r="B40" s="65">
        <v>0</v>
      </c>
      <c r="C40" s="34">
        <f>IF(B48=0, "-", B40/B48)</f>
        <v>0</v>
      </c>
      <c r="D40" s="65">
        <v>2</v>
      </c>
      <c r="E40" s="9">
        <f>IF(D48=0, "-", D40/D48)</f>
        <v>0.1111111111111111</v>
      </c>
      <c r="F40" s="81">
        <v>6</v>
      </c>
      <c r="G40" s="34">
        <f>IF(F48=0, "-", F40/F48)</f>
        <v>4.1379310344827586E-2</v>
      </c>
      <c r="H40" s="65">
        <v>15</v>
      </c>
      <c r="I40" s="9">
        <f>IF(H48=0, "-", H40/H48)</f>
        <v>0.12820512820512819</v>
      </c>
      <c r="J40" s="8">
        <f t="shared" si="4"/>
        <v>-1</v>
      </c>
      <c r="K40" s="9">
        <f t="shared" si="5"/>
        <v>-0.6</v>
      </c>
    </row>
    <row r="41" spans="1:11" x14ac:dyDescent="0.25">
      <c r="A41" s="7" t="s">
        <v>58</v>
      </c>
      <c r="B41" s="65">
        <v>6</v>
      </c>
      <c r="C41" s="34">
        <f>IF(B48=0, "-", B41/B48)</f>
        <v>0.4</v>
      </c>
      <c r="D41" s="65">
        <v>3</v>
      </c>
      <c r="E41" s="9">
        <f>IF(D48=0, "-", D41/D48)</f>
        <v>0.16666666666666666</v>
      </c>
      <c r="F41" s="81">
        <v>40</v>
      </c>
      <c r="G41" s="34">
        <f>IF(F48=0, "-", F41/F48)</f>
        <v>0.27586206896551724</v>
      </c>
      <c r="H41" s="65">
        <v>23</v>
      </c>
      <c r="I41" s="9">
        <f>IF(H48=0, "-", H41/H48)</f>
        <v>0.19658119658119658</v>
      </c>
      <c r="J41" s="8">
        <f t="shared" si="4"/>
        <v>1</v>
      </c>
      <c r="K41" s="9">
        <f t="shared" si="5"/>
        <v>0.73913043478260865</v>
      </c>
    </row>
    <row r="42" spans="1:11" x14ac:dyDescent="0.25">
      <c r="A42" s="7" t="s">
        <v>502</v>
      </c>
      <c r="B42" s="65">
        <v>2</v>
      </c>
      <c r="C42" s="34">
        <f>IF(B48=0, "-", B42/B48)</f>
        <v>0.13333333333333333</v>
      </c>
      <c r="D42" s="65">
        <v>0</v>
      </c>
      <c r="E42" s="9">
        <f>IF(D48=0, "-", D42/D48)</f>
        <v>0</v>
      </c>
      <c r="F42" s="81">
        <v>10</v>
      </c>
      <c r="G42" s="34">
        <f>IF(F48=0, "-", F42/F48)</f>
        <v>6.8965517241379309E-2</v>
      </c>
      <c r="H42" s="65">
        <v>6</v>
      </c>
      <c r="I42" s="9">
        <f>IF(H48=0, "-", H42/H48)</f>
        <v>5.128205128205128E-2</v>
      </c>
      <c r="J42" s="8" t="str">
        <f t="shared" si="4"/>
        <v>-</v>
      </c>
      <c r="K42" s="9">
        <f t="shared" si="5"/>
        <v>0.66666666666666663</v>
      </c>
    </row>
    <row r="43" spans="1:11" x14ac:dyDescent="0.25">
      <c r="A43" s="7" t="s">
        <v>503</v>
      </c>
      <c r="B43" s="65">
        <v>0</v>
      </c>
      <c r="C43" s="34">
        <f>IF(B48=0, "-", B43/B48)</f>
        <v>0</v>
      </c>
      <c r="D43" s="65">
        <v>0</v>
      </c>
      <c r="E43" s="9">
        <f>IF(D48=0, "-", D43/D48)</f>
        <v>0</v>
      </c>
      <c r="F43" s="81">
        <v>0</v>
      </c>
      <c r="G43" s="34">
        <f>IF(F48=0, "-", F43/F48)</f>
        <v>0</v>
      </c>
      <c r="H43" s="65">
        <v>1</v>
      </c>
      <c r="I43" s="9">
        <f>IF(H48=0, "-", H43/H48)</f>
        <v>8.5470085470085479E-3</v>
      </c>
      <c r="J43" s="8" t="str">
        <f t="shared" si="4"/>
        <v>-</v>
      </c>
      <c r="K43" s="9">
        <f t="shared" si="5"/>
        <v>-1</v>
      </c>
    </row>
    <row r="44" spans="1:11" x14ac:dyDescent="0.25">
      <c r="A44" s="7" t="s">
        <v>504</v>
      </c>
      <c r="B44" s="65">
        <v>0</v>
      </c>
      <c r="C44" s="34">
        <f>IF(B48=0, "-", B44/B48)</f>
        <v>0</v>
      </c>
      <c r="D44" s="65">
        <v>7</v>
      </c>
      <c r="E44" s="9">
        <f>IF(D48=0, "-", D44/D48)</f>
        <v>0.3888888888888889</v>
      </c>
      <c r="F44" s="81">
        <v>17</v>
      </c>
      <c r="G44" s="34">
        <f>IF(F48=0, "-", F44/F48)</f>
        <v>0.11724137931034483</v>
      </c>
      <c r="H44" s="65">
        <v>11</v>
      </c>
      <c r="I44" s="9">
        <f>IF(H48=0, "-", H44/H48)</f>
        <v>9.4017094017094016E-2</v>
      </c>
      <c r="J44" s="8">
        <f t="shared" si="4"/>
        <v>-1</v>
      </c>
      <c r="K44" s="9">
        <f t="shared" si="5"/>
        <v>0.54545454545454541</v>
      </c>
    </row>
    <row r="45" spans="1:11" x14ac:dyDescent="0.25">
      <c r="A45" s="7" t="s">
        <v>505</v>
      </c>
      <c r="B45" s="65">
        <v>0</v>
      </c>
      <c r="C45" s="34">
        <f>IF(B48=0, "-", B45/B48)</f>
        <v>0</v>
      </c>
      <c r="D45" s="65">
        <v>1</v>
      </c>
      <c r="E45" s="9">
        <f>IF(D48=0, "-", D45/D48)</f>
        <v>5.5555555555555552E-2</v>
      </c>
      <c r="F45" s="81">
        <v>8</v>
      </c>
      <c r="G45" s="34">
        <f>IF(F48=0, "-", F45/F48)</f>
        <v>5.5172413793103448E-2</v>
      </c>
      <c r="H45" s="65">
        <v>6</v>
      </c>
      <c r="I45" s="9">
        <f>IF(H48=0, "-", H45/H48)</f>
        <v>5.128205128205128E-2</v>
      </c>
      <c r="J45" s="8">
        <f t="shared" si="4"/>
        <v>-1</v>
      </c>
      <c r="K45" s="9">
        <f t="shared" si="5"/>
        <v>0.33333333333333331</v>
      </c>
    </row>
    <row r="46" spans="1:11" x14ac:dyDescent="0.25">
      <c r="A46" s="7" t="s">
        <v>506</v>
      </c>
      <c r="B46" s="65">
        <v>5</v>
      </c>
      <c r="C46" s="34">
        <f>IF(B48=0, "-", B46/B48)</f>
        <v>0.33333333333333331</v>
      </c>
      <c r="D46" s="65">
        <v>2</v>
      </c>
      <c r="E46" s="9">
        <f>IF(D48=0, "-", D46/D48)</f>
        <v>0.1111111111111111</v>
      </c>
      <c r="F46" s="81">
        <v>42</v>
      </c>
      <c r="G46" s="34">
        <f>IF(F48=0, "-", F46/F48)</f>
        <v>0.28965517241379313</v>
      </c>
      <c r="H46" s="65">
        <v>29</v>
      </c>
      <c r="I46" s="9">
        <f>IF(H48=0, "-", H46/H48)</f>
        <v>0.24786324786324787</v>
      </c>
      <c r="J46" s="8">
        <f t="shared" si="4"/>
        <v>1.5</v>
      </c>
      <c r="K46" s="9">
        <f t="shared" si="5"/>
        <v>0.44827586206896552</v>
      </c>
    </row>
    <row r="47" spans="1:11" x14ac:dyDescent="0.25">
      <c r="A47" s="2"/>
      <c r="B47" s="68"/>
      <c r="C47" s="33"/>
      <c r="D47" s="68"/>
      <c r="E47" s="6"/>
      <c r="F47" s="82"/>
      <c r="G47" s="33"/>
      <c r="H47" s="68"/>
      <c r="I47" s="6"/>
      <c r="J47" s="5"/>
      <c r="K47" s="6"/>
    </row>
    <row r="48" spans="1:11" s="43" customFormat="1" ht="13" x14ac:dyDescent="0.3">
      <c r="A48" s="162" t="s">
        <v>557</v>
      </c>
      <c r="B48" s="71">
        <f>SUM(B36:B47)</f>
        <v>15</v>
      </c>
      <c r="C48" s="40">
        <f>B48/1972</f>
        <v>7.6064908722109532E-3</v>
      </c>
      <c r="D48" s="71">
        <f>SUM(D36:D47)</f>
        <v>18</v>
      </c>
      <c r="E48" s="41">
        <f>D48/1630</f>
        <v>1.1042944785276074E-2</v>
      </c>
      <c r="F48" s="77">
        <f>SUM(F36:F47)</f>
        <v>145</v>
      </c>
      <c r="G48" s="42">
        <f>F48/15027</f>
        <v>9.6492979303919608E-3</v>
      </c>
      <c r="H48" s="71">
        <f>SUM(H36:H47)</f>
        <v>117</v>
      </c>
      <c r="I48" s="41">
        <f>H48/14054</f>
        <v>8.3250320193539208E-3</v>
      </c>
      <c r="J48" s="37">
        <f>IF(D48=0, "-", IF((B48-D48)/D48&lt;10, (B48-D48)/D48, "&gt;999%"))</f>
        <v>-0.16666666666666666</v>
      </c>
      <c r="K48" s="38">
        <f>IF(H48=0, "-", IF((F48-H48)/H48&lt;10, (F48-H48)/H48, "&gt;999%"))</f>
        <v>0.23931623931623933</v>
      </c>
    </row>
    <row r="49" spans="1:11" x14ac:dyDescent="0.25">
      <c r="B49" s="83"/>
      <c r="D49" s="83"/>
      <c r="F49" s="83"/>
      <c r="H49" s="83"/>
    </row>
    <row r="50" spans="1:11" ht="13" x14ac:dyDescent="0.3">
      <c r="A50" s="27" t="s">
        <v>556</v>
      </c>
      <c r="B50" s="71">
        <v>78</v>
      </c>
      <c r="C50" s="40">
        <f>B50/1972</f>
        <v>3.9553752535496957E-2</v>
      </c>
      <c r="D50" s="71">
        <v>78</v>
      </c>
      <c r="E50" s="41">
        <f>D50/1630</f>
        <v>4.785276073619632E-2</v>
      </c>
      <c r="F50" s="77">
        <v>603</v>
      </c>
      <c r="G50" s="42">
        <f>F50/15027</f>
        <v>4.0127770013974842E-2</v>
      </c>
      <c r="H50" s="71">
        <v>571</v>
      </c>
      <c r="I50" s="41">
        <f>H50/14054</f>
        <v>4.0629002419240071E-2</v>
      </c>
      <c r="J50" s="37">
        <f>IF(D50=0, "-", IF((B50-D50)/D50&lt;10, (B50-D50)/D50, "&gt;999%"))</f>
        <v>0</v>
      </c>
      <c r="K50" s="38">
        <f>IF(H50=0, "-", IF((F50-H50)/H50&lt;10, (F50-H50)/H50, "&gt;999%"))</f>
        <v>5.6042031523642732E-2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0"/>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563</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40</v>
      </c>
      <c r="B7" s="65">
        <v>1</v>
      </c>
      <c r="C7" s="39">
        <f>IF(B30=0, "-", B7/B30)</f>
        <v>1.282051282051282E-2</v>
      </c>
      <c r="D7" s="65">
        <v>3</v>
      </c>
      <c r="E7" s="21">
        <f>IF(D30=0, "-", D7/D30)</f>
        <v>3.8461538461538464E-2</v>
      </c>
      <c r="F7" s="81">
        <v>17</v>
      </c>
      <c r="G7" s="39">
        <f>IF(F30=0, "-", F7/F30)</f>
        <v>2.8192371475953566E-2</v>
      </c>
      <c r="H7" s="65">
        <v>17</v>
      </c>
      <c r="I7" s="21">
        <f>IF(H30=0, "-", H7/H30)</f>
        <v>2.9772329246935202E-2</v>
      </c>
      <c r="J7" s="20">
        <f t="shared" ref="J7:J28" si="0">IF(D7=0, "-", IF((B7-D7)/D7&lt;10, (B7-D7)/D7, "&gt;999%"))</f>
        <v>-0.66666666666666663</v>
      </c>
      <c r="K7" s="21">
        <f t="shared" ref="K7:K28" si="1">IF(H7=0, "-", IF((F7-H7)/H7&lt;10, (F7-H7)/H7, "&gt;999%"))</f>
        <v>0</v>
      </c>
    </row>
    <row r="8" spans="1:11" x14ac:dyDescent="0.25">
      <c r="A8" s="7" t="s">
        <v>43</v>
      </c>
      <c r="B8" s="65">
        <v>4</v>
      </c>
      <c r="C8" s="39">
        <f>IF(B30=0, "-", B8/B30)</f>
        <v>5.128205128205128E-2</v>
      </c>
      <c r="D8" s="65">
        <v>2</v>
      </c>
      <c r="E8" s="21">
        <f>IF(D30=0, "-", D8/D30)</f>
        <v>2.564102564102564E-2</v>
      </c>
      <c r="F8" s="81">
        <v>54</v>
      </c>
      <c r="G8" s="39">
        <f>IF(F30=0, "-", F8/F30)</f>
        <v>8.9552238805970144E-2</v>
      </c>
      <c r="H8" s="65">
        <v>18</v>
      </c>
      <c r="I8" s="21">
        <f>IF(H30=0, "-", H8/H30)</f>
        <v>3.1523642732049037E-2</v>
      </c>
      <c r="J8" s="20">
        <f t="shared" si="0"/>
        <v>1</v>
      </c>
      <c r="K8" s="21">
        <f t="shared" si="1"/>
        <v>2</v>
      </c>
    </row>
    <row r="9" spans="1:11" x14ac:dyDescent="0.25">
      <c r="A9" s="7" t="s">
        <v>44</v>
      </c>
      <c r="B9" s="65">
        <v>0</v>
      </c>
      <c r="C9" s="39">
        <f>IF(B30=0, "-", B9/B30)</f>
        <v>0</v>
      </c>
      <c r="D9" s="65">
        <v>0</v>
      </c>
      <c r="E9" s="21">
        <f>IF(D30=0, "-", D9/D30)</f>
        <v>0</v>
      </c>
      <c r="F9" s="81">
        <v>10</v>
      </c>
      <c r="G9" s="39">
        <f>IF(F30=0, "-", F9/F30)</f>
        <v>1.658374792703151E-2</v>
      </c>
      <c r="H9" s="65">
        <v>9</v>
      </c>
      <c r="I9" s="21">
        <f>IF(H30=0, "-", H9/H30)</f>
        <v>1.5761821366024518E-2</v>
      </c>
      <c r="J9" s="20" t="str">
        <f t="shared" si="0"/>
        <v>-</v>
      </c>
      <c r="K9" s="21">
        <f t="shared" si="1"/>
        <v>0.1111111111111111</v>
      </c>
    </row>
    <row r="10" spans="1:11" x14ac:dyDescent="0.25">
      <c r="A10" s="7" t="s">
        <v>45</v>
      </c>
      <c r="B10" s="65">
        <v>0</v>
      </c>
      <c r="C10" s="39">
        <f>IF(B30=0, "-", B10/B30)</f>
        <v>0</v>
      </c>
      <c r="D10" s="65">
        <v>0</v>
      </c>
      <c r="E10" s="21">
        <f>IF(D30=0, "-", D10/D30)</f>
        <v>0</v>
      </c>
      <c r="F10" s="81">
        <v>1</v>
      </c>
      <c r="G10" s="39">
        <f>IF(F30=0, "-", F10/F30)</f>
        <v>1.658374792703151E-3</v>
      </c>
      <c r="H10" s="65">
        <v>2</v>
      </c>
      <c r="I10" s="21">
        <f>IF(H30=0, "-", H10/H30)</f>
        <v>3.5026269702276708E-3</v>
      </c>
      <c r="J10" s="20" t="str">
        <f t="shared" si="0"/>
        <v>-</v>
      </c>
      <c r="K10" s="21">
        <f t="shared" si="1"/>
        <v>-0.5</v>
      </c>
    </row>
    <row r="11" spans="1:11" x14ac:dyDescent="0.25">
      <c r="A11" s="7" t="s">
        <v>46</v>
      </c>
      <c r="B11" s="65">
        <v>10</v>
      </c>
      <c r="C11" s="39">
        <f>IF(B30=0, "-", B11/B30)</f>
        <v>0.12820512820512819</v>
      </c>
      <c r="D11" s="65">
        <v>4</v>
      </c>
      <c r="E11" s="21">
        <f>IF(D30=0, "-", D11/D30)</f>
        <v>5.128205128205128E-2</v>
      </c>
      <c r="F11" s="81">
        <v>49</v>
      </c>
      <c r="G11" s="39">
        <f>IF(F30=0, "-", F11/F30)</f>
        <v>8.12603648424544E-2</v>
      </c>
      <c r="H11" s="65">
        <v>48</v>
      </c>
      <c r="I11" s="21">
        <f>IF(H30=0, "-", H11/H30)</f>
        <v>8.4063047285464099E-2</v>
      </c>
      <c r="J11" s="20">
        <f t="shared" si="0"/>
        <v>1.5</v>
      </c>
      <c r="K11" s="21">
        <f t="shared" si="1"/>
        <v>2.0833333333333332E-2</v>
      </c>
    </row>
    <row r="12" spans="1:11" x14ac:dyDescent="0.25">
      <c r="A12" s="7" t="s">
        <v>49</v>
      </c>
      <c r="B12" s="65">
        <v>12</v>
      </c>
      <c r="C12" s="39">
        <f>IF(B30=0, "-", B12/B30)</f>
        <v>0.15384615384615385</v>
      </c>
      <c r="D12" s="65">
        <v>9</v>
      </c>
      <c r="E12" s="21">
        <f>IF(D30=0, "-", D12/D30)</f>
        <v>0.11538461538461539</v>
      </c>
      <c r="F12" s="81">
        <v>55</v>
      </c>
      <c r="G12" s="39">
        <f>IF(F30=0, "-", F12/F30)</f>
        <v>9.1210613598673301E-2</v>
      </c>
      <c r="H12" s="65">
        <v>85</v>
      </c>
      <c r="I12" s="21">
        <f>IF(H30=0, "-", H12/H30)</f>
        <v>0.14886164623467601</v>
      </c>
      <c r="J12" s="20">
        <f t="shared" si="0"/>
        <v>0.33333333333333331</v>
      </c>
      <c r="K12" s="21">
        <f t="shared" si="1"/>
        <v>-0.35294117647058826</v>
      </c>
    </row>
    <row r="13" spans="1:11" x14ac:dyDescent="0.25">
      <c r="A13" s="7" t="s">
        <v>52</v>
      </c>
      <c r="B13" s="65">
        <v>0</v>
      </c>
      <c r="C13" s="39">
        <f>IF(B30=0, "-", B13/B30)</f>
        <v>0</v>
      </c>
      <c r="D13" s="65">
        <v>0</v>
      </c>
      <c r="E13" s="21">
        <f>IF(D30=0, "-", D13/D30)</f>
        <v>0</v>
      </c>
      <c r="F13" s="81">
        <v>1</v>
      </c>
      <c r="G13" s="39">
        <f>IF(F30=0, "-", F13/F30)</f>
        <v>1.658374792703151E-3</v>
      </c>
      <c r="H13" s="65">
        <v>1</v>
      </c>
      <c r="I13" s="21">
        <f>IF(H30=0, "-", H13/H30)</f>
        <v>1.7513134851138354E-3</v>
      </c>
      <c r="J13" s="20" t="str">
        <f t="shared" si="0"/>
        <v>-</v>
      </c>
      <c r="K13" s="21">
        <f t="shared" si="1"/>
        <v>0</v>
      </c>
    </row>
    <row r="14" spans="1:11" x14ac:dyDescent="0.25">
      <c r="A14" s="7" t="s">
        <v>53</v>
      </c>
      <c r="B14" s="65">
        <v>19</v>
      </c>
      <c r="C14" s="39">
        <f>IF(B30=0, "-", B14/B30)</f>
        <v>0.24358974358974358</v>
      </c>
      <c r="D14" s="65">
        <v>27</v>
      </c>
      <c r="E14" s="21">
        <f>IF(D30=0, "-", D14/D30)</f>
        <v>0.34615384615384615</v>
      </c>
      <c r="F14" s="81">
        <v>179</v>
      </c>
      <c r="G14" s="39">
        <f>IF(F30=0, "-", F14/F30)</f>
        <v>0.29684908789386399</v>
      </c>
      <c r="H14" s="65">
        <v>190</v>
      </c>
      <c r="I14" s="21">
        <f>IF(H30=0, "-", H14/H30)</f>
        <v>0.33274956217162871</v>
      </c>
      <c r="J14" s="20">
        <f t="shared" si="0"/>
        <v>-0.29629629629629628</v>
      </c>
      <c r="K14" s="21">
        <f t="shared" si="1"/>
        <v>-5.7894736842105263E-2</v>
      </c>
    </row>
    <row r="15" spans="1:11" x14ac:dyDescent="0.25">
      <c r="A15" s="7" t="s">
        <v>55</v>
      </c>
      <c r="B15" s="65">
        <v>1</v>
      </c>
      <c r="C15" s="39">
        <f>IF(B30=0, "-", B15/B30)</f>
        <v>1.282051282051282E-2</v>
      </c>
      <c r="D15" s="65">
        <v>0</v>
      </c>
      <c r="E15" s="21">
        <f>IF(D30=0, "-", D15/D30)</f>
        <v>0</v>
      </c>
      <c r="F15" s="81">
        <v>1</v>
      </c>
      <c r="G15" s="39">
        <f>IF(F30=0, "-", F15/F30)</f>
        <v>1.658374792703151E-3</v>
      </c>
      <c r="H15" s="65">
        <v>0</v>
      </c>
      <c r="I15" s="21">
        <f>IF(H30=0, "-", H15/H30)</f>
        <v>0</v>
      </c>
      <c r="J15" s="20" t="str">
        <f t="shared" si="0"/>
        <v>-</v>
      </c>
      <c r="K15" s="21" t="str">
        <f t="shared" si="1"/>
        <v>-</v>
      </c>
    </row>
    <row r="16" spans="1:11" x14ac:dyDescent="0.25">
      <c r="A16" s="7" t="s">
        <v>58</v>
      </c>
      <c r="B16" s="65">
        <v>6</v>
      </c>
      <c r="C16" s="39">
        <f>IF(B30=0, "-", B16/B30)</f>
        <v>7.6923076923076927E-2</v>
      </c>
      <c r="D16" s="65">
        <v>3</v>
      </c>
      <c r="E16" s="21">
        <f>IF(D30=0, "-", D16/D30)</f>
        <v>3.8461538461538464E-2</v>
      </c>
      <c r="F16" s="81">
        <v>40</v>
      </c>
      <c r="G16" s="39">
        <f>IF(F30=0, "-", F16/F30)</f>
        <v>6.633499170812604E-2</v>
      </c>
      <c r="H16" s="65">
        <v>23</v>
      </c>
      <c r="I16" s="21">
        <f>IF(H30=0, "-", H16/H30)</f>
        <v>4.0280210157618214E-2</v>
      </c>
      <c r="J16" s="20">
        <f t="shared" si="0"/>
        <v>1</v>
      </c>
      <c r="K16" s="21">
        <f t="shared" si="1"/>
        <v>0.73913043478260865</v>
      </c>
    </row>
    <row r="17" spans="1:11" x14ac:dyDescent="0.25">
      <c r="A17" s="7" t="s">
        <v>62</v>
      </c>
      <c r="B17" s="65">
        <v>8</v>
      </c>
      <c r="C17" s="39">
        <f>IF(B30=0, "-", B17/B30)</f>
        <v>0.10256410256410256</v>
      </c>
      <c r="D17" s="65">
        <v>2</v>
      </c>
      <c r="E17" s="21">
        <f>IF(D30=0, "-", D17/D30)</f>
        <v>2.564102564102564E-2</v>
      </c>
      <c r="F17" s="81">
        <v>50</v>
      </c>
      <c r="G17" s="39">
        <f>IF(F30=0, "-", F17/F30)</f>
        <v>8.2918739635157543E-2</v>
      </c>
      <c r="H17" s="65">
        <v>28</v>
      </c>
      <c r="I17" s="21">
        <f>IF(H30=0, "-", H17/H30)</f>
        <v>4.9036777583187391E-2</v>
      </c>
      <c r="J17" s="20">
        <f t="shared" si="0"/>
        <v>3</v>
      </c>
      <c r="K17" s="21">
        <f t="shared" si="1"/>
        <v>0.7857142857142857</v>
      </c>
    </row>
    <row r="18" spans="1:11" x14ac:dyDescent="0.25">
      <c r="A18" s="7" t="s">
        <v>65</v>
      </c>
      <c r="B18" s="65">
        <v>2</v>
      </c>
      <c r="C18" s="39">
        <f>IF(B30=0, "-", B18/B30)</f>
        <v>2.564102564102564E-2</v>
      </c>
      <c r="D18" s="65">
        <v>0</v>
      </c>
      <c r="E18" s="21">
        <f>IF(D30=0, "-", D18/D30)</f>
        <v>0</v>
      </c>
      <c r="F18" s="81">
        <v>10</v>
      </c>
      <c r="G18" s="39">
        <f>IF(F30=0, "-", F18/F30)</f>
        <v>1.658374792703151E-2</v>
      </c>
      <c r="H18" s="65">
        <v>6</v>
      </c>
      <c r="I18" s="21">
        <f>IF(H30=0, "-", H18/H30)</f>
        <v>1.0507880910683012E-2</v>
      </c>
      <c r="J18" s="20" t="str">
        <f t="shared" si="0"/>
        <v>-</v>
      </c>
      <c r="K18" s="21">
        <f t="shared" si="1"/>
        <v>0.66666666666666663</v>
      </c>
    </row>
    <row r="19" spans="1:11" x14ac:dyDescent="0.25">
      <c r="A19" s="7" t="s">
        <v>66</v>
      </c>
      <c r="B19" s="65">
        <v>0</v>
      </c>
      <c r="C19" s="39">
        <f>IF(B30=0, "-", B19/B30)</f>
        <v>0</v>
      </c>
      <c r="D19" s="65">
        <v>0</v>
      </c>
      <c r="E19" s="21">
        <f>IF(D30=0, "-", D19/D30)</f>
        <v>0</v>
      </c>
      <c r="F19" s="81">
        <v>0</v>
      </c>
      <c r="G19" s="39">
        <f>IF(F30=0, "-", F19/F30)</f>
        <v>0</v>
      </c>
      <c r="H19" s="65">
        <v>1</v>
      </c>
      <c r="I19" s="21">
        <f>IF(H30=0, "-", H19/H30)</f>
        <v>1.7513134851138354E-3</v>
      </c>
      <c r="J19" s="20" t="str">
        <f t="shared" si="0"/>
        <v>-</v>
      </c>
      <c r="K19" s="21">
        <f t="shared" si="1"/>
        <v>-1</v>
      </c>
    </row>
    <row r="20" spans="1:11" x14ac:dyDescent="0.25">
      <c r="A20" s="7" t="s">
        <v>70</v>
      </c>
      <c r="B20" s="65">
        <v>0</v>
      </c>
      <c r="C20" s="39">
        <f>IF(B30=0, "-", B20/B30)</f>
        <v>0</v>
      </c>
      <c r="D20" s="65">
        <v>0</v>
      </c>
      <c r="E20" s="21">
        <f>IF(D30=0, "-", D20/D30)</f>
        <v>0</v>
      </c>
      <c r="F20" s="81">
        <v>1</v>
      </c>
      <c r="G20" s="39">
        <f>IF(F30=0, "-", F20/F30)</f>
        <v>1.658374792703151E-3</v>
      </c>
      <c r="H20" s="65">
        <v>0</v>
      </c>
      <c r="I20" s="21">
        <f>IF(H30=0, "-", H20/H30)</f>
        <v>0</v>
      </c>
      <c r="J20" s="20" t="str">
        <f t="shared" si="0"/>
        <v>-</v>
      </c>
      <c r="K20" s="21" t="str">
        <f t="shared" si="1"/>
        <v>-</v>
      </c>
    </row>
    <row r="21" spans="1:11" x14ac:dyDescent="0.25">
      <c r="A21" s="7" t="s">
        <v>71</v>
      </c>
      <c r="B21" s="65">
        <v>0</v>
      </c>
      <c r="C21" s="39">
        <f>IF(B30=0, "-", B21/B30)</f>
        <v>0</v>
      </c>
      <c r="D21" s="65">
        <v>10</v>
      </c>
      <c r="E21" s="21">
        <f>IF(D30=0, "-", D21/D30)</f>
        <v>0.12820512820512819</v>
      </c>
      <c r="F21" s="81">
        <v>22</v>
      </c>
      <c r="G21" s="39">
        <f>IF(F30=0, "-", F21/F30)</f>
        <v>3.6484245439469321E-2</v>
      </c>
      <c r="H21" s="65">
        <v>35</v>
      </c>
      <c r="I21" s="21">
        <f>IF(H30=0, "-", H21/H30)</f>
        <v>6.1295971978984239E-2</v>
      </c>
      <c r="J21" s="20">
        <f t="shared" si="0"/>
        <v>-1</v>
      </c>
      <c r="K21" s="21">
        <f t="shared" si="1"/>
        <v>-0.37142857142857144</v>
      </c>
    </row>
    <row r="22" spans="1:11" x14ac:dyDescent="0.25">
      <c r="A22" s="7" t="s">
        <v>76</v>
      </c>
      <c r="B22" s="65">
        <v>1</v>
      </c>
      <c r="C22" s="39">
        <f>IF(B30=0, "-", B22/B30)</f>
        <v>1.282051282051282E-2</v>
      </c>
      <c r="D22" s="65">
        <v>0</v>
      </c>
      <c r="E22" s="21">
        <f>IF(D30=0, "-", D22/D30)</f>
        <v>0</v>
      </c>
      <c r="F22" s="81">
        <v>3</v>
      </c>
      <c r="G22" s="39">
        <f>IF(F30=0, "-", F22/F30)</f>
        <v>4.9751243781094526E-3</v>
      </c>
      <c r="H22" s="65">
        <v>0</v>
      </c>
      <c r="I22" s="21">
        <f>IF(H30=0, "-", H22/H30)</f>
        <v>0</v>
      </c>
      <c r="J22" s="20" t="str">
        <f t="shared" si="0"/>
        <v>-</v>
      </c>
      <c r="K22" s="21" t="str">
        <f t="shared" si="1"/>
        <v>-</v>
      </c>
    </row>
    <row r="23" spans="1:11" x14ac:dyDescent="0.25">
      <c r="A23" s="7" t="s">
        <v>80</v>
      </c>
      <c r="B23" s="65">
        <v>9</v>
      </c>
      <c r="C23" s="39">
        <f>IF(B30=0, "-", B23/B30)</f>
        <v>0.11538461538461539</v>
      </c>
      <c r="D23" s="65">
        <v>5</v>
      </c>
      <c r="E23" s="21">
        <f>IF(D30=0, "-", D23/D30)</f>
        <v>6.4102564102564097E-2</v>
      </c>
      <c r="F23" s="81">
        <v>26</v>
      </c>
      <c r="G23" s="39">
        <f>IF(F30=0, "-", F23/F30)</f>
        <v>4.3117744610281922E-2</v>
      </c>
      <c r="H23" s="65">
        <v>46</v>
      </c>
      <c r="I23" s="21">
        <f>IF(H30=0, "-", H23/H30)</f>
        <v>8.0560420315236428E-2</v>
      </c>
      <c r="J23" s="20">
        <f t="shared" si="0"/>
        <v>0.8</v>
      </c>
      <c r="K23" s="21">
        <f t="shared" si="1"/>
        <v>-0.43478260869565216</v>
      </c>
    </row>
    <row r="24" spans="1:11" x14ac:dyDescent="0.25">
      <c r="A24" s="7" t="s">
        <v>81</v>
      </c>
      <c r="B24" s="65">
        <v>0</v>
      </c>
      <c r="C24" s="39">
        <f>IF(B30=0, "-", B24/B30)</f>
        <v>0</v>
      </c>
      <c r="D24" s="65">
        <v>7</v>
      </c>
      <c r="E24" s="21">
        <f>IF(D30=0, "-", D24/D30)</f>
        <v>8.9743589743589744E-2</v>
      </c>
      <c r="F24" s="81">
        <v>17</v>
      </c>
      <c r="G24" s="39">
        <f>IF(F30=0, "-", F24/F30)</f>
        <v>2.8192371475953566E-2</v>
      </c>
      <c r="H24" s="65">
        <v>11</v>
      </c>
      <c r="I24" s="21">
        <f>IF(H30=0, "-", H24/H30)</f>
        <v>1.9264448336252189E-2</v>
      </c>
      <c r="J24" s="20">
        <f t="shared" si="0"/>
        <v>-1</v>
      </c>
      <c r="K24" s="21">
        <f t="shared" si="1"/>
        <v>0.54545454545454541</v>
      </c>
    </row>
    <row r="25" spans="1:11" x14ac:dyDescent="0.25">
      <c r="A25" s="7" t="s">
        <v>82</v>
      </c>
      <c r="B25" s="65">
        <v>0</v>
      </c>
      <c r="C25" s="39">
        <f>IF(B30=0, "-", B25/B30)</f>
        <v>0</v>
      </c>
      <c r="D25" s="65">
        <v>0</v>
      </c>
      <c r="E25" s="21">
        <f>IF(D30=0, "-", D25/D30)</f>
        <v>0</v>
      </c>
      <c r="F25" s="81">
        <v>1</v>
      </c>
      <c r="G25" s="39">
        <f>IF(F30=0, "-", F25/F30)</f>
        <v>1.658374792703151E-3</v>
      </c>
      <c r="H25" s="65">
        <v>0</v>
      </c>
      <c r="I25" s="21">
        <f>IF(H30=0, "-", H25/H30)</f>
        <v>0</v>
      </c>
      <c r="J25" s="20" t="str">
        <f t="shared" si="0"/>
        <v>-</v>
      </c>
      <c r="K25" s="21" t="str">
        <f t="shared" si="1"/>
        <v>-</v>
      </c>
    </row>
    <row r="26" spans="1:11" x14ac:dyDescent="0.25">
      <c r="A26" s="7" t="s">
        <v>89</v>
      </c>
      <c r="B26" s="65">
        <v>0</v>
      </c>
      <c r="C26" s="39">
        <f>IF(B30=0, "-", B26/B30)</f>
        <v>0</v>
      </c>
      <c r="D26" s="65">
        <v>1</v>
      </c>
      <c r="E26" s="21">
        <f>IF(D30=0, "-", D26/D30)</f>
        <v>1.282051282051282E-2</v>
      </c>
      <c r="F26" s="81">
        <v>10</v>
      </c>
      <c r="G26" s="39">
        <f>IF(F30=0, "-", F26/F30)</f>
        <v>1.658374792703151E-2</v>
      </c>
      <c r="H26" s="65">
        <v>9</v>
      </c>
      <c r="I26" s="21">
        <f>IF(H30=0, "-", H26/H30)</f>
        <v>1.5761821366024518E-2</v>
      </c>
      <c r="J26" s="20">
        <f t="shared" si="0"/>
        <v>-1</v>
      </c>
      <c r="K26" s="21">
        <f t="shared" si="1"/>
        <v>0.1111111111111111</v>
      </c>
    </row>
    <row r="27" spans="1:11" x14ac:dyDescent="0.25">
      <c r="A27" s="7" t="s">
        <v>90</v>
      </c>
      <c r="B27" s="65">
        <v>0</v>
      </c>
      <c r="C27" s="39">
        <f>IF(B30=0, "-", B27/B30)</f>
        <v>0</v>
      </c>
      <c r="D27" s="65">
        <v>3</v>
      </c>
      <c r="E27" s="21">
        <f>IF(D30=0, "-", D27/D30)</f>
        <v>3.8461538461538464E-2</v>
      </c>
      <c r="F27" s="81">
        <v>13</v>
      </c>
      <c r="G27" s="39">
        <f>IF(F30=0, "-", F27/F30)</f>
        <v>2.1558872305140961E-2</v>
      </c>
      <c r="H27" s="65">
        <v>13</v>
      </c>
      <c r="I27" s="21">
        <f>IF(H30=0, "-", H27/H30)</f>
        <v>2.276707530647986E-2</v>
      </c>
      <c r="J27" s="20">
        <f t="shared" si="0"/>
        <v>-1</v>
      </c>
      <c r="K27" s="21">
        <f t="shared" si="1"/>
        <v>0</v>
      </c>
    </row>
    <row r="28" spans="1:11" x14ac:dyDescent="0.25">
      <c r="A28" s="7" t="s">
        <v>92</v>
      </c>
      <c r="B28" s="65">
        <v>5</v>
      </c>
      <c r="C28" s="39">
        <f>IF(B30=0, "-", B28/B30)</f>
        <v>6.4102564102564097E-2</v>
      </c>
      <c r="D28" s="65">
        <v>2</v>
      </c>
      <c r="E28" s="21">
        <f>IF(D30=0, "-", D28/D30)</f>
        <v>2.564102564102564E-2</v>
      </c>
      <c r="F28" s="81">
        <v>43</v>
      </c>
      <c r="G28" s="39">
        <f>IF(F30=0, "-", F28/F30)</f>
        <v>7.1310116086235484E-2</v>
      </c>
      <c r="H28" s="65">
        <v>29</v>
      </c>
      <c r="I28" s="21">
        <f>IF(H30=0, "-", H28/H30)</f>
        <v>5.0788091068301226E-2</v>
      </c>
      <c r="J28" s="20">
        <f t="shared" si="0"/>
        <v>1.5</v>
      </c>
      <c r="K28" s="21">
        <f t="shared" si="1"/>
        <v>0.48275862068965519</v>
      </c>
    </row>
    <row r="29" spans="1:11" x14ac:dyDescent="0.25">
      <c r="A29" s="2"/>
      <c r="B29" s="68"/>
      <c r="C29" s="33"/>
      <c r="D29" s="68"/>
      <c r="E29" s="6"/>
      <c r="F29" s="82"/>
      <c r="G29" s="33"/>
      <c r="H29" s="68"/>
      <c r="I29" s="6"/>
      <c r="J29" s="5"/>
      <c r="K29" s="6"/>
    </row>
    <row r="30" spans="1:11" s="43" customFormat="1" ht="13" x14ac:dyDescent="0.3">
      <c r="A30" s="162" t="s">
        <v>556</v>
      </c>
      <c r="B30" s="71">
        <f>SUM(B7:B29)</f>
        <v>78</v>
      </c>
      <c r="C30" s="40">
        <v>1</v>
      </c>
      <c r="D30" s="71">
        <f>SUM(D7:D29)</f>
        <v>78</v>
      </c>
      <c r="E30" s="41">
        <v>1</v>
      </c>
      <c r="F30" s="77">
        <f>SUM(F7:F29)</f>
        <v>603</v>
      </c>
      <c r="G30" s="42">
        <v>1</v>
      </c>
      <c r="H30" s="71">
        <f>SUM(H7:H29)</f>
        <v>571</v>
      </c>
      <c r="I30" s="41">
        <v>1</v>
      </c>
      <c r="J30" s="37">
        <f>IF(D30=0, "-", (B30-D30)/D30)</f>
        <v>0</v>
      </c>
      <c r="K30" s="38">
        <f>IF(H30=0, "-", (F30-H30)/H30)</f>
        <v>5.6042031523642732E-2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11"/>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236</v>
      </c>
      <c r="B8" s="143">
        <v>0</v>
      </c>
      <c r="C8" s="144">
        <v>0</v>
      </c>
      <c r="D8" s="143">
        <v>1</v>
      </c>
      <c r="E8" s="144">
        <v>4</v>
      </c>
      <c r="F8" s="145"/>
      <c r="G8" s="143">
        <f>B8-C8</f>
        <v>0</v>
      </c>
      <c r="H8" s="144">
        <f>D8-E8</f>
        <v>-3</v>
      </c>
      <c r="I8" s="151" t="str">
        <f>IF(C8=0, "-", IF(G8/C8&lt;10, G8/C8, "&gt;999%"))</f>
        <v>-</v>
      </c>
      <c r="J8" s="152">
        <f>IF(E8=0, "-", IF(H8/E8&lt;10, H8/E8, "&gt;999%"))</f>
        <v>-0.75</v>
      </c>
    </row>
    <row r="9" spans="1:10" x14ac:dyDescent="0.25">
      <c r="A9" s="158" t="s">
        <v>366</v>
      </c>
      <c r="B9" s="65">
        <v>0</v>
      </c>
      <c r="C9" s="66">
        <v>1</v>
      </c>
      <c r="D9" s="65">
        <v>1</v>
      </c>
      <c r="E9" s="66">
        <v>2</v>
      </c>
      <c r="F9" s="67"/>
      <c r="G9" s="65">
        <f>B9-C9</f>
        <v>-1</v>
      </c>
      <c r="H9" s="66">
        <f>D9-E9</f>
        <v>-1</v>
      </c>
      <c r="I9" s="20">
        <f>IF(C9=0, "-", IF(G9/C9&lt;10, G9/C9, "&gt;999%"))</f>
        <v>-1</v>
      </c>
      <c r="J9" s="21">
        <f>IF(E9=0, "-", IF(H9/E9&lt;10, H9/E9, "&gt;999%"))</f>
        <v>-0.5</v>
      </c>
    </row>
    <row r="10" spans="1:10" s="160" customFormat="1" ht="13" x14ac:dyDescent="0.3">
      <c r="A10" s="178" t="s">
        <v>564</v>
      </c>
      <c r="B10" s="71">
        <v>0</v>
      </c>
      <c r="C10" s="72">
        <v>1</v>
      </c>
      <c r="D10" s="71">
        <v>2</v>
      </c>
      <c r="E10" s="72">
        <v>6</v>
      </c>
      <c r="F10" s="73"/>
      <c r="G10" s="71">
        <f>B10-C10</f>
        <v>-1</v>
      </c>
      <c r="H10" s="72">
        <f>D10-E10</f>
        <v>-4</v>
      </c>
      <c r="I10" s="37">
        <f>IF(C10=0, "-", IF(G10/C10&lt;10, G10/C10, "&gt;999%"))</f>
        <v>-1</v>
      </c>
      <c r="J10" s="38">
        <f>IF(E10=0, "-", IF(H10/E10&lt;10, H10/E10, "&gt;999%"))</f>
        <v>-0.66666666666666663</v>
      </c>
    </row>
    <row r="11" spans="1:10" x14ac:dyDescent="0.25">
      <c r="A11" s="177"/>
      <c r="B11" s="143"/>
      <c r="C11" s="144"/>
      <c r="D11" s="143"/>
      <c r="E11" s="144"/>
      <c r="F11" s="145"/>
      <c r="G11" s="143"/>
      <c r="H11" s="144"/>
      <c r="I11" s="151"/>
      <c r="J11" s="152"/>
    </row>
    <row r="12" spans="1:10" s="139" customFormat="1" ht="13" x14ac:dyDescent="0.3">
      <c r="A12" s="159" t="s">
        <v>32</v>
      </c>
      <c r="B12" s="65"/>
      <c r="C12" s="66"/>
      <c r="D12" s="65"/>
      <c r="E12" s="66"/>
      <c r="F12" s="67"/>
      <c r="G12" s="65"/>
      <c r="H12" s="66"/>
      <c r="I12" s="20"/>
      <c r="J12" s="21"/>
    </row>
    <row r="13" spans="1:10" x14ac:dyDescent="0.25">
      <c r="A13" s="158" t="s">
        <v>202</v>
      </c>
      <c r="B13" s="65">
        <v>0</v>
      </c>
      <c r="C13" s="66">
        <v>0</v>
      </c>
      <c r="D13" s="65">
        <v>6</v>
      </c>
      <c r="E13" s="66">
        <v>1</v>
      </c>
      <c r="F13" s="67"/>
      <c r="G13" s="65">
        <f t="shared" ref="G13:G27" si="0">B13-C13</f>
        <v>0</v>
      </c>
      <c r="H13" s="66">
        <f t="shared" ref="H13:H27" si="1">D13-E13</f>
        <v>5</v>
      </c>
      <c r="I13" s="20" t="str">
        <f t="shared" ref="I13:I27" si="2">IF(C13=0, "-", IF(G13/C13&lt;10, G13/C13, "&gt;999%"))</f>
        <v>-</v>
      </c>
      <c r="J13" s="21">
        <f t="shared" ref="J13:J27" si="3">IF(E13=0, "-", IF(H13/E13&lt;10, H13/E13, "&gt;999%"))</f>
        <v>5</v>
      </c>
    </row>
    <row r="14" spans="1:10" x14ac:dyDescent="0.25">
      <c r="A14" s="158" t="s">
        <v>215</v>
      </c>
      <c r="B14" s="65">
        <v>3</v>
      </c>
      <c r="C14" s="66">
        <v>2</v>
      </c>
      <c r="D14" s="65">
        <v>17</v>
      </c>
      <c r="E14" s="66">
        <v>13</v>
      </c>
      <c r="F14" s="67"/>
      <c r="G14" s="65">
        <f t="shared" si="0"/>
        <v>1</v>
      </c>
      <c r="H14" s="66">
        <f t="shared" si="1"/>
        <v>4</v>
      </c>
      <c r="I14" s="20">
        <f t="shared" si="2"/>
        <v>0.5</v>
      </c>
      <c r="J14" s="21">
        <f t="shared" si="3"/>
        <v>0.30769230769230771</v>
      </c>
    </row>
    <row r="15" spans="1:10" x14ac:dyDescent="0.25">
      <c r="A15" s="158" t="s">
        <v>237</v>
      </c>
      <c r="B15" s="65">
        <v>1</v>
      </c>
      <c r="C15" s="66">
        <v>1</v>
      </c>
      <c r="D15" s="65">
        <v>10</v>
      </c>
      <c r="E15" s="66">
        <v>3</v>
      </c>
      <c r="F15" s="67"/>
      <c r="G15" s="65">
        <f t="shared" si="0"/>
        <v>0</v>
      </c>
      <c r="H15" s="66">
        <f t="shared" si="1"/>
        <v>7</v>
      </c>
      <c r="I15" s="20">
        <f t="shared" si="2"/>
        <v>0</v>
      </c>
      <c r="J15" s="21">
        <f t="shared" si="3"/>
        <v>2.3333333333333335</v>
      </c>
    </row>
    <row r="16" spans="1:10" x14ac:dyDescent="0.25">
      <c r="A16" s="158" t="s">
        <v>283</v>
      </c>
      <c r="B16" s="65">
        <v>0</v>
      </c>
      <c r="C16" s="66">
        <v>0</v>
      </c>
      <c r="D16" s="65">
        <v>2</v>
      </c>
      <c r="E16" s="66">
        <v>1</v>
      </c>
      <c r="F16" s="67"/>
      <c r="G16" s="65">
        <f t="shared" si="0"/>
        <v>0</v>
      </c>
      <c r="H16" s="66">
        <f t="shared" si="1"/>
        <v>1</v>
      </c>
      <c r="I16" s="20" t="str">
        <f t="shared" si="2"/>
        <v>-</v>
      </c>
      <c r="J16" s="21">
        <f t="shared" si="3"/>
        <v>1</v>
      </c>
    </row>
    <row r="17" spans="1:10" x14ac:dyDescent="0.25">
      <c r="A17" s="158" t="s">
        <v>238</v>
      </c>
      <c r="B17" s="65">
        <v>1</v>
      </c>
      <c r="C17" s="66">
        <v>0</v>
      </c>
      <c r="D17" s="65">
        <v>7</v>
      </c>
      <c r="E17" s="66">
        <v>1</v>
      </c>
      <c r="F17" s="67"/>
      <c r="G17" s="65">
        <f t="shared" si="0"/>
        <v>1</v>
      </c>
      <c r="H17" s="66">
        <f t="shared" si="1"/>
        <v>6</v>
      </c>
      <c r="I17" s="20" t="str">
        <f t="shared" si="2"/>
        <v>-</v>
      </c>
      <c r="J17" s="21">
        <f t="shared" si="3"/>
        <v>6</v>
      </c>
    </row>
    <row r="18" spans="1:10" x14ac:dyDescent="0.25">
      <c r="A18" s="158" t="s">
        <v>254</v>
      </c>
      <c r="B18" s="65">
        <v>0</v>
      </c>
      <c r="C18" s="66">
        <v>0</v>
      </c>
      <c r="D18" s="65">
        <v>0</v>
      </c>
      <c r="E18" s="66">
        <v>2</v>
      </c>
      <c r="F18" s="67"/>
      <c r="G18" s="65">
        <f t="shared" si="0"/>
        <v>0</v>
      </c>
      <c r="H18" s="66">
        <f t="shared" si="1"/>
        <v>-2</v>
      </c>
      <c r="I18" s="20" t="str">
        <f t="shared" si="2"/>
        <v>-</v>
      </c>
      <c r="J18" s="21">
        <f t="shared" si="3"/>
        <v>-1</v>
      </c>
    </row>
    <row r="19" spans="1:10" x14ac:dyDescent="0.25">
      <c r="A19" s="158" t="s">
        <v>405</v>
      </c>
      <c r="B19" s="65">
        <v>0</v>
      </c>
      <c r="C19" s="66">
        <v>0</v>
      </c>
      <c r="D19" s="65">
        <v>2</v>
      </c>
      <c r="E19" s="66">
        <v>6</v>
      </c>
      <c r="F19" s="67"/>
      <c r="G19" s="65">
        <f t="shared" si="0"/>
        <v>0</v>
      </c>
      <c r="H19" s="66">
        <f t="shared" si="1"/>
        <v>-4</v>
      </c>
      <c r="I19" s="20" t="str">
        <f t="shared" si="2"/>
        <v>-</v>
      </c>
      <c r="J19" s="21">
        <f t="shared" si="3"/>
        <v>-0.66666666666666663</v>
      </c>
    </row>
    <row r="20" spans="1:10" x14ac:dyDescent="0.25">
      <c r="A20" s="158" t="s">
        <v>255</v>
      </c>
      <c r="B20" s="65">
        <v>0</v>
      </c>
      <c r="C20" s="66">
        <v>0</v>
      </c>
      <c r="D20" s="65">
        <v>5</v>
      </c>
      <c r="E20" s="66">
        <v>0</v>
      </c>
      <c r="F20" s="67"/>
      <c r="G20" s="65">
        <f t="shared" si="0"/>
        <v>0</v>
      </c>
      <c r="H20" s="66">
        <f t="shared" si="1"/>
        <v>5</v>
      </c>
      <c r="I20" s="20" t="str">
        <f t="shared" si="2"/>
        <v>-</v>
      </c>
      <c r="J20" s="21" t="str">
        <f t="shared" si="3"/>
        <v>-</v>
      </c>
    </row>
    <row r="21" spans="1:10" x14ac:dyDescent="0.25">
      <c r="A21" s="158" t="s">
        <v>331</v>
      </c>
      <c r="B21" s="65">
        <v>0</v>
      </c>
      <c r="C21" s="66">
        <v>2</v>
      </c>
      <c r="D21" s="65">
        <v>8</v>
      </c>
      <c r="E21" s="66">
        <v>7</v>
      </c>
      <c r="F21" s="67"/>
      <c r="G21" s="65">
        <f t="shared" si="0"/>
        <v>-2</v>
      </c>
      <c r="H21" s="66">
        <f t="shared" si="1"/>
        <v>1</v>
      </c>
      <c r="I21" s="20">
        <f t="shared" si="2"/>
        <v>-1</v>
      </c>
      <c r="J21" s="21">
        <f t="shared" si="3"/>
        <v>0.14285714285714285</v>
      </c>
    </row>
    <row r="22" spans="1:10" x14ac:dyDescent="0.25">
      <c r="A22" s="158" t="s">
        <v>332</v>
      </c>
      <c r="B22" s="65">
        <v>2</v>
      </c>
      <c r="C22" s="66">
        <v>0</v>
      </c>
      <c r="D22" s="65">
        <v>37</v>
      </c>
      <c r="E22" s="66">
        <v>37</v>
      </c>
      <c r="F22" s="67"/>
      <c r="G22" s="65">
        <f t="shared" si="0"/>
        <v>2</v>
      </c>
      <c r="H22" s="66">
        <f t="shared" si="1"/>
        <v>0</v>
      </c>
      <c r="I22" s="20" t="str">
        <f t="shared" si="2"/>
        <v>-</v>
      </c>
      <c r="J22" s="21">
        <f t="shared" si="3"/>
        <v>0</v>
      </c>
    </row>
    <row r="23" spans="1:10" x14ac:dyDescent="0.25">
      <c r="A23" s="158" t="s">
        <v>367</v>
      </c>
      <c r="B23" s="65">
        <v>2</v>
      </c>
      <c r="C23" s="66">
        <v>4</v>
      </c>
      <c r="D23" s="65">
        <v>40</v>
      </c>
      <c r="E23" s="66">
        <v>32</v>
      </c>
      <c r="F23" s="67"/>
      <c r="G23" s="65">
        <f t="shared" si="0"/>
        <v>-2</v>
      </c>
      <c r="H23" s="66">
        <f t="shared" si="1"/>
        <v>8</v>
      </c>
      <c r="I23" s="20">
        <f t="shared" si="2"/>
        <v>-0.5</v>
      </c>
      <c r="J23" s="21">
        <f t="shared" si="3"/>
        <v>0.25</v>
      </c>
    </row>
    <row r="24" spans="1:10" x14ac:dyDescent="0.25">
      <c r="A24" s="158" t="s">
        <v>406</v>
      </c>
      <c r="B24" s="65">
        <v>3</v>
      </c>
      <c r="C24" s="66">
        <v>0</v>
      </c>
      <c r="D24" s="65">
        <v>12</v>
      </c>
      <c r="E24" s="66">
        <v>5</v>
      </c>
      <c r="F24" s="67"/>
      <c r="G24" s="65">
        <f t="shared" si="0"/>
        <v>3</v>
      </c>
      <c r="H24" s="66">
        <f t="shared" si="1"/>
        <v>7</v>
      </c>
      <c r="I24" s="20" t="str">
        <f t="shared" si="2"/>
        <v>-</v>
      </c>
      <c r="J24" s="21">
        <f t="shared" si="3"/>
        <v>1.4</v>
      </c>
    </row>
    <row r="25" spans="1:10" x14ac:dyDescent="0.25">
      <c r="A25" s="158" t="s">
        <v>407</v>
      </c>
      <c r="B25" s="65">
        <v>0</v>
      </c>
      <c r="C25" s="66">
        <v>1</v>
      </c>
      <c r="D25" s="65">
        <v>2</v>
      </c>
      <c r="E25" s="66">
        <v>5</v>
      </c>
      <c r="F25" s="67"/>
      <c r="G25" s="65">
        <f t="shared" si="0"/>
        <v>-1</v>
      </c>
      <c r="H25" s="66">
        <f t="shared" si="1"/>
        <v>-3</v>
      </c>
      <c r="I25" s="20">
        <f t="shared" si="2"/>
        <v>-1</v>
      </c>
      <c r="J25" s="21">
        <f t="shared" si="3"/>
        <v>-0.6</v>
      </c>
    </row>
    <row r="26" spans="1:10" x14ac:dyDescent="0.25">
      <c r="A26" s="158" t="s">
        <v>284</v>
      </c>
      <c r="B26" s="65">
        <v>0</v>
      </c>
      <c r="C26" s="66">
        <v>0</v>
      </c>
      <c r="D26" s="65">
        <v>0</v>
      </c>
      <c r="E26" s="66">
        <v>1</v>
      </c>
      <c r="F26" s="67"/>
      <c r="G26" s="65">
        <f t="shared" si="0"/>
        <v>0</v>
      </c>
      <c r="H26" s="66">
        <f t="shared" si="1"/>
        <v>-1</v>
      </c>
      <c r="I26" s="20" t="str">
        <f t="shared" si="2"/>
        <v>-</v>
      </c>
      <c r="J26" s="21">
        <f t="shared" si="3"/>
        <v>-1</v>
      </c>
    </row>
    <row r="27" spans="1:10" s="160" customFormat="1" ht="13" x14ac:dyDescent="0.3">
      <c r="A27" s="178" t="s">
        <v>565</v>
      </c>
      <c r="B27" s="71">
        <v>12</v>
      </c>
      <c r="C27" s="72">
        <v>10</v>
      </c>
      <c r="D27" s="71">
        <v>148</v>
      </c>
      <c r="E27" s="72">
        <v>114</v>
      </c>
      <c r="F27" s="73"/>
      <c r="G27" s="71">
        <f t="shared" si="0"/>
        <v>2</v>
      </c>
      <c r="H27" s="72">
        <f t="shared" si="1"/>
        <v>34</v>
      </c>
      <c r="I27" s="37">
        <f t="shared" si="2"/>
        <v>0.2</v>
      </c>
      <c r="J27" s="38">
        <f t="shared" si="3"/>
        <v>0.2982456140350877</v>
      </c>
    </row>
    <row r="28" spans="1:10" x14ac:dyDescent="0.25">
      <c r="A28" s="177"/>
      <c r="B28" s="143"/>
      <c r="C28" s="144"/>
      <c r="D28" s="143"/>
      <c r="E28" s="144"/>
      <c r="F28" s="145"/>
      <c r="G28" s="143"/>
      <c r="H28" s="144"/>
      <c r="I28" s="151"/>
      <c r="J28" s="152"/>
    </row>
    <row r="29" spans="1:10" s="139" customFormat="1" ht="13" x14ac:dyDescent="0.3">
      <c r="A29" s="159" t="s">
        <v>33</v>
      </c>
      <c r="B29" s="65"/>
      <c r="C29" s="66"/>
      <c r="D29" s="65"/>
      <c r="E29" s="66"/>
      <c r="F29" s="67"/>
      <c r="G29" s="65"/>
      <c r="H29" s="66"/>
      <c r="I29" s="20"/>
      <c r="J29" s="21"/>
    </row>
    <row r="30" spans="1:10" x14ac:dyDescent="0.25">
      <c r="A30" s="158" t="s">
        <v>293</v>
      </c>
      <c r="B30" s="65">
        <v>0</v>
      </c>
      <c r="C30" s="66">
        <v>0</v>
      </c>
      <c r="D30" s="65">
        <v>1</v>
      </c>
      <c r="E30" s="66">
        <v>0</v>
      </c>
      <c r="F30" s="67"/>
      <c r="G30" s="65">
        <f>B30-C30</f>
        <v>0</v>
      </c>
      <c r="H30" s="66">
        <f>D30-E30</f>
        <v>1</v>
      </c>
      <c r="I30" s="20" t="str">
        <f>IF(C30=0, "-", IF(G30/C30&lt;10, G30/C30, "&gt;999%"))</f>
        <v>-</v>
      </c>
      <c r="J30" s="21" t="str">
        <f>IF(E30=0, "-", IF(H30/E30&lt;10, H30/E30, "&gt;999%"))</f>
        <v>-</v>
      </c>
    </row>
    <row r="31" spans="1:10" s="160" customFormat="1" ht="13" x14ac:dyDescent="0.3">
      <c r="A31" s="178" t="s">
        <v>566</v>
      </c>
      <c r="B31" s="71">
        <v>0</v>
      </c>
      <c r="C31" s="72">
        <v>0</v>
      </c>
      <c r="D31" s="71">
        <v>1</v>
      </c>
      <c r="E31" s="72">
        <v>0</v>
      </c>
      <c r="F31" s="73"/>
      <c r="G31" s="71">
        <f>B31-C31</f>
        <v>0</v>
      </c>
      <c r="H31" s="72">
        <f>D31-E31</f>
        <v>1</v>
      </c>
      <c r="I31" s="37" t="str">
        <f>IF(C31=0, "-", IF(G31/C31&lt;10, G31/C31, "&gt;999%"))</f>
        <v>-</v>
      </c>
      <c r="J31" s="38" t="str">
        <f>IF(E31=0, "-", IF(H31/E31&lt;10, H31/E31, "&gt;999%"))</f>
        <v>-</v>
      </c>
    </row>
    <row r="32" spans="1:10" x14ac:dyDescent="0.25">
      <c r="A32" s="177"/>
      <c r="B32" s="143"/>
      <c r="C32" s="144"/>
      <c r="D32" s="143"/>
      <c r="E32" s="144"/>
      <c r="F32" s="145"/>
      <c r="G32" s="143"/>
      <c r="H32" s="144"/>
      <c r="I32" s="151"/>
      <c r="J32" s="152"/>
    </row>
    <row r="33" spans="1:10" s="139" customFormat="1" ht="13" x14ac:dyDescent="0.3">
      <c r="A33" s="159" t="s">
        <v>34</v>
      </c>
      <c r="B33" s="65"/>
      <c r="C33" s="66"/>
      <c r="D33" s="65"/>
      <c r="E33" s="66"/>
      <c r="F33" s="67"/>
      <c r="G33" s="65"/>
      <c r="H33" s="66"/>
      <c r="I33" s="20"/>
      <c r="J33" s="21"/>
    </row>
    <row r="34" spans="1:10" x14ac:dyDescent="0.25">
      <c r="A34" s="158" t="s">
        <v>216</v>
      </c>
      <c r="B34" s="65">
        <v>0</v>
      </c>
      <c r="C34" s="66">
        <v>2</v>
      </c>
      <c r="D34" s="65">
        <v>10</v>
      </c>
      <c r="E34" s="66">
        <v>10</v>
      </c>
      <c r="F34" s="67"/>
      <c r="G34" s="65">
        <f t="shared" ref="G34:G49" si="4">B34-C34</f>
        <v>-2</v>
      </c>
      <c r="H34" s="66">
        <f t="shared" ref="H34:H49" si="5">D34-E34</f>
        <v>0</v>
      </c>
      <c r="I34" s="20">
        <f t="shared" ref="I34:I49" si="6">IF(C34=0, "-", IF(G34/C34&lt;10, G34/C34, "&gt;999%"))</f>
        <v>-1</v>
      </c>
      <c r="J34" s="21">
        <f t="shared" ref="J34:J49" si="7">IF(E34=0, "-", IF(H34/E34&lt;10, H34/E34, "&gt;999%"))</f>
        <v>0</v>
      </c>
    </row>
    <row r="35" spans="1:10" x14ac:dyDescent="0.25">
      <c r="A35" s="158" t="s">
        <v>275</v>
      </c>
      <c r="B35" s="65">
        <v>1</v>
      </c>
      <c r="C35" s="66">
        <v>0</v>
      </c>
      <c r="D35" s="65">
        <v>5</v>
      </c>
      <c r="E35" s="66">
        <v>2</v>
      </c>
      <c r="F35" s="67"/>
      <c r="G35" s="65">
        <f t="shared" si="4"/>
        <v>1</v>
      </c>
      <c r="H35" s="66">
        <f t="shared" si="5"/>
        <v>3</v>
      </c>
      <c r="I35" s="20" t="str">
        <f t="shared" si="6"/>
        <v>-</v>
      </c>
      <c r="J35" s="21">
        <f t="shared" si="7"/>
        <v>1.5</v>
      </c>
    </row>
    <row r="36" spans="1:10" x14ac:dyDescent="0.25">
      <c r="A36" s="158" t="s">
        <v>217</v>
      </c>
      <c r="B36" s="65">
        <v>0</v>
      </c>
      <c r="C36" s="66">
        <v>1</v>
      </c>
      <c r="D36" s="65">
        <v>2</v>
      </c>
      <c r="E36" s="66">
        <v>5</v>
      </c>
      <c r="F36" s="67"/>
      <c r="G36" s="65">
        <f t="shared" si="4"/>
        <v>-1</v>
      </c>
      <c r="H36" s="66">
        <f t="shared" si="5"/>
        <v>-3</v>
      </c>
      <c r="I36" s="20">
        <f t="shared" si="6"/>
        <v>-1</v>
      </c>
      <c r="J36" s="21">
        <f t="shared" si="7"/>
        <v>-0.6</v>
      </c>
    </row>
    <row r="37" spans="1:10" x14ac:dyDescent="0.25">
      <c r="A37" s="158" t="s">
        <v>239</v>
      </c>
      <c r="B37" s="65">
        <v>3</v>
      </c>
      <c r="C37" s="66">
        <v>1</v>
      </c>
      <c r="D37" s="65">
        <v>18</v>
      </c>
      <c r="E37" s="66">
        <v>14</v>
      </c>
      <c r="F37" s="67"/>
      <c r="G37" s="65">
        <f t="shared" si="4"/>
        <v>2</v>
      </c>
      <c r="H37" s="66">
        <f t="shared" si="5"/>
        <v>4</v>
      </c>
      <c r="I37" s="20">
        <f t="shared" si="6"/>
        <v>2</v>
      </c>
      <c r="J37" s="21">
        <f t="shared" si="7"/>
        <v>0.2857142857142857</v>
      </c>
    </row>
    <row r="38" spans="1:10" x14ac:dyDescent="0.25">
      <c r="A38" s="158" t="s">
        <v>285</v>
      </c>
      <c r="B38" s="65">
        <v>0</v>
      </c>
      <c r="C38" s="66">
        <v>1</v>
      </c>
      <c r="D38" s="65">
        <v>2</v>
      </c>
      <c r="E38" s="66">
        <v>3</v>
      </c>
      <c r="F38" s="67"/>
      <c r="G38" s="65">
        <f t="shared" si="4"/>
        <v>-1</v>
      </c>
      <c r="H38" s="66">
        <f t="shared" si="5"/>
        <v>-1</v>
      </c>
      <c r="I38" s="20">
        <f t="shared" si="6"/>
        <v>-1</v>
      </c>
      <c r="J38" s="21">
        <f t="shared" si="7"/>
        <v>-0.33333333333333331</v>
      </c>
    </row>
    <row r="39" spans="1:10" x14ac:dyDescent="0.25">
      <c r="A39" s="158" t="s">
        <v>240</v>
      </c>
      <c r="B39" s="65">
        <v>0</v>
      </c>
      <c r="C39" s="66">
        <v>1</v>
      </c>
      <c r="D39" s="65">
        <v>3</v>
      </c>
      <c r="E39" s="66">
        <v>4</v>
      </c>
      <c r="F39" s="67"/>
      <c r="G39" s="65">
        <f t="shared" si="4"/>
        <v>-1</v>
      </c>
      <c r="H39" s="66">
        <f t="shared" si="5"/>
        <v>-1</v>
      </c>
      <c r="I39" s="20">
        <f t="shared" si="6"/>
        <v>-1</v>
      </c>
      <c r="J39" s="21">
        <f t="shared" si="7"/>
        <v>-0.25</v>
      </c>
    </row>
    <row r="40" spans="1:10" x14ac:dyDescent="0.25">
      <c r="A40" s="158" t="s">
        <v>256</v>
      </c>
      <c r="B40" s="65">
        <v>0</v>
      </c>
      <c r="C40" s="66">
        <v>0</v>
      </c>
      <c r="D40" s="65">
        <v>0</v>
      </c>
      <c r="E40" s="66">
        <v>1</v>
      </c>
      <c r="F40" s="67"/>
      <c r="G40" s="65">
        <f t="shared" si="4"/>
        <v>0</v>
      </c>
      <c r="H40" s="66">
        <f t="shared" si="5"/>
        <v>-1</v>
      </c>
      <c r="I40" s="20" t="str">
        <f t="shared" si="6"/>
        <v>-</v>
      </c>
      <c r="J40" s="21">
        <f t="shared" si="7"/>
        <v>-1</v>
      </c>
    </row>
    <row r="41" spans="1:10" x14ac:dyDescent="0.25">
      <c r="A41" s="158" t="s">
        <v>241</v>
      </c>
      <c r="B41" s="65">
        <v>0</v>
      </c>
      <c r="C41" s="66">
        <v>0</v>
      </c>
      <c r="D41" s="65">
        <v>1</v>
      </c>
      <c r="E41" s="66">
        <v>4</v>
      </c>
      <c r="F41" s="67"/>
      <c r="G41" s="65">
        <f t="shared" si="4"/>
        <v>0</v>
      </c>
      <c r="H41" s="66">
        <f t="shared" si="5"/>
        <v>-3</v>
      </c>
      <c r="I41" s="20" t="str">
        <f t="shared" si="6"/>
        <v>-</v>
      </c>
      <c r="J41" s="21">
        <f t="shared" si="7"/>
        <v>-0.75</v>
      </c>
    </row>
    <row r="42" spans="1:10" x14ac:dyDescent="0.25">
      <c r="A42" s="158" t="s">
        <v>408</v>
      </c>
      <c r="B42" s="65">
        <v>0</v>
      </c>
      <c r="C42" s="66">
        <v>0</v>
      </c>
      <c r="D42" s="65">
        <v>6</v>
      </c>
      <c r="E42" s="66">
        <v>3</v>
      </c>
      <c r="F42" s="67"/>
      <c r="G42" s="65">
        <f t="shared" si="4"/>
        <v>0</v>
      </c>
      <c r="H42" s="66">
        <f t="shared" si="5"/>
        <v>3</v>
      </c>
      <c r="I42" s="20" t="str">
        <f t="shared" si="6"/>
        <v>-</v>
      </c>
      <c r="J42" s="21">
        <f t="shared" si="7"/>
        <v>1</v>
      </c>
    </row>
    <row r="43" spans="1:10" x14ac:dyDescent="0.25">
      <c r="A43" s="158" t="s">
        <v>333</v>
      </c>
      <c r="B43" s="65">
        <v>4</v>
      </c>
      <c r="C43" s="66">
        <v>1</v>
      </c>
      <c r="D43" s="65">
        <v>20</v>
      </c>
      <c r="E43" s="66">
        <v>24</v>
      </c>
      <c r="F43" s="67"/>
      <c r="G43" s="65">
        <f t="shared" si="4"/>
        <v>3</v>
      </c>
      <c r="H43" s="66">
        <f t="shared" si="5"/>
        <v>-4</v>
      </c>
      <c r="I43" s="20">
        <f t="shared" si="6"/>
        <v>3</v>
      </c>
      <c r="J43" s="21">
        <f t="shared" si="7"/>
        <v>-0.16666666666666666</v>
      </c>
    </row>
    <row r="44" spans="1:10" x14ac:dyDescent="0.25">
      <c r="A44" s="158" t="s">
        <v>334</v>
      </c>
      <c r="B44" s="65">
        <v>1</v>
      </c>
      <c r="C44" s="66">
        <v>0</v>
      </c>
      <c r="D44" s="65">
        <v>1</v>
      </c>
      <c r="E44" s="66">
        <v>1</v>
      </c>
      <c r="F44" s="67"/>
      <c r="G44" s="65">
        <f t="shared" si="4"/>
        <v>1</v>
      </c>
      <c r="H44" s="66">
        <f t="shared" si="5"/>
        <v>0</v>
      </c>
      <c r="I44" s="20" t="str">
        <f t="shared" si="6"/>
        <v>-</v>
      </c>
      <c r="J44" s="21">
        <f t="shared" si="7"/>
        <v>0</v>
      </c>
    </row>
    <row r="45" spans="1:10" x14ac:dyDescent="0.25">
      <c r="A45" s="158" t="s">
        <v>368</v>
      </c>
      <c r="B45" s="65">
        <v>6</v>
      </c>
      <c r="C45" s="66">
        <v>3</v>
      </c>
      <c r="D45" s="65">
        <v>26</v>
      </c>
      <c r="E45" s="66">
        <v>28</v>
      </c>
      <c r="F45" s="67"/>
      <c r="G45" s="65">
        <f t="shared" si="4"/>
        <v>3</v>
      </c>
      <c r="H45" s="66">
        <f t="shared" si="5"/>
        <v>-2</v>
      </c>
      <c r="I45" s="20">
        <f t="shared" si="6"/>
        <v>1</v>
      </c>
      <c r="J45" s="21">
        <f t="shared" si="7"/>
        <v>-7.1428571428571425E-2</v>
      </c>
    </row>
    <row r="46" spans="1:10" x14ac:dyDescent="0.25">
      <c r="A46" s="158" t="s">
        <v>369</v>
      </c>
      <c r="B46" s="65">
        <v>0</v>
      </c>
      <c r="C46" s="66">
        <v>0</v>
      </c>
      <c r="D46" s="65">
        <v>4</v>
      </c>
      <c r="E46" s="66">
        <v>3</v>
      </c>
      <c r="F46" s="67"/>
      <c r="G46" s="65">
        <f t="shared" si="4"/>
        <v>0</v>
      </c>
      <c r="H46" s="66">
        <f t="shared" si="5"/>
        <v>1</v>
      </c>
      <c r="I46" s="20" t="str">
        <f t="shared" si="6"/>
        <v>-</v>
      </c>
      <c r="J46" s="21">
        <f t="shared" si="7"/>
        <v>0.33333333333333331</v>
      </c>
    </row>
    <row r="47" spans="1:10" x14ac:dyDescent="0.25">
      <c r="A47" s="158" t="s">
        <v>409</v>
      </c>
      <c r="B47" s="65">
        <v>3</v>
      </c>
      <c r="C47" s="66">
        <v>1</v>
      </c>
      <c r="D47" s="65">
        <v>18</v>
      </c>
      <c r="E47" s="66">
        <v>21</v>
      </c>
      <c r="F47" s="67"/>
      <c r="G47" s="65">
        <f t="shared" si="4"/>
        <v>2</v>
      </c>
      <c r="H47" s="66">
        <f t="shared" si="5"/>
        <v>-3</v>
      </c>
      <c r="I47" s="20">
        <f t="shared" si="6"/>
        <v>2</v>
      </c>
      <c r="J47" s="21">
        <f t="shared" si="7"/>
        <v>-0.14285714285714285</v>
      </c>
    </row>
    <row r="48" spans="1:10" x14ac:dyDescent="0.25">
      <c r="A48" s="158" t="s">
        <v>429</v>
      </c>
      <c r="B48" s="65">
        <v>0</v>
      </c>
      <c r="C48" s="66">
        <v>1</v>
      </c>
      <c r="D48" s="65">
        <v>2</v>
      </c>
      <c r="E48" s="66">
        <v>5</v>
      </c>
      <c r="F48" s="67"/>
      <c r="G48" s="65">
        <f t="shared" si="4"/>
        <v>-1</v>
      </c>
      <c r="H48" s="66">
        <f t="shared" si="5"/>
        <v>-3</v>
      </c>
      <c r="I48" s="20">
        <f t="shared" si="6"/>
        <v>-1</v>
      </c>
      <c r="J48" s="21">
        <f t="shared" si="7"/>
        <v>-0.6</v>
      </c>
    </row>
    <row r="49" spans="1:10" s="160" customFormat="1" ht="13" x14ac:dyDescent="0.3">
      <c r="A49" s="178" t="s">
        <v>567</v>
      </c>
      <c r="B49" s="71">
        <v>18</v>
      </c>
      <c r="C49" s="72">
        <v>12</v>
      </c>
      <c r="D49" s="71">
        <v>118</v>
      </c>
      <c r="E49" s="72">
        <v>128</v>
      </c>
      <c r="F49" s="73"/>
      <c r="G49" s="71">
        <f t="shared" si="4"/>
        <v>6</v>
      </c>
      <c r="H49" s="72">
        <f t="shared" si="5"/>
        <v>-10</v>
      </c>
      <c r="I49" s="37">
        <f t="shared" si="6"/>
        <v>0.5</v>
      </c>
      <c r="J49" s="38">
        <f t="shared" si="7"/>
        <v>-7.8125E-2</v>
      </c>
    </row>
    <row r="50" spans="1:10" x14ac:dyDescent="0.25">
      <c r="A50" s="177"/>
      <c r="B50" s="143"/>
      <c r="C50" s="144"/>
      <c r="D50" s="143"/>
      <c r="E50" s="144"/>
      <c r="F50" s="145"/>
      <c r="G50" s="143"/>
      <c r="H50" s="144"/>
      <c r="I50" s="151"/>
      <c r="J50" s="152"/>
    </row>
    <row r="51" spans="1:10" s="139" customFormat="1" ht="13" x14ac:dyDescent="0.3">
      <c r="A51" s="159" t="s">
        <v>35</v>
      </c>
      <c r="B51" s="65"/>
      <c r="C51" s="66"/>
      <c r="D51" s="65"/>
      <c r="E51" s="66"/>
      <c r="F51" s="67"/>
      <c r="G51" s="65"/>
      <c r="H51" s="66"/>
      <c r="I51" s="20"/>
      <c r="J51" s="21"/>
    </row>
    <row r="52" spans="1:10" x14ac:dyDescent="0.25">
      <c r="A52" s="158" t="s">
        <v>344</v>
      </c>
      <c r="B52" s="65">
        <v>15</v>
      </c>
      <c r="C52" s="66">
        <v>0</v>
      </c>
      <c r="D52" s="65">
        <v>196</v>
      </c>
      <c r="E52" s="66">
        <v>0</v>
      </c>
      <c r="F52" s="67"/>
      <c r="G52" s="65">
        <f>B52-C52</f>
        <v>15</v>
      </c>
      <c r="H52" s="66">
        <f>D52-E52</f>
        <v>196</v>
      </c>
      <c r="I52" s="20" t="str">
        <f>IF(C52=0, "-", IF(G52/C52&lt;10, G52/C52, "&gt;999%"))</f>
        <v>-</v>
      </c>
      <c r="J52" s="21" t="str">
        <f>IF(E52=0, "-", IF(H52/E52&lt;10, H52/E52, "&gt;999%"))</f>
        <v>-</v>
      </c>
    </row>
    <row r="53" spans="1:10" s="160" customFormat="1" ht="13" x14ac:dyDescent="0.3">
      <c r="A53" s="178" t="s">
        <v>568</v>
      </c>
      <c r="B53" s="71">
        <v>15</v>
      </c>
      <c r="C53" s="72">
        <v>0</v>
      </c>
      <c r="D53" s="71">
        <v>196</v>
      </c>
      <c r="E53" s="72">
        <v>0</v>
      </c>
      <c r="F53" s="73"/>
      <c r="G53" s="71">
        <f>B53-C53</f>
        <v>15</v>
      </c>
      <c r="H53" s="72">
        <f>D53-E53</f>
        <v>196</v>
      </c>
      <c r="I53" s="37" t="str">
        <f>IF(C53=0, "-", IF(G53/C53&lt;10, G53/C53, "&gt;999%"))</f>
        <v>-</v>
      </c>
      <c r="J53" s="38" t="str">
        <f>IF(E53=0, "-", IF(H53/E53&lt;10, H53/E53, "&gt;999%"))</f>
        <v>-</v>
      </c>
    </row>
    <row r="54" spans="1:10" x14ac:dyDescent="0.25">
      <c r="A54" s="177"/>
      <c r="B54" s="143"/>
      <c r="C54" s="144"/>
      <c r="D54" s="143"/>
      <c r="E54" s="144"/>
      <c r="F54" s="145"/>
      <c r="G54" s="143"/>
      <c r="H54" s="144"/>
      <c r="I54" s="151"/>
      <c r="J54" s="152"/>
    </row>
    <row r="55" spans="1:10" s="139" customFormat="1" ht="13" x14ac:dyDescent="0.3">
      <c r="A55" s="159" t="s">
        <v>36</v>
      </c>
      <c r="B55" s="65"/>
      <c r="C55" s="66"/>
      <c r="D55" s="65"/>
      <c r="E55" s="66"/>
      <c r="F55" s="67"/>
      <c r="G55" s="65"/>
      <c r="H55" s="66"/>
      <c r="I55" s="20"/>
      <c r="J55" s="21"/>
    </row>
    <row r="56" spans="1:10" x14ac:dyDescent="0.25">
      <c r="A56" s="158" t="s">
        <v>308</v>
      </c>
      <c r="B56" s="65">
        <v>8</v>
      </c>
      <c r="C56" s="66">
        <v>0</v>
      </c>
      <c r="D56" s="65">
        <v>75</v>
      </c>
      <c r="E56" s="66">
        <v>0</v>
      </c>
      <c r="F56" s="67"/>
      <c r="G56" s="65">
        <f>B56-C56</f>
        <v>8</v>
      </c>
      <c r="H56" s="66">
        <f>D56-E56</f>
        <v>75</v>
      </c>
      <c r="I56" s="20" t="str">
        <f>IF(C56=0, "-", IF(G56/C56&lt;10, G56/C56, "&gt;999%"))</f>
        <v>-</v>
      </c>
      <c r="J56" s="21" t="str">
        <f>IF(E56=0, "-", IF(H56/E56&lt;10, H56/E56, "&gt;999%"))</f>
        <v>-</v>
      </c>
    </row>
    <row r="57" spans="1:10" s="160" customFormat="1" ht="13" x14ac:dyDescent="0.3">
      <c r="A57" s="178" t="s">
        <v>569</v>
      </c>
      <c r="B57" s="71">
        <v>8</v>
      </c>
      <c r="C57" s="72">
        <v>0</v>
      </c>
      <c r="D57" s="71">
        <v>75</v>
      </c>
      <c r="E57" s="72">
        <v>0</v>
      </c>
      <c r="F57" s="73"/>
      <c r="G57" s="71">
        <f>B57-C57</f>
        <v>8</v>
      </c>
      <c r="H57" s="72">
        <f>D57-E57</f>
        <v>75</v>
      </c>
      <c r="I57" s="37" t="str">
        <f>IF(C57=0, "-", IF(G57/C57&lt;10, G57/C57, "&gt;999%"))</f>
        <v>-</v>
      </c>
      <c r="J57" s="38" t="str">
        <f>IF(E57=0, "-", IF(H57/E57&lt;10, H57/E57, "&gt;999%"))</f>
        <v>-</v>
      </c>
    </row>
    <row r="58" spans="1:10" x14ac:dyDescent="0.25">
      <c r="A58" s="177"/>
      <c r="B58" s="143"/>
      <c r="C58" s="144"/>
      <c r="D58" s="143"/>
      <c r="E58" s="144"/>
      <c r="F58" s="145"/>
      <c r="G58" s="143"/>
      <c r="H58" s="144"/>
      <c r="I58" s="151"/>
      <c r="J58" s="152"/>
    </row>
    <row r="59" spans="1:10" s="139" customFormat="1" ht="13" x14ac:dyDescent="0.3">
      <c r="A59" s="159" t="s">
        <v>37</v>
      </c>
      <c r="B59" s="65"/>
      <c r="C59" s="66"/>
      <c r="D59" s="65"/>
      <c r="E59" s="66"/>
      <c r="F59" s="67"/>
      <c r="G59" s="65"/>
      <c r="H59" s="66"/>
      <c r="I59" s="20"/>
      <c r="J59" s="21"/>
    </row>
    <row r="60" spans="1:10" x14ac:dyDescent="0.25">
      <c r="A60" s="158" t="s">
        <v>286</v>
      </c>
      <c r="B60" s="65">
        <v>1</v>
      </c>
      <c r="C60" s="66">
        <v>1</v>
      </c>
      <c r="D60" s="65">
        <v>4</v>
      </c>
      <c r="E60" s="66">
        <v>3</v>
      </c>
      <c r="F60" s="67"/>
      <c r="G60" s="65">
        <f>B60-C60</f>
        <v>0</v>
      </c>
      <c r="H60" s="66">
        <f>D60-E60</f>
        <v>1</v>
      </c>
      <c r="I60" s="20">
        <f>IF(C60=0, "-", IF(G60/C60&lt;10, G60/C60, "&gt;999%"))</f>
        <v>0</v>
      </c>
      <c r="J60" s="21">
        <f>IF(E60=0, "-", IF(H60/E60&lt;10, H60/E60, "&gt;999%"))</f>
        <v>0.33333333333333331</v>
      </c>
    </row>
    <row r="61" spans="1:10" x14ac:dyDescent="0.25">
      <c r="A61" s="158" t="s">
        <v>471</v>
      </c>
      <c r="B61" s="65">
        <v>5</v>
      </c>
      <c r="C61" s="66">
        <v>5</v>
      </c>
      <c r="D61" s="65">
        <v>37</v>
      </c>
      <c r="E61" s="66">
        <v>19</v>
      </c>
      <c r="F61" s="67"/>
      <c r="G61" s="65">
        <f>B61-C61</f>
        <v>0</v>
      </c>
      <c r="H61" s="66">
        <f>D61-E61</f>
        <v>18</v>
      </c>
      <c r="I61" s="20">
        <f>IF(C61=0, "-", IF(G61/C61&lt;10, G61/C61, "&gt;999%"))</f>
        <v>0</v>
      </c>
      <c r="J61" s="21">
        <f>IF(E61=0, "-", IF(H61/E61&lt;10, H61/E61, "&gt;999%"))</f>
        <v>0.94736842105263153</v>
      </c>
    </row>
    <row r="62" spans="1:10" x14ac:dyDescent="0.25">
      <c r="A62" s="158" t="s">
        <v>472</v>
      </c>
      <c r="B62" s="65">
        <v>1</v>
      </c>
      <c r="C62" s="66">
        <v>0</v>
      </c>
      <c r="D62" s="65">
        <v>19</v>
      </c>
      <c r="E62" s="66">
        <v>9</v>
      </c>
      <c r="F62" s="67"/>
      <c r="G62" s="65">
        <f>B62-C62</f>
        <v>1</v>
      </c>
      <c r="H62" s="66">
        <f>D62-E62</f>
        <v>10</v>
      </c>
      <c r="I62" s="20" t="str">
        <f>IF(C62=0, "-", IF(G62/C62&lt;10, G62/C62, "&gt;999%"))</f>
        <v>-</v>
      </c>
      <c r="J62" s="21">
        <f>IF(E62=0, "-", IF(H62/E62&lt;10, H62/E62, "&gt;999%"))</f>
        <v>1.1111111111111112</v>
      </c>
    </row>
    <row r="63" spans="1:10" s="160" customFormat="1" ht="13" x14ac:dyDescent="0.3">
      <c r="A63" s="178" t="s">
        <v>570</v>
      </c>
      <c r="B63" s="71">
        <v>7</v>
      </c>
      <c r="C63" s="72">
        <v>6</v>
      </c>
      <c r="D63" s="71">
        <v>60</v>
      </c>
      <c r="E63" s="72">
        <v>31</v>
      </c>
      <c r="F63" s="73"/>
      <c r="G63" s="71">
        <f>B63-C63</f>
        <v>1</v>
      </c>
      <c r="H63" s="72">
        <f>D63-E63</f>
        <v>29</v>
      </c>
      <c r="I63" s="37">
        <f>IF(C63=0, "-", IF(G63/C63&lt;10, G63/C63, "&gt;999%"))</f>
        <v>0.16666666666666666</v>
      </c>
      <c r="J63" s="38">
        <f>IF(E63=0, "-", IF(H63/E63&lt;10, H63/E63, "&gt;999%"))</f>
        <v>0.93548387096774188</v>
      </c>
    </row>
    <row r="64" spans="1:10" x14ac:dyDescent="0.25">
      <c r="A64" s="177"/>
      <c r="B64" s="143"/>
      <c r="C64" s="144"/>
      <c r="D64" s="143"/>
      <c r="E64" s="144"/>
      <c r="F64" s="145"/>
      <c r="G64" s="143"/>
      <c r="H64" s="144"/>
      <c r="I64" s="151"/>
      <c r="J64" s="152"/>
    </row>
    <row r="65" spans="1:10" s="139" customFormat="1" ht="13" x14ac:dyDescent="0.3">
      <c r="A65" s="159" t="s">
        <v>38</v>
      </c>
      <c r="B65" s="65"/>
      <c r="C65" s="66"/>
      <c r="D65" s="65"/>
      <c r="E65" s="66"/>
      <c r="F65" s="67"/>
      <c r="G65" s="65"/>
      <c r="H65" s="66"/>
      <c r="I65" s="20"/>
      <c r="J65" s="21"/>
    </row>
    <row r="66" spans="1:10" x14ac:dyDescent="0.25">
      <c r="A66" s="158" t="s">
        <v>203</v>
      </c>
      <c r="B66" s="65">
        <v>0</v>
      </c>
      <c r="C66" s="66">
        <v>0</v>
      </c>
      <c r="D66" s="65">
        <v>1</v>
      </c>
      <c r="E66" s="66">
        <v>1</v>
      </c>
      <c r="F66" s="67"/>
      <c r="G66" s="65">
        <f>B66-C66</f>
        <v>0</v>
      </c>
      <c r="H66" s="66">
        <f>D66-E66</f>
        <v>0</v>
      </c>
      <c r="I66" s="20" t="str">
        <f>IF(C66=0, "-", IF(G66/C66&lt;10, G66/C66, "&gt;999%"))</f>
        <v>-</v>
      </c>
      <c r="J66" s="21">
        <f>IF(E66=0, "-", IF(H66/E66&lt;10, H66/E66, "&gt;999%"))</f>
        <v>0</v>
      </c>
    </row>
    <row r="67" spans="1:10" x14ac:dyDescent="0.25">
      <c r="A67" s="158" t="s">
        <v>309</v>
      </c>
      <c r="B67" s="65">
        <v>0</v>
      </c>
      <c r="C67" s="66">
        <v>0</v>
      </c>
      <c r="D67" s="65">
        <v>1</v>
      </c>
      <c r="E67" s="66">
        <v>0</v>
      </c>
      <c r="F67" s="67"/>
      <c r="G67" s="65">
        <f>B67-C67</f>
        <v>0</v>
      </c>
      <c r="H67" s="66">
        <f>D67-E67</f>
        <v>1</v>
      </c>
      <c r="I67" s="20" t="str">
        <f>IF(C67=0, "-", IF(G67/C67&lt;10, G67/C67, "&gt;999%"))</f>
        <v>-</v>
      </c>
      <c r="J67" s="21" t="str">
        <f>IF(E67=0, "-", IF(H67/E67&lt;10, H67/E67, "&gt;999%"))</f>
        <v>-</v>
      </c>
    </row>
    <row r="68" spans="1:10" s="160" customFormat="1" ht="13" x14ac:dyDescent="0.3">
      <c r="A68" s="178" t="s">
        <v>571</v>
      </c>
      <c r="B68" s="71">
        <v>0</v>
      </c>
      <c r="C68" s="72">
        <v>0</v>
      </c>
      <c r="D68" s="71">
        <v>2</v>
      </c>
      <c r="E68" s="72">
        <v>1</v>
      </c>
      <c r="F68" s="73"/>
      <c r="G68" s="71">
        <f>B68-C68</f>
        <v>0</v>
      </c>
      <c r="H68" s="72">
        <f>D68-E68</f>
        <v>1</v>
      </c>
      <c r="I68" s="37" t="str">
        <f>IF(C68=0, "-", IF(G68/C68&lt;10, G68/C68, "&gt;999%"))</f>
        <v>-</v>
      </c>
      <c r="J68" s="38">
        <f>IF(E68=0, "-", IF(H68/E68&lt;10, H68/E68, "&gt;999%"))</f>
        <v>1</v>
      </c>
    </row>
    <row r="69" spans="1:10" x14ac:dyDescent="0.25">
      <c r="A69" s="177"/>
      <c r="B69" s="143"/>
      <c r="C69" s="144"/>
      <c r="D69" s="143"/>
      <c r="E69" s="144"/>
      <c r="F69" s="145"/>
      <c r="G69" s="143"/>
      <c r="H69" s="144"/>
      <c r="I69" s="151"/>
      <c r="J69" s="152"/>
    </row>
    <row r="70" spans="1:10" s="139" customFormat="1" ht="13" x14ac:dyDescent="0.3">
      <c r="A70" s="159" t="s">
        <v>39</v>
      </c>
      <c r="B70" s="65"/>
      <c r="C70" s="66"/>
      <c r="D70" s="65"/>
      <c r="E70" s="66"/>
      <c r="F70" s="67"/>
      <c r="G70" s="65"/>
      <c r="H70" s="66"/>
      <c r="I70" s="20"/>
      <c r="J70" s="21"/>
    </row>
    <row r="71" spans="1:10" x14ac:dyDescent="0.25">
      <c r="A71" s="158" t="s">
        <v>370</v>
      </c>
      <c r="B71" s="65">
        <v>1</v>
      </c>
      <c r="C71" s="66">
        <v>0</v>
      </c>
      <c r="D71" s="65">
        <v>1</v>
      </c>
      <c r="E71" s="66">
        <v>0</v>
      </c>
      <c r="F71" s="67"/>
      <c r="G71" s="65">
        <f>B71-C71</f>
        <v>1</v>
      </c>
      <c r="H71" s="66">
        <f>D71-E71</f>
        <v>1</v>
      </c>
      <c r="I71" s="20" t="str">
        <f>IF(C71=0, "-", IF(G71/C71&lt;10, G71/C71, "&gt;999%"))</f>
        <v>-</v>
      </c>
      <c r="J71" s="21" t="str">
        <f>IF(E71=0, "-", IF(H71/E71&lt;10, H71/E71, "&gt;999%"))</f>
        <v>-</v>
      </c>
    </row>
    <row r="72" spans="1:10" x14ac:dyDescent="0.25">
      <c r="A72" s="158" t="s">
        <v>218</v>
      </c>
      <c r="B72" s="65">
        <v>3</v>
      </c>
      <c r="C72" s="66">
        <v>0</v>
      </c>
      <c r="D72" s="65">
        <v>5</v>
      </c>
      <c r="E72" s="66">
        <v>0</v>
      </c>
      <c r="F72" s="67"/>
      <c r="G72" s="65">
        <f>B72-C72</f>
        <v>3</v>
      </c>
      <c r="H72" s="66">
        <f>D72-E72</f>
        <v>5</v>
      </c>
      <c r="I72" s="20" t="str">
        <f>IF(C72=0, "-", IF(G72/C72&lt;10, G72/C72, "&gt;999%"))</f>
        <v>-</v>
      </c>
      <c r="J72" s="21" t="str">
        <f>IF(E72=0, "-", IF(H72/E72&lt;10, H72/E72, "&gt;999%"))</f>
        <v>-</v>
      </c>
    </row>
    <row r="73" spans="1:10" x14ac:dyDescent="0.25">
      <c r="A73" s="158" t="s">
        <v>345</v>
      </c>
      <c r="B73" s="65">
        <v>3</v>
      </c>
      <c r="C73" s="66">
        <v>0</v>
      </c>
      <c r="D73" s="65">
        <v>5</v>
      </c>
      <c r="E73" s="66">
        <v>0</v>
      </c>
      <c r="F73" s="67"/>
      <c r="G73" s="65">
        <f>B73-C73</f>
        <v>3</v>
      </c>
      <c r="H73" s="66">
        <f>D73-E73</f>
        <v>5</v>
      </c>
      <c r="I73" s="20" t="str">
        <f>IF(C73=0, "-", IF(G73/C73&lt;10, G73/C73, "&gt;999%"))</f>
        <v>-</v>
      </c>
      <c r="J73" s="21" t="str">
        <f>IF(E73=0, "-", IF(H73/E73&lt;10, H73/E73, "&gt;999%"))</f>
        <v>-</v>
      </c>
    </row>
    <row r="74" spans="1:10" x14ac:dyDescent="0.25">
      <c r="A74" s="158" t="s">
        <v>219</v>
      </c>
      <c r="B74" s="65">
        <v>2</v>
      </c>
      <c r="C74" s="66">
        <v>0</v>
      </c>
      <c r="D74" s="65">
        <v>2</v>
      </c>
      <c r="E74" s="66">
        <v>0</v>
      </c>
      <c r="F74" s="67"/>
      <c r="G74" s="65">
        <f>B74-C74</f>
        <v>2</v>
      </c>
      <c r="H74" s="66">
        <f>D74-E74</f>
        <v>2</v>
      </c>
      <c r="I74" s="20" t="str">
        <f>IF(C74=0, "-", IF(G74/C74&lt;10, G74/C74, "&gt;999%"))</f>
        <v>-</v>
      </c>
      <c r="J74" s="21" t="str">
        <f>IF(E74=0, "-", IF(H74/E74&lt;10, H74/E74, "&gt;999%"))</f>
        <v>-</v>
      </c>
    </row>
    <row r="75" spans="1:10" s="160" customFormat="1" ht="13" x14ac:dyDescent="0.3">
      <c r="A75" s="178" t="s">
        <v>572</v>
      </c>
      <c r="B75" s="71">
        <v>9</v>
      </c>
      <c r="C75" s="72">
        <v>0</v>
      </c>
      <c r="D75" s="71">
        <v>13</v>
      </c>
      <c r="E75" s="72">
        <v>0</v>
      </c>
      <c r="F75" s="73"/>
      <c r="G75" s="71">
        <f>B75-C75</f>
        <v>9</v>
      </c>
      <c r="H75" s="72">
        <f>D75-E75</f>
        <v>13</v>
      </c>
      <c r="I75" s="37" t="str">
        <f>IF(C75=0, "-", IF(G75/C75&lt;10, G75/C75, "&gt;999%"))</f>
        <v>-</v>
      </c>
      <c r="J75" s="38" t="str">
        <f>IF(E75=0, "-", IF(H75/E75&lt;10, H75/E75, "&gt;999%"))</f>
        <v>-</v>
      </c>
    </row>
    <row r="76" spans="1:10" x14ac:dyDescent="0.25">
      <c r="A76" s="177"/>
      <c r="B76" s="143"/>
      <c r="C76" s="144"/>
      <c r="D76" s="143"/>
      <c r="E76" s="144"/>
      <c r="F76" s="145"/>
      <c r="G76" s="143"/>
      <c r="H76" s="144"/>
      <c r="I76" s="151"/>
      <c r="J76" s="152"/>
    </row>
    <row r="77" spans="1:10" s="139" customFormat="1" ht="13" x14ac:dyDescent="0.3">
      <c r="A77" s="159" t="s">
        <v>40</v>
      </c>
      <c r="B77" s="65"/>
      <c r="C77" s="66"/>
      <c r="D77" s="65"/>
      <c r="E77" s="66"/>
      <c r="F77" s="67"/>
      <c r="G77" s="65"/>
      <c r="H77" s="66"/>
      <c r="I77" s="20"/>
      <c r="J77" s="21"/>
    </row>
    <row r="78" spans="1:10" x14ac:dyDescent="0.25">
      <c r="A78" s="158" t="s">
        <v>497</v>
      </c>
      <c r="B78" s="65">
        <v>1</v>
      </c>
      <c r="C78" s="66">
        <v>2</v>
      </c>
      <c r="D78" s="65">
        <v>17</v>
      </c>
      <c r="E78" s="66">
        <v>14</v>
      </c>
      <c r="F78" s="67"/>
      <c r="G78" s="65">
        <f>B78-C78</f>
        <v>-1</v>
      </c>
      <c r="H78" s="66">
        <f>D78-E78</f>
        <v>3</v>
      </c>
      <c r="I78" s="20">
        <f>IF(C78=0, "-", IF(G78/C78&lt;10, G78/C78, "&gt;999%"))</f>
        <v>-0.5</v>
      </c>
      <c r="J78" s="21">
        <f>IF(E78=0, "-", IF(H78/E78&lt;10, H78/E78, "&gt;999%"))</f>
        <v>0.21428571428571427</v>
      </c>
    </row>
    <row r="79" spans="1:10" x14ac:dyDescent="0.25">
      <c r="A79" s="158" t="s">
        <v>488</v>
      </c>
      <c r="B79" s="65">
        <v>0</v>
      </c>
      <c r="C79" s="66">
        <v>1</v>
      </c>
      <c r="D79" s="65">
        <v>0</v>
      </c>
      <c r="E79" s="66">
        <v>3</v>
      </c>
      <c r="F79" s="67"/>
      <c r="G79" s="65">
        <f>B79-C79</f>
        <v>-1</v>
      </c>
      <c r="H79" s="66">
        <f>D79-E79</f>
        <v>-3</v>
      </c>
      <c r="I79" s="20">
        <f>IF(C79=0, "-", IF(G79/C79&lt;10, G79/C79, "&gt;999%"))</f>
        <v>-1</v>
      </c>
      <c r="J79" s="21">
        <f>IF(E79=0, "-", IF(H79/E79&lt;10, H79/E79, "&gt;999%"))</f>
        <v>-1</v>
      </c>
    </row>
    <row r="80" spans="1:10" s="160" customFormat="1" ht="13" x14ac:dyDescent="0.3">
      <c r="A80" s="178" t="s">
        <v>573</v>
      </c>
      <c r="B80" s="71">
        <v>1</v>
      </c>
      <c r="C80" s="72">
        <v>3</v>
      </c>
      <c r="D80" s="71">
        <v>17</v>
      </c>
      <c r="E80" s="72">
        <v>17</v>
      </c>
      <c r="F80" s="73"/>
      <c r="G80" s="71">
        <f>B80-C80</f>
        <v>-2</v>
      </c>
      <c r="H80" s="72">
        <f>D80-E80</f>
        <v>0</v>
      </c>
      <c r="I80" s="37">
        <f>IF(C80=0, "-", IF(G80/C80&lt;10, G80/C80, "&gt;999%"))</f>
        <v>-0.66666666666666663</v>
      </c>
      <c r="J80" s="38">
        <f>IF(E80=0, "-", IF(H80/E80&lt;10, H80/E80, "&gt;999%"))</f>
        <v>0</v>
      </c>
    </row>
    <row r="81" spans="1:10" x14ac:dyDescent="0.25">
      <c r="A81" s="177"/>
      <c r="B81" s="143"/>
      <c r="C81" s="144"/>
      <c r="D81" s="143"/>
      <c r="E81" s="144"/>
      <c r="F81" s="145"/>
      <c r="G81" s="143"/>
      <c r="H81" s="144"/>
      <c r="I81" s="151"/>
      <c r="J81" s="152"/>
    </row>
    <row r="82" spans="1:10" s="139" customFormat="1" ht="13" x14ac:dyDescent="0.3">
      <c r="A82" s="159" t="s">
        <v>41</v>
      </c>
      <c r="B82" s="65"/>
      <c r="C82" s="66"/>
      <c r="D82" s="65"/>
      <c r="E82" s="66"/>
      <c r="F82" s="67"/>
      <c r="G82" s="65"/>
      <c r="H82" s="66"/>
      <c r="I82" s="20"/>
      <c r="J82" s="21"/>
    </row>
    <row r="83" spans="1:10" x14ac:dyDescent="0.25">
      <c r="A83" s="158" t="s">
        <v>294</v>
      </c>
      <c r="B83" s="65">
        <v>0</v>
      </c>
      <c r="C83" s="66">
        <v>0</v>
      </c>
      <c r="D83" s="65">
        <v>1</v>
      </c>
      <c r="E83" s="66">
        <v>0</v>
      </c>
      <c r="F83" s="67"/>
      <c r="G83" s="65">
        <f>B83-C83</f>
        <v>0</v>
      </c>
      <c r="H83" s="66">
        <f>D83-E83</f>
        <v>1</v>
      </c>
      <c r="I83" s="20" t="str">
        <f>IF(C83=0, "-", IF(G83/C83&lt;10, G83/C83, "&gt;999%"))</f>
        <v>-</v>
      </c>
      <c r="J83" s="21" t="str">
        <f>IF(E83=0, "-", IF(H83/E83&lt;10, H83/E83, "&gt;999%"))</f>
        <v>-</v>
      </c>
    </row>
    <row r="84" spans="1:10" s="160" customFormat="1" ht="13" x14ac:dyDescent="0.3">
      <c r="A84" s="178" t="s">
        <v>574</v>
      </c>
      <c r="B84" s="71">
        <v>0</v>
      </c>
      <c r="C84" s="72">
        <v>0</v>
      </c>
      <c r="D84" s="71">
        <v>1</v>
      </c>
      <c r="E84" s="72">
        <v>0</v>
      </c>
      <c r="F84" s="73"/>
      <c r="G84" s="71">
        <f>B84-C84</f>
        <v>0</v>
      </c>
      <c r="H84" s="72">
        <f>D84-E84</f>
        <v>1</v>
      </c>
      <c r="I84" s="37" t="str">
        <f>IF(C84=0, "-", IF(G84/C84&lt;10, G84/C84, "&gt;999%"))</f>
        <v>-</v>
      </c>
      <c r="J84" s="38" t="str">
        <f>IF(E84=0, "-", IF(H84/E84&lt;10, H84/E84, "&gt;999%"))</f>
        <v>-</v>
      </c>
    </row>
    <row r="85" spans="1:10" x14ac:dyDescent="0.25">
      <c r="A85" s="177"/>
      <c r="B85" s="143"/>
      <c r="C85" s="144"/>
      <c r="D85" s="143"/>
      <c r="E85" s="144"/>
      <c r="F85" s="145"/>
      <c r="G85" s="143"/>
      <c r="H85" s="144"/>
      <c r="I85" s="151"/>
      <c r="J85" s="152"/>
    </row>
    <row r="86" spans="1:10" s="139" customFormat="1" ht="13" x14ac:dyDescent="0.3">
      <c r="A86" s="159" t="s">
        <v>42</v>
      </c>
      <c r="B86" s="65"/>
      <c r="C86" s="66"/>
      <c r="D86" s="65"/>
      <c r="E86" s="66"/>
      <c r="F86" s="67"/>
      <c r="G86" s="65"/>
      <c r="H86" s="66"/>
      <c r="I86" s="20"/>
      <c r="J86" s="21"/>
    </row>
    <row r="87" spans="1:10" x14ac:dyDescent="0.25">
      <c r="A87" s="158" t="s">
        <v>190</v>
      </c>
      <c r="B87" s="65">
        <v>0</v>
      </c>
      <c r="C87" s="66">
        <v>0</v>
      </c>
      <c r="D87" s="65">
        <v>8</v>
      </c>
      <c r="E87" s="66">
        <v>4</v>
      </c>
      <c r="F87" s="67"/>
      <c r="G87" s="65">
        <f>B87-C87</f>
        <v>0</v>
      </c>
      <c r="H87" s="66">
        <f>D87-E87</f>
        <v>4</v>
      </c>
      <c r="I87" s="20" t="str">
        <f>IF(C87=0, "-", IF(G87/C87&lt;10, G87/C87, "&gt;999%"))</f>
        <v>-</v>
      </c>
      <c r="J87" s="21">
        <f>IF(E87=0, "-", IF(H87/E87&lt;10, H87/E87, "&gt;999%"))</f>
        <v>1</v>
      </c>
    </row>
    <row r="88" spans="1:10" s="160" customFormat="1" ht="13" x14ac:dyDescent="0.3">
      <c r="A88" s="178" t="s">
        <v>575</v>
      </c>
      <c r="B88" s="71">
        <v>0</v>
      </c>
      <c r="C88" s="72">
        <v>0</v>
      </c>
      <c r="D88" s="71">
        <v>8</v>
      </c>
      <c r="E88" s="72">
        <v>4</v>
      </c>
      <c r="F88" s="73"/>
      <c r="G88" s="71">
        <f>B88-C88</f>
        <v>0</v>
      </c>
      <c r="H88" s="72">
        <f>D88-E88</f>
        <v>4</v>
      </c>
      <c r="I88" s="37" t="str">
        <f>IF(C88=0, "-", IF(G88/C88&lt;10, G88/C88, "&gt;999%"))</f>
        <v>-</v>
      </c>
      <c r="J88" s="38">
        <f>IF(E88=0, "-", IF(H88/E88&lt;10, H88/E88, "&gt;999%"))</f>
        <v>1</v>
      </c>
    </row>
    <row r="89" spans="1:10" x14ac:dyDescent="0.25">
      <c r="A89" s="177"/>
      <c r="B89" s="143"/>
      <c r="C89" s="144"/>
      <c r="D89" s="143"/>
      <c r="E89" s="144"/>
      <c r="F89" s="145"/>
      <c r="G89" s="143"/>
      <c r="H89" s="144"/>
      <c r="I89" s="151"/>
      <c r="J89" s="152"/>
    </row>
    <row r="90" spans="1:10" s="139" customFormat="1" ht="13" x14ac:dyDescent="0.3">
      <c r="A90" s="159" t="s">
        <v>43</v>
      </c>
      <c r="B90" s="65"/>
      <c r="C90" s="66"/>
      <c r="D90" s="65"/>
      <c r="E90" s="66"/>
      <c r="F90" s="67"/>
      <c r="G90" s="65"/>
      <c r="H90" s="66"/>
      <c r="I90" s="20"/>
      <c r="J90" s="21"/>
    </row>
    <row r="91" spans="1:10" x14ac:dyDescent="0.25">
      <c r="A91" s="158" t="s">
        <v>476</v>
      </c>
      <c r="B91" s="65">
        <v>4</v>
      </c>
      <c r="C91" s="66">
        <v>2</v>
      </c>
      <c r="D91" s="65">
        <v>54</v>
      </c>
      <c r="E91" s="66">
        <v>18</v>
      </c>
      <c r="F91" s="67"/>
      <c r="G91" s="65">
        <f>B91-C91</f>
        <v>2</v>
      </c>
      <c r="H91" s="66">
        <f>D91-E91</f>
        <v>36</v>
      </c>
      <c r="I91" s="20">
        <f>IF(C91=0, "-", IF(G91/C91&lt;10, G91/C91, "&gt;999%"))</f>
        <v>1</v>
      </c>
      <c r="J91" s="21">
        <f>IF(E91=0, "-", IF(H91/E91&lt;10, H91/E91, "&gt;999%"))</f>
        <v>2</v>
      </c>
    </row>
    <row r="92" spans="1:10" s="160" customFormat="1" ht="13" x14ac:dyDescent="0.3">
      <c r="A92" s="178" t="s">
        <v>576</v>
      </c>
      <c r="B92" s="71">
        <v>4</v>
      </c>
      <c r="C92" s="72">
        <v>2</v>
      </c>
      <c r="D92" s="71">
        <v>54</v>
      </c>
      <c r="E92" s="72">
        <v>18</v>
      </c>
      <c r="F92" s="73"/>
      <c r="G92" s="71">
        <f>B92-C92</f>
        <v>2</v>
      </c>
      <c r="H92" s="72">
        <f>D92-E92</f>
        <v>36</v>
      </c>
      <c r="I92" s="37">
        <f>IF(C92=0, "-", IF(G92/C92&lt;10, G92/C92, "&gt;999%"))</f>
        <v>1</v>
      </c>
      <c r="J92" s="38">
        <f>IF(E92=0, "-", IF(H92/E92&lt;10, H92/E92, "&gt;999%"))</f>
        <v>2</v>
      </c>
    </row>
    <row r="93" spans="1:10" x14ac:dyDescent="0.25">
      <c r="A93" s="177"/>
      <c r="B93" s="143"/>
      <c r="C93" s="144"/>
      <c r="D93" s="143"/>
      <c r="E93" s="144"/>
      <c r="F93" s="145"/>
      <c r="G93" s="143"/>
      <c r="H93" s="144"/>
      <c r="I93" s="151"/>
      <c r="J93" s="152"/>
    </row>
    <row r="94" spans="1:10" s="139" customFormat="1" ht="13" x14ac:dyDescent="0.3">
      <c r="A94" s="159" t="s">
        <v>44</v>
      </c>
      <c r="B94" s="65"/>
      <c r="C94" s="66"/>
      <c r="D94" s="65"/>
      <c r="E94" s="66"/>
      <c r="F94" s="67"/>
      <c r="G94" s="65"/>
      <c r="H94" s="66"/>
      <c r="I94" s="20"/>
      <c r="J94" s="21"/>
    </row>
    <row r="95" spans="1:10" x14ac:dyDescent="0.25">
      <c r="A95" s="158" t="s">
        <v>346</v>
      </c>
      <c r="B95" s="65">
        <v>4</v>
      </c>
      <c r="C95" s="66">
        <v>5</v>
      </c>
      <c r="D95" s="65">
        <v>36</v>
      </c>
      <c r="E95" s="66">
        <v>25</v>
      </c>
      <c r="F95" s="67"/>
      <c r="G95" s="65">
        <f t="shared" ref="G95:G106" si="8">B95-C95</f>
        <v>-1</v>
      </c>
      <c r="H95" s="66">
        <f t="shared" ref="H95:H106" si="9">D95-E95</f>
        <v>11</v>
      </c>
      <c r="I95" s="20">
        <f t="shared" ref="I95:I106" si="10">IF(C95=0, "-", IF(G95/C95&lt;10, G95/C95, "&gt;999%"))</f>
        <v>-0.2</v>
      </c>
      <c r="J95" s="21">
        <f t="shared" ref="J95:J106" si="11">IF(E95=0, "-", IF(H95/E95&lt;10, H95/E95, "&gt;999%"))</f>
        <v>0.44</v>
      </c>
    </row>
    <row r="96" spans="1:10" x14ac:dyDescent="0.25">
      <c r="A96" s="158" t="s">
        <v>386</v>
      </c>
      <c r="B96" s="65">
        <v>26</v>
      </c>
      <c r="C96" s="66">
        <v>12</v>
      </c>
      <c r="D96" s="65">
        <v>174</v>
      </c>
      <c r="E96" s="66">
        <v>123</v>
      </c>
      <c r="F96" s="67"/>
      <c r="G96" s="65">
        <f t="shared" si="8"/>
        <v>14</v>
      </c>
      <c r="H96" s="66">
        <f t="shared" si="9"/>
        <v>51</v>
      </c>
      <c r="I96" s="20">
        <f t="shared" si="10"/>
        <v>1.1666666666666667</v>
      </c>
      <c r="J96" s="21">
        <f t="shared" si="11"/>
        <v>0.41463414634146339</v>
      </c>
    </row>
    <row r="97" spans="1:10" x14ac:dyDescent="0.25">
      <c r="A97" s="158" t="s">
        <v>193</v>
      </c>
      <c r="B97" s="65">
        <v>0</v>
      </c>
      <c r="C97" s="66">
        <v>1</v>
      </c>
      <c r="D97" s="65">
        <v>2</v>
      </c>
      <c r="E97" s="66">
        <v>1</v>
      </c>
      <c r="F97" s="67"/>
      <c r="G97" s="65">
        <f t="shared" si="8"/>
        <v>-1</v>
      </c>
      <c r="H97" s="66">
        <f t="shared" si="9"/>
        <v>1</v>
      </c>
      <c r="I97" s="20">
        <f t="shared" si="10"/>
        <v>-1</v>
      </c>
      <c r="J97" s="21">
        <f t="shared" si="11"/>
        <v>1</v>
      </c>
    </row>
    <row r="98" spans="1:10" x14ac:dyDescent="0.25">
      <c r="A98" s="158" t="s">
        <v>220</v>
      </c>
      <c r="B98" s="65">
        <v>0</v>
      </c>
      <c r="C98" s="66">
        <v>0</v>
      </c>
      <c r="D98" s="65">
        <v>0</v>
      </c>
      <c r="E98" s="66">
        <v>1</v>
      </c>
      <c r="F98" s="67"/>
      <c r="G98" s="65">
        <f t="shared" si="8"/>
        <v>0</v>
      </c>
      <c r="H98" s="66">
        <f t="shared" si="9"/>
        <v>-1</v>
      </c>
      <c r="I98" s="20" t="str">
        <f t="shared" si="10"/>
        <v>-</v>
      </c>
      <c r="J98" s="21">
        <f t="shared" si="11"/>
        <v>-1</v>
      </c>
    </row>
    <row r="99" spans="1:10" x14ac:dyDescent="0.25">
      <c r="A99" s="158" t="s">
        <v>276</v>
      </c>
      <c r="B99" s="65">
        <v>1</v>
      </c>
      <c r="C99" s="66">
        <v>3</v>
      </c>
      <c r="D99" s="65">
        <v>24</v>
      </c>
      <c r="E99" s="66">
        <v>17</v>
      </c>
      <c r="F99" s="67"/>
      <c r="G99" s="65">
        <f t="shared" si="8"/>
        <v>-2</v>
      </c>
      <c r="H99" s="66">
        <f t="shared" si="9"/>
        <v>7</v>
      </c>
      <c r="I99" s="20">
        <f t="shared" si="10"/>
        <v>-0.66666666666666663</v>
      </c>
      <c r="J99" s="21">
        <f t="shared" si="11"/>
        <v>0.41176470588235292</v>
      </c>
    </row>
    <row r="100" spans="1:10" x14ac:dyDescent="0.25">
      <c r="A100" s="158" t="s">
        <v>298</v>
      </c>
      <c r="B100" s="65">
        <v>5</v>
      </c>
      <c r="C100" s="66">
        <v>1</v>
      </c>
      <c r="D100" s="65">
        <v>37</v>
      </c>
      <c r="E100" s="66">
        <v>15</v>
      </c>
      <c r="F100" s="67"/>
      <c r="G100" s="65">
        <f t="shared" si="8"/>
        <v>4</v>
      </c>
      <c r="H100" s="66">
        <f t="shared" si="9"/>
        <v>22</v>
      </c>
      <c r="I100" s="20">
        <f t="shared" si="10"/>
        <v>4</v>
      </c>
      <c r="J100" s="21">
        <f t="shared" si="11"/>
        <v>1.4666666666666666</v>
      </c>
    </row>
    <row r="101" spans="1:10" x14ac:dyDescent="0.25">
      <c r="A101" s="158" t="s">
        <v>452</v>
      </c>
      <c r="B101" s="65">
        <v>7</v>
      </c>
      <c r="C101" s="66">
        <v>9</v>
      </c>
      <c r="D101" s="65">
        <v>87</v>
      </c>
      <c r="E101" s="66">
        <v>44</v>
      </c>
      <c r="F101" s="67"/>
      <c r="G101" s="65">
        <f t="shared" si="8"/>
        <v>-2</v>
      </c>
      <c r="H101" s="66">
        <f t="shared" si="9"/>
        <v>43</v>
      </c>
      <c r="I101" s="20">
        <f t="shared" si="10"/>
        <v>-0.22222222222222221</v>
      </c>
      <c r="J101" s="21">
        <f t="shared" si="11"/>
        <v>0.97727272727272729</v>
      </c>
    </row>
    <row r="102" spans="1:10" x14ac:dyDescent="0.25">
      <c r="A102" s="158" t="s">
        <v>459</v>
      </c>
      <c r="B102" s="65">
        <v>97</v>
      </c>
      <c r="C102" s="66">
        <v>88</v>
      </c>
      <c r="D102" s="65">
        <v>849</v>
      </c>
      <c r="E102" s="66">
        <v>610</v>
      </c>
      <c r="F102" s="67"/>
      <c r="G102" s="65">
        <f t="shared" si="8"/>
        <v>9</v>
      </c>
      <c r="H102" s="66">
        <f t="shared" si="9"/>
        <v>239</v>
      </c>
      <c r="I102" s="20">
        <f t="shared" si="10"/>
        <v>0.10227272727272728</v>
      </c>
      <c r="J102" s="21">
        <f t="shared" si="11"/>
        <v>0.3918032786885246</v>
      </c>
    </row>
    <row r="103" spans="1:10" x14ac:dyDescent="0.25">
      <c r="A103" s="158" t="s">
        <v>434</v>
      </c>
      <c r="B103" s="65">
        <v>0</v>
      </c>
      <c r="C103" s="66">
        <v>0</v>
      </c>
      <c r="D103" s="65">
        <v>0</v>
      </c>
      <c r="E103" s="66">
        <v>1</v>
      </c>
      <c r="F103" s="67"/>
      <c r="G103" s="65">
        <f t="shared" si="8"/>
        <v>0</v>
      </c>
      <c r="H103" s="66">
        <f t="shared" si="9"/>
        <v>-1</v>
      </c>
      <c r="I103" s="20" t="str">
        <f t="shared" si="10"/>
        <v>-</v>
      </c>
      <c r="J103" s="21">
        <f t="shared" si="11"/>
        <v>-1</v>
      </c>
    </row>
    <row r="104" spans="1:10" x14ac:dyDescent="0.25">
      <c r="A104" s="158" t="s">
        <v>442</v>
      </c>
      <c r="B104" s="65">
        <v>1</v>
      </c>
      <c r="C104" s="66">
        <v>3</v>
      </c>
      <c r="D104" s="65">
        <v>43</v>
      </c>
      <c r="E104" s="66">
        <v>22</v>
      </c>
      <c r="F104" s="67"/>
      <c r="G104" s="65">
        <f t="shared" si="8"/>
        <v>-2</v>
      </c>
      <c r="H104" s="66">
        <f t="shared" si="9"/>
        <v>21</v>
      </c>
      <c r="I104" s="20">
        <f t="shared" si="10"/>
        <v>-0.66666666666666663</v>
      </c>
      <c r="J104" s="21">
        <f t="shared" si="11"/>
        <v>0.95454545454545459</v>
      </c>
    </row>
    <row r="105" spans="1:10" x14ac:dyDescent="0.25">
      <c r="A105" s="158" t="s">
        <v>477</v>
      </c>
      <c r="B105" s="65">
        <v>0</v>
      </c>
      <c r="C105" s="66">
        <v>0</v>
      </c>
      <c r="D105" s="65">
        <v>10</v>
      </c>
      <c r="E105" s="66">
        <v>9</v>
      </c>
      <c r="F105" s="67"/>
      <c r="G105" s="65">
        <f t="shared" si="8"/>
        <v>0</v>
      </c>
      <c r="H105" s="66">
        <f t="shared" si="9"/>
        <v>1</v>
      </c>
      <c r="I105" s="20" t="str">
        <f t="shared" si="10"/>
        <v>-</v>
      </c>
      <c r="J105" s="21">
        <f t="shared" si="11"/>
        <v>0.1111111111111111</v>
      </c>
    </row>
    <row r="106" spans="1:10" s="160" customFormat="1" ht="13" x14ac:dyDescent="0.3">
      <c r="A106" s="178" t="s">
        <v>577</v>
      </c>
      <c r="B106" s="71">
        <v>141</v>
      </c>
      <c r="C106" s="72">
        <v>122</v>
      </c>
      <c r="D106" s="71">
        <v>1262</v>
      </c>
      <c r="E106" s="72">
        <v>868</v>
      </c>
      <c r="F106" s="73"/>
      <c r="G106" s="71">
        <f t="shared" si="8"/>
        <v>19</v>
      </c>
      <c r="H106" s="72">
        <f t="shared" si="9"/>
        <v>394</v>
      </c>
      <c r="I106" s="37">
        <f t="shared" si="10"/>
        <v>0.15573770491803279</v>
      </c>
      <c r="J106" s="38">
        <f t="shared" si="11"/>
        <v>0.45391705069124422</v>
      </c>
    </row>
    <row r="107" spans="1:10" x14ac:dyDescent="0.25">
      <c r="A107" s="177"/>
      <c r="B107" s="143"/>
      <c r="C107" s="144"/>
      <c r="D107" s="143"/>
      <c r="E107" s="144"/>
      <c r="F107" s="145"/>
      <c r="G107" s="143"/>
      <c r="H107" s="144"/>
      <c r="I107" s="151"/>
      <c r="J107" s="152"/>
    </row>
    <row r="108" spans="1:10" s="139" customFormat="1" ht="13" x14ac:dyDescent="0.3">
      <c r="A108" s="159" t="s">
        <v>45</v>
      </c>
      <c r="B108" s="65"/>
      <c r="C108" s="66"/>
      <c r="D108" s="65"/>
      <c r="E108" s="66"/>
      <c r="F108" s="67"/>
      <c r="G108" s="65"/>
      <c r="H108" s="66"/>
      <c r="I108" s="20"/>
      <c r="J108" s="21"/>
    </row>
    <row r="109" spans="1:10" x14ac:dyDescent="0.25">
      <c r="A109" s="158" t="s">
        <v>498</v>
      </c>
      <c r="B109" s="65">
        <v>0</v>
      </c>
      <c r="C109" s="66">
        <v>0</v>
      </c>
      <c r="D109" s="65">
        <v>1</v>
      </c>
      <c r="E109" s="66">
        <v>2</v>
      </c>
      <c r="F109" s="67"/>
      <c r="G109" s="65">
        <f>B109-C109</f>
        <v>0</v>
      </c>
      <c r="H109" s="66">
        <f>D109-E109</f>
        <v>-1</v>
      </c>
      <c r="I109" s="20" t="str">
        <f>IF(C109=0, "-", IF(G109/C109&lt;10, G109/C109, "&gt;999%"))</f>
        <v>-</v>
      </c>
      <c r="J109" s="21">
        <f>IF(E109=0, "-", IF(H109/E109&lt;10, H109/E109, "&gt;999%"))</f>
        <v>-0.5</v>
      </c>
    </row>
    <row r="110" spans="1:10" s="160" customFormat="1" ht="13" x14ac:dyDescent="0.3">
      <c r="A110" s="178" t="s">
        <v>578</v>
      </c>
      <c r="B110" s="71">
        <v>0</v>
      </c>
      <c r="C110" s="72">
        <v>0</v>
      </c>
      <c r="D110" s="71">
        <v>1</v>
      </c>
      <c r="E110" s="72">
        <v>2</v>
      </c>
      <c r="F110" s="73"/>
      <c r="G110" s="71">
        <f>B110-C110</f>
        <v>0</v>
      </c>
      <c r="H110" s="72">
        <f>D110-E110</f>
        <v>-1</v>
      </c>
      <c r="I110" s="37" t="str">
        <f>IF(C110=0, "-", IF(G110/C110&lt;10, G110/C110, "&gt;999%"))</f>
        <v>-</v>
      </c>
      <c r="J110" s="38">
        <f>IF(E110=0, "-", IF(H110/E110&lt;10, H110/E110, "&gt;999%"))</f>
        <v>-0.5</v>
      </c>
    </row>
    <row r="111" spans="1:10" x14ac:dyDescent="0.25">
      <c r="A111" s="177"/>
      <c r="B111" s="143"/>
      <c r="C111" s="144"/>
      <c r="D111" s="143"/>
      <c r="E111" s="144"/>
      <c r="F111" s="145"/>
      <c r="G111" s="143"/>
      <c r="H111" s="144"/>
      <c r="I111" s="151"/>
      <c r="J111" s="152"/>
    </row>
    <row r="112" spans="1:10" s="139" customFormat="1" ht="13" x14ac:dyDescent="0.3">
      <c r="A112" s="159" t="s">
        <v>46</v>
      </c>
      <c r="B112" s="65"/>
      <c r="C112" s="66"/>
      <c r="D112" s="65"/>
      <c r="E112" s="66"/>
      <c r="F112" s="67"/>
      <c r="G112" s="65"/>
      <c r="H112" s="66"/>
      <c r="I112" s="20"/>
      <c r="J112" s="21"/>
    </row>
    <row r="113" spans="1:10" x14ac:dyDescent="0.25">
      <c r="A113" s="158" t="s">
        <v>478</v>
      </c>
      <c r="B113" s="65">
        <v>9</v>
      </c>
      <c r="C113" s="66">
        <v>2</v>
      </c>
      <c r="D113" s="65">
        <v>36</v>
      </c>
      <c r="E113" s="66">
        <v>32</v>
      </c>
      <c r="F113" s="67"/>
      <c r="G113" s="65">
        <f>B113-C113</f>
        <v>7</v>
      </c>
      <c r="H113" s="66">
        <f>D113-E113</f>
        <v>4</v>
      </c>
      <c r="I113" s="20">
        <f>IF(C113=0, "-", IF(G113/C113&lt;10, G113/C113, "&gt;999%"))</f>
        <v>3.5</v>
      </c>
      <c r="J113" s="21">
        <f>IF(E113=0, "-", IF(H113/E113&lt;10, H113/E113, "&gt;999%"))</f>
        <v>0.125</v>
      </c>
    </row>
    <row r="114" spans="1:10" x14ac:dyDescent="0.25">
      <c r="A114" s="158" t="s">
        <v>489</v>
      </c>
      <c r="B114" s="65">
        <v>1</v>
      </c>
      <c r="C114" s="66">
        <v>1</v>
      </c>
      <c r="D114" s="65">
        <v>11</v>
      </c>
      <c r="E114" s="66">
        <v>12</v>
      </c>
      <c r="F114" s="67"/>
      <c r="G114" s="65">
        <f>B114-C114</f>
        <v>0</v>
      </c>
      <c r="H114" s="66">
        <f>D114-E114</f>
        <v>-1</v>
      </c>
      <c r="I114" s="20">
        <f>IF(C114=0, "-", IF(G114/C114&lt;10, G114/C114, "&gt;999%"))</f>
        <v>0</v>
      </c>
      <c r="J114" s="21">
        <f>IF(E114=0, "-", IF(H114/E114&lt;10, H114/E114, "&gt;999%"))</f>
        <v>-8.3333333333333329E-2</v>
      </c>
    </row>
    <row r="115" spans="1:10" x14ac:dyDescent="0.25">
      <c r="A115" s="158" t="s">
        <v>499</v>
      </c>
      <c r="B115" s="65">
        <v>0</v>
      </c>
      <c r="C115" s="66">
        <v>1</v>
      </c>
      <c r="D115" s="65">
        <v>2</v>
      </c>
      <c r="E115" s="66">
        <v>4</v>
      </c>
      <c r="F115" s="67"/>
      <c r="G115" s="65">
        <f>B115-C115</f>
        <v>-1</v>
      </c>
      <c r="H115" s="66">
        <f>D115-E115</f>
        <v>-2</v>
      </c>
      <c r="I115" s="20">
        <f>IF(C115=0, "-", IF(G115/C115&lt;10, G115/C115, "&gt;999%"))</f>
        <v>-1</v>
      </c>
      <c r="J115" s="21">
        <f>IF(E115=0, "-", IF(H115/E115&lt;10, H115/E115, "&gt;999%"))</f>
        <v>-0.5</v>
      </c>
    </row>
    <row r="116" spans="1:10" s="160" customFormat="1" ht="13" x14ac:dyDescent="0.3">
      <c r="A116" s="178" t="s">
        <v>579</v>
      </c>
      <c r="B116" s="71">
        <v>10</v>
      </c>
      <c r="C116" s="72">
        <v>4</v>
      </c>
      <c r="D116" s="71">
        <v>49</v>
      </c>
      <c r="E116" s="72">
        <v>48</v>
      </c>
      <c r="F116" s="73"/>
      <c r="G116" s="71">
        <f>B116-C116</f>
        <v>6</v>
      </c>
      <c r="H116" s="72">
        <f>D116-E116</f>
        <v>1</v>
      </c>
      <c r="I116" s="37">
        <f>IF(C116=0, "-", IF(G116/C116&lt;10, G116/C116, "&gt;999%"))</f>
        <v>1.5</v>
      </c>
      <c r="J116" s="38">
        <f>IF(E116=0, "-", IF(H116/E116&lt;10, H116/E116, "&gt;999%"))</f>
        <v>2.0833333333333332E-2</v>
      </c>
    </row>
    <row r="117" spans="1:10" x14ac:dyDescent="0.25">
      <c r="A117" s="177"/>
      <c r="B117" s="143"/>
      <c r="C117" s="144"/>
      <c r="D117" s="143"/>
      <c r="E117" s="144"/>
      <c r="F117" s="145"/>
      <c r="G117" s="143"/>
      <c r="H117" s="144"/>
      <c r="I117" s="151"/>
      <c r="J117" s="152"/>
    </row>
    <row r="118" spans="1:10" s="139" customFormat="1" ht="13" x14ac:dyDescent="0.3">
      <c r="A118" s="159" t="s">
        <v>47</v>
      </c>
      <c r="B118" s="65"/>
      <c r="C118" s="66"/>
      <c r="D118" s="65"/>
      <c r="E118" s="66"/>
      <c r="F118" s="67"/>
      <c r="G118" s="65"/>
      <c r="H118" s="66"/>
      <c r="I118" s="20"/>
      <c r="J118" s="21"/>
    </row>
    <row r="119" spans="1:10" x14ac:dyDescent="0.25">
      <c r="A119" s="158" t="s">
        <v>257</v>
      </c>
      <c r="B119" s="65">
        <v>0</v>
      </c>
      <c r="C119" s="66">
        <v>0</v>
      </c>
      <c r="D119" s="65">
        <v>1</v>
      </c>
      <c r="E119" s="66">
        <v>0</v>
      </c>
      <c r="F119" s="67"/>
      <c r="G119" s="65">
        <f>B119-C119</f>
        <v>0</v>
      </c>
      <c r="H119" s="66">
        <f>D119-E119</f>
        <v>1</v>
      </c>
      <c r="I119" s="20" t="str">
        <f>IF(C119=0, "-", IF(G119/C119&lt;10, G119/C119, "&gt;999%"))</f>
        <v>-</v>
      </c>
      <c r="J119" s="21" t="str">
        <f>IF(E119=0, "-", IF(H119/E119&lt;10, H119/E119, "&gt;999%"))</f>
        <v>-</v>
      </c>
    </row>
    <row r="120" spans="1:10" x14ac:dyDescent="0.25">
      <c r="A120" s="158" t="s">
        <v>335</v>
      </c>
      <c r="B120" s="65">
        <v>1</v>
      </c>
      <c r="C120" s="66">
        <v>0</v>
      </c>
      <c r="D120" s="65">
        <v>3</v>
      </c>
      <c r="E120" s="66">
        <v>0</v>
      </c>
      <c r="F120" s="67"/>
      <c r="G120" s="65">
        <f>B120-C120</f>
        <v>1</v>
      </c>
      <c r="H120" s="66">
        <f>D120-E120</f>
        <v>3</v>
      </c>
      <c r="I120" s="20" t="str">
        <f>IF(C120=0, "-", IF(G120/C120&lt;10, G120/C120, "&gt;999%"))</f>
        <v>-</v>
      </c>
      <c r="J120" s="21" t="str">
        <f>IF(E120=0, "-", IF(H120/E120&lt;10, H120/E120, "&gt;999%"))</f>
        <v>-</v>
      </c>
    </row>
    <row r="121" spans="1:10" x14ac:dyDescent="0.25">
      <c r="A121" s="158" t="s">
        <v>371</v>
      </c>
      <c r="B121" s="65">
        <v>0</v>
      </c>
      <c r="C121" s="66">
        <v>0</v>
      </c>
      <c r="D121" s="65">
        <v>2</v>
      </c>
      <c r="E121" s="66">
        <v>5</v>
      </c>
      <c r="F121" s="67"/>
      <c r="G121" s="65">
        <f>B121-C121</f>
        <v>0</v>
      </c>
      <c r="H121" s="66">
        <f>D121-E121</f>
        <v>-3</v>
      </c>
      <c r="I121" s="20" t="str">
        <f>IF(C121=0, "-", IF(G121/C121&lt;10, G121/C121, "&gt;999%"))</f>
        <v>-</v>
      </c>
      <c r="J121" s="21">
        <f>IF(E121=0, "-", IF(H121/E121&lt;10, H121/E121, "&gt;999%"))</f>
        <v>-0.6</v>
      </c>
    </row>
    <row r="122" spans="1:10" x14ac:dyDescent="0.25">
      <c r="A122" s="158" t="s">
        <v>410</v>
      </c>
      <c r="B122" s="65">
        <v>0</v>
      </c>
      <c r="C122" s="66">
        <v>0</v>
      </c>
      <c r="D122" s="65">
        <v>2</v>
      </c>
      <c r="E122" s="66">
        <v>0</v>
      </c>
      <c r="F122" s="67"/>
      <c r="G122" s="65">
        <f>B122-C122</f>
        <v>0</v>
      </c>
      <c r="H122" s="66">
        <f>D122-E122</f>
        <v>2</v>
      </c>
      <c r="I122" s="20" t="str">
        <f>IF(C122=0, "-", IF(G122/C122&lt;10, G122/C122, "&gt;999%"))</f>
        <v>-</v>
      </c>
      <c r="J122" s="21" t="str">
        <f>IF(E122=0, "-", IF(H122/E122&lt;10, H122/E122, "&gt;999%"))</f>
        <v>-</v>
      </c>
    </row>
    <row r="123" spans="1:10" s="160" customFormat="1" ht="13" x14ac:dyDescent="0.3">
      <c r="A123" s="178" t="s">
        <v>580</v>
      </c>
      <c r="B123" s="71">
        <v>1</v>
      </c>
      <c r="C123" s="72">
        <v>0</v>
      </c>
      <c r="D123" s="71">
        <v>8</v>
      </c>
      <c r="E123" s="72">
        <v>5</v>
      </c>
      <c r="F123" s="73"/>
      <c r="G123" s="71">
        <f>B123-C123</f>
        <v>1</v>
      </c>
      <c r="H123" s="72">
        <f>D123-E123</f>
        <v>3</v>
      </c>
      <c r="I123" s="37" t="str">
        <f>IF(C123=0, "-", IF(G123/C123&lt;10, G123/C123, "&gt;999%"))</f>
        <v>-</v>
      </c>
      <c r="J123" s="38">
        <f>IF(E123=0, "-", IF(H123/E123&lt;10, H123/E123, "&gt;999%"))</f>
        <v>0.6</v>
      </c>
    </row>
    <row r="124" spans="1:10" x14ac:dyDescent="0.25">
      <c r="A124" s="177"/>
      <c r="B124" s="143"/>
      <c r="C124" s="144"/>
      <c r="D124" s="143"/>
      <c r="E124" s="144"/>
      <c r="F124" s="145"/>
      <c r="G124" s="143"/>
      <c r="H124" s="144"/>
      <c r="I124" s="151"/>
      <c r="J124" s="152"/>
    </row>
    <row r="125" spans="1:10" s="139" customFormat="1" ht="13" x14ac:dyDescent="0.3">
      <c r="A125" s="159" t="s">
        <v>48</v>
      </c>
      <c r="B125" s="65"/>
      <c r="C125" s="66"/>
      <c r="D125" s="65"/>
      <c r="E125" s="66"/>
      <c r="F125" s="67"/>
      <c r="G125" s="65"/>
      <c r="H125" s="66"/>
      <c r="I125" s="20"/>
      <c r="J125" s="21"/>
    </row>
    <row r="126" spans="1:10" x14ac:dyDescent="0.25">
      <c r="A126" s="158" t="s">
        <v>347</v>
      </c>
      <c r="B126" s="65">
        <v>1</v>
      </c>
      <c r="C126" s="66">
        <v>0</v>
      </c>
      <c r="D126" s="65">
        <v>45</v>
      </c>
      <c r="E126" s="66">
        <v>12</v>
      </c>
      <c r="F126" s="67"/>
      <c r="G126" s="65">
        <f t="shared" ref="G126:G131" si="12">B126-C126</f>
        <v>1</v>
      </c>
      <c r="H126" s="66">
        <f t="shared" ref="H126:H131" si="13">D126-E126</f>
        <v>33</v>
      </c>
      <c r="I126" s="20" t="str">
        <f t="shared" ref="I126:I131" si="14">IF(C126=0, "-", IF(G126/C126&lt;10, G126/C126, "&gt;999%"))</f>
        <v>-</v>
      </c>
      <c r="J126" s="21">
        <f t="shared" ref="J126:J131" si="15">IF(E126=0, "-", IF(H126/E126&lt;10, H126/E126, "&gt;999%"))</f>
        <v>2.75</v>
      </c>
    </row>
    <row r="127" spans="1:10" x14ac:dyDescent="0.25">
      <c r="A127" s="158" t="s">
        <v>348</v>
      </c>
      <c r="B127" s="65">
        <v>1</v>
      </c>
      <c r="C127" s="66">
        <v>0</v>
      </c>
      <c r="D127" s="65">
        <v>1</v>
      </c>
      <c r="E127" s="66">
        <v>0</v>
      </c>
      <c r="F127" s="67"/>
      <c r="G127" s="65">
        <f t="shared" si="12"/>
        <v>1</v>
      </c>
      <c r="H127" s="66">
        <f t="shared" si="13"/>
        <v>1</v>
      </c>
      <c r="I127" s="20" t="str">
        <f t="shared" si="14"/>
        <v>-</v>
      </c>
      <c r="J127" s="21" t="str">
        <f t="shared" si="15"/>
        <v>-</v>
      </c>
    </row>
    <row r="128" spans="1:10" x14ac:dyDescent="0.25">
      <c r="A128" s="158" t="s">
        <v>310</v>
      </c>
      <c r="B128" s="65">
        <v>1</v>
      </c>
      <c r="C128" s="66">
        <v>16</v>
      </c>
      <c r="D128" s="65">
        <v>12</v>
      </c>
      <c r="E128" s="66">
        <v>41</v>
      </c>
      <c r="F128" s="67"/>
      <c r="G128" s="65">
        <f t="shared" si="12"/>
        <v>-15</v>
      </c>
      <c r="H128" s="66">
        <f t="shared" si="13"/>
        <v>-29</v>
      </c>
      <c r="I128" s="20">
        <f t="shared" si="14"/>
        <v>-0.9375</v>
      </c>
      <c r="J128" s="21">
        <f t="shared" si="15"/>
        <v>-0.70731707317073167</v>
      </c>
    </row>
    <row r="129" spans="1:10" x14ac:dyDescent="0.25">
      <c r="A129" s="158" t="s">
        <v>453</v>
      </c>
      <c r="B129" s="65">
        <v>0</v>
      </c>
      <c r="C129" s="66">
        <v>1</v>
      </c>
      <c r="D129" s="65">
        <v>0</v>
      </c>
      <c r="E129" s="66">
        <v>2</v>
      </c>
      <c r="F129" s="67"/>
      <c r="G129" s="65">
        <f t="shared" si="12"/>
        <v>-1</v>
      </c>
      <c r="H129" s="66">
        <f t="shared" si="13"/>
        <v>-2</v>
      </c>
      <c r="I129" s="20">
        <f t="shared" si="14"/>
        <v>-1</v>
      </c>
      <c r="J129" s="21">
        <f t="shared" si="15"/>
        <v>-1</v>
      </c>
    </row>
    <row r="130" spans="1:10" x14ac:dyDescent="0.25">
      <c r="A130" s="158" t="s">
        <v>460</v>
      </c>
      <c r="B130" s="65">
        <v>0</v>
      </c>
      <c r="C130" s="66">
        <v>6</v>
      </c>
      <c r="D130" s="65">
        <v>30</v>
      </c>
      <c r="E130" s="66">
        <v>42</v>
      </c>
      <c r="F130" s="67"/>
      <c r="G130" s="65">
        <f t="shared" si="12"/>
        <v>-6</v>
      </c>
      <c r="H130" s="66">
        <f t="shared" si="13"/>
        <v>-12</v>
      </c>
      <c r="I130" s="20">
        <f t="shared" si="14"/>
        <v>-1</v>
      </c>
      <c r="J130" s="21">
        <f t="shared" si="15"/>
        <v>-0.2857142857142857</v>
      </c>
    </row>
    <row r="131" spans="1:10" s="160" customFormat="1" ht="13" x14ac:dyDescent="0.3">
      <c r="A131" s="178" t="s">
        <v>581</v>
      </c>
      <c r="B131" s="71">
        <v>3</v>
      </c>
      <c r="C131" s="72">
        <v>23</v>
      </c>
      <c r="D131" s="71">
        <v>88</v>
      </c>
      <c r="E131" s="72">
        <v>97</v>
      </c>
      <c r="F131" s="73"/>
      <c r="G131" s="71">
        <f t="shared" si="12"/>
        <v>-20</v>
      </c>
      <c r="H131" s="72">
        <f t="shared" si="13"/>
        <v>-9</v>
      </c>
      <c r="I131" s="37">
        <f t="shared" si="14"/>
        <v>-0.86956521739130432</v>
      </c>
      <c r="J131" s="38">
        <f t="shared" si="15"/>
        <v>-9.2783505154639179E-2</v>
      </c>
    </row>
    <row r="132" spans="1:10" x14ac:dyDescent="0.25">
      <c r="A132" s="177"/>
      <c r="B132" s="143"/>
      <c r="C132" s="144"/>
      <c r="D132" s="143"/>
      <c r="E132" s="144"/>
      <c r="F132" s="145"/>
      <c r="G132" s="143"/>
      <c r="H132" s="144"/>
      <c r="I132" s="151"/>
      <c r="J132" s="152"/>
    </row>
    <row r="133" spans="1:10" s="139" customFormat="1" ht="13" x14ac:dyDescent="0.3">
      <c r="A133" s="159" t="s">
        <v>49</v>
      </c>
      <c r="B133" s="65"/>
      <c r="C133" s="66"/>
      <c r="D133" s="65"/>
      <c r="E133" s="66"/>
      <c r="F133" s="67"/>
      <c r="G133" s="65"/>
      <c r="H133" s="66"/>
      <c r="I133" s="20"/>
      <c r="J133" s="21"/>
    </row>
    <row r="134" spans="1:10" x14ac:dyDescent="0.25">
      <c r="A134" s="158" t="s">
        <v>500</v>
      </c>
      <c r="B134" s="65">
        <v>1</v>
      </c>
      <c r="C134" s="66">
        <v>0</v>
      </c>
      <c r="D134" s="65">
        <v>2</v>
      </c>
      <c r="E134" s="66">
        <v>6</v>
      </c>
      <c r="F134" s="67"/>
      <c r="G134" s="65">
        <f>B134-C134</f>
        <v>1</v>
      </c>
      <c r="H134" s="66">
        <f>D134-E134</f>
        <v>-4</v>
      </c>
      <c r="I134" s="20" t="str">
        <f>IF(C134=0, "-", IF(G134/C134&lt;10, G134/C134, "&gt;999%"))</f>
        <v>-</v>
      </c>
      <c r="J134" s="21">
        <f>IF(E134=0, "-", IF(H134/E134&lt;10, H134/E134, "&gt;999%"))</f>
        <v>-0.66666666666666663</v>
      </c>
    </row>
    <row r="135" spans="1:10" x14ac:dyDescent="0.25">
      <c r="A135" s="158" t="s">
        <v>479</v>
      </c>
      <c r="B135" s="65">
        <v>10</v>
      </c>
      <c r="C135" s="66">
        <v>3</v>
      </c>
      <c r="D135" s="65">
        <v>37</v>
      </c>
      <c r="E135" s="66">
        <v>45</v>
      </c>
      <c r="F135" s="67"/>
      <c r="G135" s="65">
        <f>B135-C135</f>
        <v>7</v>
      </c>
      <c r="H135" s="66">
        <f>D135-E135</f>
        <v>-8</v>
      </c>
      <c r="I135" s="20">
        <f>IF(C135=0, "-", IF(G135/C135&lt;10, G135/C135, "&gt;999%"))</f>
        <v>2.3333333333333335</v>
      </c>
      <c r="J135" s="21">
        <f>IF(E135=0, "-", IF(H135/E135&lt;10, H135/E135, "&gt;999%"))</f>
        <v>-0.17777777777777778</v>
      </c>
    </row>
    <row r="136" spans="1:10" x14ac:dyDescent="0.25">
      <c r="A136" s="158" t="s">
        <v>490</v>
      </c>
      <c r="B136" s="65">
        <v>1</v>
      </c>
      <c r="C136" s="66">
        <v>6</v>
      </c>
      <c r="D136" s="65">
        <v>16</v>
      </c>
      <c r="E136" s="66">
        <v>34</v>
      </c>
      <c r="F136" s="67"/>
      <c r="G136" s="65">
        <f>B136-C136</f>
        <v>-5</v>
      </c>
      <c r="H136" s="66">
        <f>D136-E136</f>
        <v>-18</v>
      </c>
      <c r="I136" s="20">
        <f>IF(C136=0, "-", IF(G136/C136&lt;10, G136/C136, "&gt;999%"))</f>
        <v>-0.83333333333333337</v>
      </c>
      <c r="J136" s="21">
        <f>IF(E136=0, "-", IF(H136/E136&lt;10, H136/E136, "&gt;999%"))</f>
        <v>-0.52941176470588236</v>
      </c>
    </row>
    <row r="137" spans="1:10" s="160" customFormat="1" ht="13" x14ac:dyDescent="0.3">
      <c r="A137" s="178" t="s">
        <v>582</v>
      </c>
      <c r="B137" s="71">
        <v>12</v>
      </c>
      <c r="C137" s="72">
        <v>9</v>
      </c>
      <c r="D137" s="71">
        <v>55</v>
      </c>
      <c r="E137" s="72">
        <v>85</v>
      </c>
      <c r="F137" s="73"/>
      <c r="G137" s="71">
        <f>B137-C137</f>
        <v>3</v>
      </c>
      <c r="H137" s="72">
        <f>D137-E137</f>
        <v>-30</v>
      </c>
      <c r="I137" s="37">
        <f>IF(C137=0, "-", IF(G137/C137&lt;10, G137/C137, "&gt;999%"))</f>
        <v>0.33333333333333331</v>
      </c>
      <c r="J137" s="38">
        <f>IF(E137=0, "-", IF(H137/E137&lt;10, H137/E137, "&gt;999%"))</f>
        <v>-0.35294117647058826</v>
      </c>
    </row>
    <row r="138" spans="1:10" x14ac:dyDescent="0.25">
      <c r="A138" s="177"/>
      <c r="B138" s="143"/>
      <c r="C138" s="144"/>
      <c r="D138" s="143"/>
      <c r="E138" s="144"/>
      <c r="F138" s="145"/>
      <c r="G138" s="143"/>
      <c r="H138" s="144"/>
      <c r="I138" s="151"/>
      <c r="J138" s="152"/>
    </row>
    <row r="139" spans="1:10" s="139" customFormat="1" ht="13" x14ac:dyDescent="0.3">
      <c r="A139" s="159" t="s">
        <v>50</v>
      </c>
      <c r="B139" s="65"/>
      <c r="C139" s="66"/>
      <c r="D139" s="65"/>
      <c r="E139" s="66"/>
      <c r="F139" s="67"/>
      <c r="G139" s="65"/>
      <c r="H139" s="66"/>
      <c r="I139" s="20"/>
      <c r="J139" s="21"/>
    </row>
    <row r="140" spans="1:10" x14ac:dyDescent="0.25">
      <c r="A140" s="158" t="s">
        <v>221</v>
      </c>
      <c r="B140" s="65">
        <v>0</v>
      </c>
      <c r="C140" s="66">
        <v>1</v>
      </c>
      <c r="D140" s="65">
        <v>8</v>
      </c>
      <c r="E140" s="66">
        <v>6</v>
      </c>
      <c r="F140" s="67"/>
      <c r="G140" s="65">
        <f t="shared" ref="G140:G145" si="16">B140-C140</f>
        <v>-1</v>
      </c>
      <c r="H140" s="66">
        <f t="shared" ref="H140:H145" si="17">D140-E140</f>
        <v>2</v>
      </c>
      <c r="I140" s="20">
        <f t="shared" ref="I140:I145" si="18">IF(C140=0, "-", IF(G140/C140&lt;10, G140/C140, "&gt;999%"))</f>
        <v>-1</v>
      </c>
      <c r="J140" s="21">
        <f t="shared" ref="J140:J145" si="19">IF(E140=0, "-", IF(H140/E140&lt;10, H140/E140, "&gt;999%"))</f>
        <v>0.33333333333333331</v>
      </c>
    </row>
    <row r="141" spans="1:10" x14ac:dyDescent="0.25">
      <c r="A141" s="158" t="s">
        <v>349</v>
      </c>
      <c r="B141" s="65">
        <v>3</v>
      </c>
      <c r="C141" s="66">
        <v>14</v>
      </c>
      <c r="D141" s="65">
        <v>88</v>
      </c>
      <c r="E141" s="66">
        <v>104</v>
      </c>
      <c r="F141" s="67"/>
      <c r="G141" s="65">
        <f t="shared" si="16"/>
        <v>-11</v>
      </c>
      <c r="H141" s="66">
        <f t="shared" si="17"/>
        <v>-16</v>
      </c>
      <c r="I141" s="20">
        <f t="shared" si="18"/>
        <v>-0.7857142857142857</v>
      </c>
      <c r="J141" s="21">
        <f t="shared" si="19"/>
        <v>-0.15384615384615385</v>
      </c>
    </row>
    <row r="142" spans="1:10" x14ac:dyDescent="0.25">
      <c r="A142" s="158" t="s">
        <v>311</v>
      </c>
      <c r="B142" s="65">
        <v>1</v>
      </c>
      <c r="C142" s="66">
        <v>4</v>
      </c>
      <c r="D142" s="65">
        <v>19</v>
      </c>
      <c r="E142" s="66">
        <v>68</v>
      </c>
      <c r="F142" s="67"/>
      <c r="G142" s="65">
        <f t="shared" si="16"/>
        <v>-3</v>
      </c>
      <c r="H142" s="66">
        <f t="shared" si="17"/>
        <v>-49</v>
      </c>
      <c r="I142" s="20">
        <f t="shared" si="18"/>
        <v>-0.75</v>
      </c>
      <c r="J142" s="21">
        <f t="shared" si="19"/>
        <v>-0.72058823529411764</v>
      </c>
    </row>
    <row r="143" spans="1:10" x14ac:dyDescent="0.25">
      <c r="A143" s="158" t="s">
        <v>263</v>
      </c>
      <c r="B143" s="65">
        <v>0</v>
      </c>
      <c r="C143" s="66">
        <v>0</v>
      </c>
      <c r="D143" s="65">
        <v>0</v>
      </c>
      <c r="E143" s="66">
        <v>2</v>
      </c>
      <c r="F143" s="67"/>
      <c r="G143" s="65">
        <f t="shared" si="16"/>
        <v>0</v>
      </c>
      <c r="H143" s="66">
        <f t="shared" si="17"/>
        <v>-2</v>
      </c>
      <c r="I143" s="20" t="str">
        <f t="shared" si="18"/>
        <v>-</v>
      </c>
      <c r="J143" s="21">
        <f t="shared" si="19"/>
        <v>-1</v>
      </c>
    </row>
    <row r="144" spans="1:10" x14ac:dyDescent="0.25">
      <c r="A144" s="158" t="s">
        <v>350</v>
      </c>
      <c r="B144" s="65">
        <v>3</v>
      </c>
      <c r="C144" s="66">
        <v>0</v>
      </c>
      <c r="D144" s="65">
        <v>5</v>
      </c>
      <c r="E144" s="66">
        <v>0</v>
      </c>
      <c r="F144" s="67"/>
      <c r="G144" s="65">
        <f t="shared" si="16"/>
        <v>3</v>
      </c>
      <c r="H144" s="66">
        <f t="shared" si="17"/>
        <v>5</v>
      </c>
      <c r="I144" s="20" t="str">
        <f t="shared" si="18"/>
        <v>-</v>
      </c>
      <c r="J144" s="21" t="str">
        <f t="shared" si="19"/>
        <v>-</v>
      </c>
    </row>
    <row r="145" spans="1:10" s="160" customFormat="1" ht="13" x14ac:dyDescent="0.3">
      <c r="A145" s="178" t="s">
        <v>583</v>
      </c>
      <c r="B145" s="71">
        <v>7</v>
      </c>
      <c r="C145" s="72">
        <v>19</v>
      </c>
      <c r="D145" s="71">
        <v>120</v>
      </c>
      <c r="E145" s="72">
        <v>180</v>
      </c>
      <c r="F145" s="73"/>
      <c r="G145" s="71">
        <f t="shared" si="16"/>
        <v>-12</v>
      </c>
      <c r="H145" s="72">
        <f t="shared" si="17"/>
        <v>-60</v>
      </c>
      <c r="I145" s="37">
        <f t="shared" si="18"/>
        <v>-0.63157894736842102</v>
      </c>
      <c r="J145" s="38">
        <f t="shared" si="19"/>
        <v>-0.33333333333333331</v>
      </c>
    </row>
    <row r="146" spans="1:10" x14ac:dyDescent="0.25">
      <c r="A146" s="177"/>
      <c r="B146" s="143"/>
      <c r="C146" s="144"/>
      <c r="D146" s="143"/>
      <c r="E146" s="144"/>
      <c r="F146" s="145"/>
      <c r="G146" s="143"/>
      <c r="H146" s="144"/>
      <c r="I146" s="151"/>
      <c r="J146" s="152"/>
    </row>
    <row r="147" spans="1:10" s="139" customFormat="1" ht="13" x14ac:dyDescent="0.3">
      <c r="A147" s="159" t="s">
        <v>51</v>
      </c>
      <c r="B147" s="65"/>
      <c r="C147" s="66"/>
      <c r="D147" s="65"/>
      <c r="E147" s="66"/>
      <c r="F147" s="67"/>
      <c r="G147" s="65"/>
      <c r="H147" s="66"/>
      <c r="I147" s="20"/>
      <c r="J147" s="21"/>
    </row>
    <row r="148" spans="1:10" x14ac:dyDescent="0.25">
      <c r="A148" s="158" t="s">
        <v>194</v>
      </c>
      <c r="B148" s="65">
        <v>0</v>
      </c>
      <c r="C148" s="66">
        <v>0</v>
      </c>
      <c r="D148" s="65">
        <v>4</v>
      </c>
      <c r="E148" s="66">
        <v>7</v>
      </c>
      <c r="F148" s="67"/>
      <c r="G148" s="65">
        <f t="shared" ref="G148:G161" si="20">B148-C148</f>
        <v>0</v>
      </c>
      <c r="H148" s="66">
        <f t="shared" ref="H148:H161" si="21">D148-E148</f>
        <v>-3</v>
      </c>
      <c r="I148" s="20" t="str">
        <f t="shared" ref="I148:I161" si="22">IF(C148=0, "-", IF(G148/C148&lt;10, G148/C148, "&gt;999%"))</f>
        <v>-</v>
      </c>
      <c r="J148" s="21">
        <f t="shared" ref="J148:J161" si="23">IF(E148=0, "-", IF(H148/E148&lt;10, H148/E148, "&gt;999%"))</f>
        <v>-0.42857142857142855</v>
      </c>
    </row>
    <row r="149" spans="1:10" x14ac:dyDescent="0.25">
      <c r="A149" s="158" t="s">
        <v>206</v>
      </c>
      <c r="B149" s="65">
        <v>10</v>
      </c>
      <c r="C149" s="66">
        <v>14</v>
      </c>
      <c r="D149" s="65">
        <v>126</v>
      </c>
      <c r="E149" s="66">
        <v>207</v>
      </c>
      <c r="F149" s="67"/>
      <c r="G149" s="65">
        <f t="shared" si="20"/>
        <v>-4</v>
      </c>
      <c r="H149" s="66">
        <f t="shared" si="21"/>
        <v>-81</v>
      </c>
      <c r="I149" s="20">
        <f t="shared" si="22"/>
        <v>-0.2857142857142857</v>
      </c>
      <c r="J149" s="21">
        <f t="shared" si="23"/>
        <v>-0.39130434782608697</v>
      </c>
    </row>
    <row r="150" spans="1:10" x14ac:dyDescent="0.25">
      <c r="A150" s="158" t="s">
        <v>207</v>
      </c>
      <c r="B150" s="65">
        <v>0</v>
      </c>
      <c r="C150" s="66">
        <v>0</v>
      </c>
      <c r="D150" s="65">
        <v>0</v>
      </c>
      <c r="E150" s="66">
        <v>21</v>
      </c>
      <c r="F150" s="67"/>
      <c r="G150" s="65">
        <f t="shared" si="20"/>
        <v>0</v>
      </c>
      <c r="H150" s="66">
        <f t="shared" si="21"/>
        <v>-21</v>
      </c>
      <c r="I150" s="20" t="str">
        <f t="shared" si="22"/>
        <v>-</v>
      </c>
      <c r="J150" s="21">
        <f t="shared" si="23"/>
        <v>-1</v>
      </c>
    </row>
    <row r="151" spans="1:10" x14ac:dyDescent="0.25">
      <c r="A151" s="158" t="s">
        <v>372</v>
      </c>
      <c r="B151" s="65">
        <v>2</v>
      </c>
      <c r="C151" s="66">
        <v>4</v>
      </c>
      <c r="D151" s="65">
        <v>24</v>
      </c>
      <c r="E151" s="66">
        <v>14</v>
      </c>
      <c r="F151" s="67"/>
      <c r="G151" s="65">
        <f t="shared" si="20"/>
        <v>-2</v>
      </c>
      <c r="H151" s="66">
        <f t="shared" si="21"/>
        <v>10</v>
      </c>
      <c r="I151" s="20">
        <f t="shared" si="22"/>
        <v>-0.5</v>
      </c>
      <c r="J151" s="21">
        <f t="shared" si="23"/>
        <v>0.7142857142857143</v>
      </c>
    </row>
    <row r="152" spans="1:10" x14ac:dyDescent="0.25">
      <c r="A152" s="158" t="s">
        <v>242</v>
      </c>
      <c r="B152" s="65">
        <v>1</v>
      </c>
      <c r="C152" s="66">
        <v>0</v>
      </c>
      <c r="D152" s="65">
        <v>7</v>
      </c>
      <c r="E152" s="66">
        <v>0</v>
      </c>
      <c r="F152" s="67"/>
      <c r="G152" s="65">
        <f t="shared" si="20"/>
        <v>1</v>
      </c>
      <c r="H152" s="66">
        <f t="shared" si="21"/>
        <v>7</v>
      </c>
      <c r="I152" s="20" t="str">
        <f t="shared" si="22"/>
        <v>-</v>
      </c>
      <c r="J152" s="21" t="str">
        <f t="shared" si="23"/>
        <v>-</v>
      </c>
    </row>
    <row r="153" spans="1:10" x14ac:dyDescent="0.25">
      <c r="A153" s="158" t="s">
        <v>312</v>
      </c>
      <c r="B153" s="65">
        <v>17</v>
      </c>
      <c r="C153" s="66">
        <v>22</v>
      </c>
      <c r="D153" s="65">
        <v>120</v>
      </c>
      <c r="E153" s="66">
        <v>207</v>
      </c>
      <c r="F153" s="67"/>
      <c r="G153" s="65">
        <f t="shared" si="20"/>
        <v>-5</v>
      </c>
      <c r="H153" s="66">
        <f t="shared" si="21"/>
        <v>-87</v>
      </c>
      <c r="I153" s="20">
        <f t="shared" si="22"/>
        <v>-0.22727272727272727</v>
      </c>
      <c r="J153" s="21">
        <f t="shared" si="23"/>
        <v>-0.42028985507246375</v>
      </c>
    </row>
    <row r="154" spans="1:10" x14ac:dyDescent="0.25">
      <c r="A154" s="158" t="s">
        <v>387</v>
      </c>
      <c r="B154" s="65">
        <v>0</v>
      </c>
      <c r="C154" s="66">
        <v>6</v>
      </c>
      <c r="D154" s="65">
        <v>10</v>
      </c>
      <c r="E154" s="66">
        <v>26</v>
      </c>
      <c r="F154" s="67"/>
      <c r="G154" s="65">
        <f t="shared" si="20"/>
        <v>-6</v>
      </c>
      <c r="H154" s="66">
        <f t="shared" si="21"/>
        <v>-16</v>
      </c>
      <c r="I154" s="20">
        <f t="shared" si="22"/>
        <v>-1</v>
      </c>
      <c r="J154" s="21">
        <f t="shared" si="23"/>
        <v>-0.61538461538461542</v>
      </c>
    </row>
    <row r="155" spans="1:10" x14ac:dyDescent="0.25">
      <c r="A155" s="158" t="s">
        <v>388</v>
      </c>
      <c r="B155" s="65">
        <v>7</v>
      </c>
      <c r="C155" s="66">
        <v>4</v>
      </c>
      <c r="D155" s="65">
        <v>72</v>
      </c>
      <c r="E155" s="66">
        <v>63</v>
      </c>
      <c r="F155" s="67"/>
      <c r="G155" s="65">
        <f t="shared" si="20"/>
        <v>3</v>
      </c>
      <c r="H155" s="66">
        <f t="shared" si="21"/>
        <v>9</v>
      </c>
      <c r="I155" s="20">
        <f t="shared" si="22"/>
        <v>0.75</v>
      </c>
      <c r="J155" s="21">
        <f t="shared" si="23"/>
        <v>0.14285714285714285</v>
      </c>
    </row>
    <row r="156" spans="1:10" x14ac:dyDescent="0.25">
      <c r="A156" s="158" t="s">
        <v>231</v>
      </c>
      <c r="B156" s="65">
        <v>0</v>
      </c>
      <c r="C156" s="66">
        <v>0</v>
      </c>
      <c r="D156" s="65">
        <v>0</v>
      </c>
      <c r="E156" s="66">
        <v>7</v>
      </c>
      <c r="F156" s="67"/>
      <c r="G156" s="65">
        <f t="shared" si="20"/>
        <v>0</v>
      </c>
      <c r="H156" s="66">
        <f t="shared" si="21"/>
        <v>-7</v>
      </c>
      <c r="I156" s="20" t="str">
        <f t="shared" si="22"/>
        <v>-</v>
      </c>
      <c r="J156" s="21">
        <f t="shared" si="23"/>
        <v>-1</v>
      </c>
    </row>
    <row r="157" spans="1:10" x14ac:dyDescent="0.25">
      <c r="A157" s="158" t="s">
        <v>264</v>
      </c>
      <c r="B157" s="65">
        <v>1</v>
      </c>
      <c r="C157" s="66">
        <v>16</v>
      </c>
      <c r="D157" s="65">
        <v>48</v>
      </c>
      <c r="E157" s="66">
        <v>55</v>
      </c>
      <c r="F157" s="67"/>
      <c r="G157" s="65">
        <f t="shared" si="20"/>
        <v>-15</v>
      </c>
      <c r="H157" s="66">
        <f t="shared" si="21"/>
        <v>-7</v>
      </c>
      <c r="I157" s="20">
        <f t="shared" si="22"/>
        <v>-0.9375</v>
      </c>
      <c r="J157" s="21">
        <f t="shared" si="23"/>
        <v>-0.12727272727272726</v>
      </c>
    </row>
    <row r="158" spans="1:10" x14ac:dyDescent="0.25">
      <c r="A158" s="158" t="s">
        <v>443</v>
      </c>
      <c r="B158" s="65">
        <v>1</v>
      </c>
      <c r="C158" s="66">
        <v>3</v>
      </c>
      <c r="D158" s="65">
        <v>17</v>
      </c>
      <c r="E158" s="66">
        <v>21</v>
      </c>
      <c r="F158" s="67"/>
      <c r="G158" s="65">
        <f t="shared" si="20"/>
        <v>-2</v>
      </c>
      <c r="H158" s="66">
        <f t="shared" si="21"/>
        <v>-4</v>
      </c>
      <c r="I158" s="20">
        <f t="shared" si="22"/>
        <v>-0.66666666666666663</v>
      </c>
      <c r="J158" s="21">
        <f t="shared" si="23"/>
        <v>-0.19047619047619047</v>
      </c>
    </row>
    <row r="159" spans="1:10" x14ac:dyDescent="0.25">
      <c r="A159" s="158" t="s">
        <v>351</v>
      </c>
      <c r="B159" s="65">
        <v>14</v>
      </c>
      <c r="C159" s="66">
        <v>35</v>
      </c>
      <c r="D159" s="65">
        <v>232</v>
      </c>
      <c r="E159" s="66">
        <v>197</v>
      </c>
      <c r="F159" s="67"/>
      <c r="G159" s="65">
        <f t="shared" si="20"/>
        <v>-21</v>
      </c>
      <c r="H159" s="66">
        <f t="shared" si="21"/>
        <v>35</v>
      </c>
      <c r="I159" s="20">
        <f t="shared" si="22"/>
        <v>-0.6</v>
      </c>
      <c r="J159" s="21">
        <f t="shared" si="23"/>
        <v>0.17766497461928935</v>
      </c>
    </row>
    <row r="160" spans="1:10" x14ac:dyDescent="0.25">
      <c r="A160" s="158" t="s">
        <v>299</v>
      </c>
      <c r="B160" s="65">
        <v>6</v>
      </c>
      <c r="C160" s="66">
        <v>8</v>
      </c>
      <c r="D160" s="65">
        <v>71</v>
      </c>
      <c r="E160" s="66">
        <v>102</v>
      </c>
      <c r="F160" s="67"/>
      <c r="G160" s="65">
        <f t="shared" si="20"/>
        <v>-2</v>
      </c>
      <c r="H160" s="66">
        <f t="shared" si="21"/>
        <v>-31</v>
      </c>
      <c r="I160" s="20">
        <f t="shared" si="22"/>
        <v>-0.25</v>
      </c>
      <c r="J160" s="21">
        <f t="shared" si="23"/>
        <v>-0.30392156862745096</v>
      </c>
    </row>
    <row r="161" spans="1:10" s="160" customFormat="1" ht="13" x14ac:dyDescent="0.3">
      <c r="A161" s="178" t="s">
        <v>584</v>
      </c>
      <c r="B161" s="71">
        <v>59</v>
      </c>
      <c r="C161" s="72">
        <v>112</v>
      </c>
      <c r="D161" s="71">
        <v>731</v>
      </c>
      <c r="E161" s="72">
        <v>927</v>
      </c>
      <c r="F161" s="73"/>
      <c r="G161" s="71">
        <f t="shared" si="20"/>
        <v>-53</v>
      </c>
      <c r="H161" s="72">
        <f t="shared" si="21"/>
        <v>-196</v>
      </c>
      <c r="I161" s="37">
        <f t="shared" si="22"/>
        <v>-0.4732142857142857</v>
      </c>
      <c r="J161" s="38">
        <f t="shared" si="23"/>
        <v>-0.21143473570658036</v>
      </c>
    </row>
    <row r="162" spans="1:10" x14ac:dyDescent="0.25">
      <c r="A162" s="177"/>
      <c r="B162" s="143"/>
      <c r="C162" s="144"/>
      <c r="D162" s="143"/>
      <c r="E162" s="144"/>
      <c r="F162" s="145"/>
      <c r="G162" s="143"/>
      <c r="H162" s="144"/>
      <c r="I162" s="151"/>
      <c r="J162" s="152"/>
    </row>
    <row r="163" spans="1:10" s="139" customFormat="1" ht="13" x14ac:dyDescent="0.3">
      <c r="A163" s="159" t="s">
        <v>52</v>
      </c>
      <c r="B163" s="65"/>
      <c r="C163" s="66"/>
      <c r="D163" s="65"/>
      <c r="E163" s="66"/>
      <c r="F163" s="67"/>
      <c r="G163" s="65"/>
      <c r="H163" s="66"/>
      <c r="I163" s="20"/>
      <c r="J163" s="21"/>
    </row>
    <row r="164" spans="1:10" x14ac:dyDescent="0.25">
      <c r="A164" s="158" t="s">
        <v>480</v>
      </c>
      <c r="B164" s="65">
        <v>0</v>
      </c>
      <c r="C164" s="66">
        <v>0</v>
      </c>
      <c r="D164" s="65">
        <v>1</v>
      </c>
      <c r="E164" s="66">
        <v>0</v>
      </c>
      <c r="F164" s="67"/>
      <c r="G164" s="65">
        <f>B164-C164</f>
        <v>0</v>
      </c>
      <c r="H164" s="66">
        <f>D164-E164</f>
        <v>1</v>
      </c>
      <c r="I164" s="20" t="str">
        <f>IF(C164=0, "-", IF(G164/C164&lt;10, G164/C164, "&gt;999%"))</f>
        <v>-</v>
      </c>
      <c r="J164" s="21" t="str">
        <f>IF(E164=0, "-", IF(H164/E164&lt;10, H164/E164, "&gt;999%"))</f>
        <v>-</v>
      </c>
    </row>
    <row r="165" spans="1:10" x14ac:dyDescent="0.25">
      <c r="A165" s="158" t="s">
        <v>481</v>
      </c>
      <c r="B165" s="65">
        <v>0</v>
      </c>
      <c r="C165" s="66">
        <v>0</v>
      </c>
      <c r="D165" s="65">
        <v>0</v>
      </c>
      <c r="E165" s="66">
        <v>1</v>
      </c>
      <c r="F165" s="67"/>
      <c r="G165" s="65">
        <f>B165-C165</f>
        <v>0</v>
      </c>
      <c r="H165" s="66">
        <f>D165-E165</f>
        <v>-1</v>
      </c>
      <c r="I165" s="20" t="str">
        <f>IF(C165=0, "-", IF(G165/C165&lt;10, G165/C165, "&gt;999%"))</f>
        <v>-</v>
      </c>
      <c r="J165" s="21">
        <f>IF(E165=0, "-", IF(H165/E165&lt;10, H165/E165, "&gt;999%"))</f>
        <v>-1</v>
      </c>
    </row>
    <row r="166" spans="1:10" s="160" customFormat="1" ht="13" x14ac:dyDescent="0.3">
      <c r="A166" s="178" t="s">
        <v>585</v>
      </c>
      <c r="B166" s="71">
        <v>0</v>
      </c>
      <c r="C166" s="72">
        <v>0</v>
      </c>
      <c r="D166" s="71">
        <v>1</v>
      </c>
      <c r="E166" s="72">
        <v>1</v>
      </c>
      <c r="F166" s="73"/>
      <c r="G166" s="71">
        <f>B166-C166</f>
        <v>0</v>
      </c>
      <c r="H166" s="72">
        <f>D166-E166</f>
        <v>0</v>
      </c>
      <c r="I166" s="37" t="str">
        <f>IF(C166=0, "-", IF(G166/C166&lt;10, G166/C166, "&gt;999%"))</f>
        <v>-</v>
      </c>
      <c r="J166" s="38">
        <f>IF(E166=0, "-", IF(H166/E166&lt;10, H166/E166, "&gt;999%"))</f>
        <v>0</v>
      </c>
    </row>
    <row r="167" spans="1:10" x14ac:dyDescent="0.25">
      <c r="A167" s="177"/>
      <c r="B167" s="143"/>
      <c r="C167" s="144"/>
      <c r="D167" s="143"/>
      <c r="E167" s="144"/>
      <c r="F167" s="145"/>
      <c r="G167" s="143"/>
      <c r="H167" s="144"/>
      <c r="I167" s="151"/>
      <c r="J167" s="152"/>
    </row>
    <row r="168" spans="1:10" s="139" customFormat="1" ht="13" x14ac:dyDescent="0.3">
      <c r="A168" s="159" t="s">
        <v>53</v>
      </c>
      <c r="B168" s="65"/>
      <c r="C168" s="66"/>
      <c r="D168" s="65"/>
      <c r="E168" s="66"/>
      <c r="F168" s="67"/>
      <c r="G168" s="65"/>
      <c r="H168" s="66"/>
      <c r="I168" s="20"/>
      <c r="J168" s="21"/>
    </row>
    <row r="169" spans="1:10" x14ac:dyDescent="0.25">
      <c r="A169" s="158" t="s">
        <v>501</v>
      </c>
      <c r="B169" s="65">
        <v>0</v>
      </c>
      <c r="C169" s="66">
        <v>2</v>
      </c>
      <c r="D169" s="65">
        <v>6</v>
      </c>
      <c r="E169" s="66">
        <v>15</v>
      </c>
      <c r="F169" s="67"/>
      <c r="G169" s="65">
        <f>B169-C169</f>
        <v>-2</v>
      </c>
      <c r="H169" s="66">
        <f>D169-E169</f>
        <v>-9</v>
      </c>
      <c r="I169" s="20">
        <f>IF(C169=0, "-", IF(G169/C169&lt;10, G169/C169, "&gt;999%"))</f>
        <v>-1</v>
      </c>
      <c r="J169" s="21">
        <f>IF(E169=0, "-", IF(H169/E169&lt;10, H169/E169, "&gt;999%"))</f>
        <v>-0.6</v>
      </c>
    </row>
    <row r="170" spans="1:10" x14ac:dyDescent="0.25">
      <c r="A170" s="158" t="s">
        <v>482</v>
      </c>
      <c r="B170" s="65">
        <v>9</v>
      </c>
      <c r="C170" s="66">
        <v>17</v>
      </c>
      <c r="D170" s="65">
        <v>93</v>
      </c>
      <c r="E170" s="66">
        <v>120</v>
      </c>
      <c r="F170" s="67"/>
      <c r="G170" s="65">
        <f>B170-C170</f>
        <v>-8</v>
      </c>
      <c r="H170" s="66">
        <f>D170-E170</f>
        <v>-27</v>
      </c>
      <c r="I170" s="20">
        <f>IF(C170=0, "-", IF(G170/C170&lt;10, G170/C170, "&gt;999%"))</f>
        <v>-0.47058823529411764</v>
      </c>
      <c r="J170" s="21">
        <f>IF(E170=0, "-", IF(H170/E170&lt;10, H170/E170, "&gt;999%"))</f>
        <v>-0.22500000000000001</v>
      </c>
    </row>
    <row r="171" spans="1:10" x14ac:dyDescent="0.25">
      <c r="A171" s="158" t="s">
        <v>491</v>
      </c>
      <c r="B171" s="65">
        <v>10</v>
      </c>
      <c r="C171" s="66">
        <v>8</v>
      </c>
      <c r="D171" s="65">
        <v>80</v>
      </c>
      <c r="E171" s="66">
        <v>55</v>
      </c>
      <c r="F171" s="67"/>
      <c r="G171" s="65">
        <f>B171-C171</f>
        <v>2</v>
      </c>
      <c r="H171" s="66">
        <f>D171-E171</f>
        <v>25</v>
      </c>
      <c r="I171" s="20">
        <f>IF(C171=0, "-", IF(G171/C171&lt;10, G171/C171, "&gt;999%"))</f>
        <v>0.25</v>
      </c>
      <c r="J171" s="21">
        <f>IF(E171=0, "-", IF(H171/E171&lt;10, H171/E171, "&gt;999%"))</f>
        <v>0.45454545454545453</v>
      </c>
    </row>
    <row r="172" spans="1:10" s="160" customFormat="1" ht="13" x14ac:dyDescent="0.3">
      <c r="A172" s="178" t="s">
        <v>586</v>
      </c>
      <c r="B172" s="71">
        <v>19</v>
      </c>
      <c r="C172" s="72">
        <v>27</v>
      </c>
      <c r="D172" s="71">
        <v>179</v>
      </c>
      <c r="E172" s="72">
        <v>190</v>
      </c>
      <c r="F172" s="73"/>
      <c r="G172" s="71">
        <f>B172-C172</f>
        <v>-8</v>
      </c>
      <c r="H172" s="72">
        <f>D172-E172</f>
        <v>-11</v>
      </c>
      <c r="I172" s="37">
        <f>IF(C172=0, "-", IF(G172/C172&lt;10, G172/C172, "&gt;999%"))</f>
        <v>-0.29629629629629628</v>
      </c>
      <c r="J172" s="38">
        <f>IF(E172=0, "-", IF(H172/E172&lt;10, H172/E172, "&gt;999%"))</f>
        <v>-5.7894736842105263E-2</v>
      </c>
    </row>
    <row r="173" spans="1:10" x14ac:dyDescent="0.25">
      <c r="A173" s="177"/>
      <c r="B173" s="143"/>
      <c r="C173" s="144"/>
      <c r="D173" s="143"/>
      <c r="E173" s="144"/>
      <c r="F173" s="145"/>
      <c r="G173" s="143"/>
      <c r="H173" s="144"/>
      <c r="I173" s="151"/>
      <c r="J173" s="152"/>
    </row>
    <row r="174" spans="1:10" s="139" customFormat="1" ht="13" x14ac:dyDescent="0.3">
      <c r="A174" s="159" t="s">
        <v>54</v>
      </c>
      <c r="B174" s="65"/>
      <c r="C174" s="66"/>
      <c r="D174" s="65"/>
      <c r="E174" s="66"/>
      <c r="F174" s="67"/>
      <c r="G174" s="65"/>
      <c r="H174" s="66"/>
      <c r="I174" s="20"/>
      <c r="J174" s="21"/>
    </row>
    <row r="175" spans="1:10" x14ac:dyDescent="0.25">
      <c r="A175" s="158" t="s">
        <v>454</v>
      </c>
      <c r="B175" s="65">
        <v>8</v>
      </c>
      <c r="C175" s="66">
        <v>3</v>
      </c>
      <c r="D175" s="65">
        <v>49</v>
      </c>
      <c r="E175" s="66">
        <v>81</v>
      </c>
      <c r="F175" s="67"/>
      <c r="G175" s="65">
        <f>B175-C175</f>
        <v>5</v>
      </c>
      <c r="H175" s="66">
        <f>D175-E175</f>
        <v>-32</v>
      </c>
      <c r="I175" s="20">
        <f>IF(C175=0, "-", IF(G175/C175&lt;10, G175/C175, "&gt;999%"))</f>
        <v>1.6666666666666667</v>
      </c>
      <c r="J175" s="21">
        <f>IF(E175=0, "-", IF(H175/E175&lt;10, H175/E175, "&gt;999%"))</f>
        <v>-0.39506172839506171</v>
      </c>
    </row>
    <row r="176" spans="1:10" x14ac:dyDescent="0.25">
      <c r="A176" s="158" t="s">
        <v>461</v>
      </c>
      <c r="B176" s="65">
        <v>56</v>
      </c>
      <c r="C176" s="66">
        <v>43</v>
      </c>
      <c r="D176" s="65">
        <v>307</v>
      </c>
      <c r="E176" s="66">
        <v>344</v>
      </c>
      <c r="F176" s="67"/>
      <c r="G176" s="65">
        <f>B176-C176</f>
        <v>13</v>
      </c>
      <c r="H176" s="66">
        <f>D176-E176</f>
        <v>-37</v>
      </c>
      <c r="I176" s="20">
        <f>IF(C176=0, "-", IF(G176/C176&lt;10, G176/C176, "&gt;999%"))</f>
        <v>0.30232558139534882</v>
      </c>
      <c r="J176" s="21">
        <f>IF(E176=0, "-", IF(H176/E176&lt;10, H176/E176, "&gt;999%"))</f>
        <v>-0.10755813953488372</v>
      </c>
    </row>
    <row r="177" spans="1:10" x14ac:dyDescent="0.25">
      <c r="A177" s="158" t="s">
        <v>389</v>
      </c>
      <c r="B177" s="65">
        <v>45</v>
      </c>
      <c r="C177" s="66">
        <v>14</v>
      </c>
      <c r="D177" s="65">
        <v>184</v>
      </c>
      <c r="E177" s="66">
        <v>175</v>
      </c>
      <c r="F177" s="67"/>
      <c r="G177" s="65">
        <f>B177-C177</f>
        <v>31</v>
      </c>
      <c r="H177" s="66">
        <f>D177-E177</f>
        <v>9</v>
      </c>
      <c r="I177" s="20">
        <f>IF(C177=0, "-", IF(G177/C177&lt;10, G177/C177, "&gt;999%"))</f>
        <v>2.2142857142857144</v>
      </c>
      <c r="J177" s="21">
        <f>IF(E177=0, "-", IF(H177/E177&lt;10, H177/E177, "&gt;999%"))</f>
        <v>5.1428571428571428E-2</v>
      </c>
    </row>
    <row r="178" spans="1:10" s="160" customFormat="1" ht="13" x14ac:dyDescent="0.3">
      <c r="A178" s="178" t="s">
        <v>587</v>
      </c>
      <c r="B178" s="71">
        <v>109</v>
      </c>
      <c r="C178" s="72">
        <v>60</v>
      </c>
      <c r="D178" s="71">
        <v>540</v>
      </c>
      <c r="E178" s="72">
        <v>600</v>
      </c>
      <c r="F178" s="73"/>
      <c r="G178" s="71">
        <f>B178-C178</f>
        <v>49</v>
      </c>
      <c r="H178" s="72">
        <f>D178-E178</f>
        <v>-60</v>
      </c>
      <c r="I178" s="37">
        <f>IF(C178=0, "-", IF(G178/C178&lt;10, G178/C178, "&gt;999%"))</f>
        <v>0.81666666666666665</v>
      </c>
      <c r="J178" s="38">
        <f>IF(E178=0, "-", IF(H178/E178&lt;10, H178/E178, "&gt;999%"))</f>
        <v>-0.1</v>
      </c>
    </row>
    <row r="179" spans="1:10" x14ac:dyDescent="0.25">
      <c r="A179" s="177"/>
      <c r="B179" s="143"/>
      <c r="C179" s="144"/>
      <c r="D179" s="143"/>
      <c r="E179" s="144"/>
      <c r="F179" s="145"/>
      <c r="G179" s="143"/>
      <c r="H179" s="144"/>
      <c r="I179" s="151"/>
      <c r="J179" s="152"/>
    </row>
    <row r="180" spans="1:10" s="139" customFormat="1" ht="13" x14ac:dyDescent="0.3">
      <c r="A180" s="159" t="s">
        <v>55</v>
      </c>
      <c r="B180" s="65"/>
      <c r="C180" s="66"/>
      <c r="D180" s="65"/>
      <c r="E180" s="66"/>
      <c r="F180" s="67"/>
      <c r="G180" s="65"/>
      <c r="H180" s="66"/>
      <c r="I180" s="20"/>
      <c r="J180" s="21"/>
    </row>
    <row r="181" spans="1:10" x14ac:dyDescent="0.25">
      <c r="A181" s="158" t="s">
        <v>492</v>
      </c>
      <c r="B181" s="65">
        <v>1</v>
      </c>
      <c r="C181" s="66">
        <v>0</v>
      </c>
      <c r="D181" s="65">
        <v>1</v>
      </c>
      <c r="E181" s="66">
        <v>0</v>
      </c>
      <c r="F181" s="67"/>
      <c r="G181" s="65">
        <f>B181-C181</f>
        <v>1</v>
      </c>
      <c r="H181" s="66">
        <f>D181-E181</f>
        <v>1</v>
      </c>
      <c r="I181" s="20" t="str">
        <f>IF(C181=0, "-", IF(G181/C181&lt;10, G181/C181, "&gt;999%"))</f>
        <v>-</v>
      </c>
      <c r="J181" s="21" t="str">
        <f>IF(E181=0, "-", IF(H181/E181&lt;10, H181/E181, "&gt;999%"))</f>
        <v>-</v>
      </c>
    </row>
    <row r="182" spans="1:10" s="160" customFormat="1" ht="13" x14ac:dyDescent="0.3">
      <c r="A182" s="178" t="s">
        <v>588</v>
      </c>
      <c r="B182" s="71">
        <v>1</v>
      </c>
      <c r="C182" s="72">
        <v>0</v>
      </c>
      <c r="D182" s="71">
        <v>1</v>
      </c>
      <c r="E182" s="72">
        <v>0</v>
      </c>
      <c r="F182" s="73"/>
      <c r="G182" s="71">
        <f>B182-C182</f>
        <v>1</v>
      </c>
      <c r="H182" s="72">
        <f>D182-E182</f>
        <v>1</v>
      </c>
      <c r="I182" s="37" t="str">
        <f>IF(C182=0, "-", IF(G182/C182&lt;10, G182/C182, "&gt;999%"))</f>
        <v>-</v>
      </c>
      <c r="J182" s="38" t="str">
        <f>IF(E182=0, "-", IF(H182/E182&lt;10, H182/E182, "&gt;999%"))</f>
        <v>-</v>
      </c>
    </row>
    <row r="183" spans="1:10" x14ac:dyDescent="0.25">
      <c r="A183" s="177"/>
      <c r="B183" s="143"/>
      <c r="C183" s="144"/>
      <c r="D183" s="143"/>
      <c r="E183" s="144"/>
      <c r="F183" s="145"/>
      <c r="G183" s="143"/>
      <c r="H183" s="144"/>
      <c r="I183" s="151"/>
      <c r="J183" s="152"/>
    </row>
    <row r="184" spans="1:10" s="139" customFormat="1" ht="13" x14ac:dyDescent="0.3">
      <c r="A184" s="159" t="s">
        <v>56</v>
      </c>
      <c r="B184" s="65"/>
      <c r="C184" s="66"/>
      <c r="D184" s="65"/>
      <c r="E184" s="66"/>
      <c r="F184" s="67"/>
      <c r="G184" s="65"/>
      <c r="H184" s="66"/>
      <c r="I184" s="20"/>
      <c r="J184" s="21"/>
    </row>
    <row r="185" spans="1:10" x14ac:dyDescent="0.25">
      <c r="A185" s="158" t="s">
        <v>336</v>
      </c>
      <c r="B185" s="65">
        <v>0</v>
      </c>
      <c r="C185" s="66">
        <v>0</v>
      </c>
      <c r="D185" s="65">
        <v>0</v>
      </c>
      <c r="E185" s="66">
        <v>3</v>
      </c>
      <c r="F185" s="67"/>
      <c r="G185" s="65">
        <f>B185-C185</f>
        <v>0</v>
      </c>
      <c r="H185" s="66">
        <f>D185-E185</f>
        <v>-3</v>
      </c>
      <c r="I185" s="20" t="str">
        <f>IF(C185=0, "-", IF(G185/C185&lt;10, G185/C185, "&gt;999%"))</f>
        <v>-</v>
      </c>
      <c r="J185" s="21">
        <f>IF(E185=0, "-", IF(H185/E185&lt;10, H185/E185, "&gt;999%"))</f>
        <v>-1</v>
      </c>
    </row>
    <row r="186" spans="1:10" x14ac:dyDescent="0.25">
      <c r="A186" s="158" t="s">
        <v>411</v>
      </c>
      <c r="B186" s="65">
        <v>0</v>
      </c>
      <c r="C186" s="66">
        <v>0</v>
      </c>
      <c r="D186" s="65">
        <v>4</v>
      </c>
      <c r="E186" s="66">
        <v>4</v>
      </c>
      <c r="F186" s="67"/>
      <c r="G186" s="65">
        <f>B186-C186</f>
        <v>0</v>
      </c>
      <c r="H186" s="66">
        <f>D186-E186</f>
        <v>0</v>
      </c>
      <c r="I186" s="20" t="str">
        <f>IF(C186=0, "-", IF(G186/C186&lt;10, G186/C186, "&gt;999%"))</f>
        <v>-</v>
      </c>
      <c r="J186" s="21">
        <f>IF(E186=0, "-", IF(H186/E186&lt;10, H186/E186, "&gt;999%"))</f>
        <v>0</v>
      </c>
    </row>
    <row r="187" spans="1:10" x14ac:dyDescent="0.25">
      <c r="A187" s="158" t="s">
        <v>412</v>
      </c>
      <c r="B187" s="65">
        <v>0</v>
      </c>
      <c r="C187" s="66">
        <v>0</v>
      </c>
      <c r="D187" s="65">
        <v>0</v>
      </c>
      <c r="E187" s="66">
        <v>1</v>
      </c>
      <c r="F187" s="67"/>
      <c r="G187" s="65">
        <f>B187-C187</f>
        <v>0</v>
      </c>
      <c r="H187" s="66">
        <f>D187-E187</f>
        <v>-1</v>
      </c>
      <c r="I187" s="20" t="str">
        <f>IF(C187=0, "-", IF(G187/C187&lt;10, G187/C187, "&gt;999%"))</f>
        <v>-</v>
      </c>
      <c r="J187" s="21">
        <f>IF(E187=0, "-", IF(H187/E187&lt;10, H187/E187, "&gt;999%"))</f>
        <v>-1</v>
      </c>
    </row>
    <row r="188" spans="1:10" x14ac:dyDescent="0.25">
      <c r="A188" s="158" t="s">
        <v>243</v>
      </c>
      <c r="B188" s="65">
        <v>0</v>
      </c>
      <c r="C188" s="66">
        <v>0</v>
      </c>
      <c r="D188" s="65">
        <v>2</v>
      </c>
      <c r="E188" s="66">
        <v>0</v>
      </c>
      <c r="F188" s="67"/>
      <c r="G188" s="65">
        <f>B188-C188</f>
        <v>0</v>
      </c>
      <c r="H188" s="66">
        <f>D188-E188</f>
        <v>2</v>
      </c>
      <c r="I188" s="20" t="str">
        <f>IF(C188=0, "-", IF(G188/C188&lt;10, G188/C188, "&gt;999%"))</f>
        <v>-</v>
      </c>
      <c r="J188" s="21" t="str">
        <f>IF(E188=0, "-", IF(H188/E188&lt;10, H188/E188, "&gt;999%"))</f>
        <v>-</v>
      </c>
    </row>
    <row r="189" spans="1:10" s="160" customFormat="1" ht="13" x14ac:dyDescent="0.3">
      <c r="A189" s="178" t="s">
        <v>589</v>
      </c>
      <c r="B189" s="71">
        <v>0</v>
      </c>
      <c r="C189" s="72">
        <v>0</v>
      </c>
      <c r="D189" s="71">
        <v>6</v>
      </c>
      <c r="E189" s="72">
        <v>8</v>
      </c>
      <c r="F189" s="73"/>
      <c r="G189" s="71">
        <f>B189-C189</f>
        <v>0</v>
      </c>
      <c r="H189" s="72">
        <f>D189-E189</f>
        <v>-2</v>
      </c>
      <c r="I189" s="37" t="str">
        <f>IF(C189=0, "-", IF(G189/C189&lt;10, G189/C189, "&gt;999%"))</f>
        <v>-</v>
      </c>
      <c r="J189" s="38">
        <f>IF(E189=0, "-", IF(H189/E189&lt;10, H189/E189, "&gt;999%"))</f>
        <v>-0.25</v>
      </c>
    </row>
    <row r="190" spans="1:10" x14ac:dyDescent="0.25">
      <c r="A190" s="177"/>
      <c r="B190" s="143"/>
      <c r="C190" s="144"/>
      <c r="D190" s="143"/>
      <c r="E190" s="144"/>
      <c r="F190" s="145"/>
      <c r="G190" s="143"/>
      <c r="H190" s="144"/>
      <c r="I190" s="151"/>
      <c r="J190" s="152"/>
    </row>
    <row r="191" spans="1:10" s="139" customFormat="1" ht="13" x14ac:dyDescent="0.3">
      <c r="A191" s="159" t="s">
        <v>57</v>
      </c>
      <c r="B191" s="65"/>
      <c r="C191" s="66"/>
      <c r="D191" s="65"/>
      <c r="E191" s="66"/>
      <c r="F191" s="67"/>
      <c r="G191" s="65"/>
      <c r="H191" s="66"/>
      <c r="I191" s="20"/>
      <c r="J191" s="21"/>
    </row>
    <row r="192" spans="1:10" x14ac:dyDescent="0.25">
      <c r="A192" s="158" t="s">
        <v>352</v>
      </c>
      <c r="B192" s="65">
        <v>0</v>
      </c>
      <c r="C192" s="66">
        <v>0</v>
      </c>
      <c r="D192" s="65">
        <v>0</v>
      </c>
      <c r="E192" s="66">
        <v>7</v>
      </c>
      <c r="F192" s="67"/>
      <c r="G192" s="65">
        <f t="shared" ref="G192:G197" si="24">B192-C192</f>
        <v>0</v>
      </c>
      <c r="H192" s="66">
        <f t="shared" ref="H192:H197" si="25">D192-E192</f>
        <v>-7</v>
      </c>
      <c r="I192" s="20" t="str">
        <f t="shared" ref="I192:I197" si="26">IF(C192=0, "-", IF(G192/C192&lt;10, G192/C192, "&gt;999%"))</f>
        <v>-</v>
      </c>
      <c r="J192" s="21">
        <f t="shared" ref="J192:J197" si="27">IF(E192=0, "-", IF(H192/E192&lt;10, H192/E192, "&gt;999%"))</f>
        <v>-1</v>
      </c>
    </row>
    <row r="193" spans="1:10" x14ac:dyDescent="0.25">
      <c r="A193" s="158" t="s">
        <v>313</v>
      </c>
      <c r="B193" s="65">
        <v>1</v>
      </c>
      <c r="C193" s="66">
        <v>0</v>
      </c>
      <c r="D193" s="65">
        <v>13</v>
      </c>
      <c r="E193" s="66">
        <v>14</v>
      </c>
      <c r="F193" s="67"/>
      <c r="G193" s="65">
        <f t="shared" si="24"/>
        <v>1</v>
      </c>
      <c r="H193" s="66">
        <f t="shared" si="25"/>
        <v>-1</v>
      </c>
      <c r="I193" s="20" t="str">
        <f t="shared" si="26"/>
        <v>-</v>
      </c>
      <c r="J193" s="21">
        <f t="shared" si="27"/>
        <v>-7.1428571428571425E-2</v>
      </c>
    </row>
    <row r="194" spans="1:10" x14ac:dyDescent="0.25">
      <c r="A194" s="158" t="s">
        <v>462</v>
      </c>
      <c r="B194" s="65">
        <v>0</v>
      </c>
      <c r="C194" s="66">
        <v>3</v>
      </c>
      <c r="D194" s="65">
        <v>6</v>
      </c>
      <c r="E194" s="66">
        <v>26</v>
      </c>
      <c r="F194" s="67"/>
      <c r="G194" s="65">
        <f t="shared" si="24"/>
        <v>-3</v>
      </c>
      <c r="H194" s="66">
        <f t="shared" si="25"/>
        <v>-20</v>
      </c>
      <c r="I194" s="20">
        <f t="shared" si="26"/>
        <v>-1</v>
      </c>
      <c r="J194" s="21">
        <f t="shared" si="27"/>
        <v>-0.76923076923076927</v>
      </c>
    </row>
    <row r="195" spans="1:10" x14ac:dyDescent="0.25">
      <c r="A195" s="158" t="s">
        <v>413</v>
      </c>
      <c r="B195" s="65">
        <v>0</v>
      </c>
      <c r="C195" s="66">
        <v>1</v>
      </c>
      <c r="D195" s="65">
        <v>10</v>
      </c>
      <c r="E195" s="66">
        <v>22</v>
      </c>
      <c r="F195" s="67"/>
      <c r="G195" s="65">
        <f t="shared" si="24"/>
        <v>-1</v>
      </c>
      <c r="H195" s="66">
        <f t="shared" si="25"/>
        <v>-12</v>
      </c>
      <c r="I195" s="20">
        <f t="shared" si="26"/>
        <v>-1</v>
      </c>
      <c r="J195" s="21">
        <f t="shared" si="27"/>
        <v>-0.54545454545454541</v>
      </c>
    </row>
    <row r="196" spans="1:10" x14ac:dyDescent="0.25">
      <c r="A196" s="158" t="s">
        <v>390</v>
      </c>
      <c r="B196" s="65">
        <v>2</v>
      </c>
      <c r="C196" s="66">
        <v>2</v>
      </c>
      <c r="D196" s="65">
        <v>10</v>
      </c>
      <c r="E196" s="66">
        <v>9</v>
      </c>
      <c r="F196" s="67"/>
      <c r="G196" s="65">
        <f t="shared" si="24"/>
        <v>0</v>
      </c>
      <c r="H196" s="66">
        <f t="shared" si="25"/>
        <v>1</v>
      </c>
      <c r="I196" s="20">
        <f t="shared" si="26"/>
        <v>0</v>
      </c>
      <c r="J196" s="21">
        <f t="shared" si="27"/>
        <v>0.1111111111111111</v>
      </c>
    </row>
    <row r="197" spans="1:10" s="160" customFormat="1" ht="13" x14ac:dyDescent="0.3">
      <c r="A197" s="178" t="s">
        <v>590</v>
      </c>
      <c r="B197" s="71">
        <v>3</v>
      </c>
      <c r="C197" s="72">
        <v>6</v>
      </c>
      <c r="D197" s="71">
        <v>39</v>
      </c>
      <c r="E197" s="72">
        <v>78</v>
      </c>
      <c r="F197" s="73"/>
      <c r="G197" s="71">
        <f t="shared" si="24"/>
        <v>-3</v>
      </c>
      <c r="H197" s="72">
        <f t="shared" si="25"/>
        <v>-39</v>
      </c>
      <c r="I197" s="37">
        <f t="shared" si="26"/>
        <v>-0.5</v>
      </c>
      <c r="J197" s="38">
        <f t="shared" si="27"/>
        <v>-0.5</v>
      </c>
    </row>
    <row r="198" spans="1:10" x14ac:dyDescent="0.25">
      <c r="A198" s="177"/>
      <c r="B198" s="143"/>
      <c r="C198" s="144"/>
      <c r="D198" s="143"/>
      <c r="E198" s="144"/>
      <c r="F198" s="145"/>
      <c r="G198" s="143"/>
      <c r="H198" s="144"/>
      <c r="I198" s="151"/>
      <c r="J198" s="152"/>
    </row>
    <row r="199" spans="1:10" s="139" customFormat="1" ht="13" x14ac:dyDescent="0.3">
      <c r="A199" s="159" t="s">
        <v>58</v>
      </c>
      <c r="B199" s="65"/>
      <c r="C199" s="66"/>
      <c r="D199" s="65"/>
      <c r="E199" s="66"/>
      <c r="F199" s="67"/>
      <c r="G199" s="65"/>
      <c r="H199" s="66"/>
      <c r="I199" s="20"/>
      <c r="J199" s="21"/>
    </row>
    <row r="200" spans="1:10" x14ac:dyDescent="0.25">
      <c r="A200" s="158" t="s">
        <v>58</v>
      </c>
      <c r="B200" s="65">
        <v>6</v>
      </c>
      <c r="C200" s="66">
        <v>3</v>
      </c>
      <c r="D200" s="65">
        <v>40</v>
      </c>
      <c r="E200" s="66">
        <v>23</v>
      </c>
      <c r="F200" s="67"/>
      <c r="G200" s="65">
        <f>B200-C200</f>
        <v>3</v>
      </c>
      <c r="H200" s="66">
        <f>D200-E200</f>
        <v>17</v>
      </c>
      <c r="I200" s="20">
        <f>IF(C200=0, "-", IF(G200/C200&lt;10, G200/C200, "&gt;999%"))</f>
        <v>1</v>
      </c>
      <c r="J200" s="21">
        <f>IF(E200=0, "-", IF(H200/E200&lt;10, H200/E200, "&gt;999%"))</f>
        <v>0.73913043478260865</v>
      </c>
    </row>
    <row r="201" spans="1:10" s="160" customFormat="1" ht="13" x14ac:dyDescent="0.3">
      <c r="A201" s="178" t="s">
        <v>591</v>
      </c>
      <c r="B201" s="71">
        <v>6</v>
      </c>
      <c r="C201" s="72">
        <v>3</v>
      </c>
      <c r="D201" s="71">
        <v>40</v>
      </c>
      <c r="E201" s="72">
        <v>23</v>
      </c>
      <c r="F201" s="73"/>
      <c r="G201" s="71">
        <f>B201-C201</f>
        <v>3</v>
      </c>
      <c r="H201" s="72">
        <f>D201-E201</f>
        <v>17</v>
      </c>
      <c r="I201" s="37">
        <f>IF(C201=0, "-", IF(G201/C201&lt;10, G201/C201, "&gt;999%"))</f>
        <v>1</v>
      </c>
      <c r="J201" s="38">
        <f>IF(E201=0, "-", IF(H201/E201&lt;10, H201/E201, "&gt;999%"))</f>
        <v>0.73913043478260865</v>
      </c>
    </row>
    <row r="202" spans="1:10" x14ac:dyDescent="0.25">
      <c r="A202" s="177"/>
      <c r="B202" s="143"/>
      <c r="C202" s="144"/>
      <c r="D202" s="143"/>
      <c r="E202" s="144"/>
      <c r="F202" s="145"/>
      <c r="G202" s="143"/>
      <c r="H202" s="144"/>
      <c r="I202" s="151"/>
      <c r="J202" s="152"/>
    </row>
    <row r="203" spans="1:10" s="139" customFormat="1" ht="13" x14ac:dyDescent="0.3">
      <c r="A203" s="159" t="s">
        <v>59</v>
      </c>
      <c r="B203" s="65"/>
      <c r="C203" s="66"/>
      <c r="D203" s="65"/>
      <c r="E203" s="66"/>
      <c r="F203" s="67"/>
      <c r="G203" s="65"/>
      <c r="H203" s="66"/>
      <c r="I203" s="20"/>
      <c r="J203" s="21"/>
    </row>
    <row r="204" spans="1:10" x14ac:dyDescent="0.25">
      <c r="A204" s="158" t="s">
        <v>265</v>
      </c>
      <c r="B204" s="65">
        <v>12</v>
      </c>
      <c r="C204" s="66">
        <v>6</v>
      </c>
      <c r="D204" s="65">
        <v>82</v>
      </c>
      <c r="E204" s="66">
        <v>51</v>
      </c>
      <c r="F204" s="67"/>
      <c r="G204" s="65">
        <f t="shared" ref="G204:G215" si="28">B204-C204</f>
        <v>6</v>
      </c>
      <c r="H204" s="66">
        <f t="shared" ref="H204:H215" si="29">D204-E204</f>
        <v>31</v>
      </c>
      <c r="I204" s="20">
        <f t="shared" ref="I204:I215" si="30">IF(C204=0, "-", IF(G204/C204&lt;10, G204/C204, "&gt;999%"))</f>
        <v>1</v>
      </c>
      <c r="J204" s="21">
        <f t="shared" ref="J204:J215" si="31">IF(E204=0, "-", IF(H204/E204&lt;10, H204/E204, "&gt;999%"))</f>
        <v>0.60784313725490191</v>
      </c>
    </row>
    <row r="205" spans="1:10" x14ac:dyDescent="0.25">
      <c r="A205" s="158" t="s">
        <v>208</v>
      </c>
      <c r="B205" s="65">
        <v>6</v>
      </c>
      <c r="C205" s="66">
        <v>12</v>
      </c>
      <c r="D205" s="65">
        <v>38</v>
      </c>
      <c r="E205" s="66">
        <v>91</v>
      </c>
      <c r="F205" s="67"/>
      <c r="G205" s="65">
        <f t="shared" si="28"/>
        <v>-6</v>
      </c>
      <c r="H205" s="66">
        <f t="shared" si="29"/>
        <v>-53</v>
      </c>
      <c r="I205" s="20">
        <f t="shared" si="30"/>
        <v>-0.5</v>
      </c>
      <c r="J205" s="21">
        <f t="shared" si="31"/>
        <v>-0.58241758241758246</v>
      </c>
    </row>
    <row r="206" spans="1:10" x14ac:dyDescent="0.25">
      <c r="A206" s="158" t="s">
        <v>414</v>
      </c>
      <c r="B206" s="65">
        <v>6</v>
      </c>
      <c r="C206" s="66">
        <v>1</v>
      </c>
      <c r="D206" s="65">
        <v>21</v>
      </c>
      <c r="E206" s="66">
        <v>6</v>
      </c>
      <c r="F206" s="67"/>
      <c r="G206" s="65">
        <f t="shared" si="28"/>
        <v>5</v>
      </c>
      <c r="H206" s="66">
        <f t="shared" si="29"/>
        <v>15</v>
      </c>
      <c r="I206" s="20">
        <f t="shared" si="30"/>
        <v>5</v>
      </c>
      <c r="J206" s="21">
        <f t="shared" si="31"/>
        <v>2.5</v>
      </c>
    </row>
    <row r="207" spans="1:10" x14ac:dyDescent="0.25">
      <c r="A207" s="158" t="s">
        <v>337</v>
      </c>
      <c r="B207" s="65">
        <v>6</v>
      </c>
      <c r="C207" s="66">
        <v>4</v>
      </c>
      <c r="D207" s="65">
        <v>32</v>
      </c>
      <c r="E207" s="66">
        <v>21</v>
      </c>
      <c r="F207" s="67"/>
      <c r="G207" s="65">
        <f t="shared" si="28"/>
        <v>2</v>
      </c>
      <c r="H207" s="66">
        <f t="shared" si="29"/>
        <v>11</v>
      </c>
      <c r="I207" s="20">
        <f t="shared" si="30"/>
        <v>0.5</v>
      </c>
      <c r="J207" s="21">
        <f t="shared" si="31"/>
        <v>0.52380952380952384</v>
      </c>
    </row>
    <row r="208" spans="1:10" x14ac:dyDescent="0.25">
      <c r="A208" s="158" t="s">
        <v>191</v>
      </c>
      <c r="B208" s="65">
        <v>13</v>
      </c>
      <c r="C208" s="66">
        <v>3</v>
      </c>
      <c r="D208" s="65">
        <v>75</v>
      </c>
      <c r="E208" s="66">
        <v>26</v>
      </c>
      <c r="F208" s="67"/>
      <c r="G208" s="65">
        <f t="shared" si="28"/>
        <v>10</v>
      </c>
      <c r="H208" s="66">
        <f t="shared" si="29"/>
        <v>49</v>
      </c>
      <c r="I208" s="20">
        <f t="shared" si="30"/>
        <v>3.3333333333333335</v>
      </c>
      <c r="J208" s="21">
        <f t="shared" si="31"/>
        <v>1.8846153846153846</v>
      </c>
    </row>
    <row r="209" spans="1:10" x14ac:dyDescent="0.25">
      <c r="A209" s="158" t="s">
        <v>195</v>
      </c>
      <c r="B209" s="65">
        <v>4</v>
      </c>
      <c r="C209" s="66">
        <v>18</v>
      </c>
      <c r="D209" s="65">
        <v>62</v>
      </c>
      <c r="E209" s="66">
        <v>91</v>
      </c>
      <c r="F209" s="67"/>
      <c r="G209" s="65">
        <f t="shared" si="28"/>
        <v>-14</v>
      </c>
      <c r="H209" s="66">
        <f t="shared" si="29"/>
        <v>-29</v>
      </c>
      <c r="I209" s="20">
        <f t="shared" si="30"/>
        <v>-0.77777777777777779</v>
      </c>
      <c r="J209" s="21">
        <f t="shared" si="31"/>
        <v>-0.31868131868131866</v>
      </c>
    </row>
    <row r="210" spans="1:10" x14ac:dyDescent="0.25">
      <c r="A210" s="158" t="s">
        <v>314</v>
      </c>
      <c r="B210" s="65">
        <v>19</v>
      </c>
      <c r="C210" s="66">
        <v>17</v>
      </c>
      <c r="D210" s="65">
        <v>108</v>
      </c>
      <c r="E210" s="66">
        <v>144</v>
      </c>
      <c r="F210" s="67"/>
      <c r="G210" s="65">
        <f t="shared" si="28"/>
        <v>2</v>
      </c>
      <c r="H210" s="66">
        <f t="shared" si="29"/>
        <v>-36</v>
      </c>
      <c r="I210" s="20">
        <f t="shared" si="30"/>
        <v>0.11764705882352941</v>
      </c>
      <c r="J210" s="21">
        <f t="shared" si="31"/>
        <v>-0.25</v>
      </c>
    </row>
    <row r="211" spans="1:10" x14ac:dyDescent="0.25">
      <c r="A211" s="158" t="s">
        <v>391</v>
      </c>
      <c r="B211" s="65">
        <v>9</v>
      </c>
      <c r="C211" s="66">
        <v>8</v>
      </c>
      <c r="D211" s="65">
        <v>82</v>
      </c>
      <c r="E211" s="66">
        <v>64</v>
      </c>
      <c r="F211" s="67"/>
      <c r="G211" s="65">
        <f t="shared" si="28"/>
        <v>1</v>
      </c>
      <c r="H211" s="66">
        <f t="shared" si="29"/>
        <v>18</v>
      </c>
      <c r="I211" s="20">
        <f t="shared" si="30"/>
        <v>0.125</v>
      </c>
      <c r="J211" s="21">
        <f t="shared" si="31"/>
        <v>0.28125</v>
      </c>
    </row>
    <row r="212" spans="1:10" x14ac:dyDescent="0.25">
      <c r="A212" s="158" t="s">
        <v>353</v>
      </c>
      <c r="B212" s="65">
        <v>23</v>
      </c>
      <c r="C212" s="66">
        <v>20</v>
      </c>
      <c r="D212" s="65">
        <v>143</v>
      </c>
      <c r="E212" s="66">
        <v>152</v>
      </c>
      <c r="F212" s="67"/>
      <c r="G212" s="65">
        <f t="shared" si="28"/>
        <v>3</v>
      </c>
      <c r="H212" s="66">
        <f t="shared" si="29"/>
        <v>-9</v>
      </c>
      <c r="I212" s="20">
        <f t="shared" si="30"/>
        <v>0.15</v>
      </c>
      <c r="J212" s="21">
        <f t="shared" si="31"/>
        <v>-5.921052631578947E-2</v>
      </c>
    </row>
    <row r="213" spans="1:10" x14ac:dyDescent="0.25">
      <c r="A213" s="158" t="s">
        <v>252</v>
      </c>
      <c r="B213" s="65">
        <v>1</v>
      </c>
      <c r="C213" s="66">
        <v>1</v>
      </c>
      <c r="D213" s="65">
        <v>17</v>
      </c>
      <c r="E213" s="66">
        <v>22</v>
      </c>
      <c r="F213" s="67"/>
      <c r="G213" s="65">
        <f t="shared" si="28"/>
        <v>0</v>
      </c>
      <c r="H213" s="66">
        <f t="shared" si="29"/>
        <v>-5</v>
      </c>
      <c r="I213" s="20">
        <f t="shared" si="30"/>
        <v>0</v>
      </c>
      <c r="J213" s="21">
        <f t="shared" si="31"/>
        <v>-0.22727272727272727</v>
      </c>
    </row>
    <row r="214" spans="1:10" x14ac:dyDescent="0.25">
      <c r="A214" s="158" t="s">
        <v>300</v>
      </c>
      <c r="B214" s="65">
        <v>6</v>
      </c>
      <c r="C214" s="66">
        <v>11</v>
      </c>
      <c r="D214" s="65">
        <v>75</v>
      </c>
      <c r="E214" s="66">
        <v>86</v>
      </c>
      <c r="F214" s="67"/>
      <c r="G214" s="65">
        <f t="shared" si="28"/>
        <v>-5</v>
      </c>
      <c r="H214" s="66">
        <f t="shared" si="29"/>
        <v>-11</v>
      </c>
      <c r="I214" s="20">
        <f t="shared" si="30"/>
        <v>-0.45454545454545453</v>
      </c>
      <c r="J214" s="21">
        <f t="shared" si="31"/>
        <v>-0.12790697674418605</v>
      </c>
    </row>
    <row r="215" spans="1:10" s="160" customFormat="1" ht="13" x14ac:dyDescent="0.3">
      <c r="A215" s="178" t="s">
        <v>592</v>
      </c>
      <c r="B215" s="71">
        <v>105</v>
      </c>
      <c r="C215" s="72">
        <v>101</v>
      </c>
      <c r="D215" s="71">
        <v>735</v>
      </c>
      <c r="E215" s="72">
        <v>754</v>
      </c>
      <c r="F215" s="73"/>
      <c r="G215" s="71">
        <f t="shared" si="28"/>
        <v>4</v>
      </c>
      <c r="H215" s="72">
        <f t="shared" si="29"/>
        <v>-19</v>
      </c>
      <c r="I215" s="37">
        <f t="shared" si="30"/>
        <v>3.9603960396039604E-2</v>
      </c>
      <c r="J215" s="38">
        <f t="shared" si="31"/>
        <v>-2.5198938992042442E-2</v>
      </c>
    </row>
    <row r="216" spans="1:10" x14ac:dyDescent="0.25">
      <c r="A216" s="177"/>
      <c r="B216" s="143"/>
      <c r="C216" s="144"/>
      <c r="D216" s="143"/>
      <c r="E216" s="144"/>
      <c r="F216" s="145"/>
      <c r="G216" s="143"/>
      <c r="H216" s="144"/>
      <c r="I216" s="151"/>
      <c r="J216" s="152"/>
    </row>
    <row r="217" spans="1:10" s="139" customFormat="1" ht="13" x14ac:dyDescent="0.3">
      <c r="A217" s="159" t="s">
        <v>60</v>
      </c>
      <c r="B217" s="65"/>
      <c r="C217" s="66"/>
      <c r="D217" s="65"/>
      <c r="E217" s="66"/>
      <c r="F217" s="67"/>
      <c r="G217" s="65"/>
      <c r="H217" s="66"/>
      <c r="I217" s="20"/>
      <c r="J217" s="21"/>
    </row>
    <row r="218" spans="1:10" x14ac:dyDescent="0.25">
      <c r="A218" s="158" t="s">
        <v>295</v>
      </c>
      <c r="B218" s="65">
        <v>0</v>
      </c>
      <c r="C218" s="66">
        <v>0</v>
      </c>
      <c r="D218" s="65">
        <v>1</v>
      </c>
      <c r="E218" s="66">
        <v>0</v>
      </c>
      <c r="F218" s="67"/>
      <c r="G218" s="65">
        <f>B218-C218</f>
        <v>0</v>
      </c>
      <c r="H218" s="66">
        <f>D218-E218</f>
        <v>1</v>
      </c>
      <c r="I218" s="20" t="str">
        <f>IF(C218=0, "-", IF(G218/C218&lt;10, G218/C218, "&gt;999%"))</f>
        <v>-</v>
      </c>
      <c r="J218" s="21" t="str">
        <f>IF(E218=0, "-", IF(H218/E218&lt;10, H218/E218, "&gt;999%"))</f>
        <v>-</v>
      </c>
    </row>
    <row r="219" spans="1:10" s="160" customFormat="1" ht="13" x14ac:dyDescent="0.3">
      <c r="A219" s="178" t="s">
        <v>593</v>
      </c>
      <c r="B219" s="71">
        <v>0</v>
      </c>
      <c r="C219" s="72">
        <v>0</v>
      </c>
      <c r="D219" s="71">
        <v>1</v>
      </c>
      <c r="E219" s="72">
        <v>0</v>
      </c>
      <c r="F219" s="73"/>
      <c r="G219" s="71">
        <f>B219-C219</f>
        <v>0</v>
      </c>
      <c r="H219" s="72">
        <f>D219-E219</f>
        <v>1</v>
      </c>
      <c r="I219" s="37" t="str">
        <f>IF(C219=0, "-", IF(G219/C219&lt;10, G219/C219, "&gt;999%"))</f>
        <v>-</v>
      </c>
      <c r="J219" s="38" t="str">
        <f>IF(E219=0, "-", IF(H219/E219&lt;10, H219/E219, "&gt;999%"))</f>
        <v>-</v>
      </c>
    </row>
    <row r="220" spans="1:10" x14ac:dyDescent="0.25">
      <c r="A220" s="177"/>
      <c r="B220" s="143"/>
      <c r="C220" s="144"/>
      <c r="D220" s="143"/>
      <c r="E220" s="144"/>
      <c r="F220" s="145"/>
      <c r="G220" s="143"/>
      <c r="H220" s="144"/>
      <c r="I220" s="151"/>
      <c r="J220" s="152"/>
    </row>
    <row r="221" spans="1:10" s="139" customFormat="1" ht="13" x14ac:dyDescent="0.3">
      <c r="A221" s="159" t="s">
        <v>61</v>
      </c>
      <c r="B221" s="65"/>
      <c r="C221" s="66"/>
      <c r="D221" s="65"/>
      <c r="E221" s="66"/>
      <c r="F221" s="67"/>
      <c r="G221" s="65"/>
      <c r="H221" s="66"/>
      <c r="I221" s="20"/>
      <c r="J221" s="21"/>
    </row>
    <row r="222" spans="1:10" x14ac:dyDescent="0.25">
      <c r="A222" s="158" t="s">
        <v>415</v>
      </c>
      <c r="B222" s="65">
        <v>8</v>
      </c>
      <c r="C222" s="66">
        <v>1</v>
      </c>
      <c r="D222" s="65">
        <v>49</v>
      </c>
      <c r="E222" s="66">
        <v>17</v>
      </c>
      <c r="F222" s="67"/>
      <c r="G222" s="65">
        <f t="shared" ref="G222:G229" si="32">B222-C222</f>
        <v>7</v>
      </c>
      <c r="H222" s="66">
        <f t="shared" ref="H222:H229" si="33">D222-E222</f>
        <v>32</v>
      </c>
      <c r="I222" s="20">
        <f t="shared" ref="I222:I229" si="34">IF(C222=0, "-", IF(G222/C222&lt;10, G222/C222, "&gt;999%"))</f>
        <v>7</v>
      </c>
      <c r="J222" s="21">
        <f t="shared" ref="J222:J229" si="35">IF(E222=0, "-", IF(H222/E222&lt;10, H222/E222, "&gt;999%"))</f>
        <v>1.8823529411764706</v>
      </c>
    </row>
    <row r="223" spans="1:10" x14ac:dyDescent="0.25">
      <c r="A223" s="158" t="s">
        <v>426</v>
      </c>
      <c r="B223" s="65">
        <v>0</v>
      </c>
      <c r="C223" s="66">
        <v>1</v>
      </c>
      <c r="D223" s="65">
        <v>6</v>
      </c>
      <c r="E223" s="66">
        <v>5</v>
      </c>
      <c r="F223" s="67"/>
      <c r="G223" s="65">
        <f t="shared" si="32"/>
        <v>-1</v>
      </c>
      <c r="H223" s="66">
        <f t="shared" si="33"/>
        <v>1</v>
      </c>
      <c r="I223" s="20">
        <f t="shared" si="34"/>
        <v>-1</v>
      </c>
      <c r="J223" s="21">
        <f t="shared" si="35"/>
        <v>0.2</v>
      </c>
    </row>
    <row r="224" spans="1:10" x14ac:dyDescent="0.25">
      <c r="A224" s="158" t="s">
        <v>373</v>
      </c>
      <c r="B224" s="65">
        <v>0</v>
      </c>
      <c r="C224" s="66">
        <v>1</v>
      </c>
      <c r="D224" s="65">
        <v>3</v>
      </c>
      <c r="E224" s="66">
        <v>10</v>
      </c>
      <c r="F224" s="67"/>
      <c r="G224" s="65">
        <f t="shared" si="32"/>
        <v>-1</v>
      </c>
      <c r="H224" s="66">
        <f t="shared" si="33"/>
        <v>-7</v>
      </c>
      <c r="I224" s="20">
        <f t="shared" si="34"/>
        <v>-1</v>
      </c>
      <c r="J224" s="21">
        <f t="shared" si="35"/>
        <v>-0.7</v>
      </c>
    </row>
    <row r="225" spans="1:10" x14ac:dyDescent="0.25">
      <c r="A225" s="158" t="s">
        <v>430</v>
      </c>
      <c r="B225" s="65">
        <v>0</v>
      </c>
      <c r="C225" s="66">
        <v>1</v>
      </c>
      <c r="D225" s="65">
        <v>3</v>
      </c>
      <c r="E225" s="66">
        <v>4</v>
      </c>
      <c r="F225" s="67"/>
      <c r="G225" s="65">
        <f t="shared" si="32"/>
        <v>-1</v>
      </c>
      <c r="H225" s="66">
        <f t="shared" si="33"/>
        <v>-1</v>
      </c>
      <c r="I225" s="20">
        <f t="shared" si="34"/>
        <v>-1</v>
      </c>
      <c r="J225" s="21">
        <f t="shared" si="35"/>
        <v>-0.25</v>
      </c>
    </row>
    <row r="226" spans="1:10" x14ac:dyDescent="0.25">
      <c r="A226" s="158" t="s">
        <v>374</v>
      </c>
      <c r="B226" s="65">
        <v>0</v>
      </c>
      <c r="C226" s="66">
        <v>3</v>
      </c>
      <c r="D226" s="65">
        <v>5</v>
      </c>
      <c r="E226" s="66">
        <v>10</v>
      </c>
      <c r="F226" s="67"/>
      <c r="G226" s="65">
        <f t="shared" si="32"/>
        <v>-3</v>
      </c>
      <c r="H226" s="66">
        <f t="shared" si="33"/>
        <v>-5</v>
      </c>
      <c r="I226" s="20">
        <f t="shared" si="34"/>
        <v>-1</v>
      </c>
      <c r="J226" s="21">
        <f t="shared" si="35"/>
        <v>-0.5</v>
      </c>
    </row>
    <row r="227" spans="1:10" x14ac:dyDescent="0.25">
      <c r="A227" s="158" t="s">
        <v>416</v>
      </c>
      <c r="B227" s="65">
        <v>6</v>
      </c>
      <c r="C227" s="66">
        <v>1</v>
      </c>
      <c r="D227" s="65">
        <v>21</v>
      </c>
      <c r="E227" s="66">
        <v>11</v>
      </c>
      <c r="F227" s="67"/>
      <c r="G227" s="65">
        <f t="shared" si="32"/>
        <v>5</v>
      </c>
      <c r="H227" s="66">
        <f t="shared" si="33"/>
        <v>10</v>
      </c>
      <c r="I227" s="20">
        <f t="shared" si="34"/>
        <v>5</v>
      </c>
      <c r="J227" s="21">
        <f t="shared" si="35"/>
        <v>0.90909090909090906</v>
      </c>
    </row>
    <row r="228" spans="1:10" x14ac:dyDescent="0.25">
      <c r="A228" s="158" t="s">
        <v>417</v>
      </c>
      <c r="B228" s="65">
        <v>1</v>
      </c>
      <c r="C228" s="66">
        <v>0</v>
      </c>
      <c r="D228" s="65">
        <v>5</v>
      </c>
      <c r="E228" s="66">
        <v>5</v>
      </c>
      <c r="F228" s="67"/>
      <c r="G228" s="65">
        <f t="shared" si="32"/>
        <v>1</v>
      </c>
      <c r="H228" s="66">
        <f t="shared" si="33"/>
        <v>0</v>
      </c>
      <c r="I228" s="20" t="str">
        <f t="shared" si="34"/>
        <v>-</v>
      </c>
      <c r="J228" s="21">
        <f t="shared" si="35"/>
        <v>0</v>
      </c>
    </row>
    <row r="229" spans="1:10" s="160" customFormat="1" ht="13" x14ac:dyDescent="0.3">
      <c r="A229" s="178" t="s">
        <v>594</v>
      </c>
      <c r="B229" s="71">
        <v>15</v>
      </c>
      <c r="C229" s="72">
        <v>8</v>
      </c>
      <c r="D229" s="71">
        <v>92</v>
      </c>
      <c r="E229" s="72">
        <v>62</v>
      </c>
      <c r="F229" s="73"/>
      <c r="G229" s="71">
        <f t="shared" si="32"/>
        <v>7</v>
      </c>
      <c r="H229" s="72">
        <f t="shared" si="33"/>
        <v>30</v>
      </c>
      <c r="I229" s="37">
        <f t="shared" si="34"/>
        <v>0.875</v>
      </c>
      <c r="J229" s="38">
        <f t="shared" si="35"/>
        <v>0.4838709677419355</v>
      </c>
    </row>
    <row r="230" spans="1:10" x14ac:dyDescent="0.25">
      <c r="A230" s="177"/>
      <c r="B230" s="143"/>
      <c r="C230" s="144"/>
      <c r="D230" s="143"/>
      <c r="E230" s="144"/>
      <c r="F230" s="145"/>
      <c r="G230" s="143"/>
      <c r="H230" s="144"/>
      <c r="I230" s="151"/>
      <c r="J230" s="152"/>
    </row>
    <row r="231" spans="1:10" s="139" customFormat="1" ht="13" x14ac:dyDescent="0.3">
      <c r="A231" s="159" t="s">
        <v>62</v>
      </c>
      <c r="B231" s="65"/>
      <c r="C231" s="66"/>
      <c r="D231" s="65"/>
      <c r="E231" s="66"/>
      <c r="F231" s="67"/>
      <c r="G231" s="65"/>
      <c r="H231" s="66"/>
      <c r="I231" s="20"/>
      <c r="J231" s="21"/>
    </row>
    <row r="232" spans="1:10" x14ac:dyDescent="0.25">
      <c r="A232" s="158" t="s">
        <v>392</v>
      </c>
      <c r="B232" s="65">
        <v>3</v>
      </c>
      <c r="C232" s="66">
        <v>3</v>
      </c>
      <c r="D232" s="65">
        <v>60</v>
      </c>
      <c r="E232" s="66">
        <v>104</v>
      </c>
      <c r="F232" s="67"/>
      <c r="G232" s="65">
        <f t="shared" ref="G232:G240" si="36">B232-C232</f>
        <v>0</v>
      </c>
      <c r="H232" s="66">
        <f t="shared" ref="H232:H240" si="37">D232-E232</f>
        <v>-44</v>
      </c>
      <c r="I232" s="20">
        <f t="shared" ref="I232:I240" si="38">IF(C232=0, "-", IF(G232/C232&lt;10, G232/C232, "&gt;999%"))</f>
        <v>0</v>
      </c>
      <c r="J232" s="21">
        <f t="shared" ref="J232:J240" si="39">IF(E232=0, "-", IF(H232/E232&lt;10, H232/E232, "&gt;999%"))</f>
        <v>-0.42307692307692307</v>
      </c>
    </row>
    <row r="233" spans="1:10" x14ac:dyDescent="0.25">
      <c r="A233" s="158" t="s">
        <v>483</v>
      </c>
      <c r="B233" s="65">
        <v>8</v>
      </c>
      <c r="C233" s="66">
        <v>2</v>
      </c>
      <c r="D233" s="65">
        <v>50</v>
      </c>
      <c r="E233" s="66">
        <v>28</v>
      </c>
      <c r="F233" s="67"/>
      <c r="G233" s="65">
        <f t="shared" si="36"/>
        <v>6</v>
      </c>
      <c r="H233" s="66">
        <f t="shared" si="37"/>
        <v>22</v>
      </c>
      <c r="I233" s="20">
        <f t="shared" si="38"/>
        <v>3</v>
      </c>
      <c r="J233" s="21">
        <f t="shared" si="39"/>
        <v>0.7857142857142857</v>
      </c>
    </row>
    <row r="234" spans="1:10" x14ac:dyDescent="0.25">
      <c r="A234" s="158" t="s">
        <v>435</v>
      </c>
      <c r="B234" s="65">
        <v>1</v>
      </c>
      <c r="C234" s="66">
        <v>0</v>
      </c>
      <c r="D234" s="65">
        <v>21</v>
      </c>
      <c r="E234" s="66">
        <v>11</v>
      </c>
      <c r="F234" s="67"/>
      <c r="G234" s="65">
        <f t="shared" si="36"/>
        <v>1</v>
      </c>
      <c r="H234" s="66">
        <f t="shared" si="37"/>
        <v>10</v>
      </c>
      <c r="I234" s="20" t="str">
        <f t="shared" si="38"/>
        <v>-</v>
      </c>
      <c r="J234" s="21">
        <f t="shared" si="39"/>
        <v>0.90909090909090906</v>
      </c>
    </row>
    <row r="235" spans="1:10" x14ac:dyDescent="0.25">
      <c r="A235" s="158" t="s">
        <v>266</v>
      </c>
      <c r="B235" s="65">
        <v>0</v>
      </c>
      <c r="C235" s="66">
        <v>0</v>
      </c>
      <c r="D235" s="65">
        <v>0</v>
      </c>
      <c r="E235" s="66">
        <v>3</v>
      </c>
      <c r="F235" s="67"/>
      <c r="G235" s="65">
        <f t="shared" si="36"/>
        <v>0</v>
      </c>
      <c r="H235" s="66">
        <f t="shared" si="37"/>
        <v>-3</v>
      </c>
      <c r="I235" s="20" t="str">
        <f t="shared" si="38"/>
        <v>-</v>
      </c>
      <c r="J235" s="21">
        <f t="shared" si="39"/>
        <v>-1</v>
      </c>
    </row>
    <row r="236" spans="1:10" x14ac:dyDescent="0.25">
      <c r="A236" s="158" t="s">
        <v>444</v>
      </c>
      <c r="B236" s="65">
        <v>4</v>
      </c>
      <c r="C236" s="66">
        <v>2</v>
      </c>
      <c r="D236" s="65">
        <v>52</v>
      </c>
      <c r="E236" s="66">
        <v>39</v>
      </c>
      <c r="F236" s="67"/>
      <c r="G236" s="65">
        <f t="shared" si="36"/>
        <v>2</v>
      </c>
      <c r="H236" s="66">
        <f t="shared" si="37"/>
        <v>13</v>
      </c>
      <c r="I236" s="20">
        <f t="shared" si="38"/>
        <v>1</v>
      </c>
      <c r="J236" s="21">
        <f t="shared" si="39"/>
        <v>0.33333333333333331</v>
      </c>
    </row>
    <row r="237" spans="1:10" x14ac:dyDescent="0.25">
      <c r="A237" s="158" t="s">
        <v>267</v>
      </c>
      <c r="B237" s="65">
        <v>1</v>
      </c>
      <c r="C237" s="66">
        <v>0</v>
      </c>
      <c r="D237" s="65">
        <v>3</v>
      </c>
      <c r="E237" s="66">
        <v>0</v>
      </c>
      <c r="F237" s="67"/>
      <c r="G237" s="65">
        <f t="shared" si="36"/>
        <v>1</v>
      </c>
      <c r="H237" s="66">
        <f t="shared" si="37"/>
        <v>3</v>
      </c>
      <c r="I237" s="20" t="str">
        <f t="shared" si="38"/>
        <v>-</v>
      </c>
      <c r="J237" s="21" t="str">
        <f t="shared" si="39"/>
        <v>-</v>
      </c>
    </row>
    <row r="238" spans="1:10" x14ac:dyDescent="0.25">
      <c r="A238" s="158" t="s">
        <v>463</v>
      </c>
      <c r="B238" s="65">
        <v>11</v>
      </c>
      <c r="C238" s="66">
        <v>32</v>
      </c>
      <c r="D238" s="65">
        <v>167</v>
      </c>
      <c r="E238" s="66">
        <v>121</v>
      </c>
      <c r="F238" s="67"/>
      <c r="G238" s="65">
        <f t="shared" si="36"/>
        <v>-21</v>
      </c>
      <c r="H238" s="66">
        <f t="shared" si="37"/>
        <v>46</v>
      </c>
      <c r="I238" s="20">
        <f t="shared" si="38"/>
        <v>-0.65625</v>
      </c>
      <c r="J238" s="21">
        <f t="shared" si="39"/>
        <v>0.38016528925619836</v>
      </c>
    </row>
    <row r="239" spans="1:10" x14ac:dyDescent="0.25">
      <c r="A239" s="158" t="s">
        <v>445</v>
      </c>
      <c r="B239" s="65">
        <v>2</v>
      </c>
      <c r="C239" s="66">
        <v>0</v>
      </c>
      <c r="D239" s="65">
        <v>6</v>
      </c>
      <c r="E239" s="66">
        <v>3</v>
      </c>
      <c r="F239" s="67"/>
      <c r="G239" s="65">
        <f t="shared" si="36"/>
        <v>2</v>
      </c>
      <c r="H239" s="66">
        <f t="shared" si="37"/>
        <v>3</v>
      </c>
      <c r="I239" s="20" t="str">
        <f t="shared" si="38"/>
        <v>-</v>
      </c>
      <c r="J239" s="21">
        <f t="shared" si="39"/>
        <v>1</v>
      </c>
    </row>
    <row r="240" spans="1:10" s="160" customFormat="1" ht="13" x14ac:dyDescent="0.3">
      <c r="A240" s="178" t="s">
        <v>595</v>
      </c>
      <c r="B240" s="71">
        <v>30</v>
      </c>
      <c r="C240" s="72">
        <v>39</v>
      </c>
      <c r="D240" s="71">
        <v>359</v>
      </c>
      <c r="E240" s="72">
        <v>309</v>
      </c>
      <c r="F240" s="73"/>
      <c r="G240" s="71">
        <f t="shared" si="36"/>
        <v>-9</v>
      </c>
      <c r="H240" s="72">
        <f t="shared" si="37"/>
        <v>50</v>
      </c>
      <c r="I240" s="37">
        <f t="shared" si="38"/>
        <v>-0.23076923076923078</v>
      </c>
      <c r="J240" s="38">
        <f t="shared" si="39"/>
        <v>0.16181229773462782</v>
      </c>
    </row>
    <row r="241" spans="1:10" x14ac:dyDescent="0.25">
      <c r="A241" s="177"/>
      <c r="B241" s="143"/>
      <c r="C241" s="144"/>
      <c r="D241" s="143"/>
      <c r="E241" s="144"/>
      <c r="F241" s="145"/>
      <c r="G241" s="143"/>
      <c r="H241" s="144"/>
      <c r="I241" s="151"/>
      <c r="J241" s="152"/>
    </row>
    <row r="242" spans="1:10" s="139" customFormat="1" ht="13" x14ac:dyDescent="0.3">
      <c r="A242" s="159" t="s">
        <v>63</v>
      </c>
      <c r="B242" s="65"/>
      <c r="C242" s="66"/>
      <c r="D242" s="65"/>
      <c r="E242" s="66"/>
      <c r="F242" s="67"/>
      <c r="G242" s="65"/>
      <c r="H242" s="66"/>
      <c r="I242" s="20"/>
      <c r="J242" s="21"/>
    </row>
    <row r="243" spans="1:10" x14ac:dyDescent="0.25">
      <c r="A243" s="158" t="s">
        <v>244</v>
      </c>
      <c r="B243" s="65">
        <v>2</v>
      </c>
      <c r="C243" s="66">
        <v>1</v>
      </c>
      <c r="D243" s="65">
        <v>10</v>
      </c>
      <c r="E243" s="66">
        <v>5</v>
      </c>
      <c r="F243" s="67"/>
      <c r="G243" s="65">
        <f t="shared" ref="G243:G248" si="40">B243-C243</f>
        <v>1</v>
      </c>
      <c r="H243" s="66">
        <f t="shared" ref="H243:H248" si="41">D243-E243</f>
        <v>5</v>
      </c>
      <c r="I243" s="20">
        <f t="shared" ref="I243:I248" si="42">IF(C243=0, "-", IF(G243/C243&lt;10, G243/C243, "&gt;999%"))</f>
        <v>1</v>
      </c>
      <c r="J243" s="21">
        <f t="shared" ref="J243:J248" si="43">IF(E243=0, "-", IF(H243/E243&lt;10, H243/E243, "&gt;999%"))</f>
        <v>1</v>
      </c>
    </row>
    <row r="244" spans="1:10" x14ac:dyDescent="0.25">
      <c r="A244" s="158" t="s">
        <v>431</v>
      </c>
      <c r="B244" s="65">
        <v>0</v>
      </c>
      <c r="C244" s="66">
        <v>0</v>
      </c>
      <c r="D244" s="65">
        <v>10</v>
      </c>
      <c r="E244" s="66">
        <v>0</v>
      </c>
      <c r="F244" s="67"/>
      <c r="G244" s="65">
        <f t="shared" si="40"/>
        <v>0</v>
      </c>
      <c r="H244" s="66">
        <f t="shared" si="41"/>
        <v>10</v>
      </c>
      <c r="I244" s="20" t="str">
        <f t="shared" si="42"/>
        <v>-</v>
      </c>
      <c r="J244" s="21" t="str">
        <f t="shared" si="43"/>
        <v>-</v>
      </c>
    </row>
    <row r="245" spans="1:10" x14ac:dyDescent="0.25">
      <c r="A245" s="158" t="s">
        <v>375</v>
      </c>
      <c r="B245" s="65">
        <v>1</v>
      </c>
      <c r="C245" s="66">
        <v>4</v>
      </c>
      <c r="D245" s="65">
        <v>33</v>
      </c>
      <c r="E245" s="66">
        <v>19</v>
      </c>
      <c r="F245" s="67"/>
      <c r="G245" s="65">
        <f t="shared" si="40"/>
        <v>-3</v>
      </c>
      <c r="H245" s="66">
        <f t="shared" si="41"/>
        <v>14</v>
      </c>
      <c r="I245" s="20">
        <f t="shared" si="42"/>
        <v>-0.75</v>
      </c>
      <c r="J245" s="21">
        <f t="shared" si="43"/>
        <v>0.73684210526315785</v>
      </c>
    </row>
    <row r="246" spans="1:10" x14ac:dyDescent="0.25">
      <c r="A246" s="158" t="s">
        <v>418</v>
      </c>
      <c r="B246" s="65">
        <v>1</v>
      </c>
      <c r="C246" s="66">
        <v>1</v>
      </c>
      <c r="D246" s="65">
        <v>9</v>
      </c>
      <c r="E246" s="66">
        <v>7</v>
      </c>
      <c r="F246" s="67"/>
      <c r="G246" s="65">
        <f t="shared" si="40"/>
        <v>0</v>
      </c>
      <c r="H246" s="66">
        <f t="shared" si="41"/>
        <v>2</v>
      </c>
      <c r="I246" s="20">
        <f t="shared" si="42"/>
        <v>0</v>
      </c>
      <c r="J246" s="21">
        <f t="shared" si="43"/>
        <v>0.2857142857142857</v>
      </c>
    </row>
    <row r="247" spans="1:10" x14ac:dyDescent="0.25">
      <c r="A247" s="158" t="s">
        <v>338</v>
      </c>
      <c r="B247" s="65">
        <v>0</v>
      </c>
      <c r="C247" s="66">
        <v>1</v>
      </c>
      <c r="D247" s="65">
        <v>23</v>
      </c>
      <c r="E247" s="66">
        <v>7</v>
      </c>
      <c r="F247" s="67"/>
      <c r="G247" s="65">
        <f t="shared" si="40"/>
        <v>-1</v>
      </c>
      <c r="H247" s="66">
        <f t="shared" si="41"/>
        <v>16</v>
      </c>
      <c r="I247" s="20">
        <f t="shared" si="42"/>
        <v>-1</v>
      </c>
      <c r="J247" s="21">
        <f t="shared" si="43"/>
        <v>2.2857142857142856</v>
      </c>
    </row>
    <row r="248" spans="1:10" s="160" customFormat="1" ht="13" x14ac:dyDescent="0.3">
      <c r="A248" s="178" t="s">
        <v>596</v>
      </c>
      <c r="B248" s="71">
        <v>4</v>
      </c>
      <c r="C248" s="72">
        <v>7</v>
      </c>
      <c r="D248" s="71">
        <v>85</v>
      </c>
      <c r="E248" s="72">
        <v>38</v>
      </c>
      <c r="F248" s="73"/>
      <c r="G248" s="71">
        <f t="shared" si="40"/>
        <v>-3</v>
      </c>
      <c r="H248" s="72">
        <f t="shared" si="41"/>
        <v>47</v>
      </c>
      <c r="I248" s="37">
        <f t="shared" si="42"/>
        <v>-0.42857142857142855</v>
      </c>
      <c r="J248" s="38">
        <f t="shared" si="43"/>
        <v>1.236842105263158</v>
      </c>
    </row>
    <row r="249" spans="1:10" x14ac:dyDescent="0.25">
      <c r="A249" s="177"/>
      <c r="B249" s="143"/>
      <c r="C249" s="144"/>
      <c r="D249" s="143"/>
      <c r="E249" s="144"/>
      <c r="F249" s="145"/>
      <c r="G249" s="143"/>
      <c r="H249" s="144"/>
      <c r="I249" s="151"/>
      <c r="J249" s="152"/>
    </row>
    <row r="250" spans="1:10" s="139" customFormat="1" ht="13" x14ac:dyDescent="0.3">
      <c r="A250" s="159" t="s">
        <v>64</v>
      </c>
      <c r="B250" s="65"/>
      <c r="C250" s="66"/>
      <c r="D250" s="65"/>
      <c r="E250" s="66"/>
      <c r="F250" s="67"/>
      <c r="G250" s="65"/>
      <c r="H250" s="66"/>
      <c r="I250" s="20"/>
      <c r="J250" s="21"/>
    </row>
    <row r="251" spans="1:10" x14ac:dyDescent="0.25">
      <c r="A251" s="158" t="s">
        <v>287</v>
      </c>
      <c r="B251" s="65">
        <v>1</v>
      </c>
      <c r="C251" s="66">
        <v>0</v>
      </c>
      <c r="D251" s="65">
        <v>3</v>
      </c>
      <c r="E251" s="66">
        <v>0</v>
      </c>
      <c r="F251" s="67"/>
      <c r="G251" s="65">
        <f>B251-C251</f>
        <v>1</v>
      </c>
      <c r="H251" s="66">
        <f>D251-E251</f>
        <v>3</v>
      </c>
      <c r="I251" s="20" t="str">
        <f>IF(C251=0, "-", IF(G251/C251&lt;10, G251/C251, "&gt;999%"))</f>
        <v>-</v>
      </c>
      <c r="J251" s="21" t="str">
        <f>IF(E251=0, "-", IF(H251/E251&lt;10, H251/E251, "&gt;999%"))</f>
        <v>-</v>
      </c>
    </row>
    <row r="252" spans="1:10" x14ac:dyDescent="0.25">
      <c r="A252" s="158" t="s">
        <v>288</v>
      </c>
      <c r="B252" s="65">
        <v>0</v>
      </c>
      <c r="C252" s="66">
        <v>0</v>
      </c>
      <c r="D252" s="65">
        <v>0</v>
      </c>
      <c r="E252" s="66">
        <v>1</v>
      </c>
      <c r="F252" s="67"/>
      <c r="G252" s="65">
        <f>B252-C252</f>
        <v>0</v>
      </c>
      <c r="H252" s="66">
        <f>D252-E252</f>
        <v>-1</v>
      </c>
      <c r="I252" s="20" t="str">
        <f>IF(C252=0, "-", IF(G252/C252&lt;10, G252/C252, "&gt;999%"))</f>
        <v>-</v>
      </c>
      <c r="J252" s="21">
        <f>IF(E252=0, "-", IF(H252/E252&lt;10, H252/E252, "&gt;999%"))</f>
        <v>-1</v>
      </c>
    </row>
    <row r="253" spans="1:10" s="160" customFormat="1" ht="13" x14ac:dyDescent="0.3">
      <c r="A253" s="178" t="s">
        <v>597</v>
      </c>
      <c r="B253" s="71">
        <v>1</v>
      </c>
      <c r="C253" s="72">
        <v>0</v>
      </c>
      <c r="D253" s="71">
        <v>3</v>
      </c>
      <c r="E253" s="72">
        <v>1</v>
      </c>
      <c r="F253" s="73"/>
      <c r="G253" s="71">
        <f>B253-C253</f>
        <v>1</v>
      </c>
      <c r="H253" s="72">
        <f>D253-E253</f>
        <v>2</v>
      </c>
      <c r="I253" s="37" t="str">
        <f>IF(C253=0, "-", IF(G253/C253&lt;10, G253/C253, "&gt;999%"))</f>
        <v>-</v>
      </c>
      <c r="J253" s="38">
        <f>IF(E253=0, "-", IF(H253/E253&lt;10, H253/E253, "&gt;999%"))</f>
        <v>2</v>
      </c>
    </row>
    <row r="254" spans="1:10" x14ac:dyDescent="0.25">
      <c r="A254" s="177"/>
      <c r="B254" s="143"/>
      <c r="C254" s="144"/>
      <c r="D254" s="143"/>
      <c r="E254" s="144"/>
      <c r="F254" s="145"/>
      <c r="G254" s="143"/>
      <c r="H254" s="144"/>
      <c r="I254" s="151"/>
      <c r="J254" s="152"/>
    </row>
    <row r="255" spans="1:10" s="139" customFormat="1" ht="13" x14ac:dyDescent="0.3">
      <c r="A255" s="159" t="s">
        <v>65</v>
      </c>
      <c r="B255" s="65"/>
      <c r="C255" s="66"/>
      <c r="D255" s="65"/>
      <c r="E255" s="66"/>
      <c r="F255" s="67"/>
      <c r="G255" s="65"/>
      <c r="H255" s="66"/>
      <c r="I255" s="20"/>
      <c r="J255" s="21"/>
    </row>
    <row r="256" spans="1:10" x14ac:dyDescent="0.25">
      <c r="A256" s="158" t="s">
        <v>502</v>
      </c>
      <c r="B256" s="65">
        <v>2</v>
      </c>
      <c r="C256" s="66">
        <v>0</v>
      </c>
      <c r="D256" s="65">
        <v>10</v>
      </c>
      <c r="E256" s="66">
        <v>6</v>
      </c>
      <c r="F256" s="67"/>
      <c r="G256" s="65">
        <f>B256-C256</f>
        <v>2</v>
      </c>
      <c r="H256" s="66">
        <f>D256-E256</f>
        <v>4</v>
      </c>
      <c r="I256" s="20" t="str">
        <f>IF(C256=0, "-", IF(G256/C256&lt;10, G256/C256, "&gt;999%"))</f>
        <v>-</v>
      </c>
      <c r="J256" s="21">
        <f>IF(E256=0, "-", IF(H256/E256&lt;10, H256/E256, "&gt;999%"))</f>
        <v>0.66666666666666663</v>
      </c>
    </row>
    <row r="257" spans="1:10" s="160" customFormat="1" ht="13" x14ac:dyDescent="0.3">
      <c r="A257" s="178" t="s">
        <v>598</v>
      </c>
      <c r="B257" s="71">
        <v>2</v>
      </c>
      <c r="C257" s="72">
        <v>0</v>
      </c>
      <c r="D257" s="71">
        <v>10</v>
      </c>
      <c r="E257" s="72">
        <v>6</v>
      </c>
      <c r="F257" s="73"/>
      <c r="G257" s="71">
        <f>B257-C257</f>
        <v>2</v>
      </c>
      <c r="H257" s="72">
        <f>D257-E257</f>
        <v>4</v>
      </c>
      <c r="I257" s="37" t="str">
        <f>IF(C257=0, "-", IF(G257/C257&lt;10, G257/C257, "&gt;999%"))</f>
        <v>-</v>
      </c>
      <c r="J257" s="38">
        <f>IF(E257=0, "-", IF(H257/E257&lt;10, H257/E257, "&gt;999%"))</f>
        <v>0.66666666666666663</v>
      </c>
    </row>
    <row r="258" spans="1:10" x14ac:dyDescent="0.25">
      <c r="A258" s="177"/>
      <c r="B258" s="143"/>
      <c r="C258" s="144"/>
      <c r="D258" s="143"/>
      <c r="E258" s="144"/>
      <c r="F258" s="145"/>
      <c r="G258" s="143"/>
      <c r="H258" s="144"/>
      <c r="I258" s="151"/>
      <c r="J258" s="152"/>
    </row>
    <row r="259" spans="1:10" s="139" customFormat="1" ht="13" x14ac:dyDescent="0.3">
      <c r="A259" s="159" t="s">
        <v>66</v>
      </c>
      <c r="B259" s="65"/>
      <c r="C259" s="66"/>
      <c r="D259" s="65"/>
      <c r="E259" s="66"/>
      <c r="F259" s="67"/>
      <c r="G259" s="65"/>
      <c r="H259" s="66"/>
      <c r="I259" s="20"/>
      <c r="J259" s="21"/>
    </row>
    <row r="260" spans="1:10" x14ac:dyDescent="0.25">
      <c r="A260" s="158" t="s">
        <v>503</v>
      </c>
      <c r="B260" s="65">
        <v>0</v>
      </c>
      <c r="C260" s="66">
        <v>0</v>
      </c>
      <c r="D260" s="65">
        <v>0</v>
      </c>
      <c r="E260" s="66">
        <v>1</v>
      </c>
      <c r="F260" s="67"/>
      <c r="G260" s="65">
        <f>B260-C260</f>
        <v>0</v>
      </c>
      <c r="H260" s="66">
        <f>D260-E260</f>
        <v>-1</v>
      </c>
      <c r="I260" s="20" t="str">
        <f>IF(C260=0, "-", IF(G260/C260&lt;10, G260/C260, "&gt;999%"))</f>
        <v>-</v>
      </c>
      <c r="J260" s="21">
        <f>IF(E260=0, "-", IF(H260/E260&lt;10, H260/E260, "&gt;999%"))</f>
        <v>-1</v>
      </c>
    </row>
    <row r="261" spans="1:10" s="160" customFormat="1" ht="13" x14ac:dyDescent="0.3">
      <c r="A261" s="178" t="s">
        <v>599</v>
      </c>
      <c r="B261" s="71">
        <v>0</v>
      </c>
      <c r="C261" s="72">
        <v>0</v>
      </c>
      <c r="D261" s="71">
        <v>0</v>
      </c>
      <c r="E261" s="72">
        <v>1</v>
      </c>
      <c r="F261" s="73"/>
      <c r="G261" s="71">
        <f>B261-C261</f>
        <v>0</v>
      </c>
      <c r="H261" s="72">
        <f>D261-E261</f>
        <v>-1</v>
      </c>
      <c r="I261" s="37" t="str">
        <f>IF(C261=0, "-", IF(G261/C261&lt;10, G261/C261, "&gt;999%"))</f>
        <v>-</v>
      </c>
      <c r="J261" s="38">
        <f>IF(E261=0, "-", IF(H261/E261&lt;10, H261/E261, "&gt;999%"))</f>
        <v>-1</v>
      </c>
    </row>
    <row r="262" spans="1:10" x14ac:dyDescent="0.25">
      <c r="A262" s="177"/>
      <c r="B262" s="143"/>
      <c r="C262" s="144"/>
      <c r="D262" s="143"/>
      <c r="E262" s="144"/>
      <c r="F262" s="145"/>
      <c r="G262" s="143"/>
      <c r="H262" s="144"/>
      <c r="I262" s="151"/>
      <c r="J262" s="152"/>
    </row>
    <row r="263" spans="1:10" s="139" customFormat="1" ht="13" x14ac:dyDescent="0.3">
      <c r="A263" s="159" t="s">
        <v>67</v>
      </c>
      <c r="B263" s="65"/>
      <c r="C263" s="66"/>
      <c r="D263" s="65"/>
      <c r="E263" s="66"/>
      <c r="F263" s="67"/>
      <c r="G263" s="65"/>
      <c r="H263" s="66"/>
      <c r="I263" s="20"/>
      <c r="J263" s="21"/>
    </row>
    <row r="264" spans="1:10" x14ac:dyDescent="0.25">
      <c r="A264" s="158" t="s">
        <v>296</v>
      </c>
      <c r="B264" s="65">
        <v>0</v>
      </c>
      <c r="C264" s="66">
        <v>0</v>
      </c>
      <c r="D264" s="65">
        <v>1</v>
      </c>
      <c r="E264" s="66">
        <v>1</v>
      </c>
      <c r="F264" s="67"/>
      <c r="G264" s="65">
        <f>B264-C264</f>
        <v>0</v>
      </c>
      <c r="H264" s="66">
        <f>D264-E264</f>
        <v>0</v>
      </c>
      <c r="I264" s="20" t="str">
        <f>IF(C264=0, "-", IF(G264/C264&lt;10, G264/C264, "&gt;999%"))</f>
        <v>-</v>
      </c>
      <c r="J264" s="21">
        <f>IF(E264=0, "-", IF(H264/E264&lt;10, H264/E264, "&gt;999%"))</f>
        <v>0</v>
      </c>
    </row>
    <row r="265" spans="1:10" x14ac:dyDescent="0.25">
      <c r="A265" s="158" t="s">
        <v>376</v>
      </c>
      <c r="B265" s="65">
        <v>0</v>
      </c>
      <c r="C265" s="66">
        <v>0</v>
      </c>
      <c r="D265" s="65">
        <v>1</v>
      </c>
      <c r="E265" s="66">
        <v>0</v>
      </c>
      <c r="F265" s="67"/>
      <c r="G265" s="65">
        <f>B265-C265</f>
        <v>0</v>
      </c>
      <c r="H265" s="66">
        <f>D265-E265</f>
        <v>1</v>
      </c>
      <c r="I265" s="20" t="str">
        <f>IF(C265=0, "-", IF(G265/C265&lt;10, G265/C265, "&gt;999%"))</f>
        <v>-</v>
      </c>
      <c r="J265" s="21" t="str">
        <f>IF(E265=0, "-", IF(H265/E265&lt;10, H265/E265, "&gt;999%"))</f>
        <v>-</v>
      </c>
    </row>
    <row r="266" spans="1:10" s="160" customFormat="1" ht="13" x14ac:dyDescent="0.3">
      <c r="A266" s="178" t="s">
        <v>600</v>
      </c>
      <c r="B266" s="71">
        <v>0</v>
      </c>
      <c r="C266" s="72">
        <v>0</v>
      </c>
      <c r="D266" s="71">
        <v>2</v>
      </c>
      <c r="E266" s="72">
        <v>1</v>
      </c>
      <c r="F266" s="73"/>
      <c r="G266" s="71">
        <f>B266-C266</f>
        <v>0</v>
      </c>
      <c r="H266" s="72">
        <f>D266-E266</f>
        <v>1</v>
      </c>
      <c r="I266" s="37" t="str">
        <f>IF(C266=0, "-", IF(G266/C266&lt;10, G266/C266, "&gt;999%"))</f>
        <v>-</v>
      </c>
      <c r="J266" s="38">
        <f>IF(E266=0, "-", IF(H266/E266&lt;10, H266/E266, "&gt;999%"))</f>
        <v>1</v>
      </c>
    </row>
    <row r="267" spans="1:10" x14ac:dyDescent="0.25">
      <c r="A267" s="177"/>
      <c r="B267" s="143"/>
      <c r="C267" s="144"/>
      <c r="D267" s="143"/>
      <c r="E267" s="144"/>
      <c r="F267" s="145"/>
      <c r="G267" s="143"/>
      <c r="H267" s="144"/>
      <c r="I267" s="151"/>
      <c r="J267" s="152"/>
    </row>
    <row r="268" spans="1:10" s="139" customFormat="1" ht="13" x14ac:dyDescent="0.3">
      <c r="A268" s="159" t="s">
        <v>68</v>
      </c>
      <c r="B268" s="65"/>
      <c r="C268" s="66"/>
      <c r="D268" s="65"/>
      <c r="E268" s="66"/>
      <c r="F268" s="67"/>
      <c r="G268" s="65"/>
      <c r="H268" s="66"/>
      <c r="I268" s="20"/>
      <c r="J268" s="21"/>
    </row>
    <row r="269" spans="1:10" x14ac:dyDescent="0.25">
      <c r="A269" s="158" t="s">
        <v>455</v>
      </c>
      <c r="B269" s="65">
        <v>6</v>
      </c>
      <c r="C269" s="66">
        <v>0</v>
      </c>
      <c r="D269" s="65">
        <v>23</v>
      </c>
      <c r="E269" s="66">
        <v>38</v>
      </c>
      <c r="F269" s="67"/>
      <c r="G269" s="65">
        <f t="shared" ref="G269:G283" si="44">B269-C269</f>
        <v>6</v>
      </c>
      <c r="H269" s="66">
        <f t="shared" ref="H269:H283" si="45">D269-E269</f>
        <v>-15</v>
      </c>
      <c r="I269" s="20" t="str">
        <f t="shared" ref="I269:I283" si="46">IF(C269=0, "-", IF(G269/C269&lt;10, G269/C269, "&gt;999%"))</f>
        <v>-</v>
      </c>
      <c r="J269" s="21">
        <f t="shared" ref="J269:J283" si="47">IF(E269=0, "-", IF(H269/E269&lt;10, H269/E269, "&gt;999%"))</f>
        <v>-0.39473684210526316</v>
      </c>
    </row>
    <row r="270" spans="1:10" x14ac:dyDescent="0.25">
      <c r="A270" s="158" t="s">
        <v>464</v>
      </c>
      <c r="B270" s="65">
        <v>28</v>
      </c>
      <c r="C270" s="66">
        <v>9</v>
      </c>
      <c r="D270" s="65">
        <v>347</v>
      </c>
      <c r="E270" s="66">
        <v>161</v>
      </c>
      <c r="F270" s="67"/>
      <c r="G270" s="65">
        <f t="shared" si="44"/>
        <v>19</v>
      </c>
      <c r="H270" s="66">
        <f t="shared" si="45"/>
        <v>186</v>
      </c>
      <c r="I270" s="20">
        <f t="shared" si="46"/>
        <v>2.1111111111111112</v>
      </c>
      <c r="J270" s="21">
        <f t="shared" si="47"/>
        <v>1.15527950310559</v>
      </c>
    </row>
    <row r="271" spans="1:10" x14ac:dyDescent="0.25">
      <c r="A271" s="158" t="s">
        <v>301</v>
      </c>
      <c r="B271" s="65">
        <v>36</v>
      </c>
      <c r="C271" s="66">
        <v>6</v>
      </c>
      <c r="D271" s="65">
        <v>231</v>
      </c>
      <c r="E271" s="66">
        <v>101</v>
      </c>
      <c r="F271" s="67"/>
      <c r="G271" s="65">
        <f t="shared" si="44"/>
        <v>30</v>
      </c>
      <c r="H271" s="66">
        <f t="shared" si="45"/>
        <v>130</v>
      </c>
      <c r="I271" s="20">
        <f t="shared" si="46"/>
        <v>5</v>
      </c>
      <c r="J271" s="21">
        <f t="shared" si="47"/>
        <v>1.2871287128712872</v>
      </c>
    </row>
    <row r="272" spans="1:10" x14ac:dyDescent="0.25">
      <c r="A272" s="158" t="s">
        <v>315</v>
      </c>
      <c r="B272" s="65">
        <v>12</v>
      </c>
      <c r="C272" s="66">
        <v>12</v>
      </c>
      <c r="D272" s="65">
        <v>121</v>
      </c>
      <c r="E272" s="66">
        <v>144</v>
      </c>
      <c r="F272" s="67"/>
      <c r="G272" s="65">
        <f t="shared" si="44"/>
        <v>0</v>
      </c>
      <c r="H272" s="66">
        <f t="shared" si="45"/>
        <v>-23</v>
      </c>
      <c r="I272" s="20">
        <f t="shared" si="46"/>
        <v>0</v>
      </c>
      <c r="J272" s="21">
        <f t="shared" si="47"/>
        <v>-0.15972222222222221</v>
      </c>
    </row>
    <row r="273" spans="1:10" x14ac:dyDescent="0.25">
      <c r="A273" s="158" t="s">
        <v>354</v>
      </c>
      <c r="B273" s="65">
        <v>11</v>
      </c>
      <c r="C273" s="66">
        <v>23</v>
      </c>
      <c r="D273" s="65">
        <v>217</v>
      </c>
      <c r="E273" s="66">
        <v>229</v>
      </c>
      <c r="F273" s="67"/>
      <c r="G273" s="65">
        <f t="shared" si="44"/>
        <v>-12</v>
      </c>
      <c r="H273" s="66">
        <f t="shared" si="45"/>
        <v>-12</v>
      </c>
      <c r="I273" s="20">
        <f t="shared" si="46"/>
        <v>-0.52173913043478259</v>
      </c>
      <c r="J273" s="21">
        <f t="shared" si="47"/>
        <v>-5.2401746724890827E-2</v>
      </c>
    </row>
    <row r="274" spans="1:10" x14ac:dyDescent="0.25">
      <c r="A274" s="158" t="s">
        <v>377</v>
      </c>
      <c r="B274" s="65">
        <v>5</v>
      </c>
      <c r="C274" s="66">
        <v>0</v>
      </c>
      <c r="D274" s="65">
        <v>23</v>
      </c>
      <c r="E274" s="66">
        <v>0</v>
      </c>
      <c r="F274" s="67"/>
      <c r="G274" s="65">
        <f t="shared" si="44"/>
        <v>5</v>
      </c>
      <c r="H274" s="66">
        <f t="shared" si="45"/>
        <v>23</v>
      </c>
      <c r="I274" s="20" t="str">
        <f t="shared" si="46"/>
        <v>-</v>
      </c>
      <c r="J274" s="21" t="str">
        <f t="shared" si="47"/>
        <v>-</v>
      </c>
    </row>
    <row r="275" spans="1:10" x14ac:dyDescent="0.25">
      <c r="A275" s="158" t="s">
        <v>393</v>
      </c>
      <c r="B275" s="65">
        <v>2</v>
      </c>
      <c r="C275" s="66">
        <v>6</v>
      </c>
      <c r="D275" s="65">
        <v>30</v>
      </c>
      <c r="E275" s="66">
        <v>39</v>
      </c>
      <c r="F275" s="67"/>
      <c r="G275" s="65">
        <f t="shared" si="44"/>
        <v>-4</v>
      </c>
      <c r="H275" s="66">
        <f t="shared" si="45"/>
        <v>-9</v>
      </c>
      <c r="I275" s="20">
        <f t="shared" si="46"/>
        <v>-0.66666666666666663</v>
      </c>
      <c r="J275" s="21">
        <f t="shared" si="47"/>
        <v>-0.23076923076923078</v>
      </c>
    </row>
    <row r="276" spans="1:10" x14ac:dyDescent="0.25">
      <c r="A276" s="158" t="s">
        <v>394</v>
      </c>
      <c r="B276" s="65">
        <v>2</v>
      </c>
      <c r="C276" s="66">
        <v>2</v>
      </c>
      <c r="D276" s="65">
        <v>43</v>
      </c>
      <c r="E276" s="66">
        <v>32</v>
      </c>
      <c r="F276" s="67"/>
      <c r="G276" s="65">
        <f t="shared" si="44"/>
        <v>0</v>
      </c>
      <c r="H276" s="66">
        <f t="shared" si="45"/>
        <v>11</v>
      </c>
      <c r="I276" s="20">
        <f t="shared" si="46"/>
        <v>0</v>
      </c>
      <c r="J276" s="21">
        <f t="shared" si="47"/>
        <v>0.34375</v>
      </c>
    </row>
    <row r="277" spans="1:10" x14ac:dyDescent="0.25">
      <c r="A277" s="158" t="s">
        <v>419</v>
      </c>
      <c r="B277" s="65">
        <v>0</v>
      </c>
      <c r="C277" s="66">
        <v>0</v>
      </c>
      <c r="D277" s="65">
        <v>4</v>
      </c>
      <c r="E277" s="66">
        <v>0</v>
      </c>
      <c r="F277" s="67"/>
      <c r="G277" s="65">
        <f t="shared" si="44"/>
        <v>0</v>
      </c>
      <c r="H277" s="66">
        <f t="shared" si="45"/>
        <v>4</v>
      </c>
      <c r="I277" s="20" t="str">
        <f t="shared" si="46"/>
        <v>-</v>
      </c>
      <c r="J277" s="21" t="str">
        <f t="shared" si="47"/>
        <v>-</v>
      </c>
    </row>
    <row r="278" spans="1:10" x14ac:dyDescent="0.25">
      <c r="A278" s="158" t="s">
        <v>316</v>
      </c>
      <c r="B278" s="65">
        <v>0</v>
      </c>
      <c r="C278" s="66">
        <v>4</v>
      </c>
      <c r="D278" s="65">
        <v>6</v>
      </c>
      <c r="E278" s="66">
        <v>12</v>
      </c>
      <c r="F278" s="67"/>
      <c r="G278" s="65">
        <f t="shared" si="44"/>
        <v>-4</v>
      </c>
      <c r="H278" s="66">
        <f t="shared" si="45"/>
        <v>-6</v>
      </c>
      <c r="I278" s="20">
        <f t="shared" si="46"/>
        <v>-1</v>
      </c>
      <c r="J278" s="21">
        <f t="shared" si="47"/>
        <v>-0.5</v>
      </c>
    </row>
    <row r="279" spans="1:10" x14ac:dyDescent="0.25">
      <c r="A279" s="158" t="s">
        <v>277</v>
      </c>
      <c r="B279" s="65">
        <v>0</v>
      </c>
      <c r="C279" s="66">
        <v>0</v>
      </c>
      <c r="D279" s="65">
        <v>5</v>
      </c>
      <c r="E279" s="66">
        <v>8</v>
      </c>
      <c r="F279" s="67"/>
      <c r="G279" s="65">
        <f t="shared" si="44"/>
        <v>0</v>
      </c>
      <c r="H279" s="66">
        <f t="shared" si="45"/>
        <v>-3</v>
      </c>
      <c r="I279" s="20" t="str">
        <f t="shared" si="46"/>
        <v>-</v>
      </c>
      <c r="J279" s="21">
        <f t="shared" si="47"/>
        <v>-0.375</v>
      </c>
    </row>
    <row r="280" spans="1:10" x14ac:dyDescent="0.25">
      <c r="A280" s="158" t="s">
        <v>196</v>
      </c>
      <c r="B280" s="65">
        <v>4</v>
      </c>
      <c r="C280" s="66">
        <v>5</v>
      </c>
      <c r="D280" s="65">
        <v>54</v>
      </c>
      <c r="E280" s="66">
        <v>46</v>
      </c>
      <c r="F280" s="67"/>
      <c r="G280" s="65">
        <f t="shared" si="44"/>
        <v>-1</v>
      </c>
      <c r="H280" s="66">
        <f t="shared" si="45"/>
        <v>8</v>
      </c>
      <c r="I280" s="20">
        <f t="shared" si="46"/>
        <v>-0.2</v>
      </c>
      <c r="J280" s="21">
        <f t="shared" si="47"/>
        <v>0.17391304347826086</v>
      </c>
    </row>
    <row r="281" spans="1:10" x14ac:dyDescent="0.25">
      <c r="A281" s="158" t="s">
        <v>209</v>
      </c>
      <c r="B281" s="65">
        <v>2</v>
      </c>
      <c r="C281" s="66">
        <v>3</v>
      </c>
      <c r="D281" s="65">
        <v>61</v>
      </c>
      <c r="E281" s="66">
        <v>68</v>
      </c>
      <c r="F281" s="67"/>
      <c r="G281" s="65">
        <f t="shared" si="44"/>
        <v>-1</v>
      </c>
      <c r="H281" s="66">
        <f t="shared" si="45"/>
        <v>-7</v>
      </c>
      <c r="I281" s="20">
        <f t="shared" si="46"/>
        <v>-0.33333333333333331</v>
      </c>
      <c r="J281" s="21">
        <f t="shared" si="47"/>
        <v>-0.10294117647058823</v>
      </c>
    </row>
    <row r="282" spans="1:10" x14ac:dyDescent="0.25">
      <c r="A282" s="158" t="s">
        <v>232</v>
      </c>
      <c r="B282" s="65">
        <v>3</v>
      </c>
      <c r="C282" s="66">
        <v>2</v>
      </c>
      <c r="D282" s="65">
        <v>39</v>
      </c>
      <c r="E282" s="66">
        <v>12</v>
      </c>
      <c r="F282" s="67"/>
      <c r="G282" s="65">
        <f t="shared" si="44"/>
        <v>1</v>
      </c>
      <c r="H282" s="66">
        <f t="shared" si="45"/>
        <v>27</v>
      </c>
      <c r="I282" s="20">
        <f t="shared" si="46"/>
        <v>0.5</v>
      </c>
      <c r="J282" s="21">
        <f t="shared" si="47"/>
        <v>2.25</v>
      </c>
    </row>
    <row r="283" spans="1:10" s="160" customFormat="1" ht="13" x14ac:dyDescent="0.3">
      <c r="A283" s="178" t="s">
        <v>601</v>
      </c>
      <c r="B283" s="71">
        <v>111</v>
      </c>
      <c r="C283" s="72">
        <v>72</v>
      </c>
      <c r="D283" s="71">
        <v>1204</v>
      </c>
      <c r="E283" s="72">
        <v>890</v>
      </c>
      <c r="F283" s="73"/>
      <c r="G283" s="71">
        <f t="shared" si="44"/>
        <v>39</v>
      </c>
      <c r="H283" s="72">
        <f t="shared" si="45"/>
        <v>314</v>
      </c>
      <c r="I283" s="37">
        <f t="shared" si="46"/>
        <v>0.54166666666666663</v>
      </c>
      <c r="J283" s="38">
        <f t="shared" si="47"/>
        <v>0.35280898876404493</v>
      </c>
    </row>
    <row r="284" spans="1:10" x14ac:dyDescent="0.25">
      <c r="A284" s="177"/>
      <c r="B284" s="143"/>
      <c r="C284" s="144"/>
      <c r="D284" s="143"/>
      <c r="E284" s="144"/>
      <c r="F284" s="145"/>
      <c r="G284" s="143"/>
      <c r="H284" s="144"/>
      <c r="I284" s="151"/>
      <c r="J284" s="152"/>
    </row>
    <row r="285" spans="1:10" s="139" customFormat="1" ht="13" x14ac:dyDescent="0.3">
      <c r="A285" s="159" t="s">
        <v>69</v>
      </c>
      <c r="B285" s="65"/>
      <c r="C285" s="66"/>
      <c r="D285" s="65"/>
      <c r="E285" s="66"/>
      <c r="F285" s="67"/>
      <c r="G285" s="65"/>
      <c r="H285" s="66"/>
      <c r="I285" s="20"/>
      <c r="J285" s="21"/>
    </row>
    <row r="286" spans="1:10" x14ac:dyDescent="0.25">
      <c r="A286" s="158" t="s">
        <v>222</v>
      </c>
      <c r="B286" s="65">
        <v>0</v>
      </c>
      <c r="C286" s="66">
        <v>2</v>
      </c>
      <c r="D286" s="65">
        <v>11</v>
      </c>
      <c r="E286" s="66">
        <v>11</v>
      </c>
      <c r="F286" s="67"/>
      <c r="G286" s="65">
        <f t="shared" ref="G286:G306" si="48">B286-C286</f>
        <v>-2</v>
      </c>
      <c r="H286" s="66">
        <f t="shared" ref="H286:H306" si="49">D286-E286</f>
        <v>0</v>
      </c>
      <c r="I286" s="20">
        <f t="shared" ref="I286:I306" si="50">IF(C286=0, "-", IF(G286/C286&lt;10, G286/C286, "&gt;999%"))</f>
        <v>-1</v>
      </c>
      <c r="J286" s="21">
        <f t="shared" ref="J286:J306" si="51">IF(E286=0, "-", IF(H286/E286&lt;10, H286/E286, "&gt;999%"))</f>
        <v>0</v>
      </c>
    </row>
    <row r="287" spans="1:10" x14ac:dyDescent="0.25">
      <c r="A287" s="158" t="s">
        <v>223</v>
      </c>
      <c r="B287" s="65">
        <v>0</v>
      </c>
      <c r="C287" s="66">
        <v>2</v>
      </c>
      <c r="D287" s="65">
        <v>1</v>
      </c>
      <c r="E287" s="66">
        <v>5</v>
      </c>
      <c r="F287" s="67"/>
      <c r="G287" s="65">
        <f t="shared" si="48"/>
        <v>-2</v>
      </c>
      <c r="H287" s="66">
        <f t="shared" si="49"/>
        <v>-4</v>
      </c>
      <c r="I287" s="20">
        <f t="shared" si="50"/>
        <v>-1</v>
      </c>
      <c r="J287" s="21">
        <f t="shared" si="51"/>
        <v>-0.8</v>
      </c>
    </row>
    <row r="288" spans="1:10" x14ac:dyDescent="0.25">
      <c r="A288" s="158" t="s">
        <v>245</v>
      </c>
      <c r="B288" s="65">
        <v>0</v>
      </c>
      <c r="C288" s="66">
        <v>1</v>
      </c>
      <c r="D288" s="65">
        <v>16</v>
      </c>
      <c r="E288" s="66">
        <v>13</v>
      </c>
      <c r="F288" s="67"/>
      <c r="G288" s="65">
        <f t="shared" si="48"/>
        <v>-1</v>
      </c>
      <c r="H288" s="66">
        <f t="shared" si="49"/>
        <v>3</v>
      </c>
      <c r="I288" s="20">
        <f t="shared" si="50"/>
        <v>-1</v>
      </c>
      <c r="J288" s="21">
        <f t="shared" si="51"/>
        <v>0.23076923076923078</v>
      </c>
    </row>
    <row r="289" spans="1:10" x14ac:dyDescent="0.25">
      <c r="A289" s="158" t="s">
        <v>289</v>
      </c>
      <c r="B289" s="65">
        <v>1</v>
      </c>
      <c r="C289" s="66">
        <v>0</v>
      </c>
      <c r="D289" s="65">
        <v>2</v>
      </c>
      <c r="E289" s="66">
        <v>3</v>
      </c>
      <c r="F289" s="67"/>
      <c r="G289" s="65">
        <f t="shared" si="48"/>
        <v>1</v>
      </c>
      <c r="H289" s="66">
        <f t="shared" si="49"/>
        <v>-1</v>
      </c>
      <c r="I289" s="20" t="str">
        <f t="shared" si="50"/>
        <v>-</v>
      </c>
      <c r="J289" s="21">
        <f t="shared" si="51"/>
        <v>-0.33333333333333331</v>
      </c>
    </row>
    <row r="290" spans="1:10" x14ac:dyDescent="0.25">
      <c r="A290" s="158" t="s">
        <v>246</v>
      </c>
      <c r="B290" s="65">
        <v>0</v>
      </c>
      <c r="C290" s="66">
        <v>1</v>
      </c>
      <c r="D290" s="65">
        <v>1</v>
      </c>
      <c r="E290" s="66">
        <v>12</v>
      </c>
      <c r="F290" s="67"/>
      <c r="G290" s="65">
        <f t="shared" si="48"/>
        <v>-1</v>
      </c>
      <c r="H290" s="66">
        <f t="shared" si="49"/>
        <v>-11</v>
      </c>
      <c r="I290" s="20">
        <f t="shared" si="50"/>
        <v>-1</v>
      </c>
      <c r="J290" s="21">
        <f t="shared" si="51"/>
        <v>-0.91666666666666663</v>
      </c>
    </row>
    <row r="291" spans="1:10" x14ac:dyDescent="0.25">
      <c r="A291" s="158" t="s">
        <v>258</v>
      </c>
      <c r="B291" s="65">
        <v>0</v>
      </c>
      <c r="C291" s="66">
        <v>0</v>
      </c>
      <c r="D291" s="65">
        <v>0</v>
      </c>
      <c r="E291" s="66">
        <v>1</v>
      </c>
      <c r="F291" s="67"/>
      <c r="G291" s="65">
        <f t="shared" si="48"/>
        <v>0</v>
      </c>
      <c r="H291" s="66">
        <f t="shared" si="49"/>
        <v>-1</v>
      </c>
      <c r="I291" s="20" t="str">
        <f t="shared" si="50"/>
        <v>-</v>
      </c>
      <c r="J291" s="21">
        <f t="shared" si="51"/>
        <v>-1</v>
      </c>
    </row>
    <row r="292" spans="1:10" x14ac:dyDescent="0.25">
      <c r="A292" s="158" t="s">
        <v>259</v>
      </c>
      <c r="B292" s="65">
        <v>0</v>
      </c>
      <c r="C292" s="66">
        <v>0</v>
      </c>
      <c r="D292" s="65">
        <v>1</v>
      </c>
      <c r="E292" s="66">
        <v>0</v>
      </c>
      <c r="F292" s="67"/>
      <c r="G292" s="65">
        <f t="shared" si="48"/>
        <v>0</v>
      </c>
      <c r="H292" s="66">
        <f t="shared" si="49"/>
        <v>1</v>
      </c>
      <c r="I292" s="20" t="str">
        <f t="shared" si="50"/>
        <v>-</v>
      </c>
      <c r="J292" s="21" t="str">
        <f t="shared" si="51"/>
        <v>-</v>
      </c>
    </row>
    <row r="293" spans="1:10" x14ac:dyDescent="0.25">
      <c r="A293" s="158" t="s">
        <v>339</v>
      </c>
      <c r="B293" s="65">
        <v>4</v>
      </c>
      <c r="C293" s="66">
        <v>0</v>
      </c>
      <c r="D293" s="65">
        <v>17</v>
      </c>
      <c r="E293" s="66">
        <v>8</v>
      </c>
      <c r="F293" s="67"/>
      <c r="G293" s="65">
        <f t="shared" si="48"/>
        <v>4</v>
      </c>
      <c r="H293" s="66">
        <f t="shared" si="49"/>
        <v>9</v>
      </c>
      <c r="I293" s="20" t="str">
        <f t="shared" si="50"/>
        <v>-</v>
      </c>
      <c r="J293" s="21">
        <f t="shared" si="51"/>
        <v>1.125</v>
      </c>
    </row>
    <row r="294" spans="1:10" x14ac:dyDescent="0.25">
      <c r="A294" s="158" t="s">
        <v>378</v>
      </c>
      <c r="B294" s="65">
        <v>0</v>
      </c>
      <c r="C294" s="66">
        <v>0</v>
      </c>
      <c r="D294" s="65">
        <v>2</v>
      </c>
      <c r="E294" s="66">
        <v>0</v>
      </c>
      <c r="F294" s="67"/>
      <c r="G294" s="65">
        <f t="shared" si="48"/>
        <v>0</v>
      </c>
      <c r="H294" s="66">
        <f t="shared" si="49"/>
        <v>2</v>
      </c>
      <c r="I294" s="20" t="str">
        <f t="shared" si="50"/>
        <v>-</v>
      </c>
      <c r="J294" s="21" t="str">
        <f t="shared" si="51"/>
        <v>-</v>
      </c>
    </row>
    <row r="295" spans="1:10" x14ac:dyDescent="0.25">
      <c r="A295" s="158" t="s">
        <v>379</v>
      </c>
      <c r="B295" s="65">
        <v>0</v>
      </c>
      <c r="C295" s="66">
        <v>0</v>
      </c>
      <c r="D295" s="65">
        <v>5</v>
      </c>
      <c r="E295" s="66">
        <v>5</v>
      </c>
      <c r="F295" s="67"/>
      <c r="G295" s="65">
        <f t="shared" si="48"/>
        <v>0</v>
      </c>
      <c r="H295" s="66">
        <f t="shared" si="49"/>
        <v>0</v>
      </c>
      <c r="I295" s="20" t="str">
        <f t="shared" si="50"/>
        <v>-</v>
      </c>
      <c r="J295" s="21">
        <f t="shared" si="51"/>
        <v>0</v>
      </c>
    </row>
    <row r="296" spans="1:10" x14ac:dyDescent="0.25">
      <c r="A296" s="158" t="s">
        <v>260</v>
      </c>
      <c r="B296" s="65">
        <v>0</v>
      </c>
      <c r="C296" s="66">
        <v>0</v>
      </c>
      <c r="D296" s="65">
        <v>3</v>
      </c>
      <c r="E296" s="66">
        <v>0</v>
      </c>
      <c r="F296" s="67"/>
      <c r="G296" s="65">
        <f t="shared" si="48"/>
        <v>0</v>
      </c>
      <c r="H296" s="66">
        <f t="shared" si="49"/>
        <v>3</v>
      </c>
      <c r="I296" s="20" t="str">
        <f t="shared" si="50"/>
        <v>-</v>
      </c>
      <c r="J296" s="21" t="str">
        <f t="shared" si="51"/>
        <v>-</v>
      </c>
    </row>
    <row r="297" spans="1:10" x14ac:dyDescent="0.25">
      <c r="A297" s="158" t="s">
        <v>432</v>
      </c>
      <c r="B297" s="65">
        <v>1</v>
      </c>
      <c r="C297" s="66">
        <v>0</v>
      </c>
      <c r="D297" s="65">
        <v>1</v>
      </c>
      <c r="E297" s="66">
        <v>4</v>
      </c>
      <c r="F297" s="67"/>
      <c r="G297" s="65">
        <f t="shared" si="48"/>
        <v>1</v>
      </c>
      <c r="H297" s="66">
        <f t="shared" si="49"/>
        <v>-3</v>
      </c>
      <c r="I297" s="20" t="str">
        <f t="shared" si="50"/>
        <v>-</v>
      </c>
      <c r="J297" s="21">
        <f t="shared" si="51"/>
        <v>-0.75</v>
      </c>
    </row>
    <row r="298" spans="1:10" x14ac:dyDescent="0.25">
      <c r="A298" s="158" t="s">
        <v>340</v>
      </c>
      <c r="B298" s="65">
        <v>1</v>
      </c>
      <c r="C298" s="66">
        <v>2</v>
      </c>
      <c r="D298" s="65">
        <v>14</v>
      </c>
      <c r="E298" s="66">
        <v>25</v>
      </c>
      <c r="F298" s="67"/>
      <c r="G298" s="65">
        <f t="shared" si="48"/>
        <v>-1</v>
      </c>
      <c r="H298" s="66">
        <f t="shared" si="49"/>
        <v>-11</v>
      </c>
      <c r="I298" s="20">
        <f t="shared" si="50"/>
        <v>-0.5</v>
      </c>
      <c r="J298" s="21">
        <f t="shared" si="51"/>
        <v>-0.44</v>
      </c>
    </row>
    <row r="299" spans="1:10" x14ac:dyDescent="0.25">
      <c r="A299" s="158" t="s">
        <v>380</v>
      </c>
      <c r="B299" s="65">
        <v>1</v>
      </c>
      <c r="C299" s="66">
        <v>1</v>
      </c>
      <c r="D299" s="65">
        <v>5</v>
      </c>
      <c r="E299" s="66">
        <v>6</v>
      </c>
      <c r="F299" s="67"/>
      <c r="G299" s="65">
        <f t="shared" si="48"/>
        <v>0</v>
      </c>
      <c r="H299" s="66">
        <f t="shared" si="49"/>
        <v>-1</v>
      </c>
      <c r="I299" s="20">
        <f t="shared" si="50"/>
        <v>0</v>
      </c>
      <c r="J299" s="21">
        <f t="shared" si="51"/>
        <v>-0.16666666666666666</v>
      </c>
    </row>
    <row r="300" spans="1:10" x14ac:dyDescent="0.25">
      <c r="A300" s="158" t="s">
        <v>381</v>
      </c>
      <c r="B300" s="65">
        <v>1</v>
      </c>
      <c r="C300" s="66">
        <v>1</v>
      </c>
      <c r="D300" s="65">
        <v>2</v>
      </c>
      <c r="E300" s="66">
        <v>8</v>
      </c>
      <c r="F300" s="67"/>
      <c r="G300" s="65">
        <f t="shared" si="48"/>
        <v>0</v>
      </c>
      <c r="H300" s="66">
        <f t="shared" si="49"/>
        <v>-6</v>
      </c>
      <c r="I300" s="20">
        <f t="shared" si="50"/>
        <v>0</v>
      </c>
      <c r="J300" s="21">
        <f t="shared" si="51"/>
        <v>-0.75</v>
      </c>
    </row>
    <row r="301" spans="1:10" x14ac:dyDescent="0.25">
      <c r="A301" s="158" t="s">
        <v>382</v>
      </c>
      <c r="B301" s="65">
        <v>2</v>
      </c>
      <c r="C301" s="66">
        <v>0</v>
      </c>
      <c r="D301" s="65">
        <v>17</v>
      </c>
      <c r="E301" s="66">
        <v>23</v>
      </c>
      <c r="F301" s="67"/>
      <c r="G301" s="65">
        <f t="shared" si="48"/>
        <v>2</v>
      </c>
      <c r="H301" s="66">
        <f t="shared" si="49"/>
        <v>-6</v>
      </c>
      <c r="I301" s="20" t="str">
        <f t="shared" si="50"/>
        <v>-</v>
      </c>
      <c r="J301" s="21">
        <f t="shared" si="51"/>
        <v>-0.2608695652173913</v>
      </c>
    </row>
    <row r="302" spans="1:10" x14ac:dyDescent="0.25">
      <c r="A302" s="158" t="s">
        <v>420</v>
      </c>
      <c r="B302" s="65">
        <v>0</v>
      </c>
      <c r="C302" s="66">
        <v>0</v>
      </c>
      <c r="D302" s="65">
        <v>2</v>
      </c>
      <c r="E302" s="66">
        <v>0</v>
      </c>
      <c r="F302" s="67"/>
      <c r="G302" s="65">
        <f t="shared" si="48"/>
        <v>0</v>
      </c>
      <c r="H302" s="66">
        <f t="shared" si="49"/>
        <v>2</v>
      </c>
      <c r="I302" s="20" t="str">
        <f t="shared" si="50"/>
        <v>-</v>
      </c>
      <c r="J302" s="21" t="str">
        <f t="shared" si="51"/>
        <v>-</v>
      </c>
    </row>
    <row r="303" spans="1:10" x14ac:dyDescent="0.25">
      <c r="A303" s="158" t="s">
        <v>421</v>
      </c>
      <c r="B303" s="65">
        <v>2</v>
      </c>
      <c r="C303" s="66">
        <v>2</v>
      </c>
      <c r="D303" s="65">
        <v>15</v>
      </c>
      <c r="E303" s="66">
        <v>17</v>
      </c>
      <c r="F303" s="67"/>
      <c r="G303" s="65">
        <f t="shared" si="48"/>
        <v>0</v>
      </c>
      <c r="H303" s="66">
        <f t="shared" si="49"/>
        <v>-2</v>
      </c>
      <c r="I303" s="20">
        <f t="shared" si="50"/>
        <v>0</v>
      </c>
      <c r="J303" s="21">
        <f t="shared" si="51"/>
        <v>-0.11764705882352941</v>
      </c>
    </row>
    <row r="304" spans="1:10" x14ac:dyDescent="0.25">
      <c r="A304" s="158" t="s">
        <v>433</v>
      </c>
      <c r="B304" s="65">
        <v>0</v>
      </c>
      <c r="C304" s="66">
        <v>0</v>
      </c>
      <c r="D304" s="65">
        <v>5</v>
      </c>
      <c r="E304" s="66">
        <v>3</v>
      </c>
      <c r="F304" s="67"/>
      <c r="G304" s="65">
        <f t="shared" si="48"/>
        <v>0</v>
      </c>
      <c r="H304" s="66">
        <f t="shared" si="49"/>
        <v>2</v>
      </c>
      <c r="I304" s="20" t="str">
        <f t="shared" si="50"/>
        <v>-</v>
      </c>
      <c r="J304" s="21">
        <f t="shared" si="51"/>
        <v>0.66666666666666663</v>
      </c>
    </row>
    <row r="305" spans="1:10" x14ac:dyDescent="0.25">
      <c r="A305" s="158" t="s">
        <v>262</v>
      </c>
      <c r="B305" s="65">
        <v>0</v>
      </c>
      <c r="C305" s="66">
        <v>0</v>
      </c>
      <c r="D305" s="65">
        <v>0</v>
      </c>
      <c r="E305" s="66">
        <v>1</v>
      </c>
      <c r="F305" s="67"/>
      <c r="G305" s="65">
        <f t="shared" si="48"/>
        <v>0</v>
      </c>
      <c r="H305" s="66">
        <f t="shared" si="49"/>
        <v>-1</v>
      </c>
      <c r="I305" s="20" t="str">
        <f t="shared" si="50"/>
        <v>-</v>
      </c>
      <c r="J305" s="21">
        <f t="shared" si="51"/>
        <v>-1</v>
      </c>
    </row>
    <row r="306" spans="1:10" s="160" customFormat="1" ht="13" x14ac:dyDescent="0.3">
      <c r="A306" s="178" t="s">
        <v>602</v>
      </c>
      <c r="B306" s="71">
        <v>13</v>
      </c>
      <c r="C306" s="72">
        <v>12</v>
      </c>
      <c r="D306" s="71">
        <v>120</v>
      </c>
      <c r="E306" s="72">
        <v>145</v>
      </c>
      <c r="F306" s="73"/>
      <c r="G306" s="71">
        <f t="shared" si="48"/>
        <v>1</v>
      </c>
      <c r="H306" s="72">
        <f t="shared" si="49"/>
        <v>-25</v>
      </c>
      <c r="I306" s="37">
        <f t="shared" si="50"/>
        <v>8.3333333333333329E-2</v>
      </c>
      <c r="J306" s="38">
        <f t="shared" si="51"/>
        <v>-0.17241379310344829</v>
      </c>
    </row>
    <row r="307" spans="1:10" x14ac:dyDescent="0.25">
      <c r="A307" s="177"/>
      <c r="B307" s="143"/>
      <c r="C307" s="144"/>
      <c r="D307" s="143"/>
      <c r="E307" s="144"/>
      <c r="F307" s="145"/>
      <c r="G307" s="143"/>
      <c r="H307" s="144"/>
      <c r="I307" s="151"/>
      <c r="J307" s="152"/>
    </row>
    <row r="308" spans="1:10" s="139" customFormat="1" ht="13" x14ac:dyDescent="0.3">
      <c r="A308" s="159" t="s">
        <v>70</v>
      </c>
      <c r="B308" s="65"/>
      <c r="C308" s="66"/>
      <c r="D308" s="65"/>
      <c r="E308" s="66"/>
      <c r="F308" s="67"/>
      <c r="G308" s="65"/>
      <c r="H308" s="66"/>
      <c r="I308" s="20"/>
      <c r="J308" s="21"/>
    </row>
    <row r="309" spans="1:10" x14ac:dyDescent="0.25">
      <c r="A309" s="158" t="s">
        <v>493</v>
      </c>
      <c r="B309" s="65">
        <v>0</v>
      </c>
      <c r="C309" s="66">
        <v>0</v>
      </c>
      <c r="D309" s="65">
        <v>1</v>
      </c>
      <c r="E309" s="66">
        <v>0</v>
      </c>
      <c r="F309" s="67"/>
      <c r="G309" s="65">
        <f>B309-C309</f>
        <v>0</v>
      </c>
      <c r="H309" s="66">
        <f>D309-E309</f>
        <v>1</v>
      </c>
      <c r="I309" s="20" t="str">
        <f>IF(C309=0, "-", IF(G309/C309&lt;10, G309/C309, "&gt;999%"))</f>
        <v>-</v>
      </c>
      <c r="J309" s="21" t="str">
        <f>IF(E309=0, "-", IF(H309/E309&lt;10, H309/E309, "&gt;999%"))</f>
        <v>-</v>
      </c>
    </row>
    <row r="310" spans="1:10" s="160" customFormat="1" ht="13" x14ac:dyDescent="0.3">
      <c r="A310" s="178" t="s">
        <v>603</v>
      </c>
      <c r="B310" s="71">
        <v>0</v>
      </c>
      <c r="C310" s="72">
        <v>0</v>
      </c>
      <c r="D310" s="71">
        <v>1</v>
      </c>
      <c r="E310" s="72">
        <v>0</v>
      </c>
      <c r="F310" s="73"/>
      <c r="G310" s="71">
        <f>B310-C310</f>
        <v>0</v>
      </c>
      <c r="H310" s="72">
        <f>D310-E310</f>
        <v>1</v>
      </c>
      <c r="I310" s="37" t="str">
        <f>IF(C310=0, "-", IF(G310/C310&lt;10, G310/C310, "&gt;999%"))</f>
        <v>-</v>
      </c>
      <c r="J310" s="38" t="str">
        <f>IF(E310=0, "-", IF(H310/E310&lt;10, H310/E310, "&gt;999%"))</f>
        <v>-</v>
      </c>
    </row>
    <row r="311" spans="1:10" x14ac:dyDescent="0.25">
      <c r="A311" s="177"/>
      <c r="B311" s="143"/>
      <c r="C311" s="144"/>
      <c r="D311" s="143"/>
      <c r="E311" s="144"/>
      <c r="F311" s="145"/>
      <c r="G311" s="143"/>
      <c r="H311" s="144"/>
      <c r="I311" s="151"/>
      <c r="J311" s="152"/>
    </row>
    <row r="312" spans="1:10" s="139" customFormat="1" ht="13" x14ac:dyDescent="0.3">
      <c r="A312" s="159" t="s">
        <v>71</v>
      </c>
      <c r="B312" s="65"/>
      <c r="C312" s="66"/>
      <c r="D312" s="65"/>
      <c r="E312" s="66"/>
      <c r="F312" s="67"/>
      <c r="G312" s="65"/>
      <c r="H312" s="66"/>
      <c r="I312" s="20"/>
      <c r="J312" s="21"/>
    </row>
    <row r="313" spans="1:10" x14ac:dyDescent="0.25">
      <c r="A313" s="158" t="s">
        <v>484</v>
      </c>
      <c r="B313" s="65">
        <v>0</v>
      </c>
      <c r="C313" s="66">
        <v>10</v>
      </c>
      <c r="D313" s="65">
        <v>22</v>
      </c>
      <c r="E313" s="66">
        <v>35</v>
      </c>
      <c r="F313" s="67"/>
      <c r="G313" s="65">
        <f t="shared" ref="G313:G318" si="52">B313-C313</f>
        <v>-10</v>
      </c>
      <c r="H313" s="66">
        <f t="shared" ref="H313:H318" si="53">D313-E313</f>
        <v>-13</v>
      </c>
      <c r="I313" s="20">
        <f t="shared" ref="I313:I318" si="54">IF(C313=0, "-", IF(G313/C313&lt;10, G313/C313, "&gt;999%"))</f>
        <v>-1</v>
      </c>
      <c r="J313" s="21">
        <f t="shared" ref="J313:J318" si="55">IF(E313=0, "-", IF(H313/E313&lt;10, H313/E313, "&gt;999%"))</f>
        <v>-0.37142857142857144</v>
      </c>
    </row>
    <row r="314" spans="1:10" x14ac:dyDescent="0.25">
      <c r="A314" s="158" t="s">
        <v>270</v>
      </c>
      <c r="B314" s="65">
        <v>0</v>
      </c>
      <c r="C314" s="66">
        <v>0</v>
      </c>
      <c r="D314" s="65">
        <v>1</v>
      </c>
      <c r="E314" s="66">
        <v>3</v>
      </c>
      <c r="F314" s="67"/>
      <c r="G314" s="65">
        <f t="shared" si="52"/>
        <v>0</v>
      </c>
      <c r="H314" s="66">
        <f t="shared" si="53"/>
        <v>-2</v>
      </c>
      <c r="I314" s="20" t="str">
        <f t="shared" si="54"/>
        <v>-</v>
      </c>
      <c r="J314" s="21">
        <f t="shared" si="55"/>
        <v>-0.66666666666666663</v>
      </c>
    </row>
    <row r="315" spans="1:10" x14ac:dyDescent="0.25">
      <c r="A315" s="158" t="s">
        <v>271</v>
      </c>
      <c r="B315" s="65">
        <v>0</v>
      </c>
      <c r="C315" s="66">
        <v>0</v>
      </c>
      <c r="D315" s="65">
        <v>1</v>
      </c>
      <c r="E315" s="66">
        <v>4</v>
      </c>
      <c r="F315" s="67"/>
      <c r="G315" s="65">
        <f t="shared" si="52"/>
        <v>0</v>
      </c>
      <c r="H315" s="66">
        <f t="shared" si="53"/>
        <v>-3</v>
      </c>
      <c r="I315" s="20" t="str">
        <f t="shared" si="54"/>
        <v>-</v>
      </c>
      <c r="J315" s="21">
        <f t="shared" si="55"/>
        <v>-0.75</v>
      </c>
    </row>
    <row r="316" spans="1:10" x14ac:dyDescent="0.25">
      <c r="A316" s="158" t="s">
        <v>272</v>
      </c>
      <c r="B316" s="65">
        <v>0</v>
      </c>
      <c r="C316" s="66">
        <v>0</v>
      </c>
      <c r="D316" s="65">
        <v>3</v>
      </c>
      <c r="E316" s="66">
        <v>0</v>
      </c>
      <c r="F316" s="67"/>
      <c r="G316" s="65">
        <f t="shared" si="52"/>
        <v>0</v>
      </c>
      <c r="H316" s="66">
        <f t="shared" si="53"/>
        <v>3</v>
      </c>
      <c r="I316" s="20" t="str">
        <f t="shared" si="54"/>
        <v>-</v>
      </c>
      <c r="J316" s="21" t="str">
        <f t="shared" si="55"/>
        <v>-</v>
      </c>
    </row>
    <row r="317" spans="1:10" x14ac:dyDescent="0.25">
      <c r="A317" s="158" t="s">
        <v>446</v>
      </c>
      <c r="B317" s="65">
        <v>0</v>
      </c>
      <c r="C317" s="66">
        <v>2</v>
      </c>
      <c r="D317" s="65">
        <v>9</v>
      </c>
      <c r="E317" s="66">
        <v>9</v>
      </c>
      <c r="F317" s="67"/>
      <c r="G317" s="65">
        <f t="shared" si="52"/>
        <v>-2</v>
      </c>
      <c r="H317" s="66">
        <f t="shared" si="53"/>
        <v>0</v>
      </c>
      <c r="I317" s="20">
        <f t="shared" si="54"/>
        <v>-1</v>
      </c>
      <c r="J317" s="21">
        <f t="shared" si="55"/>
        <v>0</v>
      </c>
    </row>
    <row r="318" spans="1:10" s="160" customFormat="1" ht="13" x14ac:dyDescent="0.3">
      <c r="A318" s="178" t="s">
        <v>604</v>
      </c>
      <c r="B318" s="71">
        <v>0</v>
      </c>
      <c r="C318" s="72">
        <v>12</v>
      </c>
      <c r="D318" s="71">
        <v>36</v>
      </c>
      <c r="E318" s="72">
        <v>51</v>
      </c>
      <c r="F318" s="73"/>
      <c r="G318" s="71">
        <f t="shared" si="52"/>
        <v>-12</v>
      </c>
      <c r="H318" s="72">
        <f t="shared" si="53"/>
        <v>-15</v>
      </c>
      <c r="I318" s="37">
        <f t="shared" si="54"/>
        <v>-1</v>
      </c>
      <c r="J318" s="38">
        <f t="shared" si="55"/>
        <v>-0.29411764705882354</v>
      </c>
    </row>
    <row r="319" spans="1:10" x14ac:dyDescent="0.25">
      <c r="A319" s="177"/>
      <c r="B319" s="143"/>
      <c r="C319" s="144"/>
      <c r="D319" s="143"/>
      <c r="E319" s="144"/>
      <c r="F319" s="145"/>
      <c r="G319" s="143"/>
      <c r="H319" s="144"/>
      <c r="I319" s="151"/>
      <c r="J319" s="152"/>
    </row>
    <row r="320" spans="1:10" s="139" customFormat="1" ht="13" x14ac:dyDescent="0.3">
      <c r="A320" s="159" t="s">
        <v>72</v>
      </c>
      <c r="B320" s="65"/>
      <c r="C320" s="66"/>
      <c r="D320" s="65"/>
      <c r="E320" s="66"/>
      <c r="F320" s="67"/>
      <c r="G320" s="65"/>
      <c r="H320" s="66"/>
      <c r="I320" s="20"/>
      <c r="J320" s="21"/>
    </row>
    <row r="321" spans="1:10" x14ac:dyDescent="0.25">
      <c r="A321" s="158" t="s">
        <v>355</v>
      </c>
      <c r="B321" s="65">
        <v>2</v>
      </c>
      <c r="C321" s="66">
        <v>26</v>
      </c>
      <c r="D321" s="65">
        <v>144</v>
      </c>
      <c r="E321" s="66">
        <v>194</v>
      </c>
      <c r="F321" s="67"/>
      <c r="G321" s="65">
        <f t="shared" ref="G321:G326" si="56">B321-C321</f>
        <v>-24</v>
      </c>
      <c r="H321" s="66">
        <f t="shared" ref="H321:H326" si="57">D321-E321</f>
        <v>-50</v>
      </c>
      <c r="I321" s="20">
        <f t="shared" ref="I321:I326" si="58">IF(C321=0, "-", IF(G321/C321&lt;10, G321/C321, "&gt;999%"))</f>
        <v>-0.92307692307692313</v>
      </c>
      <c r="J321" s="21">
        <f t="shared" ref="J321:J326" si="59">IF(E321=0, "-", IF(H321/E321&lt;10, H321/E321, "&gt;999%"))</f>
        <v>-0.25773195876288657</v>
      </c>
    </row>
    <row r="322" spans="1:10" x14ac:dyDescent="0.25">
      <c r="A322" s="158" t="s">
        <v>197</v>
      </c>
      <c r="B322" s="65">
        <v>65</v>
      </c>
      <c r="C322" s="66">
        <v>15</v>
      </c>
      <c r="D322" s="65">
        <v>408</v>
      </c>
      <c r="E322" s="66">
        <v>280</v>
      </c>
      <c r="F322" s="67"/>
      <c r="G322" s="65">
        <f t="shared" si="56"/>
        <v>50</v>
      </c>
      <c r="H322" s="66">
        <f t="shared" si="57"/>
        <v>128</v>
      </c>
      <c r="I322" s="20">
        <f t="shared" si="58"/>
        <v>3.3333333333333335</v>
      </c>
      <c r="J322" s="21">
        <f t="shared" si="59"/>
        <v>0.45714285714285713</v>
      </c>
    </row>
    <row r="323" spans="1:10" x14ac:dyDescent="0.25">
      <c r="A323" s="158" t="s">
        <v>224</v>
      </c>
      <c r="B323" s="65">
        <v>16</v>
      </c>
      <c r="C323" s="66">
        <v>0</v>
      </c>
      <c r="D323" s="65">
        <v>17</v>
      </c>
      <c r="E323" s="66">
        <v>0</v>
      </c>
      <c r="F323" s="67"/>
      <c r="G323" s="65">
        <f t="shared" si="56"/>
        <v>16</v>
      </c>
      <c r="H323" s="66">
        <f t="shared" si="57"/>
        <v>17</v>
      </c>
      <c r="I323" s="20" t="str">
        <f t="shared" si="58"/>
        <v>-</v>
      </c>
      <c r="J323" s="21" t="str">
        <f t="shared" si="59"/>
        <v>-</v>
      </c>
    </row>
    <row r="324" spans="1:10" x14ac:dyDescent="0.25">
      <c r="A324" s="158" t="s">
        <v>210</v>
      </c>
      <c r="B324" s="65">
        <v>10</v>
      </c>
      <c r="C324" s="66">
        <v>0</v>
      </c>
      <c r="D324" s="65">
        <v>15</v>
      </c>
      <c r="E324" s="66">
        <v>0</v>
      </c>
      <c r="F324" s="67"/>
      <c r="G324" s="65">
        <f t="shared" si="56"/>
        <v>10</v>
      </c>
      <c r="H324" s="66">
        <f t="shared" si="57"/>
        <v>15</v>
      </c>
      <c r="I324" s="20" t="str">
        <f t="shared" si="58"/>
        <v>-</v>
      </c>
      <c r="J324" s="21" t="str">
        <f t="shared" si="59"/>
        <v>-</v>
      </c>
    </row>
    <row r="325" spans="1:10" x14ac:dyDescent="0.25">
      <c r="A325" s="158" t="s">
        <v>317</v>
      </c>
      <c r="B325" s="65">
        <v>38</v>
      </c>
      <c r="C325" s="66">
        <v>57</v>
      </c>
      <c r="D325" s="65">
        <v>448</v>
      </c>
      <c r="E325" s="66">
        <v>309</v>
      </c>
      <c r="F325" s="67"/>
      <c r="G325" s="65">
        <f t="shared" si="56"/>
        <v>-19</v>
      </c>
      <c r="H325" s="66">
        <f t="shared" si="57"/>
        <v>139</v>
      </c>
      <c r="I325" s="20">
        <f t="shared" si="58"/>
        <v>-0.33333333333333331</v>
      </c>
      <c r="J325" s="21">
        <f t="shared" si="59"/>
        <v>0.44983818770226536</v>
      </c>
    </row>
    <row r="326" spans="1:10" s="160" customFormat="1" ht="13" x14ac:dyDescent="0.3">
      <c r="A326" s="178" t="s">
        <v>605</v>
      </c>
      <c r="B326" s="71">
        <v>131</v>
      </c>
      <c r="C326" s="72">
        <v>98</v>
      </c>
      <c r="D326" s="71">
        <v>1032</v>
      </c>
      <c r="E326" s="72">
        <v>783</v>
      </c>
      <c r="F326" s="73"/>
      <c r="G326" s="71">
        <f t="shared" si="56"/>
        <v>33</v>
      </c>
      <c r="H326" s="72">
        <f t="shared" si="57"/>
        <v>249</v>
      </c>
      <c r="I326" s="37">
        <f t="shared" si="58"/>
        <v>0.33673469387755101</v>
      </c>
      <c r="J326" s="38">
        <f t="shared" si="59"/>
        <v>0.31800766283524906</v>
      </c>
    </row>
    <row r="327" spans="1:10" x14ac:dyDescent="0.25">
      <c r="A327" s="177"/>
      <c r="B327" s="143"/>
      <c r="C327" s="144"/>
      <c r="D327" s="143"/>
      <c r="E327" s="144"/>
      <c r="F327" s="145"/>
      <c r="G327" s="143"/>
      <c r="H327" s="144"/>
      <c r="I327" s="151"/>
      <c r="J327" s="152"/>
    </row>
    <row r="328" spans="1:10" s="139" customFormat="1" ht="13" x14ac:dyDescent="0.3">
      <c r="A328" s="159" t="s">
        <v>73</v>
      </c>
      <c r="B328" s="65"/>
      <c r="C328" s="66"/>
      <c r="D328" s="65"/>
      <c r="E328" s="66"/>
      <c r="F328" s="67"/>
      <c r="G328" s="65"/>
      <c r="H328" s="66"/>
      <c r="I328" s="20"/>
      <c r="J328" s="21"/>
    </row>
    <row r="329" spans="1:10" x14ac:dyDescent="0.25">
      <c r="A329" s="158" t="s">
        <v>278</v>
      </c>
      <c r="B329" s="65">
        <v>0</v>
      </c>
      <c r="C329" s="66">
        <v>0</v>
      </c>
      <c r="D329" s="65">
        <v>3</v>
      </c>
      <c r="E329" s="66">
        <v>0</v>
      </c>
      <c r="F329" s="67"/>
      <c r="G329" s="65">
        <f>B329-C329</f>
        <v>0</v>
      </c>
      <c r="H329" s="66">
        <f>D329-E329</f>
        <v>3</v>
      </c>
      <c r="I329" s="20" t="str">
        <f>IF(C329=0, "-", IF(G329/C329&lt;10, G329/C329, "&gt;999%"))</f>
        <v>-</v>
      </c>
      <c r="J329" s="21" t="str">
        <f>IF(E329=0, "-", IF(H329/E329&lt;10, H329/E329, "&gt;999%"))</f>
        <v>-</v>
      </c>
    </row>
    <row r="330" spans="1:10" x14ac:dyDescent="0.25">
      <c r="A330" s="158" t="s">
        <v>225</v>
      </c>
      <c r="B330" s="65">
        <v>1</v>
      </c>
      <c r="C330" s="66">
        <v>0</v>
      </c>
      <c r="D330" s="65">
        <v>1</v>
      </c>
      <c r="E330" s="66">
        <v>1</v>
      </c>
      <c r="F330" s="67"/>
      <c r="G330" s="65">
        <f>B330-C330</f>
        <v>1</v>
      </c>
      <c r="H330" s="66">
        <f>D330-E330</f>
        <v>0</v>
      </c>
      <c r="I330" s="20" t="str">
        <f>IF(C330=0, "-", IF(G330/C330&lt;10, G330/C330, "&gt;999%"))</f>
        <v>-</v>
      </c>
      <c r="J330" s="21">
        <f>IF(E330=0, "-", IF(H330/E330&lt;10, H330/E330, "&gt;999%"))</f>
        <v>0</v>
      </c>
    </row>
    <row r="331" spans="1:10" x14ac:dyDescent="0.25">
      <c r="A331" s="158" t="s">
        <v>341</v>
      </c>
      <c r="B331" s="65">
        <v>0</v>
      </c>
      <c r="C331" s="66">
        <v>1</v>
      </c>
      <c r="D331" s="65">
        <v>8</v>
      </c>
      <c r="E331" s="66">
        <v>12</v>
      </c>
      <c r="F331" s="67"/>
      <c r="G331" s="65">
        <f>B331-C331</f>
        <v>-1</v>
      </c>
      <c r="H331" s="66">
        <f>D331-E331</f>
        <v>-4</v>
      </c>
      <c r="I331" s="20">
        <f>IF(C331=0, "-", IF(G331/C331&lt;10, G331/C331, "&gt;999%"))</f>
        <v>-1</v>
      </c>
      <c r="J331" s="21">
        <f>IF(E331=0, "-", IF(H331/E331&lt;10, H331/E331, "&gt;999%"))</f>
        <v>-0.33333333333333331</v>
      </c>
    </row>
    <row r="332" spans="1:10" x14ac:dyDescent="0.25">
      <c r="A332" s="158" t="s">
        <v>204</v>
      </c>
      <c r="B332" s="65">
        <v>1</v>
      </c>
      <c r="C332" s="66">
        <v>4</v>
      </c>
      <c r="D332" s="65">
        <v>18</v>
      </c>
      <c r="E332" s="66">
        <v>18</v>
      </c>
      <c r="F332" s="67"/>
      <c r="G332" s="65">
        <f>B332-C332</f>
        <v>-3</v>
      </c>
      <c r="H332" s="66">
        <f>D332-E332</f>
        <v>0</v>
      </c>
      <c r="I332" s="20">
        <f>IF(C332=0, "-", IF(G332/C332&lt;10, G332/C332, "&gt;999%"))</f>
        <v>-0.75</v>
      </c>
      <c r="J332" s="21">
        <f>IF(E332=0, "-", IF(H332/E332&lt;10, H332/E332, "&gt;999%"))</f>
        <v>0</v>
      </c>
    </row>
    <row r="333" spans="1:10" s="160" customFormat="1" ht="13" x14ac:dyDescent="0.3">
      <c r="A333" s="178" t="s">
        <v>606</v>
      </c>
      <c r="B333" s="71">
        <v>2</v>
      </c>
      <c r="C333" s="72">
        <v>5</v>
      </c>
      <c r="D333" s="71">
        <v>30</v>
      </c>
      <c r="E333" s="72">
        <v>31</v>
      </c>
      <c r="F333" s="73"/>
      <c r="G333" s="71">
        <f>B333-C333</f>
        <v>-3</v>
      </c>
      <c r="H333" s="72">
        <f>D333-E333</f>
        <v>-1</v>
      </c>
      <c r="I333" s="37">
        <f>IF(C333=0, "-", IF(G333/C333&lt;10, G333/C333, "&gt;999%"))</f>
        <v>-0.6</v>
      </c>
      <c r="J333" s="38">
        <f>IF(E333=0, "-", IF(H333/E333&lt;10, H333/E333, "&gt;999%"))</f>
        <v>-3.2258064516129031E-2</v>
      </c>
    </row>
    <row r="334" spans="1:10" x14ac:dyDescent="0.25">
      <c r="A334" s="177"/>
      <c r="B334" s="143"/>
      <c r="C334" s="144"/>
      <c r="D334" s="143"/>
      <c r="E334" s="144"/>
      <c r="F334" s="145"/>
      <c r="G334" s="143"/>
      <c r="H334" s="144"/>
      <c r="I334" s="151"/>
      <c r="J334" s="152"/>
    </row>
    <row r="335" spans="1:10" s="139" customFormat="1" ht="13" x14ac:dyDescent="0.3">
      <c r="A335" s="159" t="s">
        <v>74</v>
      </c>
      <c r="B335" s="65"/>
      <c r="C335" s="66"/>
      <c r="D335" s="65"/>
      <c r="E335" s="66"/>
      <c r="F335" s="67"/>
      <c r="G335" s="65"/>
      <c r="H335" s="66"/>
      <c r="I335" s="20"/>
      <c r="J335" s="21"/>
    </row>
    <row r="336" spans="1:10" x14ac:dyDescent="0.25">
      <c r="A336" s="158" t="s">
        <v>318</v>
      </c>
      <c r="B336" s="65">
        <v>34</v>
      </c>
      <c r="C336" s="66">
        <v>36</v>
      </c>
      <c r="D336" s="65">
        <v>179</v>
      </c>
      <c r="E336" s="66">
        <v>225</v>
      </c>
      <c r="F336" s="67"/>
      <c r="G336" s="65">
        <f t="shared" ref="G336:G344" si="60">B336-C336</f>
        <v>-2</v>
      </c>
      <c r="H336" s="66">
        <f t="shared" ref="H336:H344" si="61">D336-E336</f>
        <v>-46</v>
      </c>
      <c r="I336" s="20">
        <f t="shared" ref="I336:I344" si="62">IF(C336=0, "-", IF(G336/C336&lt;10, G336/C336, "&gt;999%"))</f>
        <v>-5.5555555555555552E-2</v>
      </c>
      <c r="J336" s="21">
        <f t="shared" ref="J336:J344" si="63">IF(E336=0, "-", IF(H336/E336&lt;10, H336/E336, "&gt;999%"))</f>
        <v>-0.20444444444444446</v>
      </c>
    </row>
    <row r="337" spans="1:10" x14ac:dyDescent="0.25">
      <c r="A337" s="158" t="s">
        <v>319</v>
      </c>
      <c r="B337" s="65">
        <v>21</v>
      </c>
      <c r="C337" s="66">
        <v>7</v>
      </c>
      <c r="D337" s="65">
        <v>120</v>
      </c>
      <c r="E337" s="66">
        <v>110</v>
      </c>
      <c r="F337" s="67"/>
      <c r="G337" s="65">
        <f t="shared" si="60"/>
        <v>14</v>
      </c>
      <c r="H337" s="66">
        <f t="shared" si="61"/>
        <v>10</v>
      </c>
      <c r="I337" s="20">
        <f t="shared" si="62"/>
        <v>2</v>
      </c>
      <c r="J337" s="21">
        <f t="shared" si="63"/>
        <v>9.0909090909090912E-2</v>
      </c>
    </row>
    <row r="338" spans="1:10" x14ac:dyDescent="0.25">
      <c r="A338" s="158" t="s">
        <v>447</v>
      </c>
      <c r="B338" s="65">
        <v>0</v>
      </c>
      <c r="C338" s="66">
        <v>3</v>
      </c>
      <c r="D338" s="65">
        <v>0</v>
      </c>
      <c r="E338" s="66">
        <v>9</v>
      </c>
      <c r="F338" s="67"/>
      <c r="G338" s="65">
        <f t="shared" si="60"/>
        <v>-3</v>
      </c>
      <c r="H338" s="66">
        <f t="shared" si="61"/>
        <v>-9</v>
      </c>
      <c r="I338" s="20">
        <f t="shared" si="62"/>
        <v>-1</v>
      </c>
      <c r="J338" s="21">
        <f t="shared" si="63"/>
        <v>-1</v>
      </c>
    </row>
    <row r="339" spans="1:10" x14ac:dyDescent="0.25">
      <c r="A339" s="158" t="s">
        <v>192</v>
      </c>
      <c r="B339" s="65">
        <v>0</v>
      </c>
      <c r="C339" s="66">
        <v>0</v>
      </c>
      <c r="D339" s="65">
        <v>0</v>
      </c>
      <c r="E339" s="66">
        <v>1</v>
      </c>
      <c r="F339" s="67"/>
      <c r="G339" s="65">
        <f t="shared" si="60"/>
        <v>0</v>
      </c>
      <c r="H339" s="66">
        <f t="shared" si="61"/>
        <v>-1</v>
      </c>
      <c r="I339" s="20" t="str">
        <f t="shared" si="62"/>
        <v>-</v>
      </c>
      <c r="J339" s="21">
        <f t="shared" si="63"/>
        <v>-1</v>
      </c>
    </row>
    <row r="340" spans="1:10" x14ac:dyDescent="0.25">
      <c r="A340" s="158" t="s">
        <v>356</v>
      </c>
      <c r="B340" s="65">
        <v>89</v>
      </c>
      <c r="C340" s="66">
        <v>25</v>
      </c>
      <c r="D340" s="65">
        <v>349</v>
      </c>
      <c r="E340" s="66">
        <v>256</v>
      </c>
      <c r="F340" s="67"/>
      <c r="G340" s="65">
        <f t="shared" si="60"/>
        <v>64</v>
      </c>
      <c r="H340" s="66">
        <f t="shared" si="61"/>
        <v>93</v>
      </c>
      <c r="I340" s="20">
        <f t="shared" si="62"/>
        <v>2.56</v>
      </c>
      <c r="J340" s="21">
        <f t="shared" si="63"/>
        <v>0.36328125</v>
      </c>
    </row>
    <row r="341" spans="1:10" x14ac:dyDescent="0.25">
      <c r="A341" s="158" t="s">
        <v>395</v>
      </c>
      <c r="B341" s="65">
        <v>2</v>
      </c>
      <c r="C341" s="66">
        <v>10</v>
      </c>
      <c r="D341" s="65">
        <v>64</v>
      </c>
      <c r="E341" s="66">
        <v>126</v>
      </c>
      <c r="F341" s="67"/>
      <c r="G341" s="65">
        <f t="shared" si="60"/>
        <v>-8</v>
      </c>
      <c r="H341" s="66">
        <f t="shared" si="61"/>
        <v>-62</v>
      </c>
      <c r="I341" s="20">
        <f t="shared" si="62"/>
        <v>-0.8</v>
      </c>
      <c r="J341" s="21">
        <f t="shared" si="63"/>
        <v>-0.49206349206349204</v>
      </c>
    </row>
    <row r="342" spans="1:10" x14ac:dyDescent="0.25">
      <c r="A342" s="158" t="s">
        <v>456</v>
      </c>
      <c r="B342" s="65">
        <v>3</v>
      </c>
      <c r="C342" s="66">
        <v>2</v>
      </c>
      <c r="D342" s="65">
        <v>28</v>
      </c>
      <c r="E342" s="66">
        <v>49</v>
      </c>
      <c r="F342" s="67"/>
      <c r="G342" s="65">
        <f t="shared" si="60"/>
        <v>1</v>
      </c>
      <c r="H342" s="66">
        <f t="shared" si="61"/>
        <v>-21</v>
      </c>
      <c r="I342" s="20">
        <f t="shared" si="62"/>
        <v>0.5</v>
      </c>
      <c r="J342" s="21">
        <f t="shared" si="63"/>
        <v>-0.42857142857142855</v>
      </c>
    </row>
    <row r="343" spans="1:10" x14ac:dyDescent="0.25">
      <c r="A343" s="158" t="s">
        <v>465</v>
      </c>
      <c r="B343" s="65">
        <v>18</v>
      </c>
      <c r="C343" s="66">
        <v>58</v>
      </c>
      <c r="D343" s="65">
        <v>292</v>
      </c>
      <c r="E343" s="66">
        <v>623</v>
      </c>
      <c r="F343" s="67"/>
      <c r="G343" s="65">
        <f t="shared" si="60"/>
        <v>-40</v>
      </c>
      <c r="H343" s="66">
        <f t="shared" si="61"/>
        <v>-331</v>
      </c>
      <c r="I343" s="20">
        <f t="shared" si="62"/>
        <v>-0.68965517241379315</v>
      </c>
      <c r="J343" s="21">
        <f t="shared" si="63"/>
        <v>-0.5313001605136437</v>
      </c>
    </row>
    <row r="344" spans="1:10" s="160" customFormat="1" ht="13" x14ac:dyDescent="0.3">
      <c r="A344" s="178" t="s">
        <v>607</v>
      </c>
      <c r="B344" s="71">
        <v>167</v>
      </c>
      <c r="C344" s="72">
        <v>141</v>
      </c>
      <c r="D344" s="71">
        <v>1032</v>
      </c>
      <c r="E344" s="72">
        <v>1399</v>
      </c>
      <c r="F344" s="73"/>
      <c r="G344" s="71">
        <f t="shared" si="60"/>
        <v>26</v>
      </c>
      <c r="H344" s="72">
        <f t="shared" si="61"/>
        <v>-367</v>
      </c>
      <c r="I344" s="37">
        <f t="shared" si="62"/>
        <v>0.18439716312056736</v>
      </c>
      <c r="J344" s="38">
        <f t="shared" si="63"/>
        <v>-0.26233023588277343</v>
      </c>
    </row>
    <row r="345" spans="1:10" x14ac:dyDescent="0.25">
      <c r="A345" s="177"/>
      <c r="B345" s="143"/>
      <c r="C345" s="144"/>
      <c r="D345" s="143"/>
      <c r="E345" s="144"/>
      <c r="F345" s="145"/>
      <c r="G345" s="143"/>
      <c r="H345" s="144"/>
      <c r="I345" s="151"/>
      <c r="J345" s="152"/>
    </row>
    <row r="346" spans="1:10" s="139" customFormat="1" ht="13" x14ac:dyDescent="0.3">
      <c r="A346" s="159" t="s">
        <v>75</v>
      </c>
      <c r="B346" s="65"/>
      <c r="C346" s="66"/>
      <c r="D346" s="65"/>
      <c r="E346" s="66"/>
      <c r="F346" s="67"/>
      <c r="G346" s="65"/>
      <c r="H346" s="66"/>
      <c r="I346" s="20"/>
      <c r="J346" s="21"/>
    </row>
    <row r="347" spans="1:10" x14ac:dyDescent="0.25">
      <c r="A347" s="158" t="s">
        <v>279</v>
      </c>
      <c r="B347" s="65">
        <v>0</v>
      </c>
      <c r="C347" s="66">
        <v>0</v>
      </c>
      <c r="D347" s="65">
        <v>0</v>
      </c>
      <c r="E347" s="66">
        <v>1</v>
      </c>
      <c r="F347" s="67"/>
      <c r="G347" s="65">
        <f t="shared" ref="G347:G357" si="64">B347-C347</f>
        <v>0</v>
      </c>
      <c r="H347" s="66">
        <f t="shared" ref="H347:H357" si="65">D347-E347</f>
        <v>-1</v>
      </c>
      <c r="I347" s="20" t="str">
        <f t="shared" ref="I347:I357" si="66">IF(C347=0, "-", IF(G347/C347&lt;10, G347/C347, "&gt;999%"))</f>
        <v>-</v>
      </c>
      <c r="J347" s="21">
        <f t="shared" ref="J347:J357" si="67">IF(E347=0, "-", IF(H347/E347&lt;10, H347/E347, "&gt;999%"))</f>
        <v>-1</v>
      </c>
    </row>
    <row r="348" spans="1:10" x14ac:dyDescent="0.25">
      <c r="A348" s="158" t="s">
        <v>302</v>
      </c>
      <c r="B348" s="65">
        <v>0</v>
      </c>
      <c r="C348" s="66">
        <v>0</v>
      </c>
      <c r="D348" s="65">
        <v>12</v>
      </c>
      <c r="E348" s="66">
        <v>21</v>
      </c>
      <c r="F348" s="67"/>
      <c r="G348" s="65">
        <f t="shared" si="64"/>
        <v>0</v>
      </c>
      <c r="H348" s="66">
        <f t="shared" si="65"/>
        <v>-9</v>
      </c>
      <c r="I348" s="20" t="str">
        <f t="shared" si="66"/>
        <v>-</v>
      </c>
      <c r="J348" s="21">
        <f t="shared" si="67"/>
        <v>-0.42857142857142855</v>
      </c>
    </row>
    <row r="349" spans="1:10" x14ac:dyDescent="0.25">
      <c r="A349" s="158" t="s">
        <v>226</v>
      </c>
      <c r="B349" s="65">
        <v>0</v>
      </c>
      <c r="C349" s="66">
        <v>2</v>
      </c>
      <c r="D349" s="65">
        <v>12</v>
      </c>
      <c r="E349" s="66">
        <v>22</v>
      </c>
      <c r="F349" s="67"/>
      <c r="G349" s="65">
        <f t="shared" si="64"/>
        <v>-2</v>
      </c>
      <c r="H349" s="66">
        <f t="shared" si="65"/>
        <v>-10</v>
      </c>
      <c r="I349" s="20">
        <f t="shared" si="66"/>
        <v>-1</v>
      </c>
      <c r="J349" s="21">
        <f t="shared" si="67"/>
        <v>-0.45454545454545453</v>
      </c>
    </row>
    <row r="350" spans="1:10" x14ac:dyDescent="0.25">
      <c r="A350" s="158" t="s">
        <v>457</v>
      </c>
      <c r="B350" s="65">
        <v>12</v>
      </c>
      <c r="C350" s="66">
        <v>2</v>
      </c>
      <c r="D350" s="65">
        <v>18</v>
      </c>
      <c r="E350" s="66">
        <v>22</v>
      </c>
      <c r="F350" s="67"/>
      <c r="G350" s="65">
        <f t="shared" si="64"/>
        <v>10</v>
      </c>
      <c r="H350" s="66">
        <f t="shared" si="65"/>
        <v>-4</v>
      </c>
      <c r="I350" s="20">
        <f t="shared" si="66"/>
        <v>5</v>
      </c>
      <c r="J350" s="21">
        <f t="shared" si="67"/>
        <v>-0.18181818181818182</v>
      </c>
    </row>
    <row r="351" spans="1:10" x14ac:dyDescent="0.25">
      <c r="A351" s="158" t="s">
        <v>466</v>
      </c>
      <c r="B351" s="65">
        <v>35</v>
      </c>
      <c r="C351" s="66">
        <v>22</v>
      </c>
      <c r="D351" s="65">
        <v>120</v>
      </c>
      <c r="E351" s="66">
        <v>184</v>
      </c>
      <c r="F351" s="67"/>
      <c r="G351" s="65">
        <f t="shared" si="64"/>
        <v>13</v>
      </c>
      <c r="H351" s="66">
        <f t="shared" si="65"/>
        <v>-64</v>
      </c>
      <c r="I351" s="20">
        <f t="shared" si="66"/>
        <v>0.59090909090909094</v>
      </c>
      <c r="J351" s="21">
        <f t="shared" si="67"/>
        <v>-0.34782608695652173</v>
      </c>
    </row>
    <row r="352" spans="1:10" x14ac:dyDescent="0.25">
      <c r="A352" s="158" t="s">
        <v>396</v>
      </c>
      <c r="B352" s="65">
        <v>0</v>
      </c>
      <c r="C352" s="66">
        <v>0</v>
      </c>
      <c r="D352" s="65">
        <v>14</v>
      </c>
      <c r="E352" s="66">
        <v>0</v>
      </c>
      <c r="F352" s="67"/>
      <c r="G352" s="65">
        <f t="shared" si="64"/>
        <v>0</v>
      </c>
      <c r="H352" s="66">
        <f t="shared" si="65"/>
        <v>14</v>
      </c>
      <c r="I352" s="20" t="str">
        <f t="shared" si="66"/>
        <v>-</v>
      </c>
      <c r="J352" s="21" t="str">
        <f t="shared" si="67"/>
        <v>-</v>
      </c>
    </row>
    <row r="353" spans="1:10" x14ac:dyDescent="0.25">
      <c r="A353" s="158" t="s">
        <v>427</v>
      </c>
      <c r="B353" s="65">
        <v>20</v>
      </c>
      <c r="C353" s="66">
        <v>10</v>
      </c>
      <c r="D353" s="65">
        <v>55</v>
      </c>
      <c r="E353" s="66">
        <v>80</v>
      </c>
      <c r="F353" s="67"/>
      <c r="G353" s="65">
        <f t="shared" si="64"/>
        <v>10</v>
      </c>
      <c r="H353" s="66">
        <f t="shared" si="65"/>
        <v>-25</v>
      </c>
      <c r="I353" s="20">
        <f t="shared" si="66"/>
        <v>1</v>
      </c>
      <c r="J353" s="21">
        <f t="shared" si="67"/>
        <v>-0.3125</v>
      </c>
    </row>
    <row r="354" spans="1:10" x14ac:dyDescent="0.25">
      <c r="A354" s="158" t="s">
        <v>320</v>
      </c>
      <c r="B354" s="65">
        <v>14</v>
      </c>
      <c r="C354" s="66">
        <v>0</v>
      </c>
      <c r="D354" s="65">
        <v>99</v>
      </c>
      <c r="E354" s="66">
        <v>0</v>
      </c>
      <c r="F354" s="67"/>
      <c r="G354" s="65">
        <f t="shared" si="64"/>
        <v>14</v>
      </c>
      <c r="H354" s="66">
        <f t="shared" si="65"/>
        <v>99</v>
      </c>
      <c r="I354" s="20" t="str">
        <f t="shared" si="66"/>
        <v>-</v>
      </c>
      <c r="J354" s="21" t="str">
        <f t="shared" si="67"/>
        <v>-</v>
      </c>
    </row>
    <row r="355" spans="1:10" x14ac:dyDescent="0.25">
      <c r="A355" s="158" t="s">
        <v>357</v>
      </c>
      <c r="B355" s="65">
        <v>23</v>
      </c>
      <c r="C355" s="66">
        <v>9</v>
      </c>
      <c r="D355" s="65">
        <v>119</v>
      </c>
      <c r="E355" s="66">
        <v>100</v>
      </c>
      <c r="F355" s="67"/>
      <c r="G355" s="65">
        <f t="shared" si="64"/>
        <v>14</v>
      </c>
      <c r="H355" s="66">
        <f t="shared" si="65"/>
        <v>19</v>
      </c>
      <c r="I355" s="20">
        <f t="shared" si="66"/>
        <v>1.5555555555555556</v>
      </c>
      <c r="J355" s="21">
        <f t="shared" si="67"/>
        <v>0.19</v>
      </c>
    </row>
    <row r="356" spans="1:10" x14ac:dyDescent="0.25">
      <c r="A356" s="158" t="s">
        <v>280</v>
      </c>
      <c r="B356" s="65">
        <v>1</v>
      </c>
      <c r="C356" s="66">
        <v>1</v>
      </c>
      <c r="D356" s="65">
        <v>7</v>
      </c>
      <c r="E356" s="66">
        <v>1</v>
      </c>
      <c r="F356" s="67"/>
      <c r="G356" s="65">
        <f t="shared" si="64"/>
        <v>0</v>
      </c>
      <c r="H356" s="66">
        <f t="shared" si="65"/>
        <v>6</v>
      </c>
      <c r="I356" s="20">
        <f t="shared" si="66"/>
        <v>0</v>
      </c>
      <c r="J356" s="21">
        <f t="shared" si="67"/>
        <v>6</v>
      </c>
    </row>
    <row r="357" spans="1:10" s="160" customFormat="1" ht="13" x14ac:dyDescent="0.3">
      <c r="A357" s="178" t="s">
        <v>608</v>
      </c>
      <c r="B357" s="71">
        <v>105</v>
      </c>
      <c r="C357" s="72">
        <v>46</v>
      </c>
      <c r="D357" s="71">
        <v>456</v>
      </c>
      <c r="E357" s="72">
        <v>431</v>
      </c>
      <c r="F357" s="73"/>
      <c r="G357" s="71">
        <f t="shared" si="64"/>
        <v>59</v>
      </c>
      <c r="H357" s="72">
        <f t="shared" si="65"/>
        <v>25</v>
      </c>
      <c r="I357" s="37">
        <f t="shared" si="66"/>
        <v>1.2826086956521738</v>
      </c>
      <c r="J357" s="38">
        <f t="shared" si="67"/>
        <v>5.8004640371229696E-2</v>
      </c>
    </row>
    <row r="358" spans="1:10" x14ac:dyDescent="0.25">
      <c r="A358" s="177"/>
      <c r="B358" s="143"/>
      <c r="C358" s="144"/>
      <c r="D358" s="143"/>
      <c r="E358" s="144"/>
      <c r="F358" s="145"/>
      <c r="G358" s="143"/>
      <c r="H358" s="144"/>
      <c r="I358" s="151"/>
      <c r="J358" s="152"/>
    </row>
    <row r="359" spans="1:10" s="139" customFormat="1" ht="13" x14ac:dyDescent="0.3">
      <c r="A359" s="159" t="s">
        <v>76</v>
      </c>
      <c r="B359" s="65"/>
      <c r="C359" s="66"/>
      <c r="D359" s="65"/>
      <c r="E359" s="66"/>
      <c r="F359" s="67"/>
      <c r="G359" s="65"/>
      <c r="H359" s="66"/>
      <c r="I359" s="20"/>
      <c r="J359" s="21"/>
    </row>
    <row r="360" spans="1:10" x14ac:dyDescent="0.25">
      <c r="A360" s="158" t="s">
        <v>321</v>
      </c>
      <c r="B360" s="65">
        <v>0</v>
      </c>
      <c r="C360" s="66">
        <v>0</v>
      </c>
      <c r="D360" s="65">
        <v>5</v>
      </c>
      <c r="E360" s="66">
        <v>6</v>
      </c>
      <c r="F360" s="67"/>
      <c r="G360" s="65">
        <f t="shared" ref="G360:G367" si="68">B360-C360</f>
        <v>0</v>
      </c>
      <c r="H360" s="66">
        <f t="shared" ref="H360:H367" si="69">D360-E360</f>
        <v>-1</v>
      </c>
      <c r="I360" s="20" t="str">
        <f t="shared" ref="I360:I367" si="70">IF(C360=0, "-", IF(G360/C360&lt;10, G360/C360, "&gt;999%"))</f>
        <v>-</v>
      </c>
      <c r="J360" s="21">
        <f t="shared" ref="J360:J367" si="71">IF(E360=0, "-", IF(H360/E360&lt;10, H360/E360, "&gt;999%"))</f>
        <v>-0.16666666666666666</v>
      </c>
    </row>
    <row r="361" spans="1:10" x14ac:dyDescent="0.25">
      <c r="A361" s="158" t="s">
        <v>358</v>
      </c>
      <c r="B361" s="65">
        <v>1</v>
      </c>
      <c r="C361" s="66">
        <v>1</v>
      </c>
      <c r="D361" s="65">
        <v>6</v>
      </c>
      <c r="E361" s="66">
        <v>12</v>
      </c>
      <c r="F361" s="67"/>
      <c r="G361" s="65">
        <f t="shared" si="68"/>
        <v>0</v>
      </c>
      <c r="H361" s="66">
        <f t="shared" si="69"/>
        <v>-6</v>
      </c>
      <c r="I361" s="20">
        <f t="shared" si="70"/>
        <v>0</v>
      </c>
      <c r="J361" s="21">
        <f t="shared" si="71"/>
        <v>-0.5</v>
      </c>
    </row>
    <row r="362" spans="1:10" x14ac:dyDescent="0.25">
      <c r="A362" s="158" t="s">
        <v>227</v>
      </c>
      <c r="B362" s="65">
        <v>0</v>
      </c>
      <c r="C362" s="66">
        <v>0</v>
      </c>
      <c r="D362" s="65">
        <v>1</v>
      </c>
      <c r="E362" s="66">
        <v>0</v>
      </c>
      <c r="F362" s="67"/>
      <c r="G362" s="65">
        <f t="shared" si="68"/>
        <v>0</v>
      </c>
      <c r="H362" s="66">
        <f t="shared" si="69"/>
        <v>1</v>
      </c>
      <c r="I362" s="20" t="str">
        <f t="shared" si="70"/>
        <v>-</v>
      </c>
      <c r="J362" s="21" t="str">
        <f t="shared" si="71"/>
        <v>-</v>
      </c>
    </row>
    <row r="363" spans="1:10" x14ac:dyDescent="0.25">
      <c r="A363" s="158" t="s">
        <v>359</v>
      </c>
      <c r="B363" s="65">
        <v>0</v>
      </c>
      <c r="C363" s="66">
        <v>0</v>
      </c>
      <c r="D363" s="65">
        <v>3</v>
      </c>
      <c r="E363" s="66">
        <v>1</v>
      </c>
      <c r="F363" s="67"/>
      <c r="G363" s="65">
        <f t="shared" si="68"/>
        <v>0</v>
      </c>
      <c r="H363" s="66">
        <f t="shared" si="69"/>
        <v>2</v>
      </c>
      <c r="I363" s="20" t="str">
        <f t="shared" si="70"/>
        <v>-</v>
      </c>
      <c r="J363" s="21">
        <f t="shared" si="71"/>
        <v>2</v>
      </c>
    </row>
    <row r="364" spans="1:10" x14ac:dyDescent="0.25">
      <c r="A364" s="158" t="s">
        <v>485</v>
      </c>
      <c r="B364" s="65">
        <v>1</v>
      </c>
      <c r="C364" s="66">
        <v>0</v>
      </c>
      <c r="D364" s="65">
        <v>3</v>
      </c>
      <c r="E364" s="66">
        <v>0</v>
      </c>
      <c r="F364" s="67"/>
      <c r="G364" s="65">
        <f t="shared" si="68"/>
        <v>1</v>
      </c>
      <c r="H364" s="66">
        <f t="shared" si="69"/>
        <v>3</v>
      </c>
      <c r="I364" s="20" t="str">
        <f t="shared" si="70"/>
        <v>-</v>
      </c>
      <c r="J364" s="21" t="str">
        <f t="shared" si="71"/>
        <v>-</v>
      </c>
    </row>
    <row r="365" spans="1:10" x14ac:dyDescent="0.25">
      <c r="A365" s="158" t="s">
        <v>448</v>
      </c>
      <c r="B365" s="65">
        <v>1</v>
      </c>
      <c r="C365" s="66">
        <v>1</v>
      </c>
      <c r="D365" s="65">
        <v>5</v>
      </c>
      <c r="E365" s="66">
        <v>7</v>
      </c>
      <c r="F365" s="67"/>
      <c r="G365" s="65">
        <f t="shared" si="68"/>
        <v>0</v>
      </c>
      <c r="H365" s="66">
        <f t="shared" si="69"/>
        <v>-2</v>
      </c>
      <c r="I365" s="20">
        <f t="shared" si="70"/>
        <v>0</v>
      </c>
      <c r="J365" s="21">
        <f t="shared" si="71"/>
        <v>-0.2857142857142857</v>
      </c>
    </row>
    <row r="366" spans="1:10" x14ac:dyDescent="0.25">
      <c r="A366" s="158" t="s">
        <v>439</v>
      </c>
      <c r="B366" s="65">
        <v>0</v>
      </c>
      <c r="C366" s="66">
        <v>0</v>
      </c>
      <c r="D366" s="65">
        <v>3</v>
      </c>
      <c r="E366" s="66">
        <v>2</v>
      </c>
      <c r="F366" s="67"/>
      <c r="G366" s="65">
        <f t="shared" si="68"/>
        <v>0</v>
      </c>
      <c r="H366" s="66">
        <f t="shared" si="69"/>
        <v>1</v>
      </c>
      <c r="I366" s="20" t="str">
        <f t="shared" si="70"/>
        <v>-</v>
      </c>
      <c r="J366" s="21">
        <f t="shared" si="71"/>
        <v>0.5</v>
      </c>
    </row>
    <row r="367" spans="1:10" s="160" customFormat="1" ht="13" x14ac:dyDescent="0.3">
      <c r="A367" s="178" t="s">
        <v>609</v>
      </c>
      <c r="B367" s="71">
        <v>3</v>
      </c>
      <c r="C367" s="72">
        <v>2</v>
      </c>
      <c r="D367" s="71">
        <v>26</v>
      </c>
      <c r="E367" s="72">
        <v>28</v>
      </c>
      <c r="F367" s="73"/>
      <c r="G367" s="71">
        <f t="shared" si="68"/>
        <v>1</v>
      </c>
      <c r="H367" s="72">
        <f t="shared" si="69"/>
        <v>-2</v>
      </c>
      <c r="I367" s="37">
        <f t="shared" si="70"/>
        <v>0.5</v>
      </c>
      <c r="J367" s="38">
        <f t="shared" si="71"/>
        <v>-7.1428571428571425E-2</v>
      </c>
    </row>
    <row r="368" spans="1:10" x14ac:dyDescent="0.25">
      <c r="A368" s="177"/>
      <c r="B368" s="143"/>
      <c r="C368" s="144"/>
      <c r="D368" s="143"/>
      <c r="E368" s="144"/>
      <c r="F368" s="145"/>
      <c r="G368" s="143"/>
      <c r="H368" s="144"/>
      <c r="I368" s="151"/>
      <c r="J368" s="152"/>
    </row>
    <row r="369" spans="1:10" s="139" customFormat="1" ht="13" x14ac:dyDescent="0.3">
      <c r="A369" s="159" t="s">
        <v>77</v>
      </c>
      <c r="B369" s="65"/>
      <c r="C369" s="66"/>
      <c r="D369" s="65"/>
      <c r="E369" s="66"/>
      <c r="F369" s="67"/>
      <c r="G369" s="65"/>
      <c r="H369" s="66"/>
      <c r="I369" s="20"/>
      <c r="J369" s="21"/>
    </row>
    <row r="370" spans="1:10" x14ac:dyDescent="0.25">
      <c r="A370" s="158" t="s">
        <v>247</v>
      </c>
      <c r="B370" s="65">
        <v>2</v>
      </c>
      <c r="C370" s="66">
        <v>2</v>
      </c>
      <c r="D370" s="65">
        <v>24</v>
      </c>
      <c r="E370" s="66">
        <v>26</v>
      </c>
      <c r="F370" s="67"/>
      <c r="G370" s="65">
        <f>B370-C370</f>
        <v>0</v>
      </c>
      <c r="H370" s="66">
        <f>D370-E370</f>
        <v>-2</v>
      </c>
      <c r="I370" s="20">
        <f>IF(C370=0, "-", IF(G370/C370&lt;10, G370/C370, "&gt;999%"))</f>
        <v>0</v>
      </c>
      <c r="J370" s="21">
        <f>IF(E370=0, "-", IF(H370/E370&lt;10, H370/E370, "&gt;999%"))</f>
        <v>-7.6923076923076927E-2</v>
      </c>
    </row>
    <row r="371" spans="1:10" s="160" customFormat="1" ht="13" x14ac:dyDescent="0.3">
      <c r="A371" s="178" t="s">
        <v>610</v>
      </c>
      <c r="B371" s="71">
        <v>2</v>
      </c>
      <c r="C371" s="72">
        <v>2</v>
      </c>
      <c r="D371" s="71">
        <v>24</v>
      </c>
      <c r="E371" s="72">
        <v>26</v>
      </c>
      <c r="F371" s="73"/>
      <c r="G371" s="71">
        <f>B371-C371</f>
        <v>0</v>
      </c>
      <c r="H371" s="72">
        <f>D371-E371</f>
        <v>-2</v>
      </c>
      <c r="I371" s="37">
        <f>IF(C371=0, "-", IF(G371/C371&lt;10, G371/C371, "&gt;999%"))</f>
        <v>0</v>
      </c>
      <c r="J371" s="38">
        <f>IF(E371=0, "-", IF(H371/E371&lt;10, H371/E371, "&gt;999%"))</f>
        <v>-7.6923076923076927E-2</v>
      </c>
    </row>
    <row r="372" spans="1:10" x14ac:dyDescent="0.25">
      <c r="A372" s="177"/>
      <c r="B372" s="143"/>
      <c r="C372" s="144"/>
      <c r="D372" s="143"/>
      <c r="E372" s="144"/>
      <c r="F372" s="145"/>
      <c r="G372" s="143"/>
      <c r="H372" s="144"/>
      <c r="I372" s="151"/>
      <c r="J372" s="152"/>
    </row>
    <row r="373" spans="1:10" s="139" customFormat="1" ht="13" x14ac:dyDescent="0.3">
      <c r="A373" s="159" t="s">
        <v>78</v>
      </c>
      <c r="B373" s="65"/>
      <c r="C373" s="66"/>
      <c r="D373" s="65"/>
      <c r="E373" s="66"/>
      <c r="F373" s="67"/>
      <c r="G373" s="65"/>
      <c r="H373" s="66"/>
      <c r="I373" s="20"/>
      <c r="J373" s="21"/>
    </row>
    <row r="374" spans="1:10" x14ac:dyDescent="0.25">
      <c r="A374" s="158" t="s">
        <v>297</v>
      </c>
      <c r="B374" s="65">
        <v>1</v>
      </c>
      <c r="C374" s="66">
        <v>0</v>
      </c>
      <c r="D374" s="65">
        <v>6</v>
      </c>
      <c r="E374" s="66">
        <v>11</v>
      </c>
      <c r="F374" s="67"/>
      <c r="G374" s="65">
        <f t="shared" ref="G374:G381" si="72">B374-C374</f>
        <v>1</v>
      </c>
      <c r="H374" s="66">
        <f t="shared" ref="H374:H381" si="73">D374-E374</f>
        <v>-5</v>
      </c>
      <c r="I374" s="20" t="str">
        <f t="shared" ref="I374:I381" si="74">IF(C374=0, "-", IF(G374/C374&lt;10, G374/C374, "&gt;999%"))</f>
        <v>-</v>
      </c>
      <c r="J374" s="21">
        <f t="shared" ref="J374:J381" si="75">IF(E374=0, "-", IF(H374/E374&lt;10, H374/E374, "&gt;999%"))</f>
        <v>-0.45454545454545453</v>
      </c>
    </row>
    <row r="375" spans="1:10" x14ac:dyDescent="0.25">
      <c r="A375" s="158" t="s">
        <v>290</v>
      </c>
      <c r="B375" s="65">
        <v>0</v>
      </c>
      <c r="C375" s="66">
        <v>0</v>
      </c>
      <c r="D375" s="65">
        <v>1</v>
      </c>
      <c r="E375" s="66">
        <v>2</v>
      </c>
      <c r="F375" s="67"/>
      <c r="G375" s="65">
        <f t="shared" si="72"/>
        <v>0</v>
      </c>
      <c r="H375" s="66">
        <f t="shared" si="73"/>
        <v>-1</v>
      </c>
      <c r="I375" s="20" t="str">
        <f t="shared" si="74"/>
        <v>-</v>
      </c>
      <c r="J375" s="21">
        <f t="shared" si="75"/>
        <v>-0.5</v>
      </c>
    </row>
    <row r="376" spans="1:10" x14ac:dyDescent="0.25">
      <c r="A376" s="158" t="s">
        <v>422</v>
      </c>
      <c r="B376" s="65">
        <v>2</v>
      </c>
      <c r="C376" s="66">
        <v>0</v>
      </c>
      <c r="D376" s="65">
        <v>7</v>
      </c>
      <c r="E376" s="66">
        <v>10</v>
      </c>
      <c r="F376" s="67"/>
      <c r="G376" s="65">
        <f t="shared" si="72"/>
        <v>2</v>
      </c>
      <c r="H376" s="66">
        <f t="shared" si="73"/>
        <v>-3</v>
      </c>
      <c r="I376" s="20" t="str">
        <f t="shared" si="74"/>
        <v>-</v>
      </c>
      <c r="J376" s="21">
        <f t="shared" si="75"/>
        <v>-0.3</v>
      </c>
    </row>
    <row r="377" spans="1:10" x14ac:dyDescent="0.25">
      <c r="A377" s="158" t="s">
        <v>423</v>
      </c>
      <c r="B377" s="65">
        <v>1</v>
      </c>
      <c r="C377" s="66">
        <v>1</v>
      </c>
      <c r="D377" s="65">
        <v>9</v>
      </c>
      <c r="E377" s="66">
        <v>9</v>
      </c>
      <c r="F377" s="67"/>
      <c r="G377" s="65">
        <f t="shared" si="72"/>
        <v>0</v>
      </c>
      <c r="H377" s="66">
        <f t="shared" si="73"/>
        <v>0</v>
      </c>
      <c r="I377" s="20">
        <f t="shared" si="74"/>
        <v>0</v>
      </c>
      <c r="J377" s="21">
        <f t="shared" si="75"/>
        <v>0</v>
      </c>
    </row>
    <row r="378" spans="1:10" x14ac:dyDescent="0.25">
      <c r="A378" s="158" t="s">
        <v>291</v>
      </c>
      <c r="B378" s="65">
        <v>1</v>
      </c>
      <c r="C378" s="66">
        <v>0</v>
      </c>
      <c r="D378" s="65">
        <v>2</v>
      </c>
      <c r="E378" s="66">
        <v>1</v>
      </c>
      <c r="F378" s="67"/>
      <c r="G378" s="65">
        <f t="shared" si="72"/>
        <v>1</v>
      </c>
      <c r="H378" s="66">
        <f t="shared" si="73"/>
        <v>1</v>
      </c>
      <c r="I378" s="20" t="str">
        <f t="shared" si="74"/>
        <v>-</v>
      </c>
      <c r="J378" s="21">
        <f t="shared" si="75"/>
        <v>1</v>
      </c>
    </row>
    <row r="379" spans="1:10" x14ac:dyDescent="0.25">
      <c r="A379" s="158" t="s">
        <v>383</v>
      </c>
      <c r="B379" s="65">
        <v>0</v>
      </c>
      <c r="C379" s="66">
        <v>5</v>
      </c>
      <c r="D379" s="65">
        <v>28</v>
      </c>
      <c r="E379" s="66">
        <v>34</v>
      </c>
      <c r="F379" s="67"/>
      <c r="G379" s="65">
        <f t="shared" si="72"/>
        <v>-5</v>
      </c>
      <c r="H379" s="66">
        <f t="shared" si="73"/>
        <v>-6</v>
      </c>
      <c r="I379" s="20">
        <f t="shared" si="74"/>
        <v>-1</v>
      </c>
      <c r="J379" s="21">
        <f t="shared" si="75"/>
        <v>-0.17647058823529413</v>
      </c>
    </row>
    <row r="380" spans="1:10" x14ac:dyDescent="0.25">
      <c r="A380" s="158" t="s">
        <v>261</v>
      </c>
      <c r="B380" s="65">
        <v>0</v>
      </c>
      <c r="C380" s="66">
        <v>0</v>
      </c>
      <c r="D380" s="65">
        <v>5</v>
      </c>
      <c r="E380" s="66">
        <v>6</v>
      </c>
      <c r="F380" s="67"/>
      <c r="G380" s="65">
        <f t="shared" si="72"/>
        <v>0</v>
      </c>
      <c r="H380" s="66">
        <f t="shared" si="73"/>
        <v>-1</v>
      </c>
      <c r="I380" s="20" t="str">
        <f t="shared" si="74"/>
        <v>-</v>
      </c>
      <c r="J380" s="21">
        <f t="shared" si="75"/>
        <v>-0.16666666666666666</v>
      </c>
    </row>
    <row r="381" spans="1:10" s="160" customFormat="1" ht="13" x14ac:dyDescent="0.3">
      <c r="A381" s="178" t="s">
        <v>611</v>
      </c>
      <c r="B381" s="71">
        <v>5</v>
      </c>
      <c r="C381" s="72">
        <v>6</v>
      </c>
      <c r="D381" s="71">
        <v>58</v>
      </c>
      <c r="E381" s="72">
        <v>73</v>
      </c>
      <c r="F381" s="73"/>
      <c r="G381" s="71">
        <f t="shared" si="72"/>
        <v>-1</v>
      </c>
      <c r="H381" s="72">
        <f t="shared" si="73"/>
        <v>-15</v>
      </c>
      <c r="I381" s="37">
        <f t="shared" si="74"/>
        <v>-0.16666666666666666</v>
      </c>
      <c r="J381" s="38">
        <f t="shared" si="75"/>
        <v>-0.20547945205479451</v>
      </c>
    </row>
    <row r="382" spans="1:10" x14ac:dyDescent="0.25">
      <c r="A382" s="177"/>
      <c r="B382" s="143"/>
      <c r="C382" s="144"/>
      <c r="D382" s="143"/>
      <c r="E382" s="144"/>
      <c r="F382" s="145"/>
      <c r="G382" s="143"/>
      <c r="H382" s="144"/>
      <c r="I382" s="151"/>
      <c r="J382" s="152"/>
    </row>
    <row r="383" spans="1:10" s="139" customFormat="1" ht="13" x14ac:dyDescent="0.3">
      <c r="A383" s="159" t="s">
        <v>79</v>
      </c>
      <c r="B383" s="65"/>
      <c r="C383" s="66"/>
      <c r="D383" s="65"/>
      <c r="E383" s="66"/>
      <c r="F383" s="67"/>
      <c r="G383" s="65"/>
      <c r="H383" s="66"/>
      <c r="I383" s="20"/>
      <c r="J383" s="21"/>
    </row>
    <row r="384" spans="1:10" x14ac:dyDescent="0.25">
      <c r="A384" s="158" t="s">
        <v>473</v>
      </c>
      <c r="B384" s="65">
        <v>5</v>
      </c>
      <c r="C384" s="66">
        <v>13</v>
      </c>
      <c r="D384" s="65">
        <v>79</v>
      </c>
      <c r="E384" s="66">
        <v>105</v>
      </c>
      <c r="F384" s="67"/>
      <c r="G384" s="65">
        <f>B384-C384</f>
        <v>-8</v>
      </c>
      <c r="H384" s="66">
        <f>D384-E384</f>
        <v>-26</v>
      </c>
      <c r="I384" s="20">
        <f>IF(C384=0, "-", IF(G384/C384&lt;10, G384/C384, "&gt;999%"))</f>
        <v>-0.61538461538461542</v>
      </c>
      <c r="J384" s="21">
        <f>IF(E384=0, "-", IF(H384/E384&lt;10, H384/E384, "&gt;999%"))</f>
        <v>-0.24761904761904763</v>
      </c>
    </row>
    <row r="385" spans="1:10" x14ac:dyDescent="0.25">
      <c r="A385" s="158" t="s">
        <v>474</v>
      </c>
      <c r="B385" s="65">
        <v>1</v>
      </c>
      <c r="C385" s="66">
        <v>0</v>
      </c>
      <c r="D385" s="65">
        <v>9</v>
      </c>
      <c r="E385" s="66">
        <v>7</v>
      </c>
      <c r="F385" s="67"/>
      <c r="G385" s="65">
        <f>B385-C385</f>
        <v>1</v>
      </c>
      <c r="H385" s="66">
        <f>D385-E385</f>
        <v>2</v>
      </c>
      <c r="I385" s="20" t="str">
        <f>IF(C385=0, "-", IF(G385/C385&lt;10, G385/C385, "&gt;999%"))</f>
        <v>-</v>
      </c>
      <c r="J385" s="21">
        <f>IF(E385=0, "-", IF(H385/E385&lt;10, H385/E385, "&gt;999%"))</f>
        <v>0.2857142857142857</v>
      </c>
    </row>
    <row r="386" spans="1:10" x14ac:dyDescent="0.25">
      <c r="A386" s="158" t="s">
        <v>475</v>
      </c>
      <c r="B386" s="65">
        <v>1</v>
      </c>
      <c r="C386" s="66">
        <v>1</v>
      </c>
      <c r="D386" s="65">
        <v>2</v>
      </c>
      <c r="E386" s="66">
        <v>1</v>
      </c>
      <c r="F386" s="67"/>
      <c r="G386" s="65">
        <f>B386-C386</f>
        <v>0</v>
      </c>
      <c r="H386" s="66">
        <f>D386-E386</f>
        <v>1</v>
      </c>
      <c r="I386" s="20">
        <f>IF(C386=0, "-", IF(G386/C386&lt;10, G386/C386, "&gt;999%"))</f>
        <v>0</v>
      </c>
      <c r="J386" s="21">
        <f>IF(E386=0, "-", IF(H386/E386&lt;10, H386/E386, "&gt;999%"))</f>
        <v>1</v>
      </c>
    </row>
    <row r="387" spans="1:10" s="160" customFormat="1" ht="13" x14ac:dyDescent="0.3">
      <c r="A387" s="178" t="s">
        <v>612</v>
      </c>
      <c r="B387" s="71">
        <v>7</v>
      </c>
      <c r="C387" s="72">
        <v>14</v>
      </c>
      <c r="D387" s="71">
        <v>90</v>
      </c>
      <c r="E387" s="72">
        <v>113</v>
      </c>
      <c r="F387" s="73"/>
      <c r="G387" s="71">
        <f>B387-C387</f>
        <v>-7</v>
      </c>
      <c r="H387" s="72">
        <f>D387-E387</f>
        <v>-23</v>
      </c>
      <c r="I387" s="37">
        <f>IF(C387=0, "-", IF(G387/C387&lt;10, G387/C387, "&gt;999%"))</f>
        <v>-0.5</v>
      </c>
      <c r="J387" s="38">
        <f>IF(E387=0, "-", IF(H387/E387&lt;10, H387/E387, "&gt;999%"))</f>
        <v>-0.20353982300884957</v>
      </c>
    </row>
    <row r="388" spans="1:10" x14ac:dyDescent="0.25">
      <c r="A388" s="177"/>
      <c r="B388" s="143"/>
      <c r="C388" s="144"/>
      <c r="D388" s="143"/>
      <c r="E388" s="144"/>
      <c r="F388" s="145"/>
      <c r="G388" s="143"/>
      <c r="H388" s="144"/>
      <c r="I388" s="151"/>
      <c r="J388" s="152"/>
    </row>
    <row r="389" spans="1:10" s="139" customFormat="1" ht="13" x14ac:dyDescent="0.3">
      <c r="A389" s="159" t="s">
        <v>80</v>
      </c>
      <c r="B389" s="65"/>
      <c r="C389" s="66"/>
      <c r="D389" s="65"/>
      <c r="E389" s="66"/>
      <c r="F389" s="67"/>
      <c r="G389" s="65"/>
      <c r="H389" s="66"/>
      <c r="I389" s="20"/>
      <c r="J389" s="21"/>
    </row>
    <row r="390" spans="1:10" x14ac:dyDescent="0.25">
      <c r="A390" s="158" t="s">
        <v>322</v>
      </c>
      <c r="B390" s="65">
        <v>7</v>
      </c>
      <c r="C390" s="66">
        <v>6</v>
      </c>
      <c r="D390" s="65">
        <v>44</v>
      </c>
      <c r="E390" s="66">
        <v>25</v>
      </c>
      <c r="F390" s="67"/>
      <c r="G390" s="65">
        <f t="shared" ref="G390:G397" si="76">B390-C390</f>
        <v>1</v>
      </c>
      <c r="H390" s="66">
        <f t="shared" ref="H390:H397" si="77">D390-E390</f>
        <v>19</v>
      </c>
      <c r="I390" s="20">
        <f t="shared" ref="I390:I397" si="78">IF(C390=0, "-", IF(G390/C390&lt;10, G390/C390, "&gt;999%"))</f>
        <v>0.16666666666666666</v>
      </c>
      <c r="J390" s="21">
        <f t="shared" ref="J390:J397" si="79">IF(E390=0, "-", IF(H390/E390&lt;10, H390/E390, "&gt;999%"))</f>
        <v>0.76</v>
      </c>
    </row>
    <row r="391" spans="1:10" x14ac:dyDescent="0.25">
      <c r="A391" s="158" t="s">
        <v>303</v>
      </c>
      <c r="B391" s="65">
        <v>1</v>
      </c>
      <c r="C391" s="66">
        <v>0</v>
      </c>
      <c r="D391" s="65">
        <v>13</v>
      </c>
      <c r="E391" s="66">
        <v>22</v>
      </c>
      <c r="F391" s="67"/>
      <c r="G391" s="65">
        <f t="shared" si="76"/>
        <v>1</v>
      </c>
      <c r="H391" s="66">
        <f t="shared" si="77"/>
        <v>-9</v>
      </c>
      <c r="I391" s="20" t="str">
        <f t="shared" si="78"/>
        <v>-</v>
      </c>
      <c r="J391" s="21">
        <f t="shared" si="79"/>
        <v>-0.40909090909090912</v>
      </c>
    </row>
    <row r="392" spans="1:10" x14ac:dyDescent="0.25">
      <c r="A392" s="158" t="s">
        <v>440</v>
      </c>
      <c r="B392" s="65">
        <v>0</v>
      </c>
      <c r="C392" s="66">
        <v>0</v>
      </c>
      <c r="D392" s="65">
        <v>0</v>
      </c>
      <c r="E392" s="66">
        <v>6</v>
      </c>
      <c r="F392" s="67"/>
      <c r="G392" s="65">
        <f t="shared" si="76"/>
        <v>0</v>
      </c>
      <c r="H392" s="66">
        <f t="shared" si="77"/>
        <v>-6</v>
      </c>
      <c r="I392" s="20" t="str">
        <f t="shared" si="78"/>
        <v>-</v>
      </c>
      <c r="J392" s="21">
        <f t="shared" si="79"/>
        <v>-1</v>
      </c>
    </row>
    <row r="393" spans="1:10" x14ac:dyDescent="0.25">
      <c r="A393" s="158" t="s">
        <v>360</v>
      </c>
      <c r="B393" s="65">
        <v>9</v>
      </c>
      <c r="C393" s="66">
        <v>8</v>
      </c>
      <c r="D393" s="65">
        <v>32</v>
      </c>
      <c r="E393" s="66">
        <v>33</v>
      </c>
      <c r="F393" s="67"/>
      <c r="G393" s="65">
        <f t="shared" si="76"/>
        <v>1</v>
      </c>
      <c r="H393" s="66">
        <f t="shared" si="77"/>
        <v>-1</v>
      </c>
      <c r="I393" s="20">
        <f t="shared" si="78"/>
        <v>0.125</v>
      </c>
      <c r="J393" s="21">
        <f t="shared" si="79"/>
        <v>-3.0303030303030304E-2</v>
      </c>
    </row>
    <row r="394" spans="1:10" x14ac:dyDescent="0.25">
      <c r="A394" s="158" t="s">
        <v>486</v>
      </c>
      <c r="B394" s="65">
        <v>9</v>
      </c>
      <c r="C394" s="66">
        <v>5</v>
      </c>
      <c r="D394" s="65">
        <v>26</v>
      </c>
      <c r="E394" s="66">
        <v>46</v>
      </c>
      <c r="F394" s="67"/>
      <c r="G394" s="65">
        <f t="shared" si="76"/>
        <v>4</v>
      </c>
      <c r="H394" s="66">
        <f t="shared" si="77"/>
        <v>-20</v>
      </c>
      <c r="I394" s="20">
        <f t="shared" si="78"/>
        <v>0.8</v>
      </c>
      <c r="J394" s="21">
        <f t="shared" si="79"/>
        <v>-0.43478260869565216</v>
      </c>
    </row>
    <row r="395" spans="1:10" x14ac:dyDescent="0.25">
      <c r="A395" s="158" t="s">
        <v>228</v>
      </c>
      <c r="B395" s="65">
        <v>0</v>
      </c>
      <c r="C395" s="66">
        <v>0</v>
      </c>
      <c r="D395" s="65">
        <v>1</v>
      </c>
      <c r="E395" s="66">
        <v>2</v>
      </c>
      <c r="F395" s="67"/>
      <c r="G395" s="65">
        <f t="shared" si="76"/>
        <v>0</v>
      </c>
      <c r="H395" s="66">
        <f t="shared" si="77"/>
        <v>-1</v>
      </c>
      <c r="I395" s="20" t="str">
        <f t="shared" si="78"/>
        <v>-</v>
      </c>
      <c r="J395" s="21">
        <f t="shared" si="79"/>
        <v>-0.5</v>
      </c>
    </row>
    <row r="396" spans="1:10" x14ac:dyDescent="0.25">
      <c r="A396" s="158" t="s">
        <v>449</v>
      </c>
      <c r="B396" s="65">
        <v>3</v>
      </c>
      <c r="C396" s="66">
        <v>2</v>
      </c>
      <c r="D396" s="65">
        <v>30</v>
      </c>
      <c r="E396" s="66">
        <v>36</v>
      </c>
      <c r="F396" s="67"/>
      <c r="G396" s="65">
        <f t="shared" si="76"/>
        <v>1</v>
      </c>
      <c r="H396" s="66">
        <f t="shared" si="77"/>
        <v>-6</v>
      </c>
      <c r="I396" s="20">
        <f t="shared" si="78"/>
        <v>0.5</v>
      </c>
      <c r="J396" s="21">
        <f t="shared" si="79"/>
        <v>-0.16666666666666666</v>
      </c>
    </row>
    <row r="397" spans="1:10" s="160" customFormat="1" ht="13" x14ac:dyDescent="0.3">
      <c r="A397" s="178" t="s">
        <v>613</v>
      </c>
      <c r="B397" s="71">
        <v>29</v>
      </c>
      <c r="C397" s="72">
        <v>21</v>
      </c>
      <c r="D397" s="71">
        <v>146</v>
      </c>
      <c r="E397" s="72">
        <v>170</v>
      </c>
      <c r="F397" s="73"/>
      <c r="G397" s="71">
        <f t="shared" si="76"/>
        <v>8</v>
      </c>
      <c r="H397" s="72">
        <f t="shared" si="77"/>
        <v>-24</v>
      </c>
      <c r="I397" s="37">
        <f t="shared" si="78"/>
        <v>0.38095238095238093</v>
      </c>
      <c r="J397" s="38">
        <f t="shared" si="79"/>
        <v>-0.14117647058823529</v>
      </c>
    </row>
    <row r="398" spans="1:10" x14ac:dyDescent="0.25">
      <c r="A398" s="177"/>
      <c r="B398" s="143"/>
      <c r="C398" s="144"/>
      <c r="D398" s="143"/>
      <c r="E398" s="144"/>
      <c r="F398" s="145"/>
      <c r="G398" s="143"/>
      <c r="H398" s="144"/>
      <c r="I398" s="151"/>
      <c r="J398" s="152"/>
    </row>
    <row r="399" spans="1:10" s="139" customFormat="1" ht="13" x14ac:dyDescent="0.3">
      <c r="A399" s="159" t="s">
        <v>81</v>
      </c>
      <c r="B399" s="65"/>
      <c r="C399" s="66"/>
      <c r="D399" s="65"/>
      <c r="E399" s="66"/>
      <c r="F399" s="67"/>
      <c r="G399" s="65"/>
      <c r="H399" s="66"/>
      <c r="I399" s="20"/>
      <c r="J399" s="21"/>
    </row>
    <row r="400" spans="1:10" x14ac:dyDescent="0.25">
      <c r="A400" s="158" t="s">
        <v>504</v>
      </c>
      <c r="B400" s="65">
        <v>0</v>
      </c>
      <c r="C400" s="66">
        <v>7</v>
      </c>
      <c r="D400" s="65">
        <v>17</v>
      </c>
      <c r="E400" s="66">
        <v>11</v>
      </c>
      <c r="F400" s="67"/>
      <c r="G400" s="65">
        <f>B400-C400</f>
        <v>-7</v>
      </c>
      <c r="H400" s="66">
        <f>D400-E400</f>
        <v>6</v>
      </c>
      <c r="I400" s="20">
        <f>IF(C400=0, "-", IF(G400/C400&lt;10, G400/C400, "&gt;999%"))</f>
        <v>-1</v>
      </c>
      <c r="J400" s="21">
        <f>IF(E400=0, "-", IF(H400/E400&lt;10, H400/E400, "&gt;999%"))</f>
        <v>0.54545454545454541</v>
      </c>
    </row>
    <row r="401" spans="1:10" s="160" customFormat="1" ht="13" x14ac:dyDescent="0.3">
      <c r="A401" s="178" t="s">
        <v>614</v>
      </c>
      <c r="B401" s="71">
        <v>0</v>
      </c>
      <c r="C401" s="72">
        <v>7</v>
      </c>
      <c r="D401" s="71">
        <v>17</v>
      </c>
      <c r="E401" s="72">
        <v>11</v>
      </c>
      <c r="F401" s="73"/>
      <c r="G401" s="71">
        <f>B401-C401</f>
        <v>-7</v>
      </c>
      <c r="H401" s="72">
        <f>D401-E401</f>
        <v>6</v>
      </c>
      <c r="I401" s="37">
        <f>IF(C401=0, "-", IF(G401/C401&lt;10, G401/C401, "&gt;999%"))</f>
        <v>-1</v>
      </c>
      <c r="J401" s="38">
        <f>IF(E401=0, "-", IF(H401/E401&lt;10, H401/E401, "&gt;999%"))</f>
        <v>0.54545454545454541</v>
      </c>
    </row>
    <row r="402" spans="1:10" x14ac:dyDescent="0.25">
      <c r="A402" s="177"/>
      <c r="B402" s="143"/>
      <c r="C402" s="144"/>
      <c r="D402" s="143"/>
      <c r="E402" s="144"/>
      <c r="F402" s="145"/>
      <c r="G402" s="143"/>
      <c r="H402" s="144"/>
      <c r="I402" s="151"/>
      <c r="J402" s="152"/>
    </row>
    <row r="403" spans="1:10" s="139" customFormat="1" ht="13" x14ac:dyDescent="0.3">
      <c r="A403" s="159" t="s">
        <v>82</v>
      </c>
      <c r="B403" s="65"/>
      <c r="C403" s="66"/>
      <c r="D403" s="65"/>
      <c r="E403" s="66"/>
      <c r="F403" s="67"/>
      <c r="G403" s="65"/>
      <c r="H403" s="66"/>
      <c r="I403" s="20"/>
      <c r="J403" s="21"/>
    </row>
    <row r="404" spans="1:10" x14ac:dyDescent="0.25">
      <c r="A404" s="158" t="s">
        <v>494</v>
      </c>
      <c r="B404" s="65">
        <v>0</v>
      </c>
      <c r="C404" s="66">
        <v>0</v>
      </c>
      <c r="D404" s="65">
        <v>1</v>
      </c>
      <c r="E404" s="66">
        <v>0</v>
      </c>
      <c r="F404" s="67"/>
      <c r="G404" s="65">
        <f>B404-C404</f>
        <v>0</v>
      </c>
      <c r="H404" s="66">
        <f>D404-E404</f>
        <v>1</v>
      </c>
      <c r="I404" s="20" t="str">
        <f>IF(C404=0, "-", IF(G404/C404&lt;10, G404/C404, "&gt;999%"))</f>
        <v>-</v>
      </c>
      <c r="J404" s="21" t="str">
        <f>IF(E404=0, "-", IF(H404/E404&lt;10, H404/E404, "&gt;999%"))</f>
        <v>-</v>
      </c>
    </row>
    <row r="405" spans="1:10" s="160" customFormat="1" ht="13" x14ac:dyDescent="0.3">
      <c r="A405" s="178" t="s">
        <v>615</v>
      </c>
      <c r="B405" s="71">
        <v>0</v>
      </c>
      <c r="C405" s="72">
        <v>0</v>
      </c>
      <c r="D405" s="71">
        <v>1</v>
      </c>
      <c r="E405" s="72">
        <v>0</v>
      </c>
      <c r="F405" s="73"/>
      <c r="G405" s="71">
        <f>B405-C405</f>
        <v>0</v>
      </c>
      <c r="H405" s="72">
        <f>D405-E405</f>
        <v>1</v>
      </c>
      <c r="I405" s="37" t="str">
        <f>IF(C405=0, "-", IF(G405/C405&lt;10, G405/C405, "&gt;999%"))</f>
        <v>-</v>
      </c>
      <c r="J405" s="38" t="str">
        <f>IF(E405=0, "-", IF(H405/E405&lt;10, H405/E405, "&gt;999%"))</f>
        <v>-</v>
      </c>
    </row>
    <row r="406" spans="1:10" x14ac:dyDescent="0.25">
      <c r="A406" s="177"/>
      <c r="B406" s="143"/>
      <c r="C406" s="144"/>
      <c r="D406" s="143"/>
      <c r="E406" s="144"/>
      <c r="F406" s="145"/>
      <c r="G406" s="143"/>
      <c r="H406" s="144"/>
      <c r="I406" s="151"/>
      <c r="J406" s="152"/>
    </row>
    <row r="407" spans="1:10" s="139" customFormat="1" ht="13" x14ac:dyDescent="0.3">
      <c r="A407" s="159" t="s">
        <v>83</v>
      </c>
      <c r="B407" s="65"/>
      <c r="C407" s="66"/>
      <c r="D407" s="65"/>
      <c r="E407" s="66"/>
      <c r="F407" s="67"/>
      <c r="G407" s="65"/>
      <c r="H407" s="66"/>
      <c r="I407" s="20"/>
      <c r="J407" s="21"/>
    </row>
    <row r="408" spans="1:10" x14ac:dyDescent="0.25">
      <c r="A408" s="158" t="s">
        <v>205</v>
      </c>
      <c r="B408" s="65">
        <v>0</v>
      </c>
      <c r="C408" s="66">
        <v>2</v>
      </c>
      <c r="D408" s="65">
        <v>7</v>
      </c>
      <c r="E408" s="66">
        <v>5</v>
      </c>
      <c r="F408" s="67"/>
      <c r="G408" s="65">
        <f t="shared" ref="G408:G415" si="80">B408-C408</f>
        <v>-2</v>
      </c>
      <c r="H408" s="66">
        <f t="shared" ref="H408:H415" si="81">D408-E408</f>
        <v>2</v>
      </c>
      <c r="I408" s="20">
        <f t="shared" ref="I408:I415" si="82">IF(C408=0, "-", IF(G408/C408&lt;10, G408/C408, "&gt;999%"))</f>
        <v>-1</v>
      </c>
      <c r="J408" s="21">
        <f t="shared" ref="J408:J415" si="83">IF(E408=0, "-", IF(H408/E408&lt;10, H408/E408, "&gt;999%"))</f>
        <v>0.4</v>
      </c>
    </row>
    <row r="409" spans="1:10" x14ac:dyDescent="0.25">
      <c r="A409" s="158" t="s">
        <v>323</v>
      </c>
      <c r="B409" s="65">
        <v>5</v>
      </c>
      <c r="C409" s="66">
        <v>2</v>
      </c>
      <c r="D409" s="65">
        <v>34</v>
      </c>
      <c r="E409" s="66">
        <v>26</v>
      </c>
      <c r="F409" s="67"/>
      <c r="G409" s="65">
        <f t="shared" si="80"/>
        <v>3</v>
      </c>
      <c r="H409" s="66">
        <f t="shared" si="81"/>
        <v>8</v>
      </c>
      <c r="I409" s="20">
        <f t="shared" si="82"/>
        <v>1.5</v>
      </c>
      <c r="J409" s="21">
        <f t="shared" si="83"/>
        <v>0.30769230769230771</v>
      </c>
    </row>
    <row r="410" spans="1:10" x14ac:dyDescent="0.25">
      <c r="A410" s="158" t="s">
        <v>361</v>
      </c>
      <c r="B410" s="65">
        <v>1</v>
      </c>
      <c r="C410" s="66">
        <v>2</v>
      </c>
      <c r="D410" s="65">
        <v>31</v>
      </c>
      <c r="E410" s="66">
        <v>18</v>
      </c>
      <c r="F410" s="67"/>
      <c r="G410" s="65">
        <f t="shared" si="80"/>
        <v>-1</v>
      </c>
      <c r="H410" s="66">
        <f t="shared" si="81"/>
        <v>13</v>
      </c>
      <c r="I410" s="20">
        <f t="shared" si="82"/>
        <v>-0.5</v>
      </c>
      <c r="J410" s="21">
        <f t="shared" si="83"/>
        <v>0.72222222222222221</v>
      </c>
    </row>
    <row r="411" spans="1:10" x14ac:dyDescent="0.25">
      <c r="A411" s="158" t="s">
        <v>397</v>
      </c>
      <c r="B411" s="65">
        <v>7</v>
      </c>
      <c r="C411" s="66">
        <v>11</v>
      </c>
      <c r="D411" s="65">
        <v>51</v>
      </c>
      <c r="E411" s="66">
        <v>49</v>
      </c>
      <c r="F411" s="67"/>
      <c r="G411" s="65">
        <f t="shared" si="80"/>
        <v>-4</v>
      </c>
      <c r="H411" s="66">
        <f t="shared" si="81"/>
        <v>2</v>
      </c>
      <c r="I411" s="20">
        <f t="shared" si="82"/>
        <v>-0.36363636363636365</v>
      </c>
      <c r="J411" s="21">
        <f t="shared" si="83"/>
        <v>4.0816326530612242E-2</v>
      </c>
    </row>
    <row r="412" spans="1:10" x14ac:dyDescent="0.25">
      <c r="A412" s="158" t="s">
        <v>233</v>
      </c>
      <c r="B412" s="65">
        <v>6</v>
      </c>
      <c r="C412" s="66">
        <v>0</v>
      </c>
      <c r="D412" s="65">
        <v>22</v>
      </c>
      <c r="E412" s="66">
        <v>20</v>
      </c>
      <c r="F412" s="67"/>
      <c r="G412" s="65">
        <f t="shared" si="80"/>
        <v>6</v>
      </c>
      <c r="H412" s="66">
        <f t="shared" si="81"/>
        <v>2</v>
      </c>
      <c r="I412" s="20" t="str">
        <f t="shared" si="82"/>
        <v>-</v>
      </c>
      <c r="J412" s="21">
        <f t="shared" si="83"/>
        <v>0.1</v>
      </c>
    </row>
    <row r="413" spans="1:10" x14ac:dyDescent="0.25">
      <c r="A413" s="158" t="s">
        <v>211</v>
      </c>
      <c r="B413" s="65">
        <v>4</v>
      </c>
      <c r="C413" s="66">
        <v>2</v>
      </c>
      <c r="D413" s="65">
        <v>7</v>
      </c>
      <c r="E413" s="66">
        <v>15</v>
      </c>
      <c r="F413" s="67"/>
      <c r="G413" s="65">
        <f t="shared" si="80"/>
        <v>2</v>
      </c>
      <c r="H413" s="66">
        <f t="shared" si="81"/>
        <v>-8</v>
      </c>
      <c r="I413" s="20">
        <f t="shared" si="82"/>
        <v>1</v>
      </c>
      <c r="J413" s="21">
        <f t="shared" si="83"/>
        <v>-0.53333333333333333</v>
      </c>
    </row>
    <row r="414" spans="1:10" x14ac:dyDescent="0.25">
      <c r="A414" s="158" t="s">
        <v>253</v>
      </c>
      <c r="B414" s="65">
        <v>2</v>
      </c>
      <c r="C414" s="66">
        <v>2</v>
      </c>
      <c r="D414" s="65">
        <v>6</v>
      </c>
      <c r="E414" s="66">
        <v>13</v>
      </c>
      <c r="F414" s="67"/>
      <c r="G414" s="65">
        <f t="shared" si="80"/>
        <v>0</v>
      </c>
      <c r="H414" s="66">
        <f t="shared" si="81"/>
        <v>-7</v>
      </c>
      <c r="I414" s="20">
        <f t="shared" si="82"/>
        <v>0</v>
      </c>
      <c r="J414" s="21">
        <f t="shared" si="83"/>
        <v>-0.53846153846153844</v>
      </c>
    </row>
    <row r="415" spans="1:10" s="160" customFormat="1" ht="13" x14ac:dyDescent="0.3">
      <c r="A415" s="178" t="s">
        <v>616</v>
      </c>
      <c r="B415" s="71">
        <v>25</v>
      </c>
      <c r="C415" s="72">
        <v>21</v>
      </c>
      <c r="D415" s="71">
        <v>158</v>
      </c>
      <c r="E415" s="72">
        <v>146</v>
      </c>
      <c r="F415" s="73"/>
      <c r="G415" s="71">
        <f t="shared" si="80"/>
        <v>4</v>
      </c>
      <c r="H415" s="72">
        <f t="shared" si="81"/>
        <v>12</v>
      </c>
      <c r="I415" s="37">
        <f t="shared" si="82"/>
        <v>0.19047619047619047</v>
      </c>
      <c r="J415" s="38">
        <f t="shared" si="83"/>
        <v>8.2191780821917804E-2</v>
      </c>
    </row>
    <row r="416" spans="1:10" x14ac:dyDescent="0.25">
      <c r="A416" s="177"/>
      <c r="B416" s="143"/>
      <c r="C416" s="144"/>
      <c r="D416" s="143"/>
      <c r="E416" s="144"/>
      <c r="F416" s="145"/>
      <c r="G416" s="143"/>
      <c r="H416" s="144"/>
      <c r="I416" s="151"/>
      <c r="J416" s="152"/>
    </row>
    <row r="417" spans="1:10" s="139" customFormat="1" ht="13" x14ac:dyDescent="0.3">
      <c r="A417" s="159" t="s">
        <v>84</v>
      </c>
      <c r="B417" s="65"/>
      <c r="C417" s="66"/>
      <c r="D417" s="65"/>
      <c r="E417" s="66"/>
      <c r="F417" s="67"/>
      <c r="G417" s="65"/>
      <c r="H417" s="66"/>
      <c r="I417" s="20"/>
      <c r="J417" s="21"/>
    </row>
    <row r="418" spans="1:10" x14ac:dyDescent="0.25">
      <c r="A418" s="158" t="s">
        <v>362</v>
      </c>
      <c r="B418" s="65">
        <v>1</v>
      </c>
      <c r="C418" s="66">
        <v>2</v>
      </c>
      <c r="D418" s="65">
        <v>39</v>
      </c>
      <c r="E418" s="66">
        <v>17</v>
      </c>
      <c r="F418" s="67"/>
      <c r="G418" s="65">
        <f>B418-C418</f>
        <v>-1</v>
      </c>
      <c r="H418" s="66">
        <f>D418-E418</f>
        <v>22</v>
      </c>
      <c r="I418" s="20">
        <f>IF(C418=0, "-", IF(G418/C418&lt;10, G418/C418, "&gt;999%"))</f>
        <v>-0.5</v>
      </c>
      <c r="J418" s="21">
        <f>IF(E418=0, "-", IF(H418/E418&lt;10, H418/E418, "&gt;999%"))</f>
        <v>1.2941176470588236</v>
      </c>
    </row>
    <row r="419" spans="1:10" x14ac:dyDescent="0.25">
      <c r="A419" s="158" t="s">
        <v>467</v>
      </c>
      <c r="B419" s="65">
        <v>8</v>
      </c>
      <c r="C419" s="66">
        <v>4</v>
      </c>
      <c r="D419" s="65">
        <v>91</v>
      </c>
      <c r="E419" s="66">
        <v>38</v>
      </c>
      <c r="F419" s="67"/>
      <c r="G419" s="65">
        <f>B419-C419</f>
        <v>4</v>
      </c>
      <c r="H419" s="66">
        <f>D419-E419</f>
        <v>53</v>
      </c>
      <c r="I419" s="20">
        <f>IF(C419=0, "-", IF(G419/C419&lt;10, G419/C419, "&gt;999%"))</f>
        <v>1</v>
      </c>
      <c r="J419" s="21">
        <f>IF(E419=0, "-", IF(H419/E419&lt;10, H419/E419, "&gt;999%"))</f>
        <v>1.3947368421052631</v>
      </c>
    </row>
    <row r="420" spans="1:10" x14ac:dyDescent="0.25">
      <c r="A420" s="158" t="s">
        <v>398</v>
      </c>
      <c r="B420" s="65">
        <v>2</v>
      </c>
      <c r="C420" s="66">
        <v>2</v>
      </c>
      <c r="D420" s="65">
        <v>27</v>
      </c>
      <c r="E420" s="66">
        <v>12</v>
      </c>
      <c r="F420" s="67"/>
      <c r="G420" s="65">
        <f>B420-C420</f>
        <v>0</v>
      </c>
      <c r="H420" s="66">
        <f>D420-E420</f>
        <v>15</v>
      </c>
      <c r="I420" s="20">
        <f>IF(C420=0, "-", IF(G420/C420&lt;10, G420/C420, "&gt;999%"))</f>
        <v>0</v>
      </c>
      <c r="J420" s="21">
        <f>IF(E420=0, "-", IF(H420/E420&lt;10, H420/E420, "&gt;999%"))</f>
        <v>1.25</v>
      </c>
    </row>
    <row r="421" spans="1:10" s="160" customFormat="1" ht="13" x14ac:dyDescent="0.3">
      <c r="A421" s="178" t="s">
        <v>617</v>
      </c>
      <c r="B421" s="71">
        <v>11</v>
      </c>
      <c r="C421" s="72">
        <v>8</v>
      </c>
      <c r="D421" s="71">
        <v>157</v>
      </c>
      <c r="E421" s="72">
        <v>67</v>
      </c>
      <c r="F421" s="73"/>
      <c r="G421" s="71">
        <f>B421-C421</f>
        <v>3</v>
      </c>
      <c r="H421" s="72">
        <f>D421-E421</f>
        <v>90</v>
      </c>
      <c r="I421" s="37">
        <f>IF(C421=0, "-", IF(G421/C421&lt;10, G421/C421, "&gt;999%"))</f>
        <v>0.375</v>
      </c>
      <c r="J421" s="38">
        <f>IF(E421=0, "-", IF(H421/E421&lt;10, H421/E421, "&gt;999%"))</f>
        <v>1.3432835820895523</v>
      </c>
    </row>
    <row r="422" spans="1:10" x14ac:dyDescent="0.25">
      <c r="A422" s="177"/>
      <c r="B422" s="143"/>
      <c r="C422" s="144"/>
      <c r="D422" s="143"/>
      <c r="E422" s="144"/>
      <c r="F422" s="145"/>
      <c r="G422" s="143"/>
      <c r="H422" s="144"/>
      <c r="I422" s="151"/>
      <c r="J422" s="152"/>
    </row>
    <row r="423" spans="1:10" s="139" customFormat="1" ht="13" x14ac:dyDescent="0.3">
      <c r="A423" s="159" t="s">
        <v>85</v>
      </c>
      <c r="B423" s="65"/>
      <c r="C423" s="66"/>
      <c r="D423" s="65"/>
      <c r="E423" s="66"/>
      <c r="F423" s="67"/>
      <c r="G423" s="65"/>
      <c r="H423" s="66"/>
      <c r="I423" s="20"/>
      <c r="J423" s="21"/>
    </row>
    <row r="424" spans="1:10" x14ac:dyDescent="0.25">
      <c r="A424" s="158" t="s">
        <v>281</v>
      </c>
      <c r="B424" s="65">
        <v>2</v>
      </c>
      <c r="C424" s="66">
        <v>0</v>
      </c>
      <c r="D424" s="65">
        <v>19</v>
      </c>
      <c r="E424" s="66">
        <v>9</v>
      </c>
      <c r="F424" s="67"/>
      <c r="G424" s="65">
        <f t="shared" ref="G424:G431" si="84">B424-C424</f>
        <v>2</v>
      </c>
      <c r="H424" s="66">
        <f t="shared" ref="H424:H431" si="85">D424-E424</f>
        <v>10</v>
      </c>
      <c r="I424" s="20" t="str">
        <f t="shared" ref="I424:I431" si="86">IF(C424=0, "-", IF(G424/C424&lt;10, G424/C424, "&gt;999%"))</f>
        <v>-</v>
      </c>
      <c r="J424" s="21">
        <f t="shared" ref="J424:J431" si="87">IF(E424=0, "-", IF(H424/E424&lt;10, H424/E424, "&gt;999%"))</f>
        <v>1.1111111111111112</v>
      </c>
    </row>
    <row r="425" spans="1:10" x14ac:dyDescent="0.25">
      <c r="A425" s="158" t="s">
        <v>324</v>
      </c>
      <c r="B425" s="65">
        <v>21</v>
      </c>
      <c r="C425" s="66">
        <v>0</v>
      </c>
      <c r="D425" s="65">
        <v>191</v>
      </c>
      <c r="E425" s="66">
        <v>0</v>
      </c>
      <c r="F425" s="67"/>
      <c r="G425" s="65">
        <f t="shared" si="84"/>
        <v>21</v>
      </c>
      <c r="H425" s="66">
        <f t="shared" si="85"/>
        <v>191</v>
      </c>
      <c r="I425" s="20" t="str">
        <f t="shared" si="86"/>
        <v>-</v>
      </c>
      <c r="J425" s="21" t="str">
        <f t="shared" si="87"/>
        <v>-</v>
      </c>
    </row>
    <row r="426" spans="1:10" x14ac:dyDescent="0.25">
      <c r="A426" s="158" t="s">
        <v>363</v>
      </c>
      <c r="B426" s="65">
        <v>39</v>
      </c>
      <c r="C426" s="66">
        <v>26</v>
      </c>
      <c r="D426" s="65">
        <v>343</v>
      </c>
      <c r="E426" s="66">
        <v>259</v>
      </c>
      <c r="F426" s="67"/>
      <c r="G426" s="65">
        <f t="shared" si="84"/>
        <v>13</v>
      </c>
      <c r="H426" s="66">
        <f t="shared" si="85"/>
        <v>84</v>
      </c>
      <c r="I426" s="20">
        <f t="shared" si="86"/>
        <v>0.5</v>
      </c>
      <c r="J426" s="21">
        <f t="shared" si="87"/>
        <v>0.32432432432432434</v>
      </c>
    </row>
    <row r="427" spans="1:10" x14ac:dyDescent="0.25">
      <c r="A427" s="158" t="s">
        <v>212</v>
      </c>
      <c r="B427" s="65">
        <v>2</v>
      </c>
      <c r="C427" s="66">
        <v>7</v>
      </c>
      <c r="D427" s="65">
        <v>44</v>
      </c>
      <c r="E427" s="66">
        <v>60</v>
      </c>
      <c r="F427" s="67"/>
      <c r="G427" s="65">
        <f t="shared" si="84"/>
        <v>-5</v>
      </c>
      <c r="H427" s="66">
        <f t="shared" si="85"/>
        <v>-16</v>
      </c>
      <c r="I427" s="20">
        <f t="shared" si="86"/>
        <v>-0.7142857142857143</v>
      </c>
      <c r="J427" s="21">
        <f t="shared" si="87"/>
        <v>-0.26666666666666666</v>
      </c>
    </row>
    <row r="428" spans="1:10" x14ac:dyDescent="0.25">
      <c r="A428" s="158" t="s">
        <v>399</v>
      </c>
      <c r="B428" s="65">
        <v>58</v>
      </c>
      <c r="C428" s="66">
        <v>22</v>
      </c>
      <c r="D428" s="65">
        <v>368</v>
      </c>
      <c r="E428" s="66">
        <v>258</v>
      </c>
      <c r="F428" s="67"/>
      <c r="G428" s="65">
        <f t="shared" si="84"/>
        <v>36</v>
      </c>
      <c r="H428" s="66">
        <f t="shared" si="85"/>
        <v>110</v>
      </c>
      <c r="I428" s="20">
        <f t="shared" si="86"/>
        <v>1.6363636363636365</v>
      </c>
      <c r="J428" s="21">
        <f t="shared" si="87"/>
        <v>0.4263565891472868</v>
      </c>
    </row>
    <row r="429" spans="1:10" x14ac:dyDescent="0.25">
      <c r="A429" s="158" t="s">
        <v>229</v>
      </c>
      <c r="B429" s="65">
        <v>5</v>
      </c>
      <c r="C429" s="66">
        <v>7</v>
      </c>
      <c r="D429" s="65">
        <v>37</v>
      </c>
      <c r="E429" s="66">
        <v>32</v>
      </c>
      <c r="F429" s="67"/>
      <c r="G429" s="65">
        <f t="shared" si="84"/>
        <v>-2</v>
      </c>
      <c r="H429" s="66">
        <f t="shared" si="85"/>
        <v>5</v>
      </c>
      <c r="I429" s="20">
        <f t="shared" si="86"/>
        <v>-0.2857142857142857</v>
      </c>
      <c r="J429" s="21">
        <f t="shared" si="87"/>
        <v>0.15625</v>
      </c>
    </row>
    <row r="430" spans="1:10" x14ac:dyDescent="0.25">
      <c r="A430" s="158" t="s">
        <v>325</v>
      </c>
      <c r="B430" s="65">
        <v>0</v>
      </c>
      <c r="C430" s="66">
        <v>30</v>
      </c>
      <c r="D430" s="65">
        <v>69</v>
      </c>
      <c r="E430" s="66">
        <v>217</v>
      </c>
      <c r="F430" s="67"/>
      <c r="G430" s="65">
        <f t="shared" si="84"/>
        <v>-30</v>
      </c>
      <c r="H430" s="66">
        <f t="shared" si="85"/>
        <v>-148</v>
      </c>
      <c r="I430" s="20">
        <f t="shared" si="86"/>
        <v>-1</v>
      </c>
      <c r="J430" s="21">
        <f t="shared" si="87"/>
        <v>-0.6820276497695853</v>
      </c>
    </row>
    <row r="431" spans="1:10" s="160" customFormat="1" ht="13" x14ac:dyDescent="0.3">
      <c r="A431" s="178" t="s">
        <v>618</v>
      </c>
      <c r="B431" s="71">
        <v>127</v>
      </c>
      <c r="C431" s="72">
        <v>92</v>
      </c>
      <c r="D431" s="71">
        <v>1071</v>
      </c>
      <c r="E431" s="72">
        <v>835</v>
      </c>
      <c r="F431" s="73"/>
      <c r="G431" s="71">
        <f t="shared" si="84"/>
        <v>35</v>
      </c>
      <c r="H431" s="72">
        <f t="shared" si="85"/>
        <v>236</v>
      </c>
      <c r="I431" s="37">
        <f t="shared" si="86"/>
        <v>0.38043478260869568</v>
      </c>
      <c r="J431" s="38">
        <f t="shared" si="87"/>
        <v>0.28263473053892213</v>
      </c>
    </row>
    <row r="432" spans="1:10" x14ac:dyDescent="0.25">
      <c r="A432" s="177"/>
      <c r="B432" s="143"/>
      <c r="C432" s="144"/>
      <c r="D432" s="143"/>
      <c r="E432" s="144"/>
      <c r="F432" s="145"/>
      <c r="G432" s="143"/>
      <c r="H432" s="144"/>
      <c r="I432" s="151"/>
      <c r="J432" s="152"/>
    </row>
    <row r="433" spans="1:10" s="139" customFormat="1" ht="13" x14ac:dyDescent="0.3">
      <c r="A433" s="159" t="s">
        <v>86</v>
      </c>
      <c r="B433" s="65"/>
      <c r="C433" s="66"/>
      <c r="D433" s="65"/>
      <c r="E433" s="66"/>
      <c r="F433" s="67"/>
      <c r="G433" s="65"/>
      <c r="H433" s="66"/>
      <c r="I433" s="20"/>
      <c r="J433" s="21"/>
    </row>
    <row r="434" spans="1:10" x14ac:dyDescent="0.25">
      <c r="A434" s="158" t="s">
        <v>198</v>
      </c>
      <c r="B434" s="65">
        <v>1</v>
      </c>
      <c r="C434" s="66">
        <v>27</v>
      </c>
      <c r="D434" s="65">
        <v>51</v>
      </c>
      <c r="E434" s="66">
        <v>372</v>
      </c>
      <c r="F434" s="67"/>
      <c r="G434" s="65">
        <f t="shared" ref="G434:G440" si="88">B434-C434</f>
        <v>-26</v>
      </c>
      <c r="H434" s="66">
        <f t="shared" ref="H434:H440" si="89">D434-E434</f>
        <v>-321</v>
      </c>
      <c r="I434" s="20">
        <f t="shared" ref="I434:I440" si="90">IF(C434=0, "-", IF(G434/C434&lt;10, G434/C434, "&gt;999%"))</f>
        <v>-0.96296296296296291</v>
      </c>
      <c r="J434" s="21">
        <f t="shared" ref="J434:J440" si="91">IF(E434=0, "-", IF(H434/E434&lt;10, H434/E434, "&gt;999%"))</f>
        <v>-0.86290322580645162</v>
      </c>
    </row>
    <row r="435" spans="1:10" x14ac:dyDescent="0.25">
      <c r="A435" s="158" t="s">
        <v>304</v>
      </c>
      <c r="B435" s="65">
        <v>4</v>
      </c>
      <c r="C435" s="66">
        <v>2</v>
      </c>
      <c r="D435" s="65">
        <v>46</v>
      </c>
      <c r="E435" s="66">
        <v>42</v>
      </c>
      <c r="F435" s="67"/>
      <c r="G435" s="65">
        <f t="shared" si="88"/>
        <v>2</v>
      </c>
      <c r="H435" s="66">
        <f t="shared" si="89"/>
        <v>4</v>
      </c>
      <c r="I435" s="20">
        <f t="shared" si="90"/>
        <v>1</v>
      </c>
      <c r="J435" s="21">
        <f t="shared" si="91"/>
        <v>9.5238095238095233E-2</v>
      </c>
    </row>
    <row r="436" spans="1:10" x14ac:dyDescent="0.25">
      <c r="A436" s="158" t="s">
        <v>305</v>
      </c>
      <c r="B436" s="65">
        <v>5</v>
      </c>
      <c r="C436" s="66">
        <v>6</v>
      </c>
      <c r="D436" s="65">
        <v>82</v>
      </c>
      <c r="E436" s="66">
        <v>62</v>
      </c>
      <c r="F436" s="67"/>
      <c r="G436" s="65">
        <f t="shared" si="88"/>
        <v>-1</v>
      </c>
      <c r="H436" s="66">
        <f t="shared" si="89"/>
        <v>20</v>
      </c>
      <c r="I436" s="20">
        <f t="shared" si="90"/>
        <v>-0.16666666666666666</v>
      </c>
      <c r="J436" s="21">
        <f t="shared" si="91"/>
        <v>0.32258064516129031</v>
      </c>
    </row>
    <row r="437" spans="1:10" x14ac:dyDescent="0.25">
      <c r="A437" s="158" t="s">
        <v>326</v>
      </c>
      <c r="B437" s="65">
        <v>1</v>
      </c>
      <c r="C437" s="66">
        <v>0</v>
      </c>
      <c r="D437" s="65">
        <v>7</v>
      </c>
      <c r="E437" s="66">
        <v>4</v>
      </c>
      <c r="F437" s="67"/>
      <c r="G437" s="65">
        <f t="shared" si="88"/>
        <v>1</v>
      </c>
      <c r="H437" s="66">
        <f t="shared" si="89"/>
        <v>3</v>
      </c>
      <c r="I437" s="20" t="str">
        <f t="shared" si="90"/>
        <v>-</v>
      </c>
      <c r="J437" s="21">
        <f t="shared" si="91"/>
        <v>0.75</v>
      </c>
    </row>
    <row r="438" spans="1:10" x14ac:dyDescent="0.25">
      <c r="A438" s="158" t="s">
        <v>199</v>
      </c>
      <c r="B438" s="65">
        <v>52</v>
      </c>
      <c r="C438" s="66">
        <v>6</v>
      </c>
      <c r="D438" s="65">
        <v>177</v>
      </c>
      <c r="E438" s="66">
        <v>67</v>
      </c>
      <c r="F438" s="67"/>
      <c r="G438" s="65">
        <f t="shared" si="88"/>
        <v>46</v>
      </c>
      <c r="H438" s="66">
        <f t="shared" si="89"/>
        <v>110</v>
      </c>
      <c r="I438" s="20">
        <f t="shared" si="90"/>
        <v>7.666666666666667</v>
      </c>
      <c r="J438" s="21">
        <f t="shared" si="91"/>
        <v>1.6417910447761195</v>
      </c>
    </row>
    <row r="439" spans="1:10" x14ac:dyDescent="0.25">
      <c r="A439" s="158" t="s">
        <v>327</v>
      </c>
      <c r="B439" s="65">
        <v>6</v>
      </c>
      <c r="C439" s="66">
        <v>6</v>
      </c>
      <c r="D439" s="65">
        <v>33</v>
      </c>
      <c r="E439" s="66">
        <v>38</v>
      </c>
      <c r="F439" s="67"/>
      <c r="G439" s="65">
        <f t="shared" si="88"/>
        <v>0</v>
      </c>
      <c r="H439" s="66">
        <f t="shared" si="89"/>
        <v>-5</v>
      </c>
      <c r="I439" s="20">
        <f t="shared" si="90"/>
        <v>0</v>
      </c>
      <c r="J439" s="21">
        <f t="shared" si="91"/>
        <v>-0.13157894736842105</v>
      </c>
    </row>
    <row r="440" spans="1:10" s="160" customFormat="1" ht="13" x14ac:dyDescent="0.3">
      <c r="A440" s="178" t="s">
        <v>619</v>
      </c>
      <c r="B440" s="71">
        <v>69</v>
      </c>
      <c r="C440" s="72">
        <v>47</v>
      </c>
      <c r="D440" s="71">
        <v>396</v>
      </c>
      <c r="E440" s="72">
        <v>585</v>
      </c>
      <c r="F440" s="73"/>
      <c r="G440" s="71">
        <f t="shared" si="88"/>
        <v>22</v>
      </c>
      <c r="H440" s="72">
        <f t="shared" si="89"/>
        <v>-189</v>
      </c>
      <c r="I440" s="37">
        <f t="shared" si="90"/>
        <v>0.46808510638297873</v>
      </c>
      <c r="J440" s="38">
        <f t="shared" si="91"/>
        <v>-0.32307692307692309</v>
      </c>
    </row>
    <row r="441" spans="1:10" x14ac:dyDescent="0.25">
      <c r="A441" s="177"/>
      <c r="B441" s="143"/>
      <c r="C441" s="144"/>
      <c r="D441" s="143"/>
      <c r="E441" s="144"/>
      <c r="F441" s="145"/>
      <c r="G441" s="143"/>
      <c r="H441" s="144"/>
      <c r="I441" s="151"/>
      <c r="J441" s="152"/>
    </row>
    <row r="442" spans="1:10" s="139" customFormat="1" ht="13" x14ac:dyDescent="0.3">
      <c r="A442" s="159" t="s">
        <v>87</v>
      </c>
      <c r="B442" s="65"/>
      <c r="C442" s="66"/>
      <c r="D442" s="65"/>
      <c r="E442" s="66"/>
      <c r="F442" s="67"/>
      <c r="G442" s="65"/>
      <c r="H442" s="66"/>
      <c r="I442" s="20"/>
      <c r="J442" s="21"/>
    </row>
    <row r="443" spans="1:10" x14ac:dyDescent="0.25">
      <c r="A443" s="158" t="s">
        <v>248</v>
      </c>
      <c r="B443" s="65">
        <v>6</v>
      </c>
      <c r="C443" s="66">
        <v>33</v>
      </c>
      <c r="D443" s="65">
        <v>148</v>
      </c>
      <c r="E443" s="66">
        <v>99</v>
      </c>
      <c r="F443" s="67"/>
      <c r="G443" s="65">
        <f>B443-C443</f>
        <v>-27</v>
      </c>
      <c r="H443" s="66">
        <f>D443-E443</f>
        <v>49</v>
      </c>
      <c r="I443" s="20">
        <f>IF(C443=0, "-", IF(G443/C443&lt;10, G443/C443, "&gt;999%"))</f>
        <v>-0.81818181818181823</v>
      </c>
      <c r="J443" s="21">
        <f>IF(E443=0, "-", IF(H443/E443&lt;10, H443/E443, "&gt;999%"))</f>
        <v>0.49494949494949497</v>
      </c>
    </row>
    <row r="444" spans="1:10" x14ac:dyDescent="0.25">
      <c r="A444" s="158" t="s">
        <v>384</v>
      </c>
      <c r="B444" s="65">
        <v>29</v>
      </c>
      <c r="C444" s="66">
        <v>4</v>
      </c>
      <c r="D444" s="65">
        <v>240</v>
      </c>
      <c r="E444" s="66">
        <v>6</v>
      </c>
      <c r="F444" s="67"/>
      <c r="G444" s="65">
        <f>B444-C444</f>
        <v>25</v>
      </c>
      <c r="H444" s="66">
        <f>D444-E444</f>
        <v>234</v>
      </c>
      <c r="I444" s="20">
        <f>IF(C444=0, "-", IF(G444/C444&lt;10, G444/C444, "&gt;999%"))</f>
        <v>6.25</v>
      </c>
      <c r="J444" s="21" t="str">
        <f>IF(E444=0, "-", IF(H444/E444&lt;10, H444/E444, "&gt;999%"))</f>
        <v>&gt;999%</v>
      </c>
    </row>
    <row r="445" spans="1:10" s="160" customFormat="1" ht="13" x14ac:dyDescent="0.3">
      <c r="A445" s="178" t="s">
        <v>620</v>
      </c>
      <c r="B445" s="71">
        <v>35</v>
      </c>
      <c r="C445" s="72">
        <v>37</v>
      </c>
      <c r="D445" s="71">
        <v>388</v>
      </c>
      <c r="E445" s="72">
        <v>105</v>
      </c>
      <c r="F445" s="73"/>
      <c r="G445" s="71">
        <f>B445-C445</f>
        <v>-2</v>
      </c>
      <c r="H445" s="72">
        <f>D445-E445</f>
        <v>283</v>
      </c>
      <c r="I445" s="37">
        <f>IF(C445=0, "-", IF(G445/C445&lt;10, G445/C445, "&gt;999%"))</f>
        <v>-5.4054054054054057E-2</v>
      </c>
      <c r="J445" s="38">
        <f>IF(E445=0, "-", IF(H445/E445&lt;10, H445/E445, "&gt;999%"))</f>
        <v>2.6952380952380954</v>
      </c>
    </row>
    <row r="446" spans="1:10" x14ac:dyDescent="0.25">
      <c r="A446" s="177"/>
      <c r="B446" s="143"/>
      <c r="C446" s="144"/>
      <c r="D446" s="143"/>
      <c r="E446" s="144"/>
      <c r="F446" s="145"/>
      <c r="G446" s="143"/>
      <c r="H446" s="144"/>
      <c r="I446" s="151"/>
      <c r="J446" s="152"/>
    </row>
    <row r="447" spans="1:10" s="139" customFormat="1" ht="13" x14ac:dyDescent="0.3">
      <c r="A447" s="159" t="s">
        <v>88</v>
      </c>
      <c r="B447" s="65"/>
      <c r="C447" s="66"/>
      <c r="D447" s="65"/>
      <c r="E447" s="66"/>
      <c r="F447" s="67"/>
      <c r="G447" s="65"/>
      <c r="H447" s="66"/>
      <c r="I447" s="20"/>
      <c r="J447" s="21"/>
    </row>
    <row r="448" spans="1:10" x14ac:dyDescent="0.25">
      <c r="A448" s="158" t="s">
        <v>234</v>
      </c>
      <c r="B448" s="65">
        <v>2</v>
      </c>
      <c r="C448" s="66">
        <v>4</v>
      </c>
      <c r="D448" s="65">
        <v>34</v>
      </c>
      <c r="E448" s="66">
        <v>72</v>
      </c>
      <c r="F448" s="67"/>
      <c r="G448" s="65">
        <f t="shared" ref="G448:G469" si="92">B448-C448</f>
        <v>-2</v>
      </c>
      <c r="H448" s="66">
        <f t="shared" ref="H448:H469" si="93">D448-E448</f>
        <v>-38</v>
      </c>
      <c r="I448" s="20">
        <f t="shared" ref="I448:I469" si="94">IF(C448=0, "-", IF(G448/C448&lt;10, G448/C448, "&gt;999%"))</f>
        <v>-0.5</v>
      </c>
      <c r="J448" s="21">
        <f t="shared" ref="J448:J469" si="95">IF(E448=0, "-", IF(H448/E448&lt;10, H448/E448, "&gt;999%"))</f>
        <v>-0.52777777777777779</v>
      </c>
    </row>
    <row r="449" spans="1:10" x14ac:dyDescent="0.25">
      <c r="A449" s="158" t="s">
        <v>328</v>
      </c>
      <c r="B449" s="65">
        <v>15</v>
      </c>
      <c r="C449" s="66">
        <v>24</v>
      </c>
      <c r="D449" s="65">
        <v>119</v>
      </c>
      <c r="E449" s="66">
        <v>116</v>
      </c>
      <c r="F449" s="67"/>
      <c r="G449" s="65">
        <f t="shared" si="92"/>
        <v>-9</v>
      </c>
      <c r="H449" s="66">
        <f t="shared" si="93"/>
        <v>3</v>
      </c>
      <c r="I449" s="20">
        <f t="shared" si="94"/>
        <v>-0.375</v>
      </c>
      <c r="J449" s="21">
        <f t="shared" si="95"/>
        <v>2.5862068965517241E-2</v>
      </c>
    </row>
    <row r="450" spans="1:10" x14ac:dyDescent="0.25">
      <c r="A450" s="158" t="s">
        <v>438</v>
      </c>
      <c r="B450" s="65">
        <v>0</v>
      </c>
      <c r="C450" s="66">
        <v>0</v>
      </c>
      <c r="D450" s="65">
        <v>3</v>
      </c>
      <c r="E450" s="66">
        <v>3</v>
      </c>
      <c r="F450" s="67"/>
      <c r="G450" s="65">
        <f t="shared" si="92"/>
        <v>0</v>
      </c>
      <c r="H450" s="66">
        <f t="shared" si="93"/>
        <v>0</v>
      </c>
      <c r="I450" s="20" t="str">
        <f t="shared" si="94"/>
        <v>-</v>
      </c>
      <c r="J450" s="21">
        <f t="shared" si="95"/>
        <v>0</v>
      </c>
    </row>
    <row r="451" spans="1:10" x14ac:dyDescent="0.25">
      <c r="A451" s="158" t="s">
        <v>213</v>
      </c>
      <c r="B451" s="65">
        <v>29</v>
      </c>
      <c r="C451" s="66">
        <v>18</v>
      </c>
      <c r="D451" s="65">
        <v>241</v>
      </c>
      <c r="E451" s="66">
        <v>256</v>
      </c>
      <c r="F451" s="67"/>
      <c r="G451" s="65">
        <f t="shared" si="92"/>
        <v>11</v>
      </c>
      <c r="H451" s="66">
        <f t="shared" si="93"/>
        <v>-15</v>
      </c>
      <c r="I451" s="20">
        <f t="shared" si="94"/>
        <v>0.61111111111111116</v>
      </c>
      <c r="J451" s="21">
        <f t="shared" si="95"/>
        <v>-5.859375E-2</v>
      </c>
    </row>
    <row r="452" spans="1:10" x14ac:dyDescent="0.25">
      <c r="A452" s="158" t="s">
        <v>329</v>
      </c>
      <c r="B452" s="65">
        <v>13</v>
      </c>
      <c r="C452" s="66">
        <v>0</v>
      </c>
      <c r="D452" s="65">
        <v>96</v>
      </c>
      <c r="E452" s="66">
        <v>0</v>
      </c>
      <c r="F452" s="67"/>
      <c r="G452" s="65">
        <f t="shared" si="92"/>
        <v>13</v>
      </c>
      <c r="H452" s="66">
        <f t="shared" si="93"/>
        <v>96</v>
      </c>
      <c r="I452" s="20" t="str">
        <f t="shared" si="94"/>
        <v>-</v>
      </c>
      <c r="J452" s="21" t="str">
        <f t="shared" si="95"/>
        <v>-</v>
      </c>
    </row>
    <row r="453" spans="1:10" x14ac:dyDescent="0.25">
      <c r="A453" s="158" t="s">
        <v>400</v>
      </c>
      <c r="B453" s="65">
        <v>6</v>
      </c>
      <c r="C453" s="66">
        <v>4</v>
      </c>
      <c r="D453" s="65">
        <v>26</v>
      </c>
      <c r="E453" s="66">
        <v>74</v>
      </c>
      <c r="F453" s="67"/>
      <c r="G453" s="65">
        <f t="shared" si="92"/>
        <v>2</v>
      </c>
      <c r="H453" s="66">
        <f t="shared" si="93"/>
        <v>-48</v>
      </c>
      <c r="I453" s="20">
        <f t="shared" si="94"/>
        <v>0.5</v>
      </c>
      <c r="J453" s="21">
        <f t="shared" si="95"/>
        <v>-0.64864864864864868</v>
      </c>
    </row>
    <row r="454" spans="1:10" x14ac:dyDescent="0.25">
      <c r="A454" s="158" t="s">
        <v>282</v>
      </c>
      <c r="B454" s="65">
        <v>1</v>
      </c>
      <c r="C454" s="66">
        <v>1</v>
      </c>
      <c r="D454" s="65">
        <v>10</v>
      </c>
      <c r="E454" s="66">
        <v>1</v>
      </c>
      <c r="F454" s="67"/>
      <c r="G454" s="65">
        <f t="shared" si="92"/>
        <v>0</v>
      </c>
      <c r="H454" s="66">
        <f t="shared" si="93"/>
        <v>9</v>
      </c>
      <c r="I454" s="20">
        <f t="shared" si="94"/>
        <v>0</v>
      </c>
      <c r="J454" s="21">
        <f t="shared" si="95"/>
        <v>9</v>
      </c>
    </row>
    <row r="455" spans="1:10" x14ac:dyDescent="0.25">
      <c r="A455" s="158" t="s">
        <v>273</v>
      </c>
      <c r="B455" s="65">
        <v>0</v>
      </c>
      <c r="C455" s="66">
        <v>0</v>
      </c>
      <c r="D455" s="65">
        <v>0</v>
      </c>
      <c r="E455" s="66">
        <v>5</v>
      </c>
      <c r="F455" s="67"/>
      <c r="G455" s="65">
        <f t="shared" si="92"/>
        <v>0</v>
      </c>
      <c r="H455" s="66">
        <f t="shared" si="93"/>
        <v>-5</v>
      </c>
      <c r="I455" s="20" t="str">
        <f t="shared" si="94"/>
        <v>-</v>
      </c>
      <c r="J455" s="21">
        <f t="shared" si="95"/>
        <v>-1</v>
      </c>
    </row>
    <row r="456" spans="1:10" x14ac:dyDescent="0.25">
      <c r="A456" s="158" t="s">
        <v>436</v>
      </c>
      <c r="B456" s="65">
        <v>1</v>
      </c>
      <c r="C456" s="66">
        <v>5</v>
      </c>
      <c r="D456" s="65">
        <v>20</v>
      </c>
      <c r="E456" s="66">
        <v>33</v>
      </c>
      <c r="F456" s="67"/>
      <c r="G456" s="65">
        <f t="shared" si="92"/>
        <v>-4</v>
      </c>
      <c r="H456" s="66">
        <f t="shared" si="93"/>
        <v>-13</v>
      </c>
      <c r="I456" s="20">
        <f t="shared" si="94"/>
        <v>-0.8</v>
      </c>
      <c r="J456" s="21">
        <f t="shared" si="95"/>
        <v>-0.39393939393939392</v>
      </c>
    </row>
    <row r="457" spans="1:10" x14ac:dyDescent="0.25">
      <c r="A457" s="158" t="s">
        <v>450</v>
      </c>
      <c r="B457" s="65">
        <v>1</v>
      </c>
      <c r="C457" s="66">
        <v>9</v>
      </c>
      <c r="D457" s="65">
        <v>46</v>
      </c>
      <c r="E457" s="66">
        <v>90</v>
      </c>
      <c r="F457" s="67"/>
      <c r="G457" s="65">
        <f t="shared" si="92"/>
        <v>-8</v>
      </c>
      <c r="H457" s="66">
        <f t="shared" si="93"/>
        <v>-44</v>
      </c>
      <c r="I457" s="20">
        <f t="shared" si="94"/>
        <v>-0.88888888888888884</v>
      </c>
      <c r="J457" s="21">
        <f t="shared" si="95"/>
        <v>-0.48888888888888887</v>
      </c>
    </row>
    <row r="458" spans="1:10" x14ac:dyDescent="0.25">
      <c r="A458" s="158" t="s">
        <v>458</v>
      </c>
      <c r="B458" s="65">
        <v>26</v>
      </c>
      <c r="C458" s="66">
        <v>30</v>
      </c>
      <c r="D458" s="65">
        <v>200</v>
      </c>
      <c r="E458" s="66">
        <v>293</v>
      </c>
      <c r="F458" s="67"/>
      <c r="G458" s="65">
        <f t="shared" si="92"/>
        <v>-4</v>
      </c>
      <c r="H458" s="66">
        <f t="shared" si="93"/>
        <v>-93</v>
      </c>
      <c r="I458" s="20">
        <f t="shared" si="94"/>
        <v>-0.13333333333333333</v>
      </c>
      <c r="J458" s="21">
        <f t="shared" si="95"/>
        <v>-0.3174061433447099</v>
      </c>
    </row>
    <row r="459" spans="1:10" x14ac:dyDescent="0.25">
      <c r="A459" s="158" t="s">
        <v>468</v>
      </c>
      <c r="B459" s="65">
        <v>96</v>
      </c>
      <c r="C459" s="66">
        <v>84</v>
      </c>
      <c r="D459" s="65">
        <v>660</v>
      </c>
      <c r="E459" s="66">
        <v>742</v>
      </c>
      <c r="F459" s="67"/>
      <c r="G459" s="65">
        <f t="shared" si="92"/>
        <v>12</v>
      </c>
      <c r="H459" s="66">
        <f t="shared" si="93"/>
        <v>-82</v>
      </c>
      <c r="I459" s="20">
        <f t="shared" si="94"/>
        <v>0.14285714285714285</v>
      </c>
      <c r="J459" s="21">
        <f t="shared" si="95"/>
        <v>-0.11051212938005391</v>
      </c>
    </row>
    <row r="460" spans="1:10" x14ac:dyDescent="0.25">
      <c r="A460" s="158" t="s">
        <v>401</v>
      </c>
      <c r="B460" s="65">
        <v>17</v>
      </c>
      <c r="C460" s="66">
        <v>4</v>
      </c>
      <c r="D460" s="65">
        <v>117</v>
      </c>
      <c r="E460" s="66">
        <v>118</v>
      </c>
      <c r="F460" s="67"/>
      <c r="G460" s="65">
        <f t="shared" si="92"/>
        <v>13</v>
      </c>
      <c r="H460" s="66">
        <f t="shared" si="93"/>
        <v>-1</v>
      </c>
      <c r="I460" s="20">
        <f t="shared" si="94"/>
        <v>3.25</v>
      </c>
      <c r="J460" s="21">
        <f t="shared" si="95"/>
        <v>-8.4745762711864406E-3</v>
      </c>
    </row>
    <row r="461" spans="1:10" x14ac:dyDescent="0.25">
      <c r="A461" s="158" t="s">
        <v>469</v>
      </c>
      <c r="B461" s="65">
        <v>22</v>
      </c>
      <c r="C461" s="66">
        <v>18</v>
      </c>
      <c r="D461" s="65">
        <v>129</v>
      </c>
      <c r="E461" s="66">
        <v>158</v>
      </c>
      <c r="F461" s="67"/>
      <c r="G461" s="65">
        <f t="shared" si="92"/>
        <v>4</v>
      </c>
      <c r="H461" s="66">
        <f t="shared" si="93"/>
        <v>-29</v>
      </c>
      <c r="I461" s="20">
        <f t="shared" si="94"/>
        <v>0.22222222222222221</v>
      </c>
      <c r="J461" s="21">
        <f t="shared" si="95"/>
        <v>-0.18354430379746836</v>
      </c>
    </row>
    <row r="462" spans="1:10" x14ac:dyDescent="0.25">
      <c r="A462" s="158" t="s">
        <v>428</v>
      </c>
      <c r="B462" s="65">
        <v>24</v>
      </c>
      <c r="C462" s="66">
        <v>7</v>
      </c>
      <c r="D462" s="65">
        <v>139</v>
      </c>
      <c r="E462" s="66">
        <v>96</v>
      </c>
      <c r="F462" s="67"/>
      <c r="G462" s="65">
        <f t="shared" si="92"/>
        <v>17</v>
      </c>
      <c r="H462" s="66">
        <f t="shared" si="93"/>
        <v>43</v>
      </c>
      <c r="I462" s="20">
        <f t="shared" si="94"/>
        <v>2.4285714285714284</v>
      </c>
      <c r="J462" s="21">
        <f t="shared" si="95"/>
        <v>0.44791666666666669</v>
      </c>
    </row>
    <row r="463" spans="1:10" x14ac:dyDescent="0.25">
      <c r="A463" s="158" t="s">
        <v>402</v>
      </c>
      <c r="B463" s="65">
        <v>20</v>
      </c>
      <c r="C463" s="66">
        <v>43</v>
      </c>
      <c r="D463" s="65">
        <v>124</v>
      </c>
      <c r="E463" s="66">
        <v>226</v>
      </c>
      <c r="F463" s="67"/>
      <c r="G463" s="65">
        <f t="shared" si="92"/>
        <v>-23</v>
      </c>
      <c r="H463" s="66">
        <f t="shared" si="93"/>
        <v>-102</v>
      </c>
      <c r="I463" s="20">
        <f t="shared" si="94"/>
        <v>-0.53488372093023251</v>
      </c>
      <c r="J463" s="21">
        <f t="shared" si="95"/>
        <v>-0.45132743362831856</v>
      </c>
    </row>
    <row r="464" spans="1:10" x14ac:dyDescent="0.25">
      <c r="A464" s="158" t="s">
        <v>214</v>
      </c>
      <c r="B464" s="65">
        <v>0</v>
      </c>
      <c r="C464" s="66">
        <v>0</v>
      </c>
      <c r="D464" s="65">
        <v>0</v>
      </c>
      <c r="E464" s="66">
        <v>1</v>
      </c>
      <c r="F464" s="67"/>
      <c r="G464" s="65">
        <f t="shared" si="92"/>
        <v>0</v>
      </c>
      <c r="H464" s="66">
        <f t="shared" si="93"/>
        <v>-1</v>
      </c>
      <c r="I464" s="20" t="str">
        <f t="shared" si="94"/>
        <v>-</v>
      </c>
      <c r="J464" s="21">
        <f t="shared" si="95"/>
        <v>-1</v>
      </c>
    </row>
    <row r="465" spans="1:10" x14ac:dyDescent="0.25">
      <c r="A465" s="158" t="s">
        <v>364</v>
      </c>
      <c r="B465" s="65">
        <v>66</v>
      </c>
      <c r="C465" s="66">
        <v>55</v>
      </c>
      <c r="D465" s="65">
        <v>418</v>
      </c>
      <c r="E465" s="66">
        <v>539</v>
      </c>
      <c r="F465" s="67"/>
      <c r="G465" s="65">
        <f t="shared" si="92"/>
        <v>11</v>
      </c>
      <c r="H465" s="66">
        <f t="shared" si="93"/>
        <v>-121</v>
      </c>
      <c r="I465" s="20">
        <f t="shared" si="94"/>
        <v>0.2</v>
      </c>
      <c r="J465" s="21">
        <f t="shared" si="95"/>
        <v>-0.22448979591836735</v>
      </c>
    </row>
    <row r="466" spans="1:10" x14ac:dyDescent="0.25">
      <c r="A466" s="158" t="s">
        <v>292</v>
      </c>
      <c r="B466" s="65">
        <v>0</v>
      </c>
      <c r="C466" s="66">
        <v>0</v>
      </c>
      <c r="D466" s="65">
        <v>1</v>
      </c>
      <c r="E466" s="66">
        <v>2</v>
      </c>
      <c r="F466" s="67"/>
      <c r="G466" s="65">
        <f t="shared" si="92"/>
        <v>0</v>
      </c>
      <c r="H466" s="66">
        <f t="shared" si="93"/>
        <v>-1</v>
      </c>
      <c r="I466" s="20" t="str">
        <f t="shared" si="94"/>
        <v>-</v>
      </c>
      <c r="J466" s="21">
        <f t="shared" si="95"/>
        <v>-0.5</v>
      </c>
    </row>
    <row r="467" spans="1:10" x14ac:dyDescent="0.25">
      <c r="A467" s="158" t="s">
        <v>200</v>
      </c>
      <c r="B467" s="65">
        <v>2</v>
      </c>
      <c r="C467" s="66">
        <v>4</v>
      </c>
      <c r="D467" s="65">
        <v>16</v>
      </c>
      <c r="E467" s="66">
        <v>30</v>
      </c>
      <c r="F467" s="67"/>
      <c r="G467" s="65">
        <f t="shared" si="92"/>
        <v>-2</v>
      </c>
      <c r="H467" s="66">
        <f t="shared" si="93"/>
        <v>-14</v>
      </c>
      <c r="I467" s="20">
        <f t="shared" si="94"/>
        <v>-0.5</v>
      </c>
      <c r="J467" s="21">
        <f t="shared" si="95"/>
        <v>-0.46666666666666667</v>
      </c>
    </row>
    <row r="468" spans="1:10" x14ac:dyDescent="0.25">
      <c r="A468" s="158" t="s">
        <v>306</v>
      </c>
      <c r="B468" s="65">
        <v>17</v>
      </c>
      <c r="C468" s="66">
        <v>3</v>
      </c>
      <c r="D468" s="65">
        <v>63</v>
      </c>
      <c r="E468" s="66">
        <v>87</v>
      </c>
      <c r="F468" s="67"/>
      <c r="G468" s="65">
        <f t="shared" si="92"/>
        <v>14</v>
      </c>
      <c r="H468" s="66">
        <f t="shared" si="93"/>
        <v>-24</v>
      </c>
      <c r="I468" s="20">
        <f t="shared" si="94"/>
        <v>4.666666666666667</v>
      </c>
      <c r="J468" s="21">
        <f t="shared" si="95"/>
        <v>-0.27586206896551724</v>
      </c>
    </row>
    <row r="469" spans="1:10" s="160" customFormat="1" ht="13" x14ac:dyDescent="0.3">
      <c r="A469" s="178" t="s">
        <v>621</v>
      </c>
      <c r="B469" s="71">
        <v>358</v>
      </c>
      <c r="C469" s="72">
        <v>313</v>
      </c>
      <c r="D469" s="71">
        <v>2462</v>
      </c>
      <c r="E469" s="72">
        <v>2942</v>
      </c>
      <c r="F469" s="73"/>
      <c r="G469" s="71">
        <f t="shared" si="92"/>
        <v>45</v>
      </c>
      <c r="H469" s="72">
        <f t="shared" si="93"/>
        <v>-480</v>
      </c>
      <c r="I469" s="37">
        <f t="shared" si="94"/>
        <v>0.14376996805111822</v>
      </c>
      <c r="J469" s="38">
        <f t="shared" si="95"/>
        <v>-0.16315431679129844</v>
      </c>
    </row>
    <row r="470" spans="1:10" x14ac:dyDescent="0.25">
      <c r="A470" s="177"/>
      <c r="B470" s="143"/>
      <c r="C470" s="144"/>
      <c r="D470" s="143"/>
      <c r="E470" s="144"/>
      <c r="F470" s="145"/>
      <c r="G470" s="143"/>
      <c r="H470" s="144"/>
      <c r="I470" s="151"/>
      <c r="J470" s="152"/>
    </row>
    <row r="471" spans="1:10" s="139" customFormat="1" ht="13" x14ac:dyDescent="0.3">
      <c r="A471" s="159" t="s">
        <v>89</v>
      </c>
      <c r="B471" s="65"/>
      <c r="C471" s="66"/>
      <c r="D471" s="65"/>
      <c r="E471" s="66"/>
      <c r="F471" s="67"/>
      <c r="G471" s="65"/>
      <c r="H471" s="66"/>
      <c r="I471" s="20"/>
      <c r="J471" s="21"/>
    </row>
    <row r="472" spans="1:10" x14ac:dyDescent="0.25">
      <c r="A472" s="158" t="s">
        <v>505</v>
      </c>
      <c r="B472" s="65">
        <v>0</v>
      </c>
      <c r="C472" s="66">
        <v>1</v>
      </c>
      <c r="D472" s="65">
        <v>8</v>
      </c>
      <c r="E472" s="66">
        <v>6</v>
      </c>
      <c r="F472" s="67"/>
      <c r="G472" s="65">
        <f>B472-C472</f>
        <v>-1</v>
      </c>
      <c r="H472" s="66">
        <f>D472-E472</f>
        <v>2</v>
      </c>
      <c r="I472" s="20">
        <f>IF(C472=0, "-", IF(G472/C472&lt;10, G472/C472, "&gt;999%"))</f>
        <v>-1</v>
      </c>
      <c r="J472" s="21">
        <f>IF(E472=0, "-", IF(H472/E472&lt;10, H472/E472, "&gt;999%"))</f>
        <v>0.33333333333333331</v>
      </c>
    </row>
    <row r="473" spans="1:10" x14ac:dyDescent="0.25">
      <c r="A473" s="158" t="s">
        <v>495</v>
      </c>
      <c r="B473" s="65">
        <v>0</v>
      </c>
      <c r="C473" s="66">
        <v>0</v>
      </c>
      <c r="D473" s="65">
        <v>2</v>
      </c>
      <c r="E473" s="66">
        <v>3</v>
      </c>
      <c r="F473" s="67"/>
      <c r="G473" s="65">
        <f>B473-C473</f>
        <v>0</v>
      </c>
      <c r="H473" s="66">
        <f>D473-E473</f>
        <v>-1</v>
      </c>
      <c r="I473" s="20" t="str">
        <f>IF(C473=0, "-", IF(G473/C473&lt;10, G473/C473, "&gt;999%"))</f>
        <v>-</v>
      </c>
      <c r="J473" s="21">
        <f>IF(E473=0, "-", IF(H473/E473&lt;10, H473/E473, "&gt;999%"))</f>
        <v>-0.33333333333333331</v>
      </c>
    </row>
    <row r="474" spans="1:10" s="160" customFormat="1" ht="13" x14ac:dyDescent="0.3">
      <c r="A474" s="178" t="s">
        <v>622</v>
      </c>
      <c r="B474" s="71">
        <v>0</v>
      </c>
      <c r="C474" s="72">
        <v>1</v>
      </c>
      <c r="D474" s="71">
        <v>10</v>
      </c>
      <c r="E474" s="72">
        <v>9</v>
      </c>
      <c r="F474" s="73"/>
      <c r="G474" s="71">
        <f>B474-C474</f>
        <v>-1</v>
      </c>
      <c r="H474" s="72">
        <f>D474-E474</f>
        <v>1</v>
      </c>
      <c r="I474" s="37">
        <f>IF(C474=0, "-", IF(G474/C474&lt;10, G474/C474, "&gt;999%"))</f>
        <v>-1</v>
      </c>
      <c r="J474" s="38">
        <f>IF(E474=0, "-", IF(H474/E474&lt;10, H474/E474, "&gt;999%"))</f>
        <v>0.1111111111111111</v>
      </c>
    </row>
    <row r="475" spans="1:10" x14ac:dyDescent="0.25">
      <c r="A475" s="177"/>
      <c r="B475" s="143"/>
      <c r="C475" s="144"/>
      <c r="D475" s="143"/>
      <c r="E475" s="144"/>
      <c r="F475" s="145"/>
      <c r="G475" s="143"/>
      <c r="H475" s="144"/>
      <c r="I475" s="151"/>
      <c r="J475" s="152"/>
    </row>
    <row r="476" spans="1:10" s="139" customFormat="1" ht="13" x14ac:dyDescent="0.3">
      <c r="A476" s="159" t="s">
        <v>90</v>
      </c>
      <c r="B476" s="65"/>
      <c r="C476" s="66"/>
      <c r="D476" s="65"/>
      <c r="E476" s="66"/>
      <c r="F476" s="67"/>
      <c r="G476" s="65"/>
      <c r="H476" s="66"/>
      <c r="I476" s="20"/>
      <c r="J476" s="21"/>
    </row>
    <row r="477" spans="1:10" x14ac:dyDescent="0.25">
      <c r="A477" s="158" t="s">
        <v>470</v>
      </c>
      <c r="B477" s="65">
        <v>24</v>
      </c>
      <c r="C477" s="66">
        <v>16</v>
      </c>
      <c r="D477" s="65">
        <v>115</v>
      </c>
      <c r="E477" s="66">
        <v>108</v>
      </c>
      <c r="F477" s="67"/>
      <c r="G477" s="65">
        <f t="shared" ref="G477:G495" si="96">B477-C477</f>
        <v>8</v>
      </c>
      <c r="H477" s="66">
        <f t="shared" ref="H477:H495" si="97">D477-E477</f>
        <v>7</v>
      </c>
      <c r="I477" s="20">
        <f t="shared" ref="I477:I495" si="98">IF(C477=0, "-", IF(G477/C477&lt;10, G477/C477, "&gt;999%"))</f>
        <v>0.5</v>
      </c>
      <c r="J477" s="21">
        <f t="shared" ref="J477:J495" si="99">IF(E477=0, "-", IF(H477/E477&lt;10, H477/E477, "&gt;999%"))</f>
        <v>6.4814814814814811E-2</v>
      </c>
    </row>
    <row r="478" spans="1:10" x14ac:dyDescent="0.25">
      <c r="A478" s="158" t="s">
        <v>249</v>
      </c>
      <c r="B478" s="65">
        <v>0</v>
      </c>
      <c r="C478" s="66">
        <v>1</v>
      </c>
      <c r="D478" s="65">
        <v>7</v>
      </c>
      <c r="E478" s="66">
        <v>3</v>
      </c>
      <c r="F478" s="67"/>
      <c r="G478" s="65">
        <f t="shared" si="96"/>
        <v>-1</v>
      </c>
      <c r="H478" s="66">
        <f t="shared" si="97"/>
        <v>4</v>
      </c>
      <c r="I478" s="20">
        <f t="shared" si="98"/>
        <v>-1</v>
      </c>
      <c r="J478" s="21">
        <f t="shared" si="99"/>
        <v>1.3333333333333333</v>
      </c>
    </row>
    <row r="479" spans="1:10" x14ac:dyDescent="0.25">
      <c r="A479" s="158" t="s">
        <v>268</v>
      </c>
      <c r="B479" s="65">
        <v>0</v>
      </c>
      <c r="C479" s="66">
        <v>0</v>
      </c>
      <c r="D479" s="65">
        <v>2</v>
      </c>
      <c r="E479" s="66">
        <v>1</v>
      </c>
      <c r="F479" s="67"/>
      <c r="G479" s="65">
        <f t="shared" si="96"/>
        <v>0</v>
      </c>
      <c r="H479" s="66">
        <f t="shared" si="97"/>
        <v>1</v>
      </c>
      <c r="I479" s="20" t="str">
        <f t="shared" si="98"/>
        <v>-</v>
      </c>
      <c r="J479" s="21">
        <f t="shared" si="99"/>
        <v>1</v>
      </c>
    </row>
    <row r="480" spans="1:10" x14ac:dyDescent="0.25">
      <c r="A480" s="158" t="s">
        <v>441</v>
      </c>
      <c r="B480" s="65">
        <v>5</v>
      </c>
      <c r="C480" s="66">
        <v>1</v>
      </c>
      <c r="D480" s="65">
        <v>15</v>
      </c>
      <c r="E480" s="66">
        <v>7</v>
      </c>
      <c r="F480" s="67"/>
      <c r="G480" s="65">
        <f t="shared" si="96"/>
        <v>4</v>
      </c>
      <c r="H480" s="66">
        <f t="shared" si="97"/>
        <v>8</v>
      </c>
      <c r="I480" s="20">
        <f t="shared" si="98"/>
        <v>4</v>
      </c>
      <c r="J480" s="21">
        <f t="shared" si="99"/>
        <v>1.1428571428571428</v>
      </c>
    </row>
    <row r="481" spans="1:10" x14ac:dyDescent="0.25">
      <c r="A481" s="158" t="s">
        <v>274</v>
      </c>
      <c r="B481" s="65">
        <v>0</v>
      </c>
      <c r="C481" s="66">
        <v>0</v>
      </c>
      <c r="D481" s="65">
        <v>0</v>
      </c>
      <c r="E481" s="66">
        <v>2</v>
      </c>
      <c r="F481" s="67"/>
      <c r="G481" s="65">
        <f t="shared" si="96"/>
        <v>0</v>
      </c>
      <c r="H481" s="66">
        <f t="shared" si="97"/>
        <v>-2</v>
      </c>
      <c r="I481" s="20" t="str">
        <f t="shared" si="98"/>
        <v>-</v>
      </c>
      <c r="J481" s="21">
        <f t="shared" si="99"/>
        <v>-1</v>
      </c>
    </row>
    <row r="482" spans="1:10" x14ac:dyDescent="0.25">
      <c r="A482" s="158" t="s">
        <v>487</v>
      </c>
      <c r="B482" s="65">
        <v>0</v>
      </c>
      <c r="C482" s="66">
        <v>3</v>
      </c>
      <c r="D482" s="65">
        <v>13</v>
      </c>
      <c r="E482" s="66">
        <v>13</v>
      </c>
      <c r="F482" s="67"/>
      <c r="G482" s="65">
        <f t="shared" si="96"/>
        <v>-3</v>
      </c>
      <c r="H482" s="66">
        <f t="shared" si="97"/>
        <v>0</v>
      </c>
      <c r="I482" s="20">
        <f t="shared" si="98"/>
        <v>-1</v>
      </c>
      <c r="J482" s="21">
        <f t="shared" si="99"/>
        <v>0</v>
      </c>
    </row>
    <row r="483" spans="1:10" x14ac:dyDescent="0.25">
      <c r="A483" s="158" t="s">
        <v>437</v>
      </c>
      <c r="B483" s="65">
        <v>0</v>
      </c>
      <c r="C483" s="66">
        <v>0</v>
      </c>
      <c r="D483" s="65">
        <v>0</v>
      </c>
      <c r="E483" s="66">
        <v>2</v>
      </c>
      <c r="F483" s="67"/>
      <c r="G483" s="65">
        <f t="shared" si="96"/>
        <v>0</v>
      </c>
      <c r="H483" s="66">
        <f t="shared" si="97"/>
        <v>-2</v>
      </c>
      <c r="I483" s="20" t="str">
        <f t="shared" si="98"/>
        <v>-</v>
      </c>
      <c r="J483" s="21">
        <f t="shared" si="99"/>
        <v>-1</v>
      </c>
    </row>
    <row r="484" spans="1:10" x14ac:dyDescent="0.25">
      <c r="A484" s="158" t="s">
        <v>230</v>
      </c>
      <c r="B484" s="65">
        <v>9</v>
      </c>
      <c r="C484" s="66">
        <v>7</v>
      </c>
      <c r="D484" s="65">
        <v>40</v>
      </c>
      <c r="E484" s="66">
        <v>39</v>
      </c>
      <c r="F484" s="67"/>
      <c r="G484" s="65">
        <f t="shared" si="96"/>
        <v>2</v>
      </c>
      <c r="H484" s="66">
        <f t="shared" si="97"/>
        <v>1</v>
      </c>
      <c r="I484" s="20">
        <f t="shared" si="98"/>
        <v>0.2857142857142857</v>
      </c>
      <c r="J484" s="21">
        <f t="shared" si="99"/>
        <v>2.564102564102564E-2</v>
      </c>
    </row>
    <row r="485" spans="1:10" x14ac:dyDescent="0.25">
      <c r="A485" s="158" t="s">
        <v>269</v>
      </c>
      <c r="B485" s="65">
        <v>0</v>
      </c>
      <c r="C485" s="66">
        <v>1</v>
      </c>
      <c r="D485" s="65">
        <v>6</v>
      </c>
      <c r="E485" s="66">
        <v>1</v>
      </c>
      <c r="F485" s="67"/>
      <c r="G485" s="65">
        <f t="shared" si="96"/>
        <v>-1</v>
      </c>
      <c r="H485" s="66">
        <f t="shared" si="97"/>
        <v>5</v>
      </c>
      <c r="I485" s="20">
        <f t="shared" si="98"/>
        <v>-1</v>
      </c>
      <c r="J485" s="21">
        <f t="shared" si="99"/>
        <v>5</v>
      </c>
    </row>
    <row r="486" spans="1:10" x14ac:dyDescent="0.25">
      <c r="A486" s="158" t="s">
        <v>235</v>
      </c>
      <c r="B486" s="65">
        <v>0</v>
      </c>
      <c r="C486" s="66">
        <v>0</v>
      </c>
      <c r="D486" s="65">
        <v>3</v>
      </c>
      <c r="E486" s="66">
        <v>2</v>
      </c>
      <c r="F486" s="67"/>
      <c r="G486" s="65">
        <f t="shared" si="96"/>
        <v>0</v>
      </c>
      <c r="H486" s="66">
        <f t="shared" si="97"/>
        <v>1</v>
      </c>
      <c r="I486" s="20" t="str">
        <f t="shared" si="98"/>
        <v>-</v>
      </c>
      <c r="J486" s="21">
        <f t="shared" si="99"/>
        <v>0.5</v>
      </c>
    </row>
    <row r="487" spans="1:10" x14ac:dyDescent="0.25">
      <c r="A487" s="158" t="s">
        <v>403</v>
      </c>
      <c r="B487" s="65">
        <v>0</v>
      </c>
      <c r="C487" s="66">
        <v>1</v>
      </c>
      <c r="D487" s="65">
        <v>3</v>
      </c>
      <c r="E487" s="66">
        <v>5</v>
      </c>
      <c r="F487" s="67"/>
      <c r="G487" s="65">
        <f t="shared" si="96"/>
        <v>-1</v>
      </c>
      <c r="H487" s="66">
        <f t="shared" si="97"/>
        <v>-2</v>
      </c>
      <c r="I487" s="20">
        <f t="shared" si="98"/>
        <v>-1</v>
      </c>
      <c r="J487" s="21">
        <f t="shared" si="99"/>
        <v>-0.4</v>
      </c>
    </row>
    <row r="488" spans="1:10" x14ac:dyDescent="0.25">
      <c r="A488" s="158" t="s">
        <v>201</v>
      </c>
      <c r="B488" s="65">
        <v>1</v>
      </c>
      <c r="C488" s="66">
        <v>4</v>
      </c>
      <c r="D488" s="65">
        <v>6</v>
      </c>
      <c r="E488" s="66">
        <v>20</v>
      </c>
      <c r="F488" s="67"/>
      <c r="G488" s="65">
        <f t="shared" si="96"/>
        <v>-3</v>
      </c>
      <c r="H488" s="66">
        <f t="shared" si="97"/>
        <v>-14</v>
      </c>
      <c r="I488" s="20">
        <f t="shared" si="98"/>
        <v>-0.75</v>
      </c>
      <c r="J488" s="21">
        <f t="shared" si="99"/>
        <v>-0.7</v>
      </c>
    </row>
    <row r="489" spans="1:10" x14ac:dyDescent="0.25">
      <c r="A489" s="158" t="s">
        <v>307</v>
      </c>
      <c r="B489" s="65">
        <v>46</v>
      </c>
      <c r="C489" s="66">
        <v>9</v>
      </c>
      <c r="D489" s="65">
        <v>143</v>
      </c>
      <c r="E489" s="66">
        <v>68</v>
      </c>
      <c r="F489" s="67"/>
      <c r="G489" s="65">
        <f t="shared" si="96"/>
        <v>37</v>
      </c>
      <c r="H489" s="66">
        <f t="shared" si="97"/>
        <v>75</v>
      </c>
      <c r="I489" s="20">
        <f t="shared" si="98"/>
        <v>4.1111111111111107</v>
      </c>
      <c r="J489" s="21">
        <f t="shared" si="99"/>
        <v>1.1029411764705883</v>
      </c>
    </row>
    <row r="490" spans="1:10" x14ac:dyDescent="0.25">
      <c r="A490" s="158" t="s">
        <v>365</v>
      </c>
      <c r="B490" s="65">
        <v>15</v>
      </c>
      <c r="C490" s="66">
        <v>11</v>
      </c>
      <c r="D490" s="65">
        <v>118</v>
      </c>
      <c r="E490" s="66">
        <v>38</v>
      </c>
      <c r="F490" s="67"/>
      <c r="G490" s="65">
        <f t="shared" si="96"/>
        <v>4</v>
      </c>
      <c r="H490" s="66">
        <f t="shared" si="97"/>
        <v>80</v>
      </c>
      <c r="I490" s="20">
        <f t="shared" si="98"/>
        <v>0.36363636363636365</v>
      </c>
      <c r="J490" s="21">
        <f t="shared" si="99"/>
        <v>2.1052631578947367</v>
      </c>
    </row>
    <row r="491" spans="1:10" x14ac:dyDescent="0.25">
      <c r="A491" s="158" t="s">
        <v>404</v>
      </c>
      <c r="B491" s="65">
        <v>2</v>
      </c>
      <c r="C491" s="66">
        <v>13</v>
      </c>
      <c r="D491" s="65">
        <v>47</v>
      </c>
      <c r="E491" s="66">
        <v>36</v>
      </c>
      <c r="F491" s="67"/>
      <c r="G491" s="65">
        <f t="shared" si="96"/>
        <v>-11</v>
      </c>
      <c r="H491" s="66">
        <f t="shared" si="97"/>
        <v>11</v>
      </c>
      <c r="I491" s="20">
        <f t="shared" si="98"/>
        <v>-0.84615384615384615</v>
      </c>
      <c r="J491" s="21">
        <f t="shared" si="99"/>
        <v>0.30555555555555558</v>
      </c>
    </row>
    <row r="492" spans="1:10" x14ac:dyDescent="0.25">
      <c r="A492" s="158" t="s">
        <v>424</v>
      </c>
      <c r="B492" s="65">
        <v>3</v>
      </c>
      <c r="C492" s="66">
        <v>2</v>
      </c>
      <c r="D492" s="65">
        <v>29</v>
      </c>
      <c r="E492" s="66">
        <v>14</v>
      </c>
      <c r="F492" s="67"/>
      <c r="G492" s="65">
        <f t="shared" si="96"/>
        <v>1</v>
      </c>
      <c r="H492" s="66">
        <f t="shared" si="97"/>
        <v>15</v>
      </c>
      <c r="I492" s="20">
        <f t="shared" si="98"/>
        <v>0.5</v>
      </c>
      <c r="J492" s="21">
        <f t="shared" si="99"/>
        <v>1.0714285714285714</v>
      </c>
    </row>
    <row r="493" spans="1:10" x14ac:dyDescent="0.25">
      <c r="A493" s="158" t="s">
        <v>451</v>
      </c>
      <c r="B493" s="65">
        <v>0</v>
      </c>
      <c r="C493" s="66">
        <v>5</v>
      </c>
      <c r="D493" s="65">
        <v>7</v>
      </c>
      <c r="E493" s="66">
        <v>16</v>
      </c>
      <c r="F493" s="67"/>
      <c r="G493" s="65">
        <f t="shared" si="96"/>
        <v>-5</v>
      </c>
      <c r="H493" s="66">
        <f t="shared" si="97"/>
        <v>-9</v>
      </c>
      <c r="I493" s="20">
        <f t="shared" si="98"/>
        <v>-1</v>
      </c>
      <c r="J493" s="21">
        <f t="shared" si="99"/>
        <v>-0.5625</v>
      </c>
    </row>
    <row r="494" spans="1:10" x14ac:dyDescent="0.25">
      <c r="A494" s="158" t="s">
        <v>330</v>
      </c>
      <c r="B494" s="65">
        <v>31</v>
      </c>
      <c r="C494" s="66">
        <v>8</v>
      </c>
      <c r="D494" s="65">
        <v>148</v>
      </c>
      <c r="E494" s="66">
        <v>38</v>
      </c>
      <c r="F494" s="67"/>
      <c r="G494" s="65">
        <f t="shared" si="96"/>
        <v>23</v>
      </c>
      <c r="H494" s="66">
        <f t="shared" si="97"/>
        <v>110</v>
      </c>
      <c r="I494" s="20">
        <f t="shared" si="98"/>
        <v>2.875</v>
      </c>
      <c r="J494" s="21">
        <f t="shared" si="99"/>
        <v>2.8947368421052633</v>
      </c>
    </row>
    <row r="495" spans="1:10" s="160" customFormat="1" ht="13" x14ac:dyDescent="0.3">
      <c r="A495" s="178" t="s">
        <v>623</v>
      </c>
      <c r="B495" s="71">
        <v>136</v>
      </c>
      <c r="C495" s="72">
        <v>82</v>
      </c>
      <c r="D495" s="71">
        <v>702</v>
      </c>
      <c r="E495" s="72">
        <v>413</v>
      </c>
      <c r="F495" s="73"/>
      <c r="G495" s="71">
        <f t="shared" si="96"/>
        <v>54</v>
      </c>
      <c r="H495" s="72">
        <f t="shared" si="97"/>
        <v>289</v>
      </c>
      <c r="I495" s="37">
        <f t="shared" si="98"/>
        <v>0.65853658536585369</v>
      </c>
      <c r="J495" s="38">
        <f t="shared" si="99"/>
        <v>0.69975786924939465</v>
      </c>
    </row>
    <row r="496" spans="1:10" x14ac:dyDescent="0.25">
      <c r="A496" s="177"/>
      <c r="B496" s="143"/>
      <c r="C496" s="144"/>
      <c r="D496" s="143"/>
      <c r="E496" s="144"/>
      <c r="F496" s="145"/>
      <c r="G496" s="143"/>
      <c r="H496" s="144"/>
      <c r="I496" s="151"/>
      <c r="J496" s="152"/>
    </row>
    <row r="497" spans="1:10" s="139" customFormat="1" ht="13" x14ac:dyDescent="0.3">
      <c r="A497" s="159" t="s">
        <v>91</v>
      </c>
      <c r="B497" s="65"/>
      <c r="C497" s="66"/>
      <c r="D497" s="65"/>
      <c r="E497" s="66"/>
      <c r="F497" s="67"/>
      <c r="G497" s="65"/>
      <c r="H497" s="66"/>
      <c r="I497" s="20"/>
      <c r="J497" s="21"/>
    </row>
    <row r="498" spans="1:10" x14ac:dyDescent="0.25">
      <c r="A498" s="158" t="s">
        <v>342</v>
      </c>
      <c r="B498" s="65">
        <v>1</v>
      </c>
      <c r="C498" s="66">
        <v>0</v>
      </c>
      <c r="D498" s="65">
        <v>36</v>
      </c>
      <c r="E498" s="66">
        <v>0</v>
      </c>
      <c r="F498" s="67"/>
      <c r="G498" s="65">
        <f t="shared" ref="G498:G504" si="100">B498-C498</f>
        <v>1</v>
      </c>
      <c r="H498" s="66">
        <f t="shared" ref="H498:H504" si="101">D498-E498</f>
        <v>36</v>
      </c>
      <c r="I498" s="20" t="str">
        <f t="shared" ref="I498:I504" si="102">IF(C498=0, "-", IF(G498/C498&lt;10, G498/C498, "&gt;999%"))</f>
        <v>-</v>
      </c>
      <c r="J498" s="21" t="str">
        <f t="shared" ref="J498:J504" si="103">IF(E498=0, "-", IF(H498/E498&lt;10, H498/E498, "&gt;999%"))</f>
        <v>-</v>
      </c>
    </row>
    <row r="499" spans="1:10" x14ac:dyDescent="0.25">
      <c r="A499" s="158" t="s">
        <v>250</v>
      </c>
      <c r="B499" s="65">
        <v>0</v>
      </c>
      <c r="C499" s="66">
        <v>0</v>
      </c>
      <c r="D499" s="65">
        <v>1</v>
      </c>
      <c r="E499" s="66">
        <v>7</v>
      </c>
      <c r="F499" s="67"/>
      <c r="G499" s="65">
        <f t="shared" si="100"/>
        <v>0</v>
      </c>
      <c r="H499" s="66">
        <f t="shared" si="101"/>
        <v>-6</v>
      </c>
      <c r="I499" s="20" t="str">
        <f t="shared" si="102"/>
        <v>-</v>
      </c>
      <c r="J499" s="21">
        <f t="shared" si="103"/>
        <v>-0.8571428571428571</v>
      </c>
    </row>
    <row r="500" spans="1:10" x14ac:dyDescent="0.25">
      <c r="A500" s="158" t="s">
        <v>251</v>
      </c>
      <c r="B500" s="65">
        <v>0</v>
      </c>
      <c r="C500" s="66">
        <v>1</v>
      </c>
      <c r="D500" s="65">
        <v>4</v>
      </c>
      <c r="E500" s="66">
        <v>2</v>
      </c>
      <c r="F500" s="67"/>
      <c r="G500" s="65">
        <f t="shared" si="100"/>
        <v>-1</v>
      </c>
      <c r="H500" s="66">
        <f t="shared" si="101"/>
        <v>2</v>
      </c>
      <c r="I500" s="20">
        <f t="shared" si="102"/>
        <v>-1</v>
      </c>
      <c r="J500" s="21">
        <f t="shared" si="103"/>
        <v>1</v>
      </c>
    </row>
    <row r="501" spans="1:10" x14ac:dyDescent="0.25">
      <c r="A501" s="158" t="s">
        <v>343</v>
      </c>
      <c r="B501" s="65">
        <v>22</v>
      </c>
      <c r="C501" s="66">
        <v>7</v>
      </c>
      <c r="D501" s="65">
        <v>169</v>
      </c>
      <c r="E501" s="66">
        <v>99</v>
      </c>
      <c r="F501" s="67"/>
      <c r="G501" s="65">
        <f t="shared" si="100"/>
        <v>15</v>
      </c>
      <c r="H501" s="66">
        <f t="shared" si="101"/>
        <v>70</v>
      </c>
      <c r="I501" s="20">
        <f t="shared" si="102"/>
        <v>2.1428571428571428</v>
      </c>
      <c r="J501" s="21">
        <f t="shared" si="103"/>
        <v>0.70707070707070707</v>
      </c>
    </row>
    <row r="502" spans="1:10" x14ac:dyDescent="0.25">
      <c r="A502" s="158" t="s">
        <v>385</v>
      </c>
      <c r="B502" s="65">
        <v>5</v>
      </c>
      <c r="C502" s="66">
        <v>5</v>
      </c>
      <c r="D502" s="65">
        <v>39</v>
      </c>
      <c r="E502" s="66">
        <v>44</v>
      </c>
      <c r="F502" s="67"/>
      <c r="G502" s="65">
        <f t="shared" si="100"/>
        <v>0</v>
      </c>
      <c r="H502" s="66">
        <f t="shared" si="101"/>
        <v>-5</v>
      </c>
      <c r="I502" s="20">
        <f t="shared" si="102"/>
        <v>0</v>
      </c>
      <c r="J502" s="21">
        <f t="shared" si="103"/>
        <v>-0.11363636363636363</v>
      </c>
    </row>
    <row r="503" spans="1:10" x14ac:dyDescent="0.25">
      <c r="A503" s="158" t="s">
        <v>425</v>
      </c>
      <c r="B503" s="65">
        <v>1</v>
      </c>
      <c r="C503" s="66">
        <v>2</v>
      </c>
      <c r="D503" s="65">
        <v>16</v>
      </c>
      <c r="E503" s="66">
        <v>17</v>
      </c>
      <c r="F503" s="67"/>
      <c r="G503" s="65">
        <f t="shared" si="100"/>
        <v>-1</v>
      </c>
      <c r="H503" s="66">
        <f t="shared" si="101"/>
        <v>-1</v>
      </c>
      <c r="I503" s="20">
        <f t="shared" si="102"/>
        <v>-0.5</v>
      </c>
      <c r="J503" s="21">
        <f t="shared" si="103"/>
        <v>-5.8823529411764705E-2</v>
      </c>
    </row>
    <row r="504" spans="1:10" s="160" customFormat="1" ht="13" x14ac:dyDescent="0.3">
      <c r="A504" s="178" t="s">
        <v>624</v>
      </c>
      <c r="B504" s="71">
        <v>29</v>
      </c>
      <c r="C504" s="72">
        <v>15</v>
      </c>
      <c r="D504" s="71">
        <v>265</v>
      </c>
      <c r="E504" s="72">
        <v>169</v>
      </c>
      <c r="F504" s="73"/>
      <c r="G504" s="71">
        <f t="shared" si="100"/>
        <v>14</v>
      </c>
      <c r="H504" s="72">
        <f t="shared" si="101"/>
        <v>96</v>
      </c>
      <c r="I504" s="37">
        <f t="shared" si="102"/>
        <v>0.93333333333333335</v>
      </c>
      <c r="J504" s="38">
        <f t="shared" si="103"/>
        <v>0.56804733727810652</v>
      </c>
    </row>
    <row r="505" spans="1:10" x14ac:dyDescent="0.25">
      <c r="A505" s="177"/>
      <c r="B505" s="143"/>
      <c r="C505" s="144"/>
      <c r="D505" s="143"/>
      <c r="E505" s="144"/>
      <c r="F505" s="145"/>
      <c r="G505" s="143"/>
      <c r="H505" s="144"/>
      <c r="I505" s="151"/>
      <c r="J505" s="152"/>
    </row>
    <row r="506" spans="1:10" s="139" customFormat="1" ht="13" x14ac:dyDescent="0.3">
      <c r="A506" s="159" t="s">
        <v>92</v>
      </c>
      <c r="B506" s="65"/>
      <c r="C506" s="66"/>
      <c r="D506" s="65"/>
      <c r="E506" s="66"/>
      <c r="F506" s="67"/>
      <c r="G506" s="65"/>
      <c r="H506" s="66"/>
      <c r="I506" s="20"/>
      <c r="J506" s="21"/>
    </row>
    <row r="507" spans="1:10" x14ac:dyDescent="0.25">
      <c r="A507" s="158" t="s">
        <v>506</v>
      </c>
      <c r="B507" s="65">
        <v>5</v>
      </c>
      <c r="C507" s="66">
        <v>2</v>
      </c>
      <c r="D507" s="65">
        <v>42</v>
      </c>
      <c r="E507" s="66">
        <v>29</v>
      </c>
      <c r="F507" s="67"/>
      <c r="G507" s="65">
        <f>B507-C507</f>
        <v>3</v>
      </c>
      <c r="H507" s="66">
        <f>D507-E507</f>
        <v>13</v>
      </c>
      <c r="I507" s="20">
        <f>IF(C507=0, "-", IF(G507/C507&lt;10, G507/C507, "&gt;999%"))</f>
        <v>1.5</v>
      </c>
      <c r="J507" s="21">
        <f>IF(E507=0, "-", IF(H507/E507&lt;10, H507/E507, "&gt;999%"))</f>
        <v>0.44827586206896552</v>
      </c>
    </row>
    <row r="508" spans="1:10" x14ac:dyDescent="0.25">
      <c r="A508" s="158" t="s">
        <v>496</v>
      </c>
      <c r="B508" s="65">
        <v>0</v>
      </c>
      <c r="C508" s="66">
        <v>0</v>
      </c>
      <c r="D508" s="65">
        <v>1</v>
      </c>
      <c r="E508" s="66">
        <v>0</v>
      </c>
      <c r="F508" s="67"/>
      <c r="G508" s="65">
        <f>B508-C508</f>
        <v>0</v>
      </c>
      <c r="H508" s="66">
        <f>D508-E508</f>
        <v>1</v>
      </c>
      <c r="I508" s="20" t="str">
        <f>IF(C508=0, "-", IF(G508/C508&lt;10, G508/C508, "&gt;999%"))</f>
        <v>-</v>
      </c>
      <c r="J508" s="21" t="str">
        <f>IF(E508=0, "-", IF(H508/E508&lt;10, H508/E508, "&gt;999%"))</f>
        <v>-</v>
      </c>
    </row>
    <row r="509" spans="1:10" s="160" customFormat="1" ht="13" x14ac:dyDescent="0.3">
      <c r="A509" s="165" t="s">
        <v>625</v>
      </c>
      <c r="B509" s="166">
        <v>5</v>
      </c>
      <c r="C509" s="167">
        <v>2</v>
      </c>
      <c r="D509" s="166">
        <v>43</v>
      </c>
      <c r="E509" s="167">
        <v>29</v>
      </c>
      <c r="F509" s="168"/>
      <c r="G509" s="166">
        <f>B509-C509</f>
        <v>3</v>
      </c>
      <c r="H509" s="167">
        <f>D509-E509</f>
        <v>14</v>
      </c>
      <c r="I509" s="169">
        <f>IF(C509=0, "-", IF(G509/C509&lt;10, G509/C509, "&gt;999%"))</f>
        <v>1.5</v>
      </c>
      <c r="J509" s="170">
        <f>IF(E509=0, "-", IF(H509/E509&lt;10, H509/E509, "&gt;999%"))</f>
        <v>0.48275862068965519</v>
      </c>
    </row>
    <row r="510" spans="1:10" x14ac:dyDescent="0.25">
      <c r="A510" s="171"/>
      <c r="B510" s="172"/>
      <c r="C510" s="173"/>
      <c r="D510" s="172"/>
      <c r="E510" s="173"/>
      <c r="F510" s="174"/>
      <c r="G510" s="172"/>
      <c r="H510" s="173"/>
      <c r="I510" s="175"/>
      <c r="J510" s="176"/>
    </row>
    <row r="511" spans="1:10" ht="13" x14ac:dyDescent="0.3">
      <c r="A511" s="27" t="s">
        <v>16</v>
      </c>
      <c r="B511" s="71">
        <f>SUM(B7:B510)/2</f>
        <v>1972</v>
      </c>
      <c r="C511" s="77">
        <f>SUM(C7:C510)/2</f>
        <v>1630</v>
      </c>
      <c r="D511" s="71">
        <f>SUM(D7:D510)/2</f>
        <v>15027</v>
      </c>
      <c r="E511" s="77">
        <f>SUM(E7:E510)/2</f>
        <v>14054</v>
      </c>
      <c r="F511" s="73"/>
      <c r="G511" s="71">
        <f>B511-C511</f>
        <v>342</v>
      </c>
      <c r="H511" s="72">
        <f>D511-E511</f>
        <v>973</v>
      </c>
      <c r="I511" s="37">
        <f>IF(C511=0, 0, G511/C511)</f>
        <v>0.20981595092024541</v>
      </c>
      <c r="J511" s="38">
        <f>IF(E511=0, 0, H511/E511)</f>
        <v>6.9232958588302265E-2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3" max="16383" man="1"/>
    <brk id="123" max="16383" man="1"/>
    <brk id="182" max="16383" man="1"/>
    <brk id="240" max="16383" man="1"/>
    <brk id="283" max="16383" man="1"/>
    <brk id="344" max="16383" man="1"/>
    <brk id="405" max="16383" man="1"/>
    <brk id="445" max="16383" man="1"/>
    <brk id="50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104</v>
      </c>
      <c r="B7" s="65">
        <v>300</v>
      </c>
      <c r="C7" s="66">
        <v>253</v>
      </c>
      <c r="D7" s="65">
        <v>2234</v>
      </c>
      <c r="E7" s="66">
        <v>2387</v>
      </c>
      <c r="F7" s="67"/>
      <c r="G7" s="65">
        <f>B7-C7</f>
        <v>47</v>
      </c>
      <c r="H7" s="66">
        <f>D7-E7</f>
        <v>-153</v>
      </c>
      <c r="I7" s="28">
        <f>IF(C7=0, "-", IF(G7/C7&lt;10, G7/C7*100, "&gt;999"))</f>
        <v>18.57707509881423</v>
      </c>
      <c r="J7" s="29">
        <f>IF(E7=0, "-", IF(H7/E7&lt;10, H7/E7*100, "&gt;999"))</f>
        <v>-6.4097193129451195</v>
      </c>
    </row>
    <row r="8" spans="1:10" x14ac:dyDescent="0.25">
      <c r="A8" s="7" t="s">
        <v>113</v>
      </c>
      <c r="B8" s="65">
        <v>1104</v>
      </c>
      <c r="C8" s="66">
        <v>814</v>
      </c>
      <c r="D8" s="65">
        <v>8249</v>
      </c>
      <c r="E8" s="66">
        <v>6952</v>
      </c>
      <c r="F8" s="67"/>
      <c r="G8" s="65">
        <f>B8-C8</f>
        <v>290</v>
      </c>
      <c r="H8" s="66">
        <f>D8-E8</f>
        <v>1297</v>
      </c>
      <c r="I8" s="28">
        <f>IF(C8=0, "-", IF(G8/C8&lt;10, G8/C8*100, "&gt;999"))</f>
        <v>35.626535626535627</v>
      </c>
      <c r="J8" s="29">
        <f>IF(E8=0, "-", IF(H8/E8&lt;10, H8/E8*100, "&gt;999"))</f>
        <v>18.656501726121981</v>
      </c>
    </row>
    <row r="9" spans="1:10" x14ac:dyDescent="0.25">
      <c r="A9" s="7" t="s">
        <v>119</v>
      </c>
      <c r="B9" s="65">
        <v>490</v>
      </c>
      <c r="C9" s="66">
        <v>485</v>
      </c>
      <c r="D9" s="65">
        <v>3941</v>
      </c>
      <c r="E9" s="66">
        <v>4144</v>
      </c>
      <c r="F9" s="67"/>
      <c r="G9" s="65">
        <f>B9-C9</f>
        <v>5</v>
      </c>
      <c r="H9" s="66">
        <f>D9-E9</f>
        <v>-203</v>
      </c>
      <c r="I9" s="28">
        <f>IF(C9=0, "-", IF(G9/C9&lt;10, G9/C9*100, "&gt;999"))</f>
        <v>1.0309278350515463</v>
      </c>
      <c r="J9" s="29">
        <f>IF(E9=0, "-", IF(H9/E9&lt;10, H9/E9*100, "&gt;999"))</f>
        <v>-4.8986486486486482</v>
      </c>
    </row>
    <row r="10" spans="1:10" x14ac:dyDescent="0.25">
      <c r="A10" s="7" t="s">
        <v>120</v>
      </c>
      <c r="B10" s="65">
        <v>78</v>
      </c>
      <c r="C10" s="66">
        <v>78</v>
      </c>
      <c r="D10" s="65">
        <v>603</v>
      </c>
      <c r="E10" s="66">
        <v>571</v>
      </c>
      <c r="F10" s="67"/>
      <c r="G10" s="65">
        <f>B10-C10</f>
        <v>0</v>
      </c>
      <c r="H10" s="66">
        <f>D10-E10</f>
        <v>32</v>
      </c>
      <c r="I10" s="28">
        <f>IF(C10=0, "-", IF(G10/C10&lt;10, G10/C10*100, "&gt;999"))</f>
        <v>0</v>
      </c>
      <c r="J10" s="29">
        <f>IF(E10=0, "-", IF(H10/E10&lt;10, H10/E10*100, "&gt;999"))</f>
        <v>5.6042031523642732</v>
      </c>
    </row>
    <row r="11" spans="1:10" s="43" customFormat="1" ht="13" x14ac:dyDescent="0.3">
      <c r="A11" s="27" t="s">
        <v>0</v>
      </c>
      <c r="B11" s="71">
        <f>SUM(B7:B10)</f>
        <v>1972</v>
      </c>
      <c r="C11" s="72">
        <f>SUM(C7:C10)</f>
        <v>1630</v>
      </c>
      <c r="D11" s="71">
        <f>SUM(D7:D10)</f>
        <v>15027</v>
      </c>
      <c r="E11" s="72">
        <f>SUM(E7:E10)</f>
        <v>14054</v>
      </c>
      <c r="F11" s="73"/>
      <c r="G11" s="71">
        <f>B11-C11</f>
        <v>342</v>
      </c>
      <c r="H11" s="72">
        <f>D11-E11</f>
        <v>973</v>
      </c>
      <c r="I11" s="44">
        <f>IF(C11=0, 0, G11/C11*100)</f>
        <v>20.981595092024541</v>
      </c>
      <c r="J11" s="45">
        <f>IF(E11=0, 0, H11/E11*100)</f>
        <v>6.9232958588302269</v>
      </c>
    </row>
    <row r="13" spans="1:10" ht="13" x14ac:dyDescent="0.3">
      <c r="A13" s="3"/>
      <c r="B13" s="196" t="s">
        <v>1</v>
      </c>
      <c r="C13" s="197"/>
      <c r="D13" s="196" t="s">
        <v>2</v>
      </c>
      <c r="E13" s="197"/>
      <c r="F13" s="59"/>
      <c r="G13" s="196" t="s">
        <v>3</v>
      </c>
      <c r="H13" s="200"/>
      <c r="I13" s="200"/>
      <c r="J13" s="197"/>
    </row>
    <row r="14" spans="1:10" x14ac:dyDescent="0.25">
      <c r="A14" s="7" t="s">
        <v>105</v>
      </c>
      <c r="B14" s="65">
        <v>13</v>
      </c>
      <c r="C14" s="66">
        <v>3</v>
      </c>
      <c r="D14" s="65">
        <v>83</v>
      </c>
      <c r="E14" s="66">
        <v>31</v>
      </c>
      <c r="F14" s="67"/>
      <c r="G14" s="65">
        <f t="shared" ref="G14:G35" si="0">B14-C14</f>
        <v>10</v>
      </c>
      <c r="H14" s="66">
        <f t="shared" ref="H14:H35" si="1">D14-E14</f>
        <v>52</v>
      </c>
      <c r="I14" s="28">
        <f t="shared" ref="I14:I34" si="2">IF(C14=0, "-", IF(G14/C14&lt;10, G14/C14*100, "&gt;999"))</f>
        <v>333.33333333333337</v>
      </c>
      <c r="J14" s="29">
        <f t="shared" ref="J14:J34" si="3">IF(E14=0, "-", IF(H14/E14&lt;10, H14/E14*100, "&gt;999"))</f>
        <v>167.74193548387098</v>
      </c>
    </row>
    <row r="15" spans="1:10" x14ac:dyDescent="0.25">
      <c r="A15" s="7" t="s">
        <v>106</v>
      </c>
      <c r="B15" s="65">
        <v>130</v>
      </c>
      <c r="C15" s="66">
        <v>86</v>
      </c>
      <c r="D15" s="65">
        <v>812</v>
      </c>
      <c r="E15" s="66">
        <v>939</v>
      </c>
      <c r="F15" s="67"/>
      <c r="G15" s="65">
        <f t="shared" si="0"/>
        <v>44</v>
      </c>
      <c r="H15" s="66">
        <f t="shared" si="1"/>
        <v>-127</v>
      </c>
      <c r="I15" s="28">
        <f t="shared" si="2"/>
        <v>51.162790697674424</v>
      </c>
      <c r="J15" s="29">
        <f t="shared" si="3"/>
        <v>-13.525026624068156</v>
      </c>
    </row>
    <row r="16" spans="1:10" x14ac:dyDescent="0.25">
      <c r="A16" s="7" t="s">
        <v>107</v>
      </c>
      <c r="B16" s="65">
        <v>102</v>
      </c>
      <c r="C16" s="66">
        <v>82</v>
      </c>
      <c r="D16" s="65">
        <v>697</v>
      </c>
      <c r="E16" s="66">
        <v>866</v>
      </c>
      <c r="F16" s="67"/>
      <c r="G16" s="65">
        <f t="shared" si="0"/>
        <v>20</v>
      </c>
      <c r="H16" s="66">
        <f t="shared" si="1"/>
        <v>-169</v>
      </c>
      <c r="I16" s="28">
        <f t="shared" si="2"/>
        <v>24.390243902439025</v>
      </c>
      <c r="J16" s="29">
        <f t="shared" si="3"/>
        <v>-19.515011547344109</v>
      </c>
    </row>
    <row r="17" spans="1:10" x14ac:dyDescent="0.25">
      <c r="A17" s="7" t="s">
        <v>108</v>
      </c>
      <c r="B17" s="65">
        <v>27</v>
      </c>
      <c r="C17" s="66">
        <v>49</v>
      </c>
      <c r="D17" s="65">
        <v>358</v>
      </c>
      <c r="E17" s="66">
        <v>310</v>
      </c>
      <c r="F17" s="67"/>
      <c r="G17" s="65">
        <f t="shared" si="0"/>
        <v>-22</v>
      </c>
      <c r="H17" s="66">
        <f t="shared" si="1"/>
        <v>48</v>
      </c>
      <c r="I17" s="28">
        <f t="shared" si="2"/>
        <v>-44.897959183673471</v>
      </c>
      <c r="J17" s="29">
        <f t="shared" si="3"/>
        <v>15.483870967741936</v>
      </c>
    </row>
    <row r="18" spans="1:10" x14ac:dyDescent="0.25">
      <c r="A18" s="7" t="s">
        <v>109</v>
      </c>
      <c r="B18" s="65">
        <v>3</v>
      </c>
      <c r="C18" s="66">
        <v>3</v>
      </c>
      <c r="D18" s="65">
        <v>38</v>
      </c>
      <c r="E18" s="66">
        <v>45</v>
      </c>
      <c r="F18" s="67"/>
      <c r="G18" s="65">
        <f t="shared" si="0"/>
        <v>0</v>
      </c>
      <c r="H18" s="66">
        <f t="shared" si="1"/>
        <v>-7</v>
      </c>
      <c r="I18" s="28">
        <f t="shared" si="2"/>
        <v>0</v>
      </c>
      <c r="J18" s="29">
        <f t="shared" si="3"/>
        <v>-15.555555555555555</v>
      </c>
    </row>
    <row r="19" spans="1:10" x14ac:dyDescent="0.25">
      <c r="A19" s="7" t="s">
        <v>110</v>
      </c>
      <c r="B19" s="65">
        <v>0</v>
      </c>
      <c r="C19" s="66">
        <v>0</v>
      </c>
      <c r="D19" s="65">
        <v>0</v>
      </c>
      <c r="E19" s="66">
        <v>1</v>
      </c>
      <c r="F19" s="67"/>
      <c r="G19" s="65">
        <f t="shared" si="0"/>
        <v>0</v>
      </c>
      <c r="H19" s="66">
        <f t="shared" si="1"/>
        <v>-1</v>
      </c>
      <c r="I19" s="28" t="str">
        <f t="shared" si="2"/>
        <v>-</v>
      </c>
      <c r="J19" s="29">
        <f t="shared" si="3"/>
        <v>-100</v>
      </c>
    </row>
    <row r="20" spans="1:10" x14ac:dyDescent="0.25">
      <c r="A20" s="7" t="s">
        <v>111</v>
      </c>
      <c r="B20" s="65">
        <v>14</v>
      </c>
      <c r="C20" s="66">
        <v>23</v>
      </c>
      <c r="D20" s="65">
        <v>146</v>
      </c>
      <c r="E20" s="66">
        <v>127</v>
      </c>
      <c r="F20" s="67"/>
      <c r="G20" s="65">
        <f t="shared" si="0"/>
        <v>-9</v>
      </c>
      <c r="H20" s="66">
        <f t="shared" si="1"/>
        <v>19</v>
      </c>
      <c r="I20" s="28">
        <f t="shared" si="2"/>
        <v>-39.130434782608695</v>
      </c>
      <c r="J20" s="29">
        <f t="shared" si="3"/>
        <v>14.960629921259844</v>
      </c>
    </row>
    <row r="21" spans="1:10" x14ac:dyDescent="0.25">
      <c r="A21" s="7" t="s">
        <v>112</v>
      </c>
      <c r="B21" s="65">
        <v>11</v>
      </c>
      <c r="C21" s="66">
        <v>7</v>
      </c>
      <c r="D21" s="65">
        <v>100</v>
      </c>
      <c r="E21" s="66">
        <v>68</v>
      </c>
      <c r="F21" s="67"/>
      <c r="G21" s="65">
        <f t="shared" si="0"/>
        <v>4</v>
      </c>
      <c r="H21" s="66">
        <f t="shared" si="1"/>
        <v>32</v>
      </c>
      <c r="I21" s="28">
        <f t="shared" si="2"/>
        <v>57.142857142857139</v>
      </c>
      <c r="J21" s="29">
        <f t="shared" si="3"/>
        <v>47.058823529411761</v>
      </c>
    </row>
    <row r="22" spans="1:10" x14ac:dyDescent="0.25">
      <c r="A22" s="142" t="s">
        <v>114</v>
      </c>
      <c r="B22" s="143">
        <v>126</v>
      </c>
      <c r="C22" s="144">
        <v>46</v>
      </c>
      <c r="D22" s="143">
        <v>773</v>
      </c>
      <c r="E22" s="144">
        <v>606</v>
      </c>
      <c r="F22" s="145"/>
      <c r="G22" s="143">
        <f t="shared" si="0"/>
        <v>80</v>
      </c>
      <c r="H22" s="144">
        <f t="shared" si="1"/>
        <v>167</v>
      </c>
      <c r="I22" s="146">
        <f t="shared" si="2"/>
        <v>173.91304347826087</v>
      </c>
      <c r="J22" s="147">
        <f t="shared" si="3"/>
        <v>27.557755775577558</v>
      </c>
    </row>
    <row r="23" spans="1:10" x14ac:dyDescent="0.25">
      <c r="A23" s="7" t="s">
        <v>115</v>
      </c>
      <c r="B23" s="65">
        <v>307</v>
      </c>
      <c r="C23" s="66">
        <v>269</v>
      </c>
      <c r="D23" s="65">
        <v>2435</v>
      </c>
      <c r="E23" s="66">
        <v>1988</v>
      </c>
      <c r="F23" s="67"/>
      <c r="G23" s="65">
        <f t="shared" si="0"/>
        <v>38</v>
      </c>
      <c r="H23" s="66">
        <f t="shared" si="1"/>
        <v>447</v>
      </c>
      <c r="I23" s="28">
        <f t="shared" si="2"/>
        <v>14.12639405204461</v>
      </c>
      <c r="J23" s="29">
        <f t="shared" si="3"/>
        <v>22.484909456740443</v>
      </c>
    </row>
    <row r="24" spans="1:10" x14ac:dyDescent="0.25">
      <c r="A24" s="7" t="s">
        <v>116</v>
      </c>
      <c r="B24" s="65">
        <v>379</v>
      </c>
      <c r="C24" s="66">
        <v>298</v>
      </c>
      <c r="D24" s="65">
        <v>3071</v>
      </c>
      <c r="E24" s="66">
        <v>2442</v>
      </c>
      <c r="F24" s="67"/>
      <c r="G24" s="65">
        <f t="shared" si="0"/>
        <v>81</v>
      </c>
      <c r="H24" s="66">
        <f t="shared" si="1"/>
        <v>629</v>
      </c>
      <c r="I24" s="28">
        <f t="shared" si="2"/>
        <v>27.181208053691275</v>
      </c>
      <c r="J24" s="29">
        <f t="shared" si="3"/>
        <v>25.757575757575758</v>
      </c>
    </row>
    <row r="25" spans="1:10" x14ac:dyDescent="0.25">
      <c r="A25" s="7" t="s">
        <v>117</v>
      </c>
      <c r="B25" s="65">
        <v>247</v>
      </c>
      <c r="C25" s="66">
        <v>181</v>
      </c>
      <c r="D25" s="65">
        <v>1749</v>
      </c>
      <c r="E25" s="66">
        <v>1719</v>
      </c>
      <c r="F25" s="67"/>
      <c r="G25" s="65">
        <f t="shared" si="0"/>
        <v>66</v>
      </c>
      <c r="H25" s="66">
        <f t="shared" si="1"/>
        <v>30</v>
      </c>
      <c r="I25" s="28">
        <f t="shared" si="2"/>
        <v>36.464088397790057</v>
      </c>
      <c r="J25" s="29">
        <f t="shared" si="3"/>
        <v>1.7452006980802792</v>
      </c>
    </row>
    <row r="26" spans="1:10" x14ac:dyDescent="0.25">
      <c r="A26" s="7" t="s">
        <v>118</v>
      </c>
      <c r="B26" s="65">
        <v>45</v>
      </c>
      <c r="C26" s="66">
        <v>20</v>
      </c>
      <c r="D26" s="65">
        <v>221</v>
      </c>
      <c r="E26" s="66">
        <v>197</v>
      </c>
      <c r="F26" s="67"/>
      <c r="G26" s="65">
        <f t="shared" si="0"/>
        <v>25</v>
      </c>
      <c r="H26" s="66">
        <f t="shared" si="1"/>
        <v>24</v>
      </c>
      <c r="I26" s="28">
        <f t="shared" si="2"/>
        <v>125</v>
      </c>
      <c r="J26" s="29">
        <f t="shared" si="3"/>
        <v>12.18274111675127</v>
      </c>
    </row>
    <row r="27" spans="1:10" x14ac:dyDescent="0.25">
      <c r="A27" s="142" t="s">
        <v>121</v>
      </c>
      <c r="B27" s="143">
        <v>2</v>
      </c>
      <c r="C27" s="144">
        <v>5</v>
      </c>
      <c r="D27" s="143">
        <v>41</v>
      </c>
      <c r="E27" s="144">
        <v>47</v>
      </c>
      <c r="F27" s="145"/>
      <c r="G27" s="143">
        <f t="shared" si="0"/>
        <v>-3</v>
      </c>
      <c r="H27" s="144">
        <f t="shared" si="1"/>
        <v>-6</v>
      </c>
      <c r="I27" s="146">
        <f t="shared" si="2"/>
        <v>-60</v>
      </c>
      <c r="J27" s="147">
        <f t="shared" si="3"/>
        <v>-12.76595744680851</v>
      </c>
    </row>
    <row r="28" spans="1:10" x14ac:dyDescent="0.25">
      <c r="A28" s="7" t="s">
        <v>122</v>
      </c>
      <c r="B28" s="65">
        <v>0</v>
      </c>
      <c r="C28" s="66">
        <v>0</v>
      </c>
      <c r="D28" s="65">
        <v>3</v>
      </c>
      <c r="E28" s="66">
        <v>3</v>
      </c>
      <c r="F28" s="67"/>
      <c r="G28" s="65">
        <f t="shared" si="0"/>
        <v>0</v>
      </c>
      <c r="H28" s="66">
        <f t="shared" si="1"/>
        <v>0</v>
      </c>
      <c r="I28" s="28" t="str">
        <f t="shared" si="2"/>
        <v>-</v>
      </c>
      <c r="J28" s="29">
        <f t="shared" si="3"/>
        <v>0</v>
      </c>
    </row>
    <row r="29" spans="1:10" x14ac:dyDescent="0.25">
      <c r="A29" s="7" t="s">
        <v>123</v>
      </c>
      <c r="B29" s="65">
        <v>5</v>
      </c>
      <c r="C29" s="66">
        <v>1</v>
      </c>
      <c r="D29" s="65">
        <v>18</v>
      </c>
      <c r="E29" s="66">
        <v>15</v>
      </c>
      <c r="F29" s="67"/>
      <c r="G29" s="65">
        <f t="shared" si="0"/>
        <v>4</v>
      </c>
      <c r="H29" s="66">
        <f t="shared" si="1"/>
        <v>3</v>
      </c>
      <c r="I29" s="28">
        <f t="shared" si="2"/>
        <v>400</v>
      </c>
      <c r="J29" s="29">
        <f t="shared" si="3"/>
        <v>20</v>
      </c>
    </row>
    <row r="30" spans="1:10" x14ac:dyDescent="0.25">
      <c r="A30" s="7" t="s">
        <v>124</v>
      </c>
      <c r="B30" s="65">
        <v>13</v>
      </c>
      <c r="C30" s="66">
        <v>30</v>
      </c>
      <c r="D30" s="65">
        <v>215</v>
      </c>
      <c r="E30" s="66">
        <v>252</v>
      </c>
      <c r="F30" s="67"/>
      <c r="G30" s="65">
        <f t="shared" si="0"/>
        <v>-17</v>
      </c>
      <c r="H30" s="66">
        <f t="shared" si="1"/>
        <v>-37</v>
      </c>
      <c r="I30" s="28">
        <f t="shared" si="2"/>
        <v>-56.666666666666664</v>
      </c>
      <c r="J30" s="29">
        <f t="shared" si="3"/>
        <v>-14.682539682539684</v>
      </c>
    </row>
    <row r="31" spans="1:10" x14ac:dyDescent="0.25">
      <c r="A31" s="7" t="s">
        <v>125</v>
      </c>
      <c r="B31" s="65">
        <v>62</v>
      </c>
      <c r="C31" s="66">
        <v>47</v>
      </c>
      <c r="D31" s="65">
        <v>405</v>
      </c>
      <c r="E31" s="66">
        <v>529</v>
      </c>
      <c r="F31" s="67"/>
      <c r="G31" s="65">
        <f t="shared" si="0"/>
        <v>15</v>
      </c>
      <c r="H31" s="66">
        <f t="shared" si="1"/>
        <v>-124</v>
      </c>
      <c r="I31" s="28">
        <f t="shared" si="2"/>
        <v>31.914893617021278</v>
      </c>
      <c r="J31" s="29">
        <f t="shared" si="3"/>
        <v>-23.440453686200378</v>
      </c>
    </row>
    <row r="32" spans="1:10" x14ac:dyDescent="0.25">
      <c r="A32" s="7" t="s">
        <v>126</v>
      </c>
      <c r="B32" s="65">
        <v>395</v>
      </c>
      <c r="C32" s="66">
        <v>383</v>
      </c>
      <c r="D32" s="65">
        <v>3113</v>
      </c>
      <c r="E32" s="66">
        <v>3157</v>
      </c>
      <c r="F32" s="67"/>
      <c r="G32" s="65">
        <f t="shared" si="0"/>
        <v>12</v>
      </c>
      <c r="H32" s="66">
        <f t="shared" si="1"/>
        <v>-44</v>
      </c>
      <c r="I32" s="28">
        <f t="shared" si="2"/>
        <v>3.1331592689295036</v>
      </c>
      <c r="J32" s="29">
        <f t="shared" si="3"/>
        <v>-1.3937282229965158</v>
      </c>
    </row>
    <row r="33" spans="1:10" x14ac:dyDescent="0.25">
      <c r="A33" s="7" t="s">
        <v>127</v>
      </c>
      <c r="B33" s="65">
        <v>13</v>
      </c>
      <c r="C33" s="66">
        <v>19</v>
      </c>
      <c r="D33" s="65">
        <v>146</v>
      </c>
      <c r="E33" s="66">
        <v>141</v>
      </c>
      <c r="F33" s="67"/>
      <c r="G33" s="65">
        <f t="shared" si="0"/>
        <v>-6</v>
      </c>
      <c r="H33" s="66">
        <f t="shared" si="1"/>
        <v>5</v>
      </c>
      <c r="I33" s="28">
        <f t="shared" si="2"/>
        <v>-31.578947368421051</v>
      </c>
      <c r="J33" s="29">
        <f t="shared" si="3"/>
        <v>3.5460992907801421</v>
      </c>
    </row>
    <row r="34" spans="1:10" x14ac:dyDescent="0.25">
      <c r="A34" s="142" t="s">
        <v>120</v>
      </c>
      <c r="B34" s="143">
        <v>78</v>
      </c>
      <c r="C34" s="144">
        <v>78</v>
      </c>
      <c r="D34" s="143">
        <v>603</v>
      </c>
      <c r="E34" s="144">
        <v>571</v>
      </c>
      <c r="F34" s="145"/>
      <c r="G34" s="143">
        <f t="shared" si="0"/>
        <v>0</v>
      </c>
      <c r="H34" s="144">
        <f t="shared" si="1"/>
        <v>32</v>
      </c>
      <c r="I34" s="146">
        <f t="shared" si="2"/>
        <v>0</v>
      </c>
      <c r="J34" s="147">
        <f t="shared" si="3"/>
        <v>5.6042031523642732</v>
      </c>
    </row>
    <row r="35" spans="1:10" s="43" customFormat="1" ht="13" x14ac:dyDescent="0.3">
      <c r="A35" s="27" t="s">
        <v>0</v>
      </c>
      <c r="B35" s="71">
        <f>SUM(B14:B34)</f>
        <v>1972</v>
      </c>
      <c r="C35" s="72">
        <f>SUM(C14:C34)</f>
        <v>1630</v>
      </c>
      <c r="D35" s="71">
        <f>SUM(D14:D34)</f>
        <v>15027</v>
      </c>
      <c r="E35" s="72">
        <f>SUM(E14:E34)</f>
        <v>14054</v>
      </c>
      <c r="F35" s="73"/>
      <c r="G35" s="71">
        <f t="shared" si="0"/>
        <v>342</v>
      </c>
      <c r="H35" s="72">
        <f t="shared" si="1"/>
        <v>973</v>
      </c>
      <c r="I35" s="44">
        <f>IF(C35=0, 0, G35/C35*100)</f>
        <v>20.981595092024541</v>
      </c>
      <c r="J35" s="45">
        <f>IF(E35=0, 0, H35/E35*100)</f>
        <v>6.9232958588302269</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104</v>
      </c>
      <c r="B40" s="30">
        <f>$B$7/$B$11*100</f>
        <v>15.212981744421908</v>
      </c>
      <c r="C40" s="31">
        <f>$C$7/$C$11*100</f>
        <v>15.521472392638035</v>
      </c>
      <c r="D40" s="30">
        <f>$D$7/$D$11*100</f>
        <v>14.866573501031477</v>
      </c>
      <c r="E40" s="31">
        <f>$E$7/$E$11*100</f>
        <v>16.984488401878469</v>
      </c>
      <c r="F40" s="32"/>
      <c r="G40" s="30">
        <f>B40-C40</f>
        <v>-0.30849064821612693</v>
      </c>
      <c r="H40" s="31">
        <f>D40-E40</f>
        <v>-2.1179149008469924</v>
      </c>
    </row>
    <row r="41" spans="1:10" x14ac:dyDescent="0.25">
      <c r="A41" s="7" t="s">
        <v>113</v>
      </c>
      <c r="B41" s="30">
        <f>$B$8/$B$11*100</f>
        <v>55.98377281947262</v>
      </c>
      <c r="C41" s="31">
        <f>$C$8/$C$11*100</f>
        <v>49.938650306748464</v>
      </c>
      <c r="D41" s="30">
        <f>$D$8/$D$11*100</f>
        <v>54.894523191588476</v>
      </c>
      <c r="E41" s="31">
        <f>$E$8/$E$11*100</f>
        <v>49.466344101323465</v>
      </c>
      <c r="F41" s="32"/>
      <c r="G41" s="30">
        <f>B41-C41</f>
        <v>6.0451225127241557</v>
      </c>
      <c r="H41" s="31">
        <f>D41-E41</f>
        <v>5.4281790902650116</v>
      </c>
    </row>
    <row r="42" spans="1:10" x14ac:dyDescent="0.25">
      <c r="A42" s="7" t="s">
        <v>119</v>
      </c>
      <c r="B42" s="30">
        <f>$B$9/$B$11*100</f>
        <v>24.847870182555781</v>
      </c>
      <c r="C42" s="31">
        <f>$C$9/$C$11*100</f>
        <v>29.754601226993866</v>
      </c>
      <c r="D42" s="30">
        <f>$D$9/$D$11*100</f>
        <v>26.226126305982568</v>
      </c>
      <c r="E42" s="31">
        <f>$E$9/$E$11*100</f>
        <v>29.486267254874054</v>
      </c>
      <c r="F42" s="32"/>
      <c r="G42" s="30">
        <f>B42-C42</f>
        <v>-4.9067310444380858</v>
      </c>
      <c r="H42" s="31">
        <f>D42-E42</f>
        <v>-3.2601409488914861</v>
      </c>
    </row>
    <row r="43" spans="1:10" x14ac:dyDescent="0.25">
      <c r="A43" s="7" t="s">
        <v>120</v>
      </c>
      <c r="B43" s="30">
        <f>$B$10/$B$11*100</f>
        <v>3.9553752535496955</v>
      </c>
      <c r="C43" s="31">
        <f>$C$10/$C$11*100</f>
        <v>4.7852760736196318</v>
      </c>
      <c r="D43" s="30">
        <f>$D$10/$D$11*100</f>
        <v>4.0127770013974846</v>
      </c>
      <c r="E43" s="31">
        <f>$E$10/$E$11*100</f>
        <v>4.062900241924007</v>
      </c>
      <c r="F43" s="32"/>
      <c r="G43" s="30">
        <f>B43-C43</f>
        <v>-0.82990082006993626</v>
      </c>
      <c r="H43" s="31">
        <f>D43-E43</f>
        <v>-5.0123240526522395E-2</v>
      </c>
    </row>
    <row r="44" spans="1:10" s="43" customFormat="1" ht="13" x14ac:dyDescent="0.3">
      <c r="A44" s="27" t="s">
        <v>0</v>
      </c>
      <c r="B44" s="46">
        <f>SUM(B40:B43)</f>
        <v>100</v>
      </c>
      <c r="C44" s="47">
        <f>SUM(C40:C43)</f>
        <v>100</v>
      </c>
      <c r="D44" s="46">
        <f>SUM(D40:D43)</f>
        <v>100.00000000000001</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105</v>
      </c>
      <c r="B47" s="30">
        <f>$B$14/$B$35*100</f>
        <v>0.65922920892494929</v>
      </c>
      <c r="C47" s="31">
        <f>$C$14/$C$35*100</f>
        <v>0.18404907975460122</v>
      </c>
      <c r="D47" s="30">
        <f>$D$14/$D$35*100</f>
        <v>0.55233912291209153</v>
      </c>
      <c r="E47" s="31">
        <f>$E$14/$E$35*100</f>
        <v>0.22057777145296714</v>
      </c>
      <c r="F47" s="32"/>
      <c r="G47" s="30">
        <f t="shared" ref="G47:G68" si="4">B47-C47</f>
        <v>0.47518012917034808</v>
      </c>
      <c r="H47" s="31">
        <f t="shared" ref="H47:H68" si="5">D47-E47</f>
        <v>0.33176135145912439</v>
      </c>
    </row>
    <row r="48" spans="1:10" x14ac:dyDescent="0.25">
      <c r="A48" s="7" t="s">
        <v>106</v>
      </c>
      <c r="B48" s="30">
        <f>$B$15/$B$35*100</f>
        <v>6.5922920892494936</v>
      </c>
      <c r="C48" s="31">
        <f>$C$15/$C$35*100</f>
        <v>5.2760736196319016</v>
      </c>
      <c r="D48" s="30">
        <f>$D$15/$D$35*100</f>
        <v>5.4036068410194984</v>
      </c>
      <c r="E48" s="31">
        <f>$E$15/$E$35*100</f>
        <v>6.6813718514301987</v>
      </c>
      <c r="F48" s="32"/>
      <c r="G48" s="30">
        <f t="shared" si="4"/>
        <v>1.316218469617592</v>
      </c>
      <c r="H48" s="31">
        <f t="shared" si="5"/>
        <v>-1.2777650104107003</v>
      </c>
    </row>
    <row r="49" spans="1:8" x14ac:dyDescent="0.25">
      <c r="A49" s="7" t="s">
        <v>107</v>
      </c>
      <c r="B49" s="30">
        <f>$B$16/$B$35*100</f>
        <v>5.1724137931034484</v>
      </c>
      <c r="C49" s="31">
        <f>$C$16/$C$35*100</f>
        <v>5.0306748466257671</v>
      </c>
      <c r="D49" s="30">
        <f>$D$16/$D$35*100</f>
        <v>4.6383176948159983</v>
      </c>
      <c r="E49" s="31">
        <f>$E$16/$E$35*100</f>
        <v>6.1619467767183718</v>
      </c>
      <c r="F49" s="32"/>
      <c r="G49" s="30">
        <f t="shared" si="4"/>
        <v>0.14173894647768126</v>
      </c>
      <c r="H49" s="31">
        <f t="shared" si="5"/>
        <v>-1.5236290819023734</v>
      </c>
    </row>
    <row r="50" spans="1:8" x14ac:dyDescent="0.25">
      <c r="A50" s="7" t="s">
        <v>108</v>
      </c>
      <c r="B50" s="30">
        <f>$B$17/$B$35*100</f>
        <v>1.3691683569979716</v>
      </c>
      <c r="C50" s="31">
        <f>$C$17/$C$35*100</f>
        <v>3.0061349693251533</v>
      </c>
      <c r="D50" s="30">
        <f>$D$17/$D$35*100</f>
        <v>2.3823783855726357</v>
      </c>
      <c r="E50" s="31">
        <f>$E$17/$E$35*100</f>
        <v>2.2057777145296713</v>
      </c>
      <c r="F50" s="32"/>
      <c r="G50" s="30">
        <f t="shared" si="4"/>
        <v>-1.6369666123271818</v>
      </c>
      <c r="H50" s="31">
        <f t="shared" si="5"/>
        <v>0.1766006710429644</v>
      </c>
    </row>
    <row r="51" spans="1:8" x14ac:dyDescent="0.25">
      <c r="A51" s="7" t="s">
        <v>109</v>
      </c>
      <c r="B51" s="30">
        <f>$B$18/$B$35*100</f>
        <v>0.15212981744421905</v>
      </c>
      <c r="C51" s="31">
        <f>$C$18/$C$35*100</f>
        <v>0.18404907975460122</v>
      </c>
      <c r="D51" s="30">
        <f>$D$18/$D$35*100</f>
        <v>0.25287815265854796</v>
      </c>
      <c r="E51" s="31">
        <f>$E$18/$E$35*100</f>
        <v>0.32019353920592003</v>
      </c>
      <c r="F51" s="32"/>
      <c r="G51" s="30">
        <f t="shared" si="4"/>
        <v>-3.1919262310382168E-2</v>
      </c>
      <c r="H51" s="31">
        <f t="shared" si="5"/>
        <v>-6.7315386547372069E-2</v>
      </c>
    </row>
    <row r="52" spans="1:8" x14ac:dyDescent="0.25">
      <c r="A52" s="7" t="s">
        <v>110</v>
      </c>
      <c r="B52" s="30">
        <f>$B$19/$B$35*100</f>
        <v>0</v>
      </c>
      <c r="C52" s="31">
        <f>$C$19/$C$35*100</f>
        <v>0</v>
      </c>
      <c r="D52" s="30">
        <f>$D$19/$D$35*100</f>
        <v>0</v>
      </c>
      <c r="E52" s="31">
        <f>$E$19/$E$35*100</f>
        <v>7.1154119823537785E-3</v>
      </c>
      <c r="F52" s="32"/>
      <c r="G52" s="30">
        <f t="shared" si="4"/>
        <v>0</v>
      </c>
      <c r="H52" s="31">
        <f t="shared" si="5"/>
        <v>-7.1154119823537785E-3</v>
      </c>
    </row>
    <row r="53" spans="1:8" x14ac:dyDescent="0.25">
      <c r="A53" s="7" t="s">
        <v>111</v>
      </c>
      <c r="B53" s="30">
        <f>$B$20/$B$35*100</f>
        <v>0.70993914807302227</v>
      </c>
      <c r="C53" s="31">
        <f>$C$20/$C$35*100</f>
        <v>1.4110429447852761</v>
      </c>
      <c r="D53" s="30">
        <f>$D$20/$D$35*100</f>
        <v>0.97158448126705255</v>
      </c>
      <c r="E53" s="31">
        <f>$E$20/$E$35*100</f>
        <v>0.90365732175892977</v>
      </c>
      <c r="F53" s="32"/>
      <c r="G53" s="30">
        <f t="shared" si="4"/>
        <v>-0.70110379671225387</v>
      </c>
      <c r="H53" s="31">
        <f t="shared" si="5"/>
        <v>6.7927159508122781E-2</v>
      </c>
    </row>
    <row r="54" spans="1:8" x14ac:dyDescent="0.25">
      <c r="A54" s="7" t="s">
        <v>112</v>
      </c>
      <c r="B54" s="30">
        <f>$B$21/$B$35*100</f>
        <v>0.55780933062880322</v>
      </c>
      <c r="C54" s="31">
        <f>$C$21/$C$35*100</f>
        <v>0.42944785276073622</v>
      </c>
      <c r="D54" s="30">
        <f>$D$21/$D$35*100</f>
        <v>0.66546882278565256</v>
      </c>
      <c r="E54" s="31">
        <f>$E$21/$E$35*100</f>
        <v>0.4838480148000569</v>
      </c>
      <c r="F54" s="32"/>
      <c r="G54" s="30">
        <f t="shared" si="4"/>
        <v>0.12836147786806701</v>
      </c>
      <c r="H54" s="31">
        <f t="shared" si="5"/>
        <v>0.18162080798559566</v>
      </c>
    </row>
    <row r="55" spans="1:8" x14ac:dyDescent="0.25">
      <c r="A55" s="142" t="s">
        <v>114</v>
      </c>
      <c r="B55" s="148">
        <f>$B$22/$B$35*100</f>
        <v>6.3894523326572017</v>
      </c>
      <c r="C55" s="149">
        <f>$C$22/$C$35*100</f>
        <v>2.8220858895705523</v>
      </c>
      <c r="D55" s="148">
        <f>$D$22/$D$35*100</f>
        <v>5.1440740001330942</v>
      </c>
      <c r="E55" s="149">
        <f>$E$22/$E$35*100</f>
        <v>4.3119396613063898</v>
      </c>
      <c r="F55" s="150"/>
      <c r="G55" s="148">
        <f t="shared" si="4"/>
        <v>3.5673664430866494</v>
      </c>
      <c r="H55" s="149">
        <f t="shared" si="5"/>
        <v>0.8321343388267044</v>
      </c>
    </row>
    <row r="56" spans="1:8" x14ac:dyDescent="0.25">
      <c r="A56" s="7" t="s">
        <v>115</v>
      </c>
      <c r="B56" s="30">
        <f>$B$23/$B$35*100</f>
        <v>15.567951318458418</v>
      </c>
      <c r="C56" s="31">
        <f>$C$23/$C$35*100</f>
        <v>16.503067484662576</v>
      </c>
      <c r="D56" s="30">
        <f>$D$23/$D$35*100</f>
        <v>16.20416583483064</v>
      </c>
      <c r="E56" s="31">
        <f>$E$23/$E$35*100</f>
        <v>14.145439020919312</v>
      </c>
      <c r="F56" s="32"/>
      <c r="G56" s="30">
        <f t="shared" si="4"/>
        <v>-0.93511616620415872</v>
      </c>
      <c r="H56" s="31">
        <f t="shared" si="5"/>
        <v>2.0587268139113277</v>
      </c>
    </row>
    <row r="57" spans="1:8" x14ac:dyDescent="0.25">
      <c r="A57" s="7" t="s">
        <v>116</v>
      </c>
      <c r="B57" s="30">
        <f>$B$24/$B$35*100</f>
        <v>19.219066937119674</v>
      </c>
      <c r="C57" s="31">
        <f>$C$24/$C$35*100</f>
        <v>18.282208588957054</v>
      </c>
      <c r="D57" s="30">
        <f>$D$24/$D$35*100</f>
        <v>20.436547547747388</v>
      </c>
      <c r="E57" s="31">
        <f>$E$24/$E$35*100</f>
        <v>17.375836060907925</v>
      </c>
      <c r="F57" s="32"/>
      <c r="G57" s="30">
        <f t="shared" si="4"/>
        <v>0.93685834816261959</v>
      </c>
      <c r="H57" s="31">
        <f t="shared" si="5"/>
        <v>3.0607114868394625</v>
      </c>
    </row>
    <row r="58" spans="1:8" x14ac:dyDescent="0.25">
      <c r="A58" s="7" t="s">
        <v>117</v>
      </c>
      <c r="B58" s="30">
        <f>$B$25/$B$35*100</f>
        <v>12.525354969574037</v>
      </c>
      <c r="C58" s="31">
        <f>$C$25/$C$35*100</f>
        <v>11.104294478527606</v>
      </c>
      <c r="D58" s="30">
        <f>$D$25/$D$35*100</f>
        <v>11.639049710521062</v>
      </c>
      <c r="E58" s="31">
        <f>$E$25/$E$35*100</f>
        <v>12.231393197666145</v>
      </c>
      <c r="F58" s="32"/>
      <c r="G58" s="30">
        <f t="shared" si="4"/>
        <v>1.4210604910464308</v>
      </c>
      <c r="H58" s="31">
        <f t="shared" si="5"/>
        <v>-0.592343487145083</v>
      </c>
    </row>
    <row r="59" spans="1:8" x14ac:dyDescent="0.25">
      <c r="A59" s="7" t="s">
        <v>118</v>
      </c>
      <c r="B59" s="30">
        <f>$B$26/$B$35*100</f>
        <v>2.2819472616632859</v>
      </c>
      <c r="C59" s="31">
        <f>$C$26/$C$35*100</f>
        <v>1.2269938650306749</v>
      </c>
      <c r="D59" s="30">
        <f>$D$26/$D$35*100</f>
        <v>1.4706860983562922</v>
      </c>
      <c r="E59" s="31">
        <f>$E$26/$E$35*100</f>
        <v>1.4017361605236942</v>
      </c>
      <c r="F59" s="32"/>
      <c r="G59" s="30">
        <f t="shared" si="4"/>
        <v>1.054953396632611</v>
      </c>
      <c r="H59" s="31">
        <f t="shared" si="5"/>
        <v>6.8949937832597952E-2</v>
      </c>
    </row>
    <row r="60" spans="1:8" x14ac:dyDescent="0.25">
      <c r="A60" s="142" t="s">
        <v>121</v>
      </c>
      <c r="B60" s="148">
        <f>$B$27/$B$35*100</f>
        <v>0.10141987829614604</v>
      </c>
      <c r="C60" s="149">
        <f>$C$27/$C$35*100</f>
        <v>0.30674846625766872</v>
      </c>
      <c r="D60" s="148">
        <f>$D$27/$D$35*100</f>
        <v>0.27284221734211755</v>
      </c>
      <c r="E60" s="149">
        <f>$E$27/$E$35*100</f>
        <v>0.33442436317062757</v>
      </c>
      <c r="F60" s="150"/>
      <c r="G60" s="148">
        <f t="shared" si="4"/>
        <v>-0.20532858796152267</v>
      </c>
      <c r="H60" s="149">
        <f t="shared" si="5"/>
        <v>-6.1582145828510015E-2</v>
      </c>
    </row>
    <row r="61" spans="1:8" x14ac:dyDescent="0.25">
      <c r="A61" s="7" t="s">
        <v>122</v>
      </c>
      <c r="B61" s="30">
        <f>$B$28/$B$35*100</f>
        <v>0</v>
      </c>
      <c r="C61" s="31">
        <f>$C$28/$C$35*100</f>
        <v>0</v>
      </c>
      <c r="D61" s="30">
        <f>$D$28/$D$35*100</f>
        <v>1.9964064683569573E-2</v>
      </c>
      <c r="E61" s="31">
        <f>$E$28/$E$35*100</f>
        <v>2.1346235947061337E-2</v>
      </c>
      <c r="F61" s="32"/>
      <c r="G61" s="30">
        <f t="shared" si="4"/>
        <v>0</v>
      </c>
      <c r="H61" s="31">
        <f t="shared" si="5"/>
        <v>-1.3821712634917646E-3</v>
      </c>
    </row>
    <row r="62" spans="1:8" x14ac:dyDescent="0.25">
      <c r="A62" s="7" t="s">
        <v>123</v>
      </c>
      <c r="B62" s="30">
        <f>$B$29/$B$35*100</f>
        <v>0.25354969574036512</v>
      </c>
      <c r="C62" s="31">
        <f>$C$29/$C$35*100</f>
        <v>6.1349693251533749E-2</v>
      </c>
      <c r="D62" s="30">
        <f>$D$29/$D$35*100</f>
        <v>0.11978438810141745</v>
      </c>
      <c r="E62" s="31">
        <f>$E$29/$E$35*100</f>
        <v>0.10673117973530666</v>
      </c>
      <c r="F62" s="32"/>
      <c r="G62" s="30">
        <f t="shared" si="4"/>
        <v>0.19220000248883137</v>
      </c>
      <c r="H62" s="31">
        <f t="shared" si="5"/>
        <v>1.3053208366110791E-2</v>
      </c>
    </row>
    <row r="63" spans="1:8" x14ac:dyDescent="0.25">
      <c r="A63" s="7" t="s">
        <v>124</v>
      </c>
      <c r="B63" s="30">
        <f>$B$30/$B$35*100</f>
        <v>0.65922920892494929</v>
      </c>
      <c r="C63" s="31">
        <f>$C$30/$C$35*100</f>
        <v>1.8404907975460123</v>
      </c>
      <c r="D63" s="30">
        <f>$D$30/$D$35*100</f>
        <v>1.4307579689891528</v>
      </c>
      <c r="E63" s="31">
        <f>$E$30/$E$35*100</f>
        <v>1.7930838195531522</v>
      </c>
      <c r="F63" s="32"/>
      <c r="G63" s="30">
        <f t="shared" si="4"/>
        <v>-1.1812615886210631</v>
      </c>
      <c r="H63" s="31">
        <f t="shared" si="5"/>
        <v>-0.36232585056399946</v>
      </c>
    </row>
    <row r="64" spans="1:8" x14ac:dyDescent="0.25">
      <c r="A64" s="7" t="s">
        <v>125</v>
      </c>
      <c r="B64" s="30">
        <f>$B$31/$B$35*100</f>
        <v>3.1440162271805274</v>
      </c>
      <c r="C64" s="31">
        <f>$C$31/$C$35*100</f>
        <v>2.8834355828220861</v>
      </c>
      <c r="D64" s="30">
        <f>$D$31/$D$35*100</f>
        <v>2.6951487322818926</v>
      </c>
      <c r="E64" s="31">
        <f>$E$31/$E$35*100</f>
        <v>3.7640529386651487</v>
      </c>
      <c r="F64" s="32"/>
      <c r="G64" s="30">
        <f t="shared" si="4"/>
        <v>0.2605806443584413</v>
      </c>
      <c r="H64" s="31">
        <f t="shared" si="5"/>
        <v>-1.0689042063832561</v>
      </c>
    </row>
    <row r="65" spans="1:8" x14ac:dyDescent="0.25">
      <c r="A65" s="7" t="s">
        <v>126</v>
      </c>
      <c r="B65" s="30">
        <f>$B$32/$B$35*100</f>
        <v>20.030425963488842</v>
      </c>
      <c r="C65" s="31">
        <f>$C$32/$C$35*100</f>
        <v>23.496932515337424</v>
      </c>
      <c r="D65" s="30">
        <f>$D$32/$D$35*100</f>
        <v>20.716044453317362</v>
      </c>
      <c r="E65" s="31">
        <f>$E$32/$E$35*100</f>
        <v>22.463355628290881</v>
      </c>
      <c r="F65" s="32"/>
      <c r="G65" s="30">
        <f t="shared" si="4"/>
        <v>-3.4665065518485818</v>
      </c>
      <c r="H65" s="31">
        <f t="shared" si="5"/>
        <v>-1.7473111749735182</v>
      </c>
    </row>
    <row r="66" spans="1:8" x14ac:dyDescent="0.25">
      <c r="A66" s="7" t="s">
        <v>127</v>
      </c>
      <c r="B66" s="30">
        <f>$B$33/$B$35*100</f>
        <v>0.65922920892494929</v>
      </c>
      <c r="C66" s="31">
        <f>$C$33/$C$35*100</f>
        <v>1.165644171779141</v>
      </c>
      <c r="D66" s="30">
        <f>$D$33/$D$35*100</f>
        <v>0.97158448126705255</v>
      </c>
      <c r="E66" s="31">
        <f>$E$33/$E$35*100</f>
        <v>1.0032730895118829</v>
      </c>
      <c r="F66" s="32"/>
      <c r="G66" s="30">
        <f t="shared" si="4"/>
        <v>-0.50641496285419174</v>
      </c>
      <c r="H66" s="31">
        <f t="shared" si="5"/>
        <v>-3.168860824483033E-2</v>
      </c>
    </row>
    <row r="67" spans="1:8" x14ac:dyDescent="0.25">
      <c r="A67" s="142" t="s">
        <v>120</v>
      </c>
      <c r="B67" s="148">
        <f>$B$34/$B$35*100</f>
        <v>3.9553752535496955</v>
      </c>
      <c r="C67" s="149">
        <f>$C$34/$C$35*100</f>
        <v>4.7852760736196318</v>
      </c>
      <c r="D67" s="148">
        <f>$D$34/$D$35*100</f>
        <v>4.0127770013974846</v>
      </c>
      <c r="E67" s="149">
        <f>$E$34/$E$35*100</f>
        <v>4.062900241924007</v>
      </c>
      <c r="F67" s="150"/>
      <c r="G67" s="148">
        <f t="shared" si="4"/>
        <v>-0.82990082006993626</v>
      </c>
      <c r="H67" s="149">
        <f t="shared" si="5"/>
        <v>-5.0123240526522395E-2</v>
      </c>
    </row>
    <row r="68" spans="1:8" s="43" customFormat="1" ht="13" x14ac:dyDescent="0.3">
      <c r="A68" s="27" t="s">
        <v>0</v>
      </c>
      <c r="B68" s="46">
        <f>SUM(B47:B67)</f>
        <v>100</v>
      </c>
      <c r="C68" s="47">
        <f>SUM(C47:C67)</f>
        <v>99.999999999999986</v>
      </c>
      <c r="D68" s="46">
        <f>SUM(D47:D67)</f>
        <v>100.00000000000001</v>
      </c>
      <c r="E68" s="47">
        <f>SUM(E47:E67)</f>
        <v>100.00000000000001</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9"/>
  <sheetViews>
    <sheetView tabSelected="1"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1</v>
      </c>
      <c r="D6" s="65">
        <v>2</v>
      </c>
      <c r="E6" s="66">
        <v>6</v>
      </c>
      <c r="F6" s="67"/>
      <c r="G6" s="65">
        <f t="shared" ref="G6:G37" si="0">B6-C6</f>
        <v>-1</v>
      </c>
      <c r="H6" s="66">
        <f t="shared" ref="H6:H37" si="1">D6-E6</f>
        <v>-4</v>
      </c>
      <c r="I6" s="20">
        <f t="shared" ref="I6:I37" si="2">IF(C6=0, "-", IF(G6/C6&lt;10, G6/C6, "&gt;999%"))</f>
        <v>-1</v>
      </c>
      <c r="J6" s="21">
        <f t="shared" ref="J6:J37" si="3">IF(E6=0, "-", IF(H6/E6&lt;10, H6/E6, "&gt;999%"))</f>
        <v>-0.66666666666666663</v>
      </c>
    </row>
    <row r="7" spans="1:10" x14ac:dyDescent="0.25">
      <c r="A7" s="7" t="s">
        <v>32</v>
      </c>
      <c r="B7" s="65">
        <v>12</v>
      </c>
      <c r="C7" s="66">
        <v>10</v>
      </c>
      <c r="D7" s="65">
        <v>148</v>
      </c>
      <c r="E7" s="66">
        <v>114</v>
      </c>
      <c r="F7" s="67"/>
      <c r="G7" s="65">
        <f t="shared" si="0"/>
        <v>2</v>
      </c>
      <c r="H7" s="66">
        <f t="shared" si="1"/>
        <v>34</v>
      </c>
      <c r="I7" s="20">
        <f t="shared" si="2"/>
        <v>0.2</v>
      </c>
      <c r="J7" s="21">
        <f t="shared" si="3"/>
        <v>0.2982456140350877</v>
      </c>
    </row>
    <row r="8" spans="1:10" x14ac:dyDescent="0.25">
      <c r="A8" s="7" t="s">
        <v>33</v>
      </c>
      <c r="B8" s="65">
        <v>0</v>
      </c>
      <c r="C8" s="66">
        <v>0</v>
      </c>
      <c r="D8" s="65">
        <v>1</v>
      </c>
      <c r="E8" s="66">
        <v>0</v>
      </c>
      <c r="F8" s="67"/>
      <c r="G8" s="65">
        <f t="shared" si="0"/>
        <v>0</v>
      </c>
      <c r="H8" s="66">
        <f t="shared" si="1"/>
        <v>1</v>
      </c>
      <c r="I8" s="20" t="str">
        <f t="shared" si="2"/>
        <v>-</v>
      </c>
      <c r="J8" s="21" t="str">
        <f t="shared" si="3"/>
        <v>-</v>
      </c>
    </row>
    <row r="9" spans="1:10" x14ac:dyDescent="0.25">
      <c r="A9" s="7" t="s">
        <v>34</v>
      </c>
      <c r="B9" s="65">
        <v>18</v>
      </c>
      <c r="C9" s="66">
        <v>12</v>
      </c>
      <c r="D9" s="65">
        <v>118</v>
      </c>
      <c r="E9" s="66">
        <v>128</v>
      </c>
      <c r="F9" s="67"/>
      <c r="G9" s="65">
        <f t="shared" si="0"/>
        <v>6</v>
      </c>
      <c r="H9" s="66">
        <f t="shared" si="1"/>
        <v>-10</v>
      </c>
      <c r="I9" s="20">
        <f t="shared" si="2"/>
        <v>0.5</v>
      </c>
      <c r="J9" s="21">
        <f t="shared" si="3"/>
        <v>-7.8125E-2</v>
      </c>
    </row>
    <row r="10" spans="1:10" x14ac:dyDescent="0.25">
      <c r="A10" s="7" t="s">
        <v>35</v>
      </c>
      <c r="B10" s="65">
        <v>15</v>
      </c>
      <c r="C10" s="66">
        <v>0</v>
      </c>
      <c r="D10" s="65">
        <v>196</v>
      </c>
      <c r="E10" s="66">
        <v>0</v>
      </c>
      <c r="F10" s="67"/>
      <c r="G10" s="65">
        <f t="shared" si="0"/>
        <v>15</v>
      </c>
      <c r="H10" s="66">
        <f t="shared" si="1"/>
        <v>196</v>
      </c>
      <c r="I10" s="20" t="str">
        <f t="shared" si="2"/>
        <v>-</v>
      </c>
      <c r="J10" s="21" t="str">
        <f t="shared" si="3"/>
        <v>-</v>
      </c>
    </row>
    <row r="11" spans="1:10" x14ac:dyDescent="0.25">
      <c r="A11" s="7" t="s">
        <v>36</v>
      </c>
      <c r="B11" s="65">
        <v>8</v>
      </c>
      <c r="C11" s="66">
        <v>0</v>
      </c>
      <c r="D11" s="65">
        <v>75</v>
      </c>
      <c r="E11" s="66">
        <v>0</v>
      </c>
      <c r="F11" s="67"/>
      <c r="G11" s="65">
        <f t="shared" si="0"/>
        <v>8</v>
      </c>
      <c r="H11" s="66">
        <f t="shared" si="1"/>
        <v>75</v>
      </c>
      <c r="I11" s="20" t="str">
        <f t="shared" si="2"/>
        <v>-</v>
      </c>
      <c r="J11" s="21" t="str">
        <f t="shared" si="3"/>
        <v>-</v>
      </c>
    </row>
    <row r="12" spans="1:10" x14ac:dyDescent="0.25">
      <c r="A12" s="7" t="s">
        <v>37</v>
      </c>
      <c r="B12" s="65">
        <v>7</v>
      </c>
      <c r="C12" s="66">
        <v>6</v>
      </c>
      <c r="D12" s="65">
        <v>60</v>
      </c>
      <c r="E12" s="66">
        <v>31</v>
      </c>
      <c r="F12" s="67"/>
      <c r="G12" s="65">
        <f t="shared" si="0"/>
        <v>1</v>
      </c>
      <c r="H12" s="66">
        <f t="shared" si="1"/>
        <v>29</v>
      </c>
      <c r="I12" s="20">
        <f t="shared" si="2"/>
        <v>0.16666666666666666</v>
      </c>
      <c r="J12" s="21">
        <f t="shared" si="3"/>
        <v>0.93548387096774188</v>
      </c>
    </row>
    <row r="13" spans="1:10" x14ac:dyDescent="0.25">
      <c r="A13" s="7" t="s">
        <v>38</v>
      </c>
      <c r="B13" s="65">
        <v>0</v>
      </c>
      <c r="C13" s="66">
        <v>0</v>
      </c>
      <c r="D13" s="65">
        <v>2</v>
      </c>
      <c r="E13" s="66">
        <v>1</v>
      </c>
      <c r="F13" s="67"/>
      <c r="G13" s="65">
        <f t="shared" si="0"/>
        <v>0</v>
      </c>
      <c r="H13" s="66">
        <f t="shared" si="1"/>
        <v>1</v>
      </c>
      <c r="I13" s="20" t="str">
        <f t="shared" si="2"/>
        <v>-</v>
      </c>
      <c r="J13" s="21">
        <f t="shared" si="3"/>
        <v>1</v>
      </c>
    </row>
    <row r="14" spans="1:10" x14ac:dyDescent="0.25">
      <c r="A14" s="7" t="s">
        <v>39</v>
      </c>
      <c r="B14" s="65">
        <v>9</v>
      </c>
      <c r="C14" s="66">
        <v>0</v>
      </c>
      <c r="D14" s="65">
        <v>13</v>
      </c>
      <c r="E14" s="66">
        <v>0</v>
      </c>
      <c r="F14" s="67"/>
      <c r="G14" s="65">
        <f t="shared" si="0"/>
        <v>9</v>
      </c>
      <c r="H14" s="66">
        <f t="shared" si="1"/>
        <v>13</v>
      </c>
      <c r="I14" s="20" t="str">
        <f t="shared" si="2"/>
        <v>-</v>
      </c>
      <c r="J14" s="21" t="str">
        <f t="shared" si="3"/>
        <v>-</v>
      </c>
    </row>
    <row r="15" spans="1:10" x14ac:dyDescent="0.25">
      <c r="A15" s="7" t="s">
        <v>41</v>
      </c>
      <c r="B15" s="65">
        <v>0</v>
      </c>
      <c r="C15" s="66">
        <v>0</v>
      </c>
      <c r="D15" s="65">
        <v>1</v>
      </c>
      <c r="E15" s="66">
        <v>0</v>
      </c>
      <c r="F15" s="67"/>
      <c r="G15" s="65">
        <f t="shared" si="0"/>
        <v>0</v>
      </c>
      <c r="H15" s="66">
        <f t="shared" si="1"/>
        <v>1</v>
      </c>
      <c r="I15" s="20" t="str">
        <f t="shared" si="2"/>
        <v>-</v>
      </c>
      <c r="J15" s="21" t="str">
        <f t="shared" si="3"/>
        <v>-</v>
      </c>
    </row>
    <row r="16" spans="1:10" x14ac:dyDescent="0.25">
      <c r="A16" s="7" t="s">
        <v>42</v>
      </c>
      <c r="B16" s="65">
        <v>0</v>
      </c>
      <c r="C16" s="66">
        <v>0</v>
      </c>
      <c r="D16" s="65">
        <v>8</v>
      </c>
      <c r="E16" s="66">
        <v>4</v>
      </c>
      <c r="F16" s="67"/>
      <c r="G16" s="65">
        <f t="shared" si="0"/>
        <v>0</v>
      </c>
      <c r="H16" s="66">
        <f t="shared" si="1"/>
        <v>4</v>
      </c>
      <c r="I16" s="20" t="str">
        <f t="shared" si="2"/>
        <v>-</v>
      </c>
      <c r="J16" s="21">
        <f t="shared" si="3"/>
        <v>1</v>
      </c>
    </row>
    <row r="17" spans="1:10" x14ac:dyDescent="0.25">
      <c r="A17" s="7" t="s">
        <v>43</v>
      </c>
      <c r="B17" s="65">
        <v>4</v>
      </c>
      <c r="C17" s="66">
        <v>2</v>
      </c>
      <c r="D17" s="65">
        <v>54</v>
      </c>
      <c r="E17" s="66">
        <v>18</v>
      </c>
      <c r="F17" s="67"/>
      <c r="G17" s="65">
        <f t="shared" si="0"/>
        <v>2</v>
      </c>
      <c r="H17" s="66">
        <f t="shared" si="1"/>
        <v>36</v>
      </c>
      <c r="I17" s="20">
        <f t="shared" si="2"/>
        <v>1</v>
      </c>
      <c r="J17" s="21">
        <f t="shared" si="3"/>
        <v>2</v>
      </c>
    </row>
    <row r="18" spans="1:10" x14ac:dyDescent="0.25">
      <c r="A18" s="7" t="s">
        <v>44</v>
      </c>
      <c r="B18" s="65">
        <v>141</v>
      </c>
      <c r="C18" s="66">
        <v>122</v>
      </c>
      <c r="D18" s="65">
        <v>1262</v>
      </c>
      <c r="E18" s="66">
        <v>868</v>
      </c>
      <c r="F18" s="67"/>
      <c r="G18" s="65">
        <f t="shared" si="0"/>
        <v>19</v>
      </c>
      <c r="H18" s="66">
        <f t="shared" si="1"/>
        <v>394</v>
      </c>
      <c r="I18" s="20">
        <f t="shared" si="2"/>
        <v>0.15573770491803279</v>
      </c>
      <c r="J18" s="21">
        <f t="shared" si="3"/>
        <v>0.45391705069124422</v>
      </c>
    </row>
    <row r="19" spans="1:10" x14ac:dyDescent="0.25">
      <c r="A19" s="7" t="s">
        <v>47</v>
      </c>
      <c r="B19" s="65">
        <v>1</v>
      </c>
      <c r="C19" s="66">
        <v>0</v>
      </c>
      <c r="D19" s="65">
        <v>8</v>
      </c>
      <c r="E19" s="66">
        <v>5</v>
      </c>
      <c r="F19" s="67"/>
      <c r="G19" s="65">
        <f t="shared" si="0"/>
        <v>1</v>
      </c>
      <c r="H19" s="66">
        <f t="shared" si="1"/>
        <v>3</v>
      </c>
      <c r="I19" s="20" t="str">
        <f t="shared" si="2"/>
        <v>-</v>
      </c>
      <c r="J19" s="21">
        <f t="shared" si="3"/>
        <v>0.6</v>
      </c>
    </row>
    <row r="20" spans="1:10" x14ac:dyDescent="0.25">
      <c r="A20" s="7" t="s">
        <v>48</v>
      </c>
      <c r="B20" s="65">
        <v>3</v>
      </c>
      <c r="C20" s="66">
        <v>23</v>
      </c>
      <c r="D20" s="65">
        <v>88</v>
      </c>
      <c r="E20" s="66">
        <v>97</v>
      </c>
      <c r="F20" s="67"/>
      <c r="G20" s="65">
        <f t="shared" si="0"/>
        <v>-20</v>
      </c>
      <c r="H20" s="66">
        <f t="shared" si="1"/>
        <v>-9</v>
      </c>
      <c r="I20" s="20">
        <f t="shared" si="2"/>
        <v>-0.86956521739130432</v>
      </c>
      <c r="J20" s="21">
        <f t="shared" si="3"/>
        <v>-9.2783505154639179E-2</v>
      </c>
    </row>
    <row r="21" spans="1:10" x14ac:dyDescent="0.25">
      <c r="A21" s="7" t="s">
        <v>50</v>
      </c>
      <c r="B21" s="65">
        <v>7</v>
      </c>
      <c r="C21" s="66">
        <v>19</v>
      </c>
      <c r="D21" s="65">
        <v>120</v>
      </c>
      <c r="E21" s="66">
        <v>180</v>
      </c>
      <c r="F21" s="67"/>
      <c r="G21" s="65">
        <f t="shared" si="0"/>
        <v>-12</v>
      </c>
      <c r="H21" s="66">
        <f t="shared" si="1"/>
        <v>-60</v>
      </c>
      <c r="I21" s="20">
        <f t="shared" si="2"/>
        <v>-0.63157894736842102</v>
      </c>
      <c r="J21" s="21">
        <f t="shared" si="3"/>
        <v>-0.33333333333333331</v>
      </c>
    </row>
    <row r="22" spans="1:10" x14ac:dyDescent="0.25">
      <c r="A22" s="7" t="s">
        <v>51</v>
      </c>
      <c r="B22" s="65">
        <v>59</v>
      </c>
      <c r="C22" s="66">
        <v>112</v>
      </c>
      <c r="D22" s="65">
        <v>731</v>
      </c>
      <c r="E22" s="66">
        <v>927</v>
      </c>
      <c r="F22" s="67"/>
      <c r="G22" s="65">
        <f t="shared" si="0"/>
        <v>-53</v>
      </c>
      <c r="H22" s="66">
        <f t="shared" si="1"/>
        <v>-196</v>
      </c>
      <c r="I22" s="20">
        <f t="shared" si="2"/>
        <v>-0.4732142857142857</v>
      </c>
      <c r="J22" s="21">
        <f t="shared" si="3"/>
        <v>-0.21143473570658036</v>
      </c>
    </row>
    <row r="23" spans="1:10" x14ac:dyDescent="0.25">
      <c r="A23" s="7" t="s">
        <v>54</v>
      </c>
      <c r="B23" s="65">
        <v>109</v>
      </c>
      <c r="C23" s="66">
        <v>60</v>
      </c>
      <c r="D23" s="65">
        <v>540</v>
      </c>
      <c r="E23" s="66">
        <v>600</v>
      </c>
      <c r="F23" s="67"/>
      <c r="G23" s="65">
        <f t="shared" si="0"/>
        <v>49</v>
      </c>
      <c r="H23" s="66">
        <f t="shared" si="1"/>
        <v>-60</v>
      </c>
      <c r="I23" s="20">
        <f t="shared" si="2"/>
        <v>0.81666666666666665</v>
      </c>
      <c r="J23" s="21">
        <f t="shared" si="3"/>
        <v>-0.1</v>
      </c>
    </row>
    <row r="24" spans="1:10" x14ac:dyDescent="0.25">
      <c r="A24" s="7" t="s">
        <v>56</v>
      </c>
      <c r="B24" s="65">
        <v>0</v>
      </c>
      <c r="C24" s="66">
        <v>0</v>
      </c>
      <c r="D24" s="65">
        <v>6</v>
      </c>
      <c r="E24" s="66">
        <v>8</v>
      </c>
      <c r="F24" s="67"/>
      <c r="G24" s="65">
        <f t="shared" si="0"/>
        <v>0</v>
      </c>
      <c r="H24" s="66">
        <f t="shared" si="1"/>
        <v>-2</v>
      </c>
      <c r="I24" s="20" t="str">
        <f t="shared" si="2"/>
        <v>-</v>
      </c>
      <c r="J24" s="21">
        <f t="shared" si="3"/>
        <v>-0.25</v>
      </c>
    </row>
    <row r="25" spans="1:10" x14ac:dyDescent="0.25">
      <c r="A25" s="7" t="s">
        <v>57</v>
      </c>
      <c r="B25" s="65">
        <v>3</v>
      </c>
      <c r="C25" s="66">
        <v>6</v>
      </c>
      <c r="D25" s="65">
        <v>39</v>
      </c>
      <c r="E25" s="66">
        <v>78</v>
      </c>
      <c r="F25" s="67"/>
      <c r="G25" s="65">
        <f t="shared" si="0"/>
        <v>-3</v>
      </c>
      <c r="H25" s="66">
        <f t="shared" si="1"/>
        <v>-39</v>
      </c>
      <c r="I25" s="20">
        <f t="shared" si="2"/>
        <v>-0.5</v>
      </c>
      <c r="J25" s="21">
        <f t="shared" si="3"/>
        <v>-0.5</v>
      </c>
    </row>
    <row r="26" spans="1:10" x14ac:dyDescent="0.25">
      <c r="A26" s="7" t="s">
        <v>59</v>
      </c>
      <c r="B26" s="65">
        <v>105</v>
      </c>
      <c r="C26" s="66">
        <v>101</v>
      </c>
      <c r="D26" s="65">
        <v>735</v>
      </c>
      <c r="E26" s="66">
        <v>754</v>
      </c>
      <c r="F26" s="67"/>
      <c r="G26" s="65">
        <f t="shared" si="0"/>
        <v>4</v>
      </c>
      <c r="H26" s="66">
        <f t="shared" si="1"/>
        <v>-19</v>
      </c>
      <c r="I26" s="20">
        <f t="shared" si="2"/>
        <v>3.9603960396039604E-2</v>
      </c>
      <c r="J26" s="21">
        <f t="shared" si="3"/>
        <v>-2.5198938992042442E-2</v>
      </c>
    </row>
    <row r="27" spans="1:10" x14ac:dyDescent="0.25">
      <c r="A27" s="7" t="s">
        <v>60</v>
      </c>
      <c r="B27" s="65">
        <v>0</v>
      </c>
      <c r="C27" s="66">
        <v>0</v>
      </c>
      <c r="D27" s="65">
        <v>1</v>
      </c>
      <c r="E27" s="66">
        <v>0</v>
      </c>
      <c r="F27" s="67"/>
      <c r="G27" s="65">
        <f t="shared" si="0"/>
        <v>0</v>
      </c>
      <c r="H27" s="66">
        <f t="shared" si="1"/>
        <v>1</v>
      </c>
      <c r="I27" s="20" t="str">
        <f t="shared" si="2"/>
        <v>-</v>
      </c>
      <c r="J27" s="21" t="str">
        <f t="shared" si="3"/>
        <v>-</v>
      </c>
    </row>
    <row r="28" spans="1:10" x14ac:dyDescent="0.25">
      <c r="A28" s="7" t="s">
        <v>61</v>
      </c>
      <c r="B28" s="65">
        <v>15</v>
      </c>
      <c r="C28" s="66">
        <v>8</v>
      </c>
      <c r="D28" s="65">
        <v>92</v>
      </c>
      <c r="E28" s="66">
        <v>62</v>
      </c>
      <c r="F28" s="67"/>
      <c r="G28" s="65">
        <f t="shared" si="0"/>
        <v>7</v>
      </c>
      <c r="H28" s="66">
        <f t="shared" si="1"/>
        <v>30</v>
      </c>
      <c r="I28" s="20">
        <f t="shared" si="2"/>
        <v>0.875</v>
      </c>
      <c r="J28" s="21">
        <f t="shared" si="3"/>
        <v>0.4838709677419355</v>
      </c>
    </row>
    <row r="29" spans="1:10" x14ac:dyDescent="0.25">
      <c r="A29" s="7" t="s">
        <v>62</v>
      </c>
      <c r="B29" s="65">
        <v>30</v>
      </c>
      <c r="C29" s="66">
        <v>39</v>
      </c>
      <c r="D29" s="65">
        <v>359</v>
      </c>
      <c r="E29" s="66">
        <v>309</v>
      </c>
      <c r="F29" s="67"/>
      <c r="G29" s="65">
        <f t="shared" si="0"/>
        <v>-9</v>
      </c>
      <c r="H29" s="66">
        <f t="shared" si="1"/>
        <v>50</v>
      </c>
      <c r="I29" s="20">
        <f t="shared" si="2"/>
        <v>-0.23076923076923078</v>
      </c>
      <c r="J29" s="21">
        <f t="shared" si="3"/>
        <v>0.16181229773462782</v>
      </c>
    </row>
    <row r="30" spans="1:10" x14ac:dyDescent="0.25">
      <c r="A30" s="7" t="s">
        <v>63</v>
      </c>
      <c r="B30" s="65">
        <v>4</v>
      </c>
      <c r="C30" s="66">
        <v>7</v>
      </c>
      <c r="D30" s="65">
        <v>85</v>
      </c>
      <c r="E30" s="66">
        <v>38</v>
      </c>
      <c r="F30" s="67"/>
      <c r="G30" s="65">
        <f t="shared" si="0"/>
        <v>-3</v>
      </c>
      <c r="H30" s="66">
        <f t="shared" si="1"/>
        <v>47</v>
      </c>
      <c r="I30" s="20">
        <f t="shared" si="2"/>
        <v>-0.42857142857142855</v>
      </c>
      <c r="J30" s="21">
        <f t="shared" si="3"/>
        <v>1.236842105263158</v>
      </c>
    </row>
    <row r="31" spans="1:10" x14ac:dyDescent="0.25">
      <c r="A31" s="7" t="s">
        <v>64</v>
      </c>
      <c r="B31" s="65">
        <v>1</v>
      </c>
      <c r="C31" s="66">
        <v>0</v>
      </c>
      <c r="D31" s="65">
        <v>3</v>
      </c>
      <c r="E31" s="66">
        <v>1</v>
      </c>
      <c r="F31" s="67"/>
      <c r="G31" s="65">
        <f t="shared" si="0"/>
        <v>1</v>
      </c>
      <c r="H31" s="66">
        <f t="shared" si="1"/>
        <v>2</v>
      </c>
      <c r="I31" s="20" t="str">
        <f t="shared" si="2"/>
        <v>-</v>
      </c>
      <c r="J31" s="21">
        <f t="shared" si="3"/>
        <v>2</v>
      </c>
    </row>
    <row r="32" spans="1:10" x14ac:dyDescent="0.25">
      <c r="A32" s="7" t="s">
        <v>67</v>
      </c>
      <c r="B32" s="65">
        <v>0</v>
      </c>
      <c r="C32" s="66">
        <v>0</v>
      </c>
      <c r="D32" s="65">
        <v>2</v>
      </c>
      <c r="E32" s="66">
        <v>1</v>
      </c>
      <c r="F32" s="67"/>
      <c r="G32" s="65">
        <f t="shared" si="0"/>
        <v>0</v>
      </c>
      <c r="H32" s="66">
        <f t="shared" si="1"/>
        <v>1</v>
      </c>
      <c r="I32" s="20" t="str">
        <f t="shared" si="2"/>
        <v>-</v>
      </c>
      <c r="J32" s="21">
        <f t="shared" si="3"/>
        <v>1</v>
      </c>
    </row>
    <row r="33" spans="1:10" x14ac:dyDescent="0.25">
      <c r="A33" s="7" t="s">
        <v>68</v>
      </c>
      <c r="B33" s="65">
        <v>111</v>
      </c>
      <c r="C33" s="66">
        <v>72</v>
      </c>
      <c r="D33" s="65">
        <v>1204</v>
      </c>
      <c r="E33" s="66">
        <v>890</v>
      </c>
      <c r="F33" s="67"/>
      <c r="G33" s="65">
        <f t="shared" si="0"/>
        <v>39</v>
      </c>
      <c r="H33" s="66">
        <f t="shared" si="1"/>
        <v>314</v>
      </c>
      <c r="I33" s="20">
        <f t="shared" si="2"/>
        <v>0.54166666666666663</v>
      </c>
      <c r="J33" s="21">
        <f t="shared" si="3"/>
        <v>0.35280898876404493</v>
      </c>
    </row>
    <row r="34" spans="1:10" x14ac:dyDescent="0.25">
      <c r="A34" s="7" t="s">
        <v>69</v>
      </c>
      <c r="B34" s="65">
        <v>13</v>
      </c>
      <c r="C34" s="66">
        <v>12</v>
      </c>
      <c r="D34" s="65">
        <v>120</v>
      </c>
      <c r="E34" s="66">
        <v>145</v>
      </c>
      <c r="F34" s="67"/>
      <c r="G34" s="65">
        <f t="shared" si="0"/>
        <v>1</v>
      </c>
      <c r="H34" s="66">
        <f t="shared" si="1"/>
        <v>-25</v>
      </c>
      <c r="I34" s="20">
        <f t="shared" si="2"/>
        <v>8.3333333333333329E-2</v>
      </c>
      <c r="J34" s="21">
        <f t="shared" si="3"/>
        <v>-0.17241379310344829</v>
      </c>
    </row>
    <row r="35" spans="1:10" x14ac:dyDescent="0.25">
      <c r="A35" s="7" t="s">
        <v>71</v>
      </c>
      <c r="B35" s="65">
        <v>0</v>
      </c>
      <c r="C35" s="66">
        <v>12</v>
      </c>
      <c r="D35" s="65">
        <v>36</v>
      </c>
      <c r="E35" s="66">
        <v>51</v>
      </c>
      <c r="F35" s="67"/>
      <c r="G35" s="65">
        <f t="shared" si="0"/>
        <v>-12</v>
      </c>
      <c r="H35" s="66">
        <f t="shared" si="1"/>
        <v>-15</v>
      </c>
      <c r="I35" s="20">
        <f t="shared" si="2"/>
        <v>-1</v>
      </c>
      <c r="J35" s="21">
        <f t="shared" si="3"/>
        <v>-0.29411764705882354</v>
      </c>
    </row>
    <row r="36" spans="1:10" x14ac:dyDescent="0.25">
      <c r="A36" s="7" t="s">
        <v>72</v>
      </c>
      <c r="B36" s="65">
        <v>131</v>
      </c>
      <c r="C36" s="66">
        <v>98</v>
      </c>
      <c r="D36" s="65">
        <v>1032</v>
      </c>
      <c r="E36" s="66">
        <v>783</v>
      </c>
      <c r="F36" s="67"/>
      <c r="G36" s="65">
        <f t="shared" si="0"/>
        <v>33</v>
      </c>
      <c r="H36" s="66">
        <f t="shared" si="1"/>
        <v>249</v>
      </c>
      <c r="I36" s="20">
        <f t="shared" si="2"/>
        <v>0.33673469387755101</v>
      </c>
      <c r="J36" s="21">
        <f t="shared" si="3"/>
        <v>0.31800766283524906</v>
      </c>
    </row>
    <row r="37" spans="1:10" x14ac:dyDescent="0.25">
      <c r="A37" s="7" t="s">
        <v>73</v>
      </c>
      <c r="B37" s="65">
        <v>2</v>
      </c>
      <c r="C37" s="66">
        <v>5</v>
      </c>
      <c r="D37" s="65">
        <v>30</v>
      </c>
      <c r="E37" s="66">
        <v>31</v>
      </c>
      <c r="F37" s="67"/>
      <c r="G37" s="65">
        <f t="shared" si="0"/>
        <v>-3</v>
      </c>
      <c r="H37" s="66">
        <f t="shared" si="1"/>
        <v>-1</v>
      </c>
      <c r="I37" s="20">
        <f t="shared" si="2"/>
        <v>-0.6</v>
      </c>
      <c r="J37" s="21">
        <f t="shared" si="3"/>
        <v>-3.2258064516129031E-2</v>
      </c>
    </row>
    <row r="38" spans="1:10" x14ac:dyDescent="0.25">
      <c r="A38" s="7" t="s">
        <v>74</v>
      </c>
      <c r="B38" s="65">
        <v>167</v>
      </c>
      <c r="C38" s="66">
        <v>141</v>
      </c>
      <c r="D38" s="65">
        <v>1032</v>
      </c>
      <c r="E38" s="66">
        <v>1399</v>
      </c>
      <c r="F38" s="67"/>
      <c r="G38" s="65">
        <f t="shared" ref="G38:G67" si="4">B38-C38</f>
        <v>26</v>
      </c>
      <c r="H38" s="66">
        <f t="shared" ref="H38:H67" si="5">D38-E38</f>
        <v>-367</v>
      </c>
      <c r="I38" s="20">
        <f t="shared" ref="I38:I67" si="6">IF(C38=0, "-", IF(G38/C38&lt;10, G38/C38, "&gt;999%"))</f>
        <v>0.18439716312056736</v>
      </c>
      <c r="J38" s="21">
        <f t="shared" ref="J38:J67" si="7">IF(E38=0, "-", IF(H38/E38&lt;10, H38/E38, "&gt;999%"))</f>
        <v>-0.26233023588277343</v>
      </c>
    </row>
    <row r="39" spans="1:10" x14ac:dyDescent="0.25">
      <c r="A39" s="7" t="s">
        <v>75</v>
      </c>
      <c r="B39" s="65">
        <v>105</v>
      </c>
      <c r="C39" s="66">
        <v>46</v>
      </c>
      <c r="D39" s="65">
        <v>456</v>
      </c>
      <c r="E39" s="66">
        <v>431</v>
      </c>
      <c r="F39" s="67"/>
      <c r="G39" s="65">
        <f t="shared" si="4"/>
        <v>59</v>
      </c>
      <c r="H39" s="66">
        <f t="shared" si="5"/>
        <v>25</v>
      </c>
      <c r="I39" s="20">
        <f t="shared" si="6"/>
        <v>1.2826086956521738</v>
      </c>
      <c r="J39" s="21">
        <f t="shared" si="7"/>
        <v>5.8004640371229696E-2</v>
      </c>
    </row>
    <row r="40" spans="1:10" x14ac:dyDescent="0.25">
      <c r="A40" s="7" t="s">
        <v>76</v>
      </c>
      <c r="B40" s="65">
        <v>3</v>
      </c>
      <c r="C40" s="66">
        <v>2</v>
      </c>
      <c r="D40" s="65">
        <v>26</v>
      </c>
      <c r="E40" s="66">
        <v>28</v>
      </c>
      <c r="F40" s="67"/>
      <c r="G40" s="65">
        <f t="shared" si="4"/>
        <v>1</v>
      </c>
      <c r="H40" s="66">
        <f t="shared" si="5"/>
        <v>-2</v>
      </c>
      <c r="I40" s="20">
        <f t="shared" si="6"/>
        <v>0.5</v>
      </c>
      <c r="J40" s="21">
        <f t="shared" si="7"/>
        <v>-7.1428571428571425E-2</v>
      </c>
    </row>
    <row r="41" spans="1:10" x14ac:dyDescent="0.25">
      <c r="A41" s="7" t="s">
        <v>77</v>
      </c>
      <c r="B41" s="65">
        <v>2</v>
      </c>
      <c r="C41" s="66">
        <v>2</v>
      </c>
      <c r="D41" s="65">
        <v>24</v>
      </c>
      <c r="E41" s="66">
        <v>26</v>
      </c>
      <c r="F41" s="67"/>
      <c r="G41" s="65">
        <f t="shared" si="4"/>
        <v>0</v>
      </c>
      <c r="H41" s="66">
        <f t="shared" si="5"/>
        <v>-2</v>
      </c>
      <c r="I41" s="20">
        <f t="shared" si="6"/>
        <v>0</v>
      </c>
      <c r="J41" s="21">
        <f t="shared" si="7"/>
        <v>-7.6923076923076927E-2</v>
      </c>
    </row>
    <row r="42" spans="1:10" x14ac:dyDescent="0.25">
      <c r="A42" s="7" t="s">
        <v>78</v>
      </c>
      <c r="B42" s="65">
        <v>5</v>
      </c>
      <c r="C42" s="66">
        <v>6</v>
      </c>
      <c r="D42" s="65">
        <v>58</v>
      </c>
      <c r="E42" s="66">
        <v>73</v>
      </c>
      <c r="F42" s="67"/>
      <c r="G42" s="65">
        <f t="shared" si="4"/>
        <v>-1</v>
      </c>
      <c r="H42" s="66">
        <f t="shared" si="5"/>
        <v>-15</v>
      </c>
      <c r="I42" s="20">
        <f t="shared" si="6"/>
        <v>-0.16666666666666666</v>
      </c>
      <c r="J42" s="21">
        <f t="shared" si="7"/>
        <v>-0.20547945205479451</v>
      </c>
    </row>
    <row r="43" spans="1:10" x14ac:dyDescent="0.25">
      <c r="A43" s="7" t="s">
        <v>79</v>
      </c>
      <c r="B43" s="65">
        <v>7</v>
      </c>
      <c r="C43" s="66">
        <v>14</v>
      </c>
      <c r="D43" s="65">
        <v>90</v>
      </c>
      <c r="E43" s="66">
        <v>113</v>
      </c>
      <c r="F43" s="67"/>
      <c r="G43" s="65">
        <f t="shared" si="4"/>
        <v>-7</v>
      </c>
      <c r="H43" s="66">
        <f t="shared" si="5"/>
        <v>-23</v>
      </c>
      <c r="I43" s="20">
        <f t="shared" si="6"/>
        <v>-0.5</v>
      </c>
      <c r="J43" s="21">
        <f t="shared" si="7"/>
        <v>-0.20353982300884957</v>
      </c>
    </row>
    <row r="44" spans="1:10" x14ac:dyDescent="0.25">
      <c r="A44" s="7" t="s">
        <v>80</v>
      </c>
      <c r="B44" s="65">
        <v>29</v>
      </c>
      <c r="C44" s="66">
        <v>21</v>
      </c>
      <c r="D44" s="65">
        <v>146</v>
      </c>
      <c r="E44" s="66">
        <v>170</v>
      </c>
      <c r="F44" s="67"/>
      <c r="G44" s="65">
        <f t="shared" si="4"/>
        <v>8</v>
      </c>
      <c r="H44" s="66">
        <f t="shared" si="5"/>
        <v>-24</v>
      </c>
      <c r="I44" s="20">
        <f t="shared" si="6"/>
        <v>0.38095238095238093</v>
      </c>
      <c r="J44" s="21">
        <f t="shared" si="7"/>
        <v>-0.14117647058823529</v>
      </c>
    </row>
    <row r="45" spans="1:10" x14ac:dyDescent="0.25">
      <c r="A45" s="7" t="s">
        <v>83</v>
      </c>
      <c r="B45" s="65">
        <v>25</v>
      </c>
      <c r="C45" s="66">
        <v>21</v>
      </c>
      <c r="D45" s="65">
        <v>158</v>
      </c>
      <c r="E45" s="66">
        <v>146</v>
      </c>
      <c r="F45" s="67"/>
      <c r="G45" s="65">
        <f t="shared" si="4"/>
        <v>4</v>
      </c>
      <c r="H45" s="66">
        <f t="shared" si="5"/>
        <v>12</v>
      </c>
      <c r="I45" s="20">
        <f t="shared" si="6"/>
        <v>0.19047619047619047</v>
      </c>
      <c r="J45" s="21">
        <f t="shared" si="7"/>
        <v>8.2191780821917804E-2</v>
      </c>
    </row>
    <row r="46" spans="1:10" x14ac:dyDescent="0.25">
      <c r="A46" s="7" t="s">
        <v>84</v>
      </c>
      <c r="B46" s="65">
        <v>11</v>
      </c>
      <c r="C46" s="66">
        <v>8</v>
      </c>
      <c r="D46" s="65">
        <v>157</v>
      </c>
      <c r="E46" s="66">
        <v>67</v>
      </c>
      <c r="F46" s="67"/>
      <c r="G46" s="65">
        <f t="shared" si="4"/>
        <v>3</v>
      </c>
      <c r="H46" s="66">
        <f t="shared" si="5"/>
        <v>90</v>
      </c>
      <c r="I46" s="20">
        <f t="shared" si="6"/>
        <v>0.375</v>
      </c>
      <c r="J46" s="21">
        <f t="shared" si="7"/>
        <v>1.3432835820895523</v>
      </c>
    </row>
    <row r="47" spans="1:10" x14ac:dyDescent="0.25">
      <c r="A47" s="7" t="s">
        <v>85</v>
      </c>
      <c r="B47" s="65">
        <v>127</v>
      </c>
      <c r="C47" s="66">
        <v>92</v>
      </c>
      <c r="D47" s="65">
        <v>1071</v>
      </c>
      <c r="E47" s="66">
        <v>835</v>
      </c>
      <c r="F47" s="67"/>
      <c r="G47" s="65">
        <f t="shared" si="4"/>
        <v>35</v>
      </c>
      <c r="H47" s="66">
        <f t="shared" si="5"/>
        <v>236</v>
      </c>
      <c r="I47" s="20">
        <f t="shared" si="6"/>
        <v>0.38043478260869568</v>
      </c>
      <c r="J47" s="21">
        <f t="shared" si="7"/>
        <v>0.28263473053892213</v>
      </c>
    </row>
    <row r="48" spans="1:10" x14ac:dyDescent="0.25">
      <c r="A48" s="7" t="s">
        <v>86</v>
      </c>
      <c r="B48" s="65">
        <v>69</v>
      </c>
      <c r="C48" s="66">
        <v>47</v>
      </c>
      <c r="D48" s="65">
        <v>396</v>
      </c>
      <c r="E48" s="66">
        <v>585</v>
      </c>
      <c r="F48" s="67"/>
      <c r="G48" s="65">
        <f t="shared" si="4"/>
        <v>22</v>
      </c>
      <c r="H48" s="66">
        <f t="shared" si="5"/>
        <v>-189</v>
      </c>
      <c r="I48" s="20">
        <f t="shared" si="6"/>
        <v>0.46808510638297873</v>
      </c>
      <c r="J48" s="21">
        <f t="shared" si="7"/>
        <v>-0.32307692307692309</v>
      </c>
    </row>
    <row r="49" spans="1:10" x14ac:dyDescent="0.25">
      <c r="A49" s="7" t="s">
        <v>87</v>
      </c>
      <c r="B49" s="65">
        <v>35</v>
      </c>
      <c r="C49" s="66">
        <v>37</v>
      </c>
      <c r="D49" s="65">
        <v>388</v>
      </c>
      <c r="E49" s="66">
        <v>105</v>
      </c>
      <c r="F49" s="67"/>
      <c r="G49" s="65">
        <f t="shared" si="4"/>
        <v>-2</v>
      </c>
      <c r="H49" s="66">
        <f t="shared" si="5"/>
        <v>283</v>
      </c>
      <c r="I49" s="20">
        <f t="shared" si="6"/>
        <v>-5.4054054054054057E-2</v>
      </c>
      <c r="J49" s="21">
        <f t="shared" si="7"/>
        <v>2.6952380952380954</v>
      </c>
    </row>
    <row r="50" spans="1:10" x14ac:dyDescent="0.25">
      <c r="A50" s="7" t="s">
        <v>88</v>
      </c>
      <c r="B50" s="65">
        <v>358</v>
      </c>
      <c r="C50" s="66">
        <v>313</v>
      </c>
      <c r="D50" s="65">
        <v>2462</v>
      </c>
      <c r="E50" s="66">
        <v>2942</v>
      </c>
      <c r="F50" s="67"/>
      <c r="G50" s="65">
        <f t="shared" si="4"/>
        <v>45</v>
      </c>
      <c r="H50" s="66">
        <f t="shared" si="5"/>
        <v>-480</v>
      </c>
      <c r="I50" s="20">
        <f t="shared" si="6"/>
        <v>0.14376996805111822</v>
      </c>
      <c r="J50" s="21">
        <f t="shared" si="7"/>
        <v>-0.16315431679129844</v>
      </c>
    </row>
    <row r="51" spans="1:10" x14ac:dyDescent="0.25">
      <c r="A51" s="7" t="s">
        <v>90</v>
      </c>
      <c r="B51" s="65">
        <v>136</v>
      </c>
      <c r="C51" s="66">
        <v>82</v>
      </c>
      <c r="D51" s="65">
        <v>702</v>
      </c>
      <c r="E51" s="66">
        <v>413</v>
      </c>
      <c r="F51" s="67"/>
      <c r="G51" s="65">
        <f t="shared" si="4"/>
        <v>54</v>
      </c>
      <c r="H51" s="66">
        <f t="shared" si="5"/>
        <v>289</v>
      </c>
      <c r="I51" s="20">
        <f t="shared" si="6"/>
        <v>0.65853658536585369</v>
      </c>
      <c r="J51" s="21">
        <f t="shared" si="7"/>
        <v>0.69975786924939465</v>
      </c>
    </row>
    <row r="52" spans="1:10" x14ac:dyDescent="0.25">
      <c r="A52" s="7" t="s">
        <v>91</v>
      </c>
      <c r="B52" s="65">
        <v>29</v>
      </c>
      <c r="C52" s="66">
        <v>15</v>
      </c>
      <c r="D52" s="65">
        <v>265</v>
      </c>
      <c r="E52" s="66">
        <v>169</v>
      </c>
      <c r="F52" s="67"/>
      <c r="G52" s="65">
        <f t="shared" si="4"/>
        <v>14</v>
      </c>
      <c r="H52" s="66">
        <f t="shared" si="5"/>
        <v>96</v>
      </c>
      <c r="I52" s="20">
        <f t="shared" si="6"/>
        <v>0.93333333333333335</v>
      </c>
      <c r="J52" s="21">
        <f t="shared" si="7"/>
        <v>0.56804733727810652</v>
      </c>
    </row>
    <row r="53" spans="1:10" x14ac:dyDescent="0.25">
      <c r="A53" s="142" t="s">
        <v>40</v>
      </c>
      <c r="B53" s="143">
        <v>1</v>
      </c>
      <c r="C53" s="144">
        <v>3</v>
      </c>
      <c r="D53" s="143">
        <v>17</v>
      </c>
      <c r="E53" s="144">
        <v>17</v>
      </c>
      <c r="F53" s="145"/>
      <c r="G53" s="143">
        <f t="shared" si="4"/>
        <v>-2</v>
      </c>
      <c r="H53" s="144">
        <f t="shared" si="5"/>
        <v>0</v>
      </c>
      <c r="I53" s="151">
        <f t="shared" si="6"/>
        <v>-0.66666666666666663</v>
      </c>
      <c r="J53" s="152">
        <f t="shared" si="7"/>
        <v>0</v>
      </c>
    </row>
    <row r="54" spans="1:10" x14ac:dyDescent="0.25">
      <c r="A54" s="7" t="s">
        <v>45</v>
      </c>
      <c r="B54" s="65">
        <v>0</v>
      </c>
      <c r="C54" s="66">
        <v>0</v>
      </c>
      <c r="D54" s="65">
        <v>1</v>
      </c>
      <c r="E54" s="66">
        <v>2</v>
      </c>
      <c r="F54" s="67"/>
      <c r="G54" s="65">
        <f t="shared" si="4"/>
        <v>0</v>
      </c>
      <c r="H54" s="66">
        <f t="shared" si="5"/>
        <v>-1</v>
      </c>
      <c r="I54" s="20" t="str">
        <f t="shared" si="6"/>
        <v>-</v>
      </c>
      <c r="J54" s="21">
        <f t="shared" si="7"/>
        <v>-0.5</v>
      </c>
    </row>
    <row r="55" spans="1:10" x14ac:dyDescent="0.25">
      <c r="A55" s="7" t="s">
        <v>46</v>
      </c>
      <c r="B55" s="65">
        <v>10</v>
      </c>
      <c r="C55" s="66">
        <v>4</v>
      </c>
      <c r="D55" s="65">
        <v>49</v>
      </c>
      <c r="E55" s="66">
        <v>48</v>
      </c>
      <c r="F55" s="67"/>
      <c r="G55" s="65">
        <f t="shared" si="4"/>
        <v>6</v>
      </c>
      <c r="H55" s="66">
        <f t="shared" si="5"/>
        <v>1</v>
      </c>
      <c r="I55" s="20">
        <f t="shared" si="6"/>
        <v>1.5</v>
      </c>
      <c r="J55" s="21">
        <f t="shared" si="7"/>
        <v>2.0833333333333332E-2</v>
      </c>
    </row>
    <row r="56" spans="1:10" x14ac:dyDescent="0.25">
      <c r="A56" s="7" t="s">
        <v>49</v>
      </c>
      <c r="B56" s="65">
        <v>12</v>
      </c>
      <c r="C56" s="66">
        <v>9</v>
      </c>
      <c r="D56" s="65">
        <v>55</v>
      </c>
      <c r="E56" s="66">
        <v>85</v>
      </c>
      <c r="F56" s="67"/>
      <c r="G56" s="65">
        <f t="shared" si="4"/>
        <v>3</v>
      </c>
      <c r="H56" s="66">
        <f t="shared" si="5"/>
        <v>-30</v>
      </c>
      <c r="I56" s="20">
        <f t="shared" si="6"/>
        <v>0.33333333333333331</v>
      </c>
      <c r="J56" s="21">
        <f t="shared" si="7"/>
        <v>-0.35294117647058826</v>
      </c>
    </row>
    <row r="57" spans="1:10" x14ac:dyDescent="0.25">
      <c r="A57" s="7" t="s">
        <v>52</v>
      </c>
      <c r="B57" s="65">
        <v>0</v>
      </c>
      <c r="C57" s="66">
        <v>0</v>
      </c>
      <c r="D57" s="65">
        <v>1</v>
      </c>
      <c r="E57" s="66">
        <v>1</v>
      </c>
      <c r="F57" s="67"/>
      <c r="G57" s="65">
        <f t="shared" si="4"/>
        <v>0</v>
      </c>
      <c r="H57" s="66">
        <f t="shared" si="5"/>
        <v>0</v>
      </c>
      <c r="I57" s="20" t="str">
        <f t="shared" si="6"/>
        <v>-</v>
      </c>
      <c r="J57" s="21">
        <f t="shared" si="7"/>
        <v>0</v>
      </c>
    </row>
    <row r="58" spans="1:10" x14ac:dyDescent="0.25">
      <c r="A58" s="7" t="s">
        <v>53</v>
      </c>
      <c r="B58" s="65">
        <v>19</v>
      </c>
      <c r="C58" s="66">
        <v>27</v>
      </c>
      <c r="D58" s="65">
        <v>179</v>
      </c>
      <c r="E58" s="66">
        <v>190</v>
      </c>
      <c r="F58" s="67"/>
      <c r="G58" s="65">
        <f t="shared" si="4"/>
        <v>-8</v>
      </c>
      <c r="H58" s="66">
        <f t="shared" si="5"/>
        <v>-11</v>
      </c>
      <c r="I58" s="20">
        <f t="shared" si="6"/>
        <v>-0.29629629629629628</v>
      </c>
      <c r="J58" s="21">
        <f t="shared" si="7"/>
        <v>-5.7894736842105263E-2</v>
      </c>
    </row>
    <row r="59" spans="1:10" x14ac:dyDescent="0.25">
      <c r="A59" s="7" t="s">
        <v>55</v>
      </c>
      <c r="B59" s="65">
        <v>1</v>
      </c>
      <c r="C59" s="66">
        <v>0</v>
      </c>
      <c r="D59" s="65">
        <v>1</v>
      </c>
      <c r="E59" s="66">
        <v>0</v>
      </c>
      <c r="F59" s="67"/>
      <c r="G59" s="65">
        <f t="shared" si="4"/>
        <v>1</v>
      </c>
      <c r="H59" s="66">
        <f t="shared" si="5"/>
        <v>1</v>
      </c>
      <c r="I59" s="20" t="str">
        <f t="shared" si="6"/>
        <v>-</v>
      </c>
      <c r="J59" s="21" t="str">
        <f t="shared" si="7"/>
        <v>-</v>
      </c>
    </row>
    <row r="60" spans="1:10" x14ac:dyDescent="0.25">
      <c r="A60" s="7" t="s">
        <v>58</v>
      </c>
      <c r="B60" s="65">
        <v>6</v>
      </c>
      <c r="C60" s="66">
        <v>3</v>
      </c>
      <c r="D60" s="65">
        <v>40</v>
      </c>
      <c r="E60" s="66">
        <v>23</v>
      </c>
      <c r="F60" s="67"/>
      <c r="G60" s="65">
        <f t="shared" si="4"/>
        <v>3</v>
      </c>
      <c r="H60" s="66">
        <f t="shared" si="5"/>
        <v>17</v>
      </c>
      <c r="I60" s="20">
        <f t="shared" si="6"/>
        <v>1</v>
      </c>
      <c r="J60" s="21">
        <f t="shared" si="7"/>
        <v>0.73913043478260865</v>
      </c>
    </row>
    <row r="61" spans="1:10" x14ac:dyDescent="0.25">
      <c r="A61" s="7" t="s">
        <v>65</v>
      </c>
      <c r="B61" s="65">
        <v>2</v>
      </c>
      <c r="C61" s="66">
        <v>0</v>
      </c>
      <c r="D61" s="65">
        <v>10</v>
      </c>
      <c r="E61" s="66">
        <v>6</v>
      </c>
      <c r="F61" s="67"/>
      <c r="G61" s="65">
        <f t="shared" si="4"/>
        <v>2</v>
      </c>
      <c r="H61" s="66">
        <f t="shared" si="5"/>
        <v>4</v>
      </c>
      <c r="I61" s="20" t="str">
        <f t="shared" si="6"/>
        <v>-</v>
      </c>
      <c r="J61" s="21">
        <f t="shared" si="7"/>
        <v>0.66666666666666663</v>
      </c>
    </row>
    <row r="62" spans="1:10" x14ac:dyDescent="0.25">
      <c r="A62" s="7" t="s">
        <v>66</v>
      </c>
      <c r="B62" s="65">
        <v>0</v>
      </c>
      <c r="C62" s="66">
        <v>0</v>
      </c>
      <c r="D62" s="65">
        <v>0</v>
      </c>
      <c r="E62" s="66">
        <v>1</v>
      </c>
      <c r="F62" s="67"/>
      <c r="G62" s="65">
        <f t="shared" si="4"/>
        <v>0</v>
      </c>
      <c r="H62" s="66">
        <f t="shared" si="5"/>
        <v>-1</v>
      </c>
      <c r="I62" s="20" t="str">
        <f t="shared" si="6"/>
        <v>-</v>
      </c>
      <c r="J62" s="21">
        <f t="shared" si="7"/>
        <v>-1</v>
      </c>
    </row>
    <row r="63" spans="1:10" x14ac:dyDescent="0.25">
      <c r="A63" s="7" t="s">
        <v>70</v>
      </c>
      <c r="B63" s="65">
        <v>0</v>
      </c>
      <c r="C63" s="66">
        <v>0</v>
      </c>
      <c r="D63" s="65">
        <v>1</v>
      </c>
      <c r="E63" s="66">
        <v>0</v>
      </c>
      <c r="F63" s="67"/>
      <c r="G63" s="65">
        <f t="shared" si="4"/>
        <v>0</v>
      </c>
      <c r="H63" s="66">
        <f t="shared" si="5"/>
        <v>1</v>
      </c>
      <c r="I63" s="20" t="str">
        <f t="shared" si="6"/>
        <v>-</v>
      </c>
      <c r="J63" s="21" t="str">
        <f t="shared" si="7"/>
        <v>-</v>
      </c>
    </row>
    <row r="64" spans="1:10" x14ac:dyDescent="0.25">
      <c r="A64" s="7" t="s">
        <v>81</v>
      </c>
      <c r="B64" s="65">
        <v>0</v>
      </c>
      <c r="C64" s="66">
        <v>7</v>
      </c>
      <c r="D64" s="65">
        <v>17</v>
      </c>
      <c r="E64" s="66">
        <v>11</v>
      </c>
      <c r="F64" s="67"/>
      <c r="G64" s="65">
        <f t="shared" si="4"/>
        <v>-7</v>
      </c>
      <c r="H64" s="66">
        <f t="shared" si="5"/>
        <v>6</v>
      </c>
      <c r="I64" s="20">
        <f t="shared" si="6"/>
        <v>-1</v>
      </c>
      <c r="J64" s="21">
        <f t="shared" si="7"/>
        <v>0.54545454545454541</v>
      </c>
    </row>
    <row r="65" spans="1:10" x14ac:dyDescent="0.25">
      <c r="A65" s="7" t="s">
        <v>82</v>
      </c>
      <c r="B65" s="65">
        <v>0</v>
      </c>
      <c r="C65" s="66">
        <v>0</v>
      </c>
      <c r="D65" s="65">
        <v>1</v>
      </c>
      <c r="E65" s="66">
        <v>0</v>
      </c>
      <c r="F65" s="67"/>
      <c r="G65" s="65">
        <f t="shared" si="4"/>
        <v>0</v>
      </c>
      <c r="H65" s="66">
        <f t="shared" si="5"/>
        <v>1</v>
      </c>
      <c r="I65" s="20" t="str">
        <f t="shared" si="6"/>
        <v>-</v>
      </c>
      <c r="J65" s="21" t="str">
        <f t="shared" si="7"/>
        <v>-</v>
      </c>
    </row>
    <row r="66" spans="1:10" x14ac:dyDescent="0.25">
      <c r="A66" s="7" t="s">
        <v>89</v>
      </c>
      <c r="B66" s="65">
        <v>0</v>
      </c>
      <c r="C66" s="66">
        <v>1</v>
      </c>
      <c r="D66" s="65">
        <v>10</v>
      </c>
      <c r="E66" s="66">
        <v>9</v>
      </c>
      <c r="F66" s="67"/>
      <c r="G66" s="65">
        <f t="shared" si="4"/>
        <v>-1</v>
      </c>
      <c r="H66" s="66">
        <f t="shared" si="5"/>
        <v>1</v>
      </c>
      <c r="I66" s="20">
        <f t="shared" si="6"/>
        <v>-1</v>
      </c>
      <c r="J66" s="21">
        <f t="shared" si="7"/>
        <v>0.1111111111111111</v>
      </c>
    </row>
    <row r="67" spans="1:10" x14ac:dyDescent="0.25">
      <c r="A67" s="7" t="s">
        <v>92</v>
      </c>
      <c r="B67" s="65">
        <v>5</v>
      </c>
      <c r="C67" s="66">
        <v>2</v>
      </c>
      <c r="D67" s="65">
        <v>43</v>
      </c>
      <c r="E67" s="66">
        <v>29</v>
      </c>
      <c r="F67" s="67"/>
      <c r="G67" s="65">
        <f t="shared" si="4"/>
        <v>3</v>
      </c>
      <c r="H67" s="66">
        <f t="shared" si="5"/>
        <v>14</v>
      </c>
      <c r="I67" s="20">
        <f t="shared" si="6"/>
        <v>1.5</v>
      </c>
      <c r="J67" s="21">
        <f t="shared" si="7"/>
        <v>0.48275862068965519</v>
      </c>
    </row>
    <row r="68" spans="1:10" x14ac:dyDescent="0.25">
      <c r="A68" s="1"/>
      <c r="B68" s="68"/>
      <c r="C68" s="69"/>
      <c r="D68" s="68"/>
      <c r="E68" s="69"/>
      <c r="F68" s="70"/>
      <c r="G68" s="68"/>
      <c r="H68" s="69"/>
      <c r="I68" s="5"/>
      <c r="J68" s="6"/>
    </row>
    <row r="69" spans="1:10" s="43" customFormat="1" ht="13" x14ac:dyDescent="0.3">
      <c r="A69" s="27" t="s">
        <v>5</v>
      </c>
      <c r="B69" s="71">
        <f>SUM(B6:B68)</f>
        <v>1972</v>
      </c>
      <c r="C69" s="72">
        <f>SUM(C6:C68)</f>
        <v>1630</v>
      </c>
      <c r="D69" s="71">
        <f>SUM(D6:D68)</f>
        <v>15027</v>
      </c>
      <c r="E69" s="72">
        <f>SUM(E6:E68)</f>
        <v>14054</v>
      </c>
      <c r="F69" s="73"/>
      <c r="G69" s="71">
        <f>SUM(G6:G68)</f>
        <v>342</v>
      </c>
      <c r="H69" s="72">
        <f>SUM(H6:H68)</f>
        <v>973</v>
      </c>
      <c r="I69" s="37">
        <f>IF(C69=0, 0, G69/C69)</f>
        <v>0.20981595092024541</v>
      </c>
      <c r="J69" s="38">
        <f>IF(E69=0, 0, H69/E69)</f>
        <v>6.9232958588302265E-2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9"/>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103</v>
      </c>
      <c r="B2" s="202" t="s">
        <v>94</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v>
      </c>
      <c r="C6" s="17">
        <v>6.13496932515337E-2</v>
      </c>
      <c r="D6" s="16">
        <v>1.3309376455713099E-2</v>
      </c>
      <c r="E6" s="17">
        <v>4.2692471894122702E-2</v>
      </c>
      <c r="F6" s="12"/>
      <c r="G6" s="10">
        <f t="shared" ref="G6:G37" si="0">B6-C6</f>
        <v>-6.13496932515337E-2</v>
      </c>
      <c r="H6" s="11">
        <f t="shared" ref="H6:H37" si="1">D6-E6</f>
        <v>-2.9383095438409605E-2</v>
      </c>
    </row>
    <row r="7" spans="1:8" x14ac:dyDescent="0.25">
      <c r="A7" s="7" t="s">
        <v>32</v>
      </c>
      <c r="B7" s="16">
        <v>0.60851926977687598</v>
      </c>
      <c r="C7" s="17">
        <v>0.61349693251533699</v>
      </c>
      <c r="D7" s="16">
        <v>0.98489385772276594</v>
      </c>
      <c r="E7" s="17">
        <v>0.81115696598833098</v>
      </c>
      <c r="F7" s="12"/>
      <c r="G7" s="10">
        <f t="shared" si="0"/>
        <v>-4.9776627384610084E-3</v>
      </c>
      <c r="H7" s="11">
        <f t="shared" si="1"/>
        <v>0.17373689173443496</v>
      </c>
    </row>
    <row r="8" spans="1:8" x14ac:dyDescent="0.25">
      <c r="A8" s="7" t="s">
        <v>33</v>
      </c>
      <c r="B8" s="16">
        <v>0</v>
      </c>
      <c r="C8" s="17">
        <v>0</v>
      </c>
      <c r="D8" s="16">
        <v>6.6546882278565303E-3</v>
      </c>
      <c r="E8" s="17">
        <v>0</v>
      </c>
      <c r="F8" s="12"/>
      <c r="G8" s="10">
        <f t="shared" si="0"/>
        <v>0</v>
      </c>
      <c r="H8" s="11">
        <f t="shared" si="1"/>
        <v>6.6546882278565303E-3</v>
      </c>
    </row>
    <row r="9" spans="1:8" x14ac:dyDescent="0.25">
      <c r="A9" s="7" t="s">
        <v>34</v>
      </c>
      <c r="B9" s="16">
        <v>0.91277890466531408</v>
      </c>
      <c r="C9" s="17">
        <v>0.73619631901840499</v>
      </c>
      <c r="D9" s="16">
        <v>0.78525321088707001</v>
      </c>
      <c r="E9" s="17">
        <v>0.91077273374128398</v>
      </c>
      <c r="F9" s="12"/>
      <c r="G9" s="10">
        <f t="shared" si="0"/>
        <v>0.1765825856469091</v>
      </c>
      <c r="H9" s="11">
        <f t="shared" si="1"/>
        <v>-0.12551952285421397</v>
      </c>
    </row>
    <row r="10" spans="1:8" x14ac:dyDescent="0.25">
      <c r="A10" s="7" t="s">
        <v>35</v>
      </c>
      <c r="B10" s="16">
        <v>0.76064908722109492</v>
      </c>
      <c r="C10" s="17">
        <v>0</v>
      </c>
      <c r="D10" s="16">
        <v>1.3043188926598801</v>
      </c>
      <c r="E10" s="17">
        <v>0</v>
      </c>
      <c r="F10" s="12"/>
      <c r="G10" s="10">
        <f t="shared" si="0"/>
        <v>0.76064908722109492</v>
      </c>
      <c r="H10" s="11">
        <f t="shared" si="1"/>
        <v>1.3043188926598801</v>
      </c>
    </row>
    <row r="11" spans="1:8" x14ac:dyDescent="0.25">
      <c r="A11" s="7" t="s">
        <v>36</v>
      </c>
      <c r="B11" s="16">
        <v>0.40567951318458401</v>
      </c>
      <c r="C11" s="17">
        <v>0</v>
      </c>
      <c r="D11" s="16">
        <v>0.49910161708923895</v>
      </c>
      <c r="E11" s="17">
        <v>0</v>
      </c>
      <c r="F11" s="12"/>
      <c r="G11" s="10">
        <f t="shared" si="0"/>
        <v>0.40567951318458401</v>
      </c>
      <c r="H11" s="11">
        <f t="shared" si="1"/>
        <v>0.49910161708923895</v>
      </c>
    </row>
    <row r="12" spans="1:8" x14ac:dyDescent="0.25">
      <c r="A12" s="7" t="s">
        <v>37</v>
      </c>
      <c r="B12" s="16">
        <v>0.35496957403651103</v>
      </c>
      <c r="C12" s="17">
        <v>0.36809815950920199</v>
      </c>
      <c r="D12" s="16">
        <v>0.39928129367139098</v>
      </c>
      <c r="E12" s="17">
        <v>0.220577771452967</v>
      </c>
      <c r="F12" s="12"/>
      <c r="G12" s="10">
        <f t="shared" si="0"/>
        <v>-1.3128585472690968E-2</v>
      </c>
      <c r="H12" s="11">
        <f t="shared" si="1"/>
        <v>0.17870352221842398</v>
      </c>
    </row>
    <row r="13" spans="1:8" x14ac:dyDescent="0.25">
      <c r="A13" s="7" t="s">
        <v>38</v>
      </c>
      <c r="B13" s="16">
        <v>0</v>
      </c>
      <c r="C13" s="17">
        <v>0</v>
      </c>
      <c r="D13" s="16">
        <v>1.3309376455713099E-2</v>
      </c>
      <c r="E13" s="17">
        <v>7.1154119823537802E-3</v>
      </c>
      <c r="F13" s="12"/>
      <c r="G13" s="10">
        <f t="shared" si="0"/>
        <v>0</v>
      </c>
      <c r="H13" s="11">
        <f t="shared" si="1"/>
        <v>6.1939644733593185E-3</v>
      </c>
    </row>
    <row r="14" spans="1:8" x14ac:dyDescent="0.25">
      <c r="A14" s="7" t="s">
        <v>39</v>
      </c>
      <c r="B14" s="16">
        <v>0.45638945233265704</v>
      </c>
      <c r="C14" s="17">
        <v>0</v>
      </c>
      <c r="D14" s="16">
        <v>8.6510946962134794E-2</v>
      </c>
      <c r="E14" s="17">
        <v>0</v>
      </c>
      <c r="F14" s="12"/>
      <c r="G14" s="10">
        <f t="shared" si="0"/>
        <v>0.45638945233265704</v>
      </c>
      <c r="H14" s="11">
        <f t="shared" si="1"/>
        <v>8.6510946962134794E-2</v>
      </c>
    </row>
    <row r="15" spans="1:8" x14ac:dyDescent="0.25">
      <c r="A15" s="7" t="s">
        <v>41</v>
      </c>
      <c r="B15" s="16">
        <v>0</v>
      </c>
      <c r="C15" s="17">
        <v>0</v>
      </c>
      <c r="D15" s="16">
        <v>6.6546882278565303E-3</v>
      </c>
      <c r="E15" s="17">
        <v>0</v>
      </c>
      <c r="F15" s="12"/>
      <c r="G15" s="10">
        <f t="shared" si="0"/>
        <v>0</v>
      </c>
      <c r="H15" s="11">
        <f t="shared" si="1"/>
        <v>6.6546882278565303E-3</v>
      </c>
    </row>
    <row r="16" spans="1:8" x14ac:dyDescent="0.25">
      <c r="A16" s="7" t="s">
        <v>42</v>
      </c>
      <c r="B16" s="16">
        <v>0</v>
      </c>
      <c r="C16" s="17">
        <v>0</v>
      </c>
      <c r="D16" s="16">
        <v>5.3237505822852201E-2</v>
      </c>
      <c r="E16" s="17">
        <v>2.84616479294151E-2</v>
      </c>
      <c r="F16" s="12"/>
      <c r="G16" s="10">
        <f t="shared" si="0"/>
        <v>0</v>
      </c>
      <c r="H16" s="11">
        <f t="shared" si="1"/>
        <v>2.47758578934371E-2</v>
      </c>
    </row>
    <row r="17" spans="1:8" x14ac:dyDescent="0.25">
      <c r="A17" s="7" t="s">
        <v>43</v>
      </c>
      <c r="B17" s="16">
        <v>0.202839756592292</v>
      </c>
      <c r="C17" s="17">
        <v>0.122699386503067</v>
      </c>
      <c r="D17" s="16">
        <v>0.35935316430425202</v>
      </c>
      <c r="E17" s="17">
        <v>0.128077415682368</v>
      </c>
      <c r="F17" s="12"/>
      <c r="G17" s="10">
        <f t="shared" si="0"/>
        <v>8.0140370089225005E-2</v>
      </c>
      <c r="H17" s="11">
        <f t="shared" si="1"/>
        <v>0.23127574862188402</v>
      </c>
    </row>
    <row r="18" spans="1:8" x14ac:dyDescent="0.25">
      <c r="A18" s="7" t="s">
        <v>44</v>
      </c>
      <c r="B18" s="16">
        <v>7.1501014198783004</v>
      </c>
      <c r="C18" s="17">
        <v>7.4846625766871204</v>
      </c>
      <c r="D18" s="16">
        <v>8.3982165435549305</v>
      </c>
      <c r="E18" s="17">
        <v>6.1761776006830793</v>
      </c>
      <c r="F18" s="12"/>
      <c r="G18" s="10">
        <f t="shared" si="0"/>
        <v>-0.33456115680882004</v>
      </c>
      <c r="H18" s="11">
        <f t="shared" si="1"/>
        <v>2.2220389428718512</v>
      </c>
    </row>
    <row r="19" spans="1:8" x14ac:dyDescent="0.25">
      <c r="A19" s="7" t="s">
        <v>47</v>
      </c>
      <c r="B19" s="16">
        <v>5.0709939148073001E-2</v>
      </c>
      <c r="C19" s="17">
        <v>0</v>
      </c>
      <c r="D19" s="16">
        <v>5.3237505822852201E-2</v>
      </c>
      <c r="E19" s="17">
        <v>3.5577059911768898E-2</v>
      </c>
      <c r="F19" s="12"/>
      <c r="G19" s="10">
        <f t="shared" si="0"/>
        <v>5.0709939148073001E-2</v>
      </c>
      <c r="H19" s="11">
        <f t="shared" si="1"/>
        <v>1.7660445911083303E-2</v>
      </c>
    </row>
    <row r="20" spans="1:8" x14ac:dyDescent="0.25">
      <c r="A20" s="7" t="s">
        <v>48</v>
      </c>
      <c r="B20" s="16">
        <v>0.152129817444219</v>
      </c>
      <c r="C20" s="17">
        <v>1.4110429447852801</v>
      </c>
      <c r="D20" s="16">
        <v>0.58561256405137407</v>
      </c>
      <c r="E20" s="17">
        <v>0.690194962288317</v>
      </c>
      <c r="F20" s="12"/>
      <c r="G20" s="10">
        <f t="shared" si="0"/>
        <v>-1.2589131273410612</v>
      </c>
      <c r="H20" s="11">
        <f t="shared" si="1"/>
        <v>-0.10458239823694293</v>
      </c>
    </row>
    <row r="21" spans="1:8" x14ac:dyDescent="0.25">
      <c r="A21" s="7" t="s">
        <v>50</v>
      </c>
      <c r="B21" s="16">
        <v>0.35496957403651103</v>
      </c>
      <c r="C21" s="17">
        <v>1.1656441717791399</v>
      </c>
      <c r="D21" s="16">
        <v>0.79856258734278296</v>
      </c>
      <c r="E21" s="17">
        <v>1.2807741568236801</v>
      </c>
      <c r="F21" s="12"/>
      <c r="G21" s="10">
        <f t="shared" si="0"/>
        <v>-0.81067459774262884</v>
      </c>
      <c r="H21" s="11">
        <f t="shared" si="1"/>
        <v>-0.48221156948089716</v>
      </c>
    </row>
    <row r="22" spans="1:8" x14ac:dyDescent="0.25">
      <c r="A22" s="7" t="s">
        <v>51</v>
      </c>
      <c r="B22" s="16">
        <v>2.9918864097363098</v>
      </c>
      <c r="C22" s="17">
        <v>6.8711656441717794</v>
      </c>
      <c r="D22" s="16">
        <v>4.8645770945631206</v>
      </c>
      <c r="E22" s="17">
        <v>6.5959869076419499</v>
      </c>
      <c r="F22" s="12"/>
      <c r="G22" s="10">
        <f t="shared" si="0"/>
        <v>-3.8792792344354696</v>
      </c>
      <c r="H22" s="11">
        <f t="shared" si="1"/>
        <v>-1.7314098130788294</v>
      </c>
    </row>
    <row r="23" spans="1:8" x14ac:dyDescent="0.25">
      <c r="A23" s="7" t="s">
        <v>54</v>
      </c>
      <c r="B23" s="16">
        <v>5.5273833671399597</v>
      </c>
      <c r="C23" s="17">
        <v>3.6809815950920202</v>
      </c>
      <c r="D23" s="16">
        <v>3.5935316430425197</v>
      </c>
      <c r="E23" s="17">
        <v>4.2692471894122699</v>
      </c>
      <c r="F23" s="12"/>
      <c r="G23" s="10">
        <f t="shared" si="0"/>
        <v>1.8464017720479395</v>
      </c>
      <c r="H23" s="11">
        <f t="shared" si="1"/>
        <v>-0.67571554636975018</v>
      </c>
    </row>
    <row r="24" spans="1:8" x14ac:dyDescent="0.25">
      <c r="A24" s="7" t="s">
        <v>56</v>
      </c>
      <c r="B24" s="16">
        <v>0</v>
      </c>
      <c r="C24" s="17">
        <v>0</v>
      </c>
      <c r="D24" s="16">
        <v>3.9928129367139097E-2</v>
      </c>
      <c r="E24" s="17">
        <v>5.69232958588302E-2</v>
      </c>
      <c r="F24" s="12"/>
      <c r="G24" s="10">
        <f t="shared" si="0"/>
        <v>0</v>
      </c>
      <c r="H24" s="11">
        <f t="shared" si="1"/>
        <v>-1.6995166491691104E-2</v>
      </c>
    </row>
    <row r="25" spans="1:8" x14ac:dyDescent="0.25">
      <c r="A25" s="7" t="s">
        <v>57</v>
      </c>
      <c r="B25" s="16">
        <v>0.152129817444219</v>
      </c>
      <c r="C25" s="17">
        <v>0.36809815950920199</v>
      </c>
      <c r="D25" s="16">
        <v>0.25953284088640399</v>
      </c>
      <c r="E25" s="17">
        <v>0.55500213462359504</v>
      </c>
      <c r="F25" s="12"/>
      <c r="G25" s="10">
        <f t="shared" si="0"/>
        <v>-0.215968342064983</v>
      </c>
      <c r="H25" s="11">
        <f t="shared" si="1"/>
        <v>-0.29546929373719105</v>
      </c>
    </row>
    <row r="26" spans="1:8" x14ac:dyDescent="0.25">
      <c r="A26" s="7" t="s">
        <v>59</v>
      </c>
      <c r="B26" s="16">
        <v>5.3245436105476696</v>
      </c>
      <c r="C26" s="17">
        <v>6.1963190184049095</v>
      </c>
      <c r="D26" s="16">
        <v>4.8911958474745498</v>
      </c>
      <c r="E26" s="17">
        <v>5.3650206346947495</v>
      </c>
      <c r="F26" s="12"/>
      <c r="G26" s="10">
        <f t="shared" si="0"/>
        <v>-0.87177540785723995</v>
      </c>
      <c r="H26" s="11">
        <f t="shared" si="1"/>
        <v>-0.47382478722019972</v>
      </c>
    </row>
    <row r="27" spans="1:8" x14ac:dyDescent="0.25">
      <c r="A27" s="7" t="s">
        <v>60</v>
      </c>
      <c r="B27" s="16">
        <v>0</v>
      </c>
      <c r="C27" s="17">
        <v>0</v>
      </c>
      <c r="D27" s="16">
        <v>6.6546882278565303E-3</v>
      </c>
      <c r="E27" s="17">
        <v>0</v>
      </c>
      <c r="F27" s="12"/>
      <c r="G27" s="10">
        <f t="shared" si="0"/>
        <v>0</v>
      </c>
      <c r="H27" s="11">
        <f t="shared" si="1"/>
        <v>6.6546882278565303E-3</v>
      </c>
    </row>
    <row r="28" spans="1:8" x14ac:dyDescent="0.25">
      <c r="A28" s="7" t="s">
        <v>61</v>
      </c>
      <c r="B28" s="16">
        <v>0.76064908722109492</v>
      </c>
      <c r="C28" s="17">
        <v>0.49079754601226999</v>
      </c>
      <c r="D28" s="16">
        <v>0.61223131696279998</v>
      </c>
      <c r="E28" s="17">
        <v>0.44115554290593401</v>
      </c>
      <c r="F28" s="12"/>
      <c r="G28" s="10">
        <f t="shared" si="0"/>
        <v>0.26985154120882493</v>
      </c>
      <c r="H28" s="11">
        <f t="shared" si="1"/>
        <v>0.17107577405686597</v>
      </c>
    </row>
    <row r="29" spans="1:8" x14ac:dyDescent="0.25">
      <c r="A29" s="7" t="s">
        <v>62</v>
      </c>
      <c r="B29" s="16">
        <v>1.5212981744421898</v>
      </c>
      <c r="C29" s="17">
        <v>2.3926380368098199</v>
      </c>
      <c r="D29" s="16">
        <v>2.3890330738004901</v>
      </c>
      <c r="E29" s="17">
        <v>2.1986623025473202</v>
      </c>
      <c r="F29" s="12"/>
      <c r="G29" s="10">
        <f t="shared" si="0"/>
        <v>-0.87133986236763006</v>
      </c>
      <c r="H29" s="11">
        <f t="shared" si="1"/>
        <v>0.19037077125316992</v>
      </c>
    </row>
    <row r="30" spans="1:8" x14ac:dyDescent="0.25">
      <c r="A30" s="7" t="s">
        <v>63</v>
      </c>
      <c r="B30" s="16">
        <v>0.202839756592292</v>
      </c>
      <c r="C30" s="17">
        <v>0.42944785276073599</v>
      </c>
      <c r="D30" s="16">
        <v>0.56564849936780504</v>
      </c>
      <c r="E30" s="17">
        <v>0.27038565532944397</v>
      </c>
      <c r="F30" s="12"/>
      <c r="G30" s="10">
        <f t="shared" si="0"/>
        <v>-0.22660809616844399</v>
      </c>
      <c r="H30" s="11">
        <f t="shared" si="1"/>
        <v>0.29526284403836106</v>
      </c>
    </row>
    <row r="31" spans="1:8" x14ac:dyDescent="0.25">
      <c r="A31" s="7" t="s">
        <v>64</v>
      </c>
      <c r="B31" s="16">
        <v>5.0709939148073001E-2</v>
      </c>
      <c r="C31" s="17">
        <v>0</v>
      </c>
      <c r="D31" s="16">
        <v>1.99640646835696E-2</v>
      </c>
      <c r="E31" s="17">
        <v>7.1154119823537802E-3</v>
      </c>
      <c r="F31" s="12"/>
      <c r="G31" s="10">
        <f t="shared" si="0"/>
        <v>5.0709939148073001E-2</v>
      </c>
      <c r="H31" s="11">
        <f t="shared" si="1"/>
        <v>1.284865270121582E-2</v>
      </c>
    </row>
    <row r="32" spans="1:8" x14ac:dyDescent="0.25">
      <c r="A32" s="7" t="s">
        <v>67</v>
      </c>
      <c r="B32" s="16">
        <v>0</v>
      </c>
      <c r="C32" s="17">
        <v>0</v>
      </c>
      <c r="D32" s="16">
        <v>1.3309376455713099E-2</v>
      </c>
      <c r="E32" s="17">
        <v>7.1154119823537802E-3</v>
      </c>
      <c r="F32" s="12"/>
      <c r="G32" s="10">
        <f t="shared" si="0"/>
        <v>0</v>
      </c>
      <c r="H32" s="11">
        <f t="shared" si="1"/>
        <v>6.1939644733593185E-3</v>
      </c>
    </row>
    <row r="33" spans="1:8" x14ac:dyDescent="0.25">
      <c r="A33" s="7" t="s">
        <v>68</v>
      </c>
      <c r="B33" s="16">
        <v>5.6288032454361101</v>
      </c>
      <c r="C33" s="17">
        <v>4.4171779141104306</v>
      </c>
      <c r="D33" s="16">
        <v>8.0122446263392604</v>
      </c>
      <c r="E33" s="17">
        <v>6.3327166642948605</v>
      </c>
      <c r="F33" s="12"/>
      <c r="G33" s="10">
        <f t="shared" si="0"/>
        <v>1.2116253313256795</v>
      </c>
      <c r="H33" s="11">
        <f t="shared" si="1"/>
        <v>1.6795279620443999</v>
      </c>
    </row>
    <row r="34" spans="1:8" x14ac:dyDescent="0.25">
      <c r="A34" s="7" t="s">
        <v>69</v>
      </c>
      <c r="B34" s="16">
        <v>0.65922920892494907</v>
      </c>
      <c r="C34" s="17">
        <v>0.73619631901840499</v>
      </c>
      <c r="D34" s="16">
        <v>0.79856258734278296</v>
      </c>
      <c r="E34" s="17">
        <v>1.0317347374413</v>
      </c>
      <c r="F34" s="12"/>
      <c r="G34" s="10">
        <f t="shared" si="0"/>
        <v>-7.6967110093455915E-2</v>
      </c>
      <c r="H34" s="11">
        <f t="shared" si="1"/>
        <v>-0.23317215009851699</v>
      </c>
    </row>
    <row r="35" spans="1:8" x14ac:dyDescent="0.25">
      <c r="A35" s="7" t="s">
        <v>71</v>
      </c>
      <c r="B35" s="16">
        <v>0</v>
      </c>
      <c r="C35" s="17">
        <v>0.73619631901840499</v>
      </c>
      <c r="D35" s="16">
        <v>0.23956877620283498</v>
      </c>
      <c r="E35" s="17">
        <v>0.36288601110004298</v>
      </c>
      <c r="F35" s="12"/>
      <c r="G35" s="10">
        <f t="shared" si="0"/>
        <v>-0.73619631901840499</v>
      </c>
      <c r="H35" s="11">
        <f t="shared" si="1"/>
        <v>-0.123317234897208</v>
      </c>
    </row>
    <row r="36" spans="1:8" x14ac:dyDescent="0.25">
      <c r="A36" s="7" t="s">
        <v>72</v>
      </c>
      <c r="B36" s="16">
        <v>6.6430020283975697</v>
      </c>
      <c r="C36" s="17">
        <v>6.0122699386503102</v>
      </c>
      <c r="D36" s="16">
        <v>6.8676382511479295</v>
      </c>
      <c r="E36" s="17">
        <v>5.5713675821830098</v>
      </c>
      <c r="F36" s="12"/>
      <c r="G36" s="10">
        <f t="shared" si="0"/>
        <v>0.63073208974725947</v>
      </c>
      <c r="H36" s="11">
        <f t="shared" si="1"/>
        <v>1.2962706689649197</v>
      </c>
    </row>
    <row r="37" spans="1:8" x14ac:dyDescent="0.25">
      <c r="A37" s="7" t="s">
        <v>73</v>
      </c>
      <c r="B37" s="16">
        <v>0.101419878296146</v>
      </c>
      <c r="C37" s="17">
        <v>0.30674846625766899</v>
      </c>
      <c r="D37" s="16">
        <v>0.19964064683569599</v>
      </c>
      <c r="E37" s="17">
        <v>0.220577771452967</v>
      </c>
      <c r="F37" s="12"/>
      <c r="G37" s="10">
        <f t="shared" si="0"/>
        <v>-0.20532858796152298</v>
      </c>
      <c r="H37" s="11">
        <f t="shared" si="1"/>
        <v>-2.0937124617271013E-2</v>
      </c>
    </row>
    <row r="38" spans="1:8" x14ac:dyDescent="0.25">
      <c r="A38" s="7" t="s">
        <v>74</v>
      </c>
      <c r="B38" s="16">
        <v>8.4685598377281899</v>
      </c>
      <c r="C38" s="17">
        <v>8.6503067484662601</v>
      </c>
      <c r="D38" s="16">
        <v>6.8676382511479295</v>
      </c>
      <c r="E38" s="17">
        <v>9.9544613633129408</v>
      </c>
      <c r="F38" s="12"/>
      <c r="G38" s="10">
        <f t="shared" ref="G38:G67" si="2">B38-C38</f>
        <v>-0.18174691073807026</v>
      </c>
      <c r="H38" s="11">
        <f t="shared" ref="H38:H67" si="3">D38-E38</f>
        <v>-3.0868231121650114</v>
      </c>
    </row>
    <row r="39" spans="1:8" x14ac:dyDescent="0.25">
      <c r="A39" s="7" t="s">
        <v>75</v>
      </c>
      <c r="B39" s="16">
        <v>5.3245436105476696</v>
      </c>
      <c r="C39" s="17">
        <v>2.8220858895705501</v>
      </c>
      <c r="D39" s="16">
        <v>3.03453783190258</v>
      </c>
      <c r="E39" s="17">
        <v>3.0667425643944797</v>
      </c>
      <c r="F39" s="12"/>
      <c r="G39" s="10">
        <f t="shared" si="2"/>
        <v>2.5024577209771195</v>
      </c>
      <c r="H39" s="11">
        <f t="shared" si="3"/>
        <v>-3.2204732491899701E-2</v>
      </c>
    </row>
    <row r="40" spans="1:8" x14ac:dyDescent="0.25">
      <c r="A40" s="7" t="s">
        <v>76</v>
      </c>
      <c r="B40" s="16">
        <v>0.152129817444219</v>
      </c>
      <c r="C40" s="17">
        <v>0.122699386503067</v>
      </c>
      <c r="D40" s="16">
        <v>0.17302189392427</v>
      </c>
      <c r="E40" s="17">
        <v>0.199231535505906</v>
      </c>
      <c r="F40" s="12"/>
      <c r="G40" s="10">
        <f t="shared" si="2"/>
        <v>2.9430430941151997E-2</v>
      </c>
      <c r="H40" s="11">
        <f t="shared" si="3"/>
        <v>-2.6209641581635995E-2</v>
      </c>
    </row>
    <row r="41" spans="1:8" x14ac:dyDescent="0.25">
      <c r="A41" s="7" t="s">
        <v>77</v>
      </c>
      <c r="B41" s="16">
        <v>0.101419878296146</v>
      </c>
      <c r="C41" s="17">
        <v>0.122699386503067</v>
      </c>
      <c r="D41" s="16">
        <v>0.159712517468557</v>
      </c>
      <c r="E41" s="17">
        <v>0.18500071154119799</v>
      </c>
      <c r="F41" s="12"/>
      <c r="G41" s="10">
        <f t="shared" si="2"/>
        <v>-2.1279508206920997E-2</v>
      </c>
      <c r="H41" s="11">
        <f t="shared" si="3"/>
        <v>-2.528819407264099E-2</v>
      </c>
    </row>
    <row r="42" spans="1:8" x14ac:dyDescent="0.25">
      <c r="A42" s="7" t="s">
        <v>78</v>
      </c>
      <c r="B42" s="16">
        <v>0.25354969574036501</v>
      </c>
      <c r="C42" s="17">
        <v>0.36809815950920199</v>
      </c>
      <c r="D42" s="16">
        <v>0.38597191721567797</v>
      </c>
      <c r="E42" s="17">
        <v>0.51942507471182597</v>
      </c>
      <c r="F42" s="12"/>
      <c r="G42" s="10">
        <f t="shared" si="2"/>
        <v>-0.11454846376883698</v>
      </c>
      <c r="H42" s="11">
        <f t="shared" si="3"/>
        <v>-0.133453157496148</v>
      </c>
    </row>
    <row r="43" spans="1:8" x14ac:dyDescent="0.25">
      <c r="A43" s="7" t="s">
        <v>79</v>
      </c>
      <c r="B43" s="16">
        <v>0.35496957403651103</v>
      </c>
      <c r="C43" s="17">
        <v>0.85889570552147199</v>
      </c>
      <c r="D43" s="16">
        <v>0.59892194050708691</v>
      </c>
      <c r="E43" s="17">
        <v>0.80404155400597699</v>
      </c>
      <c r="F43" s="12"/>
      <c r="G43" s="10">
        <f t="shared" si="2"/>
        <v>-0.50392613148496102</v>
      </c>
      <c r="H43" s="11">
        <f t="shared" si="3"/>
        <v>-0.20511961349889007</v>
      </c>
    </row>
    <row r="44" spans="1:8" x14ac:dyDescent="0.25">
      <c r="A44" s="7" t="s">
        <v>80</v>
      </c>
      <c r="B44" s="16">
        <v>1.47058823529412</v>
      </c>
      <c r="C44" s="17">
        <v>1.28834355828221</v>
      </c>
      <c r="D44" s="16">
        <v>0.97158448126705288</v>
      </c>
      <c r="E44" s="17">
        <v>1.20962003700014</v>
      </c>
      <c r="F44" s="12"/>
      <c r="G44" s="10">
        <f t="shared" si="2"/>
        <v>0.18224467701190994</v>
      </c>
      <c r="H44" s="11">
        <f t="shared" si="3"/>
        <v>-0.2380355557330871</v>
      </c>
    </row>
    <row r="45" spans="1:8" x14ac:dyDescent="0.25">
      <c r="A45" s="7" t="s">
        <v>83</v>
      </c>
      <c r="B45" s="16">
        <v>1.2677484787018301</v>
      </c>
      <c r="C45" s="17">
        <v>1.28834355828221</v>
      </c>
      <c r="D45" s="16">
        <v>1.0514407400013299</v>
      </c>
      <c r="E45" s="17">
        <v>1.0388501494236499</v>
      </c>
      <c r="F45" s="12"/>
      <c r="G45" s="10">
        <f t="shared" si="2"/>
        <v>-2.0595079580379982E-2</v>
      </c>
      <c r="H45" s="11">
        <f t="shared" si="3"/>
        <v>1.2590590577679972E-2</v>
      </c>
    </row>
    <row r="46" spans="1:8" x14ac:dyDescent="0.25">
      <c r="A46" s="7" t="s">
        <v>84</v>
      </c>
      <c r="B46" s="16">
        <v>0.557809330628803</v>
      </c>
      <c r="C46" s="17">
        <v>0.49079754601226999</v>
      </c>
      <c r="D46" s="16">
        <v>1.0447860517734699</v>
      </c>
      <c r="E46" s="17">
        <v>0.47673260281770297</v>
      </c>
      <c r="F46" s="12"/>
      <c r="G46" s="10">
        <f t="shared" si="2"/>
        <v>6.701178461653301E-2</v>
      </c>
      <c r="H46" s="11">
        <f t="shared" si="3"/>
        <v>0.56805344895576693</v>
      </c>
    </row>
    <row r="47" spans="1:8" x14ac:dyDescent="0.25">
      <c r="A47" s="7" t="s">
        <v>85</v>
      </c>
      <c r="B47" s="16">
        <v>6.4401622718052707</v>
      </c>
      <c r="C47" s="17">
        <v>5.6441717791411001</v>
      </c>
      <c r="D47" s="16">
        <v>7.1271710920343398</v>
      </c>
      <c r="E47" s="17">
        <v>5.9413690052653996</v>
      </c>
      <c r="F47" s="12"/>
      <c r="G47" s="10">
        <f t="shared" si="2"/>
        <v>0.79599049266417055</v>
      </c>
      <c r="H47" s="11">
        <f t="shared" si="3"/>
        <v>1.1858020867689403</v>
      </c>
    </row>
    <row r="48" spans="1:8" x14ac:dyDescent="0.25">
      <c r="A48" s="7" t="s">
        <v>86</v>
      </c>
      <c r="B48" s="16">
        <v>3.4989858012170401</v>
      </c>
      <c r="C48" s="17">
        <v>2.8834355828220901</v>
      </c>
      <c r="D48" s="16">
        <v>2.6352565382311801</v>
      </c>
      <c r="E48" s="17">
        <v>4.1625160096769598</v>
      </c>
      <c r="F48" s="12"/>
      <c r="G48" s="10">
        <f t="shared" si="2"/>
        <v>0.61555021839494994</v>
      </c>
      <c r="H48" s="11">
        <f t="shared" si="3"/>
        <v>-1.5272594714457797</v>
      </c>
    </row>
    <row r="49" spans="1:8" x14ac:dyDescent="0.25">
      <c r="A49" s="7" t="s">
        <v>87</v>
      </c>
      <c r="B49" s="16">
        <v>1.7748478701825599</v>
      </c>
      <c r="C49" s="17">
        <v>2.26993865030675</v>
      </c>
      <c r="D49" s="16">
        <v>2.5820190324083301</v>
      </c>
      <c r="E49" s="17">
        <v>0.74711825814714694</v>
      </c>
      <c r="F49" s="12"/>
      <c r="G49" s="10">
        <f t="shared" si="2"/>
        <v>-0.49509078012419017</v>
      </c>
      <c r="H49" s="11">
        <f t="shared" si="3"/>
        <v>1.8349007742611831</v>
      </c>
    </row>
    <row r="50" spans="1:8" x14ac:dyDescent="0.25">
      <c r="A50" s="7" t="s">
        <v>88</v>
      </c>
      <c r="B50" s="16">
        <v>18.154158215010099</v>
      </c>
      <c r="C50" s="17">
        <v>19.202453987730099</v>
      </c>
      <c r="D50" s="16">
        <v>16.383842416982798</v>
      </c>
      <c r="E50" s="17">
        <v>20.9335420520848</v>
      </c>
      <c r="F50" s="12"/>
      <c r="G50" s="10">
        <f t="shared" si="2"/>
        <v>-1.0482957727199995</v>
      </c>
      <c r="H50" s="11">
        <f t="shared" si="3"/>
        <v>-4.5496996351020016</v>
      </c>
    </row>
    <row r="51" spans="1:8" x14ac:dyDescent="0.25">
      <c r="A51" s="7" t="s">
        <v>90</v>
      </c>
      <c r="B51" s="16">
        <v>6.8965517241379297</v>
      </c>
      <c r="C51" s="17">
        <v>5.0306748466257698</v>
      </c>
      <c r="D51" s="16">
        <v>4.6715911359552802</v>
      </c>
      <c r="E51" s="17">
        <v>2.93866514871211</v>
      </c>
      <c r="F51" s="12"/>
      <c r="G51" s="10">
        <f t="shared" si="2"/>
        <v>1.8658768775121599</v>
      </c>
      <c r="H51" s="11">
        <f t="shared" si="3"/>
        <v>1.7329259872431702</v>
      </c>
    </row>
    <row r="52" spans="1:8" x14ac:dyDescent="0.25">
      <c r="A52" s="7" t="s">
        <v>91</v>
      </c>
      <c r="B52" s="16">
        <v>1.47058823529412</v>
      </c>
      <c r="C52" s="17">
        <v>0.92024539877300604</v>
      </c>
      <c r="D52" s="16">
        <v>1.76349238038198</v>
      </c>
      <c r="E52" s="17">
        <v>1.20250462501779</v>
      </c>
      <c r="F52" s="12"/>
      <c r="G52" s="10">
        <f t="shared" si="2"/>
        <v>0.55034283652111393</v>
      </c>
      <c r="H52" s="11">
        <f t="shared" si="3"/>
        <v>0.56098775536418999</v>
      </c>
    </row>
    <row r="53" spans="1:8" x14ac:dyDescent="0.25">
      <c r="A53" s="142" t="s">
        <v>40</v>
      </c>
      <c r="B53" s="153">
        <v>5.0709939148073001E-2</v>
      </c>
      <c r="C53" s="154">
        <v>0.184049079754601</v>
      </c>
      <c r="D53" s="153">
        <v>0.113129699873561</v>
      </c>
      <c r="E53" s="154">
        <v>0.12096200370001399</v>
      </c>
      <c r="F53" s="155"/>
      <c r="G53" s="156">
        <f t="shared" si="2"/>
        <v>-0.13333914060652799</v>
      </c>
      <c r="H53" s="157">
        <f t="shared" si="3"/>
        <v>-7.8323038264529882E-3</v>
      </c>
    </row>
    <row r="54" spans="1:8" x14ac:dyDescent="0.25">
      <c r="A54" s="7" t="s">
        <v>45</v>
      </c>
      <c r="B54" s="16">
        <v>0</v>
      </c>
      <c r="C54" s="17">
        <v>0</v>
      </c>
      <c r="D54" s="16">
        <v>6.6546882278565303E-3</v>
      </c>
      <c r="E54" s="17">
        <v>1.42308239647076E-2</v>
      </c>
      <c r="F54" s="12"/>
      <c r="G54" s="10">
        <f t="shared" si="2"/>
        <v>0</v>
      </c>
      <c r="H54" s="11">
        <f t="shared" si="3"/>
        <v>-7.5761357368510701E-3</v>
      </c>
    </row>
    <row r="55" spans="1:8" x14ac:dyDescent="0.25">
      <c r="A55" s="7" t="s">
        <v>46</v>
      </c>
      <c r="B55" s="16">
        <v>0.50709939148073002</v>
      </c>
      <c r="C55" s="17">
        <v>0.245398773006135</v>
      </c>
      <c r="D55" s="16">
        <v>0.32607972316497003</v>
      </c>
      <c r="E55" s="17">
        <v>0.34153977515298101</v>
      </c>
      <c r="F55" s="12"/>
      <c r="G55" s="10">
        <f t="shared" si="2"/>
        <v>0.26170061847459503</v>
      </c>
      <c r="H55" s="11">
        <f t="shared" si="3"/>
        <v>-1.5460051988010981E-2</v>
      </c>
    </row>
    <row r="56" spans="1:8" x14ac:dyDescent="0.25">
      <c r="A56" s="7" t="s">
        <v>49</v>
      </c>
      <c r="B56" s="16">
        <v>0.60851926977687598</v>
      </c>
      <c r="C56" s="17">
        <v>0.55214723926380394</v>
      </c>
      <c r="D56" s="16">
        <v>0.36600785253210905</v>
      </c>
      <c r="E56" s="17">
        <v>0.60481001850007099</v>
      </c>
      <c r="F56" s="12"/>
      <c r="G56" s="10">
        <f t="shared" si="2"/>
        <v>5.6372030513072047E-2</v>
      </c>
      <c r="H56" s="11">
        <f t="shared" si="3"/>
        <v>-0.23880216596796194</v>
      </c>
    </row>
    <row r="57" spans="1:8" x14ac:dyDescent="0.25">
      <c r="A57" s="7" t="s">
        <v>52</v>
      </c>
      <c r="B57" s="16">
        <v>0</v>
      </c>
      <c r="C57" s="17">
        <v>0</v>
      </c>
      <c r="D57" s="16">
        <v>6.6546882278565303E-3</v>
      </c>
      <c r="E57" s="17">
        <v>7.1154119823537802E-3</v>
      </c>
      <c r="F57" s="12"/>
      <c r="G57" s="10">
        <f t="shared" si="2"/>
        <v>0</v>
      </c>
      <c r="H57" s="11">
        <f t="shared" si="3"/>
        <v>-4.6072375449724996E-4</v>
      </c>
    </row>
    <row r="58" spans="1:8" x14ac:dyDescent="0.25">
      <c r="A58" s="7" t="s">
        <v>53</v>
      </c>
      <c r="B58" s="16">
        <v>0.96348884381338706</v>
      </c>
      <c r="C58" s="17">
        <v>1.6564417177914101</v>
      </c>
      <c r="D58" s="16">
        <v>1.1911891927863201</v>
      </c>
      <c r="E58" s="17">
        <v>1.35192827664722</v>
      </c>
      <c r="F58" s="12"/>
      <c r="G58" s="10">
        <f t="shared" si="2"/>
        <v>-0.69295287397802308</v>
      </c>
      <c r="H58" s="11">
        <f t="shared" si="3"/>
        <v>-0.16073908386089997</v>
      </c>
    </row>
    <row r="59" spans="1:8" x14ac:dyDescent="0.25">
      <c r="A59" s="7" t="s">
        <v>55</v>
      </c>
      <c r="B59" s="16">
        <v>5.0709939148073001E-2</v>
      </c>
      <c r="C59" s="17">
        <v>0</v>
      </c>
      <c r="D59" s="16">
        <v>6.6546882278565303E-3</v>
      </c>
      <c r="E59" s="17">
        <v>0</v>
      </c>
      <c r="F59" s="12"/>
      <c r="G59" s="10">
        <f t="shared" si="2"/>
        <v>5.0709939148073001E-2</v>
      </c>
      <c r="H59" s="11">
        <f t="shared" si="3"/>
        <v>6.6546882278565303E-3</v>
      </c>
    </row>
    <row r="60" spans="1:8" x14ac:dyDescent="0.25">
      <c r="A60" s="7" t="s">
        <v>58</v>
      </c>
      <c r="B60" s="16">
        <v>0.30425963488843799</v>
      </c>
      <c r="C60" s="17">
        <v>0.184049079754601</v>
      </c>
      <c r="D60" s="16">
        <v>0.26618752911426102</v>
      </c>
      <c r="E60" s="17">
        <v>0.16365447559413701</v>
      </c>
      <c r="F60" s="12"/>
      <c r="G60" s="10">
        <f t="shared" si="2"/>
        <v>0.12021055513383699</v>
      </c>
      <c r="H60" s="11">
        <f t="shared" si="3"/>
        <v>0.10253305352012401</v>
      </c>
    </row>
    <row r="61" spans="1:8" x14ac:dyDescent="0.25">
      <c r="A61" s="7" t="s">
        <v>65</v>
      </c>
      <c r="B61" s="16">
        <v>0.101419878296146</v>
      </c>
      <c r="C61" s="17">
        <v>0</v>
      </c>
      <c r="D61" s="16">
        <v>6.65468822785652E-2</v>
      </c>
      <c r="E61" s="17">
        <v>4.2692471894122702E-2</v>
      </c>
      <c r="F61" s="12"/>
      <c r="G61" s="10">
        <f t="shared" si="2"/>
        <v>0.101419878296146</v>
      </c>
      <c r="H61" s="11">
        <f t="shared" si="3"/>
        <v>2.3854410384442498E-2</v>
      </c>
    </row>
    <row r="62" spans="1:8" x14ac:dyDescent="0.25">
      <c r="A62" s="7" t="s">
        <v>66</v>
      </c>
      <c r="B62" s="16">
        <v>0</v>
      </c>
      <c r="C62" s="17">
        <v>0</v>
      </c>
      <c r="D62" s="16">
        <v>0</v>
      </c>
      <c r="E62" s="17">
        <v>7.1154119823537802E-3</v>
      </c>
      <c r="F62" s="12"/>
      <c r="G62" s="10">
        <f t="shared" si="2"/>
        <v>0</v>
      </c>
      <c r="H62" s="11">
        <f t="shared" si="3"/>
        <v>-7.1154119823537802E-3</v>
      </c>
    </row>
    <row r="63" spans="1:8" x14ac:dyDescent="0.25">
      <c r="A63" s="7" t="s">
        <v>70</v>
      </c>
      <c r="B63" s="16">
        <v>0</v>
      </c>
      <c r="C63" s="17">
        <v>0</v>
      </c>
      <c r="D63" s="16">
        <v>6.6546882278565303E-3</v>
      </c>
      <c r="E63" s="17">
        <v>0</v>
      </c>
      <c r="F63" s="12"/>
      <c r="G63" s="10">
        <f t="shared" si="2"/>
        <v>0</v>
      </c>
      <c r="H63" s="11">
        <f t="shared" si="3"/>
        <v>6.6546882278565303E-3</v>
      </c>
    </row>
    <row r="64" spans="1:8" x14ac:dyDescent="0.25">
      <c r="A64" s="7" t="s">
        <v>81</v>
      </c>
      <c r="B64" s="16">
        <v>0</v>
      </c>
      <c r="C64" s="17">
        <v>0.42944785276073599</v>
      </c>
      <c r="D64" s="16">
        <v>0.113129699873561</v>
      </c>
      <c r="E64" s="17">
        <v>7.8269531805891607E-2</v>
      </c>
      <c r="F64" s="12"/>
      <c r="G64" s="10">
        <f t="shared" si="2"/>
        <v>-0.42944785276073599</v>
      </c>
      <c r="H64" s="11">
        <f t="shared" si="3"/>
        <v>3.4860168067669395E-2</v>
      </c>
    </row>
    <row r="65" spans="1:8" x14ac:dyDescent="0.25">
      <c r="A65" s="7" t="s">
        <v>82</v>
      </c>
      <c r="B65" s="16">
        <v>0</v>
      </c>
      <c r="C65" s="17">
        <v>0</v>
      </c>
      <c r="D65" s="16">
        <v>6.6546882278565303E-3</v>
      </c>
      <c r="E65" s="17">
        <v>0</v>
      </c>
      <c r="F65" s="12"/>
      <c r="G65" s="10">
        <f t="shared" si="2"/>
        <v>0</v>
      </c>
      <c r="H65" s="11">
        <f t="shared" si="3"/>
        <v>6.6546882278565303E-3</v>
      </c>
    </row>
    <row r="66" spans="1:8" x14ac:dyDescent="0.25">
      <c r="A66" s="7" t="s">
        <v>89</v>
      </c>
      <c r="B66" s="16">
        <v>0</v>
      </c>
      <c r="C66" s="17">
        <v>6.13496932515337E-2</v>
      </c>
      <c r="D66" s="16">
        <v>6.65468822785652E-2</v>
      </c>
      <c r="E66" s="17">
        <v>6.4038707841183998E-2</v>
      </c>
      <c r="F66" s="12"/>
      <c r="G66" s="10">
        <f t="shared" si="2"/>
        <v>-6.13496932515337E-2</v>
      </c>
      <c r="H66" s="11">
        <f t="shared" si="3"/>
        <v>2.5081744373812026E-3</v>
      </c>
    </row>
    <row r="67" spans="1:8" x14ac:dyDescent="0.25">
      <c r="A67" s="7" t="s">
        <v>92</v>
      </c>
      <c r="B67" s="16">
        <v>0.25354969574036501</v>
      </c>
      <c r="C67" s="17">
        <v>0.122699386503067</v>
      </c>
      <c r="D67" s="16">
        <v>0.28615159379783101</v>
      </c>
      <c r="E67" s="17">
        <v>0.20634694748825999</v>
      </c>
      <c r="F67" s="12"/>
      <c r="G67" s="10">
        <f t="shared" si="2"/>
        <v>0.13085030923729801</v>
      </c>
      <c r="H67" s="11">
        <f t="shared" si="3"/>
        <v>7.9804646309571015E-2</v>
      </c>
    </row>
    <row r="68" spans="1:8" x14ac:dyDescent="0.25">
      <c r="A68" s="1"/>
      <c r="B68" s="18"/>
      <c r="C68" s="19"/>
      <c r="D68" s="18"/>
      <c r="E68" s="19"/>
      <c r="F68" s="15"/>
      <c r="G68" s="13"/>
      <c r="H68" s="14"/>
    </row>
    <row r="69" spans="1:8" s="43" customFormat="1" ht="13" x14ac:dyDescent="0.3">
      <c r="A69" s="27" t="s">
        <v>5</v>
      </c>
      <c r="B69" s="44">
        <f>SUM(B6:B68)</f>
        <v>100.00000000000001</v>
      </c>
      <c r="C69" s="45">
        <f>SUM(C6:C68)</f>
        <v>100.00000000000003</v>
      </c>
      <c r="D69" s="44">
        <f>SUM(D6:D68)</f>
        <v>100.00000000000001</v>
      </c>
      <c r="E69" s="45">
        <f>SUM(E6:E68)</f>
        <v>100.00000000000001</v>
      </c>
      <c r="F69" s="49"/>
      <c r="G69" s="50">
        <f>SUM(G6:G68)</f>
        <v>-7.6355588518595141E-14</v>
      </c>
      <c r="H69" s="51">
        <f>SUM(H6:H68)</f>
        <v>3.4069969068184491E-14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104</v>
      </c>
      <c r="B7" s="78">
        <f>SUM($B8:$B11)</f>
        <v>300</v>
      </c>
      <c r="C7" s="79">
        <f>SUM($C8:$C11)</f>
        <v>253</v>
      </c>
      <c r="D7" s="78">
        <f>SUM($D8:$D11)</f>
        <v>2234</v>
      </c>
      <c r="E7" s="79">
        <f>SUM($E8:$E11)</f>
        <v>2387</v>
      </c>
      <c r="F7" s="80"/>
      <c r="G7" s="78">
        <f>B7-C7</f>
        <v>47</v>
      </c>
      <c r="H7" s="79">
        <f>D7-E7</f>
        <v>-153</v>
      </c>
      <c r="I7" s="54">
        <f>IF(C7=0, "-", IF(G7/C7&lt;10, G7/C7, "&gt;999%"))</f>
        <v>0.1857707509881423</v>
      </c>
      <c r="J7" s="55">
        <f>IF(E7=0, "-", IF(H7/E7&lt;10, H7/E7, "&gt;999%"))</f>
        <v>-6.4097193129451197E-2</v>
      </c>
    </row>
    <row r="8" spans="1:10" x14ac:dyDescent="0.25">
      <c r="A8" s="158" t="s">
        <v>153</v>
      </c>
      <c r="B8" s="65">
        <v>130</v>
      </c>
      <c r="C8" s="66">
        <v>144</v>
      </c>
      <c r="D8" s="65">
        <v>1110</v>
      </c>
      <c r="E8" s="66">
        <v>1248</v>
      </c>
      <c r="F8" s="67"/>
      <c r="G8" s="65">
        <f>B8-C8</f>
        <v>-14</v>
      </c>
      <c r="H8" s="66">
        <f>D8-E8</f>
        <v>-138</v>
      </c>
      <c r="I8" s="8">
        <f>IF(C8=0, "-", IF(G8/C8&lt;10, G8/C8, "&gt;999%"))</f>
        <v>-9.7222222222222224E-2</v>
      </c>
      <c r="J8" s="9">
        <f>IF(E8=0, "-", IF(H8/E8&lt;10, H8/E8, "&gt;999%"))</f>
        <v>-0.11057692307692307</v>
      </c>
    </row>
    <row r="9" spans="1:10" x14ac:dyDescent="0.25">
      <c r="A9" s="158" t="s">
        <v>154</v>
      </c>
      <c r="B9" s="65">
        <v>51</v>
      </c>
      <c r="C9" s="66">
        <v>43</v>
      </c>
      <c r="D9" s="65">
        <v>572</v>
      </c>
      <c r="E9" s="66">
        <v>500</v>
      </c>
      <c r="F9" s="67"/>
      <c r="G9" s="65">
        <f>B9-C9</f>
        <v>8</v>
      </c>
      <c r="H9" s="66">
        <f>D9-E9</f>
        <v>72</v>
      </c>
      <c r="I9" s="8">
        <f>IF(C9=0, "-", IF(G9/C9&lt;10, G9/C9, "&gt;999%"))</f>
        <v>0.18604651162790697</v>
      </c>
      <c r="J9" s="9">
        <f>IF(E9=0, "-", IF(H9/E9&lt;10, H9/E9, "&gt;999%"))</f>
        <v>0.14399999999999999</v>
      </c>
    </row>
    <row r="10" spans="1:10" x14ac:dyDescent="0.25">
      <c r="A10" s="158" t="s">
        <v>155</v>
      </c>
      <c r="B10" s="65">
        <v>6</v>
      </c>
      <c r="C10" s="66">
        <v>10</v>
      </c>
      <c r="D10" s="65">
        <v>53</v>
      </c>
      <c r="E10" s="66">
        <v>150</v>
      </c>
      <c r="F10" s="67"/>
      <c r="G10" s="65">
        <f>B10-C10</f>
        <v>-4</v>
      </c>
      <c r="H10" s="66">
        <f>D10-E10</f>
        <v>-97</v>
      </c>
      <c r="I10" s="8">
        <f>IF(C10=0, "-", IF(G10/C10&lt;10, G10/C10, "&gt;999%"))</f>
        <v>-0.4</v>
      </c>
      <c r="J10" s="9">
        <f>IF(E10=0, "-", IF(H10/E10&lt;10, H10/E10, "&gt;999%"))</f>
        <v>-0.64666666666666661</v>
      </c>
    </row>
    <row r="11" spans="1:10" x14ac:dyDescent="0.25">
      <c r="A11" s="158" t="s">
        <v>156</v>
      </c>
      <c r="B11" s="65">
        <v>113</v>
      </c>
      <c r="C11" s="66">
        <v>56</v>
      </c>
      <c r="D11" s="65">
        <v>499</v>
      </c>
      <c r="E11" s="66">
        <v>489</v>
      </c>
      <c r="F11" s="67"/>
      <c r="G11" s="65">
        <f>B11-C11</f>
        <v>57</v>
      </c>
      <c r="H11" s="66">
        <f>D11-E11</f>
        <v>10</v>
      </c>
      <c r="I11" s="8">
        <f>IF(C11=0, "-", IF(G11/C11&lt;10, G11/C11, "&gt;999%"))</f>
        <v>1.0178571428571428</v>
      </c>
      <c r="J11" s="9">
        <f>IF(E11=0, "-", IF(H11/E11&lt;10, H11/E11, "&gt;999%"))</f>
        <v>2.0449897750511249E-2</v>
      </c>
    </row>
    <row r="12" spans="1:10" x14ac:dyDescent="0.25">
      <c r="A12" s="7"/>
      <c r="B12" s="65"/>
      <c r="C12" s="66"/>
      <c r="D12" s="65"/>
      <c r="E12" s="66"/>
      <c r="F12" s="67"/>
      <c r="G12" s="65"/>
      <c r="H12" s="66"/>
      <c r="I12" s="8"/>
      <c r="J12" s="9"/>
    </row>
    <row r="13" spans="1:10" s="160" customFormat="1" ht="13" x14ac:dyDescent="0.3">
      <c r="A13" s="159" t="s">
        <v>113</v>
      </c>
      <c r="B13" s="78">
        <f>SUM($B14:$B17)</f>
        <v>1104</v>
      </c>
      <c r="C13" s="79">
        <f>SUM($C14:$C17)</f>
        <v>814</v>
      </c>
      <c r="D13" s="78">
        <f>SUM($D14:$D17)</f>
        <v>8249</v>
      </c>
      <c r="E13" s="79">
        <f>SUM($E14:$E17)</f>
        <v>6952</v>
      </c>
      <c r="F13" s="80"/>
      <c r="G13" s="78">
        <f>B13-C13</f>
        <v>290</v>
      </c>
      <c r="H13" s="79">
        <f>D13-E13</f>
        <v>1297</v>
      </c>
      <c r="I13" s="54">
        <f>IF(C13=0, "-", IF(G13/C13&lt;10, G13/C13, "&gt;999%"))</f>
        <v>0.35626535626535627</v>
      </c>
      <c r="J13" s="55">
        <f>IF(E13=0, "-", IF(H13/E13&lt;10, H13/E13, "&gt;999%"))</f>
        <v>0.1865650172612198</v>
      </c>
    </row>
    <row r="14" spans="1:10" x14ac:dyDescent="0.25">
      <c r="A14" s="158" t="s">
        <v>153</v>
      </c>
      <c r="B14" s="65">
        <v>591</v>
      </c>
      <c r="C14" s="66">
        <v>487</v>
      </c>
      <c r="D14" s="65">
        <v>4820</v>
      </c>
      <c r="E14" s="66">
        <v>4335</v>
      </c>
      <c r="F14" s="67"/>
      <c r="G14" s="65">
        <f>B14-C14</f>
        <v>104</v>
      </c>
      <c r="H14" s="66">
        <f>D14-E14</f>
        <v>485</v>
      </c>
      <c r="I14" s="8">
        <f>IF(C14=0, "-", IF(G14/C14&lt;10, G14/C14, "&gt;999%"))</f>
        <v>0.2135523613963039</v>
      </c>
      <c r="J14" s="9">
        <f>IF(E14=0, "-", IF(H14/E14&lt;10, H14/E14, "&gt;999%"))</f>
        <v>0.1118800461361015</v>
      </c>
    </row>
    <row r="15" spans="1:10" x14ac:dyDescent="0.25">
      <c r="A15" s="158" t="s">
        <v>154</v>
      </c>
      <c r="B15" s="65">
        <v>257</v>
      </c>
      <c r="C15" s="66">
        <v>193</v>
      </c>
      <c r="D15" s="65">
        <v>2134</v>
      </c>
      <c r="E15" s="66">
        <v>1628</v>
      </c>
      <c r="F15" s="67"/>
      <c r="G15" s="65">
        <f>B15-C15</f>
        <v>64</v>
      </c>
      <c r="H15" s="66">
        <f>D15-E15</f>
        <v>506</v>
      </c>
      <c r="I15" s="8">
        <f>IF(C15=0, "-", IF(G15/C15&lt;10, G15/C15, "&gt;999%"))</f>
        <v>0.33160621761658032</v>
      </c>
      <c r="J15" s="9">
        <f>IF(E15=0, "-", IF(H15/E15&lt;10, H15/E15, "&gt;999%"))</f>
        <v>0.3108108108108108</v>
      </c>
    </row>
    <row r="16" spans="1:10" x14ac:dyDescent="0.25">
      <c r="A16" s="158" t="s">
        <v>155</v>
      </c>
      <c r="B16" s="65">
        <v>99</v>
      </c>
      <c r="C16" s="66">
        <v>36</v>
      </c>
      <c r="D16" s="65">
        <v>526</v>
      </c>
      <c r="E16" s="66">
        <v>491</v>
      </c>
      <c r="F16" s="67"/>
      <c r="G16" s="65">
        <f>B16-C16</f>
        <v>63</v>
      </c>
      <c r="H16" s="66">
        <f>D16-E16</f>
        <v>35</v>
      </c>
      <c r="I16" s="8">
        <f>IF(C16=0, "-", IF(G16/C16&lt;10, G16/C16, "&gt;999%"))</f>
        <v>1.75</v>
      </c>
      <c r="J16" s="9">
        <f>IF(E16=0, "-", IF(H16/E16&lt;10, H16/E16, "&gt;999%"))</f>
        <v>7.128309572301425E-2</v>
      </c>
    </row>
    <row r="17" spans="1:10" x14ac:dyDescent="0.25">
      <c r="A17" s="158" t="s">
        <v>156</v>
      </c>
      <c r="B17" s="65">
        <v>157</v>
      </c>
      <c r="C17" s="66">
        <v>98</v>
      </c>
      <c r="D17" s="65">
        <v>769</v>
      </c>
      <c r="E17" s="66">
        <v>498</v>
      </c>
      <c r="F17" s="67"/>
      <c r="G17" s="65">
        <f>B17-C17</f>
        <v>59</v>
      </c>
      <c r="H17" s="66">
        <f>D17-E17</f>
        <v>271</v>
      </c>
      <c r="I17" s="8">
        <f>IF(C17=0, "-", IF(G17/C17&lt;10, G17/C17, "&gt;999%"))</f>
        <v>0.60204081632653061</v>
      </c>
      <c r="J17" s="9">
        <f>IF(E17=0, "-", IF(H17/E17&lt;10, H17/E17, "&gt;999%"))</f>
        <v>0.54417670682730923</v>
      </c>
    </row>
    <row r="18" spans="1:10" ht="13" x14ac:dyDescent="0.3">
      <c r="A18" s="22"/>
      <c r="B18" s="74"/>
      <c r="C18" s="75"/>
      <c r="D18" s="74"/>
      <c r="E18" s="75"/>
      <c r="F18" s="76"/>
      <c r="G18" s="74"/>
      <c r="H18" s="75"/>
      <c r="I18" s="23"/>
      <c r="J18" s="24"/>
    </row>
    <row r="19" spans="1:10" s="160" customFormat="1" ht="13" x14ac:dyDescent="0.3">
      <c r="A19" s="159" t="s">
        <v>119</v>
      </c>
      <c r="B19" s="78">
        <f>SUM($B20:$B23)</f>
        <v>490</v>
      </c>
      <c r="C19" s="79">
        <f>SUM($C20:$C23)</f>
        <v>485</v>
      </c>
      <c r="D19" s="78">
        <f>SUM($D20:$D23)</f>
        <v>3941</v>
      </c>
      <c r="E19" s="79">
        <f>SUM($E20:$E23)</f>
        <v>4144</v>
      </c>
      <c r="F19" s="80"/>
      <c r="G19" s="78">
        <f>B19-C19</f>
        <v>5</v>
      </c>
      <c r="H19" s="79">
        <f>D19-E19</f>
        <v>-203</v>
      </c>
      <c r="I19" s="54">
        <f>IF(C19=0, "-", IF(G19/C19&lt;10, G19/C19, "&gt;999%"))</f>
        <v>1.0309278350515464E-2</v>
      </c>
      <c r="J19" s="55">
        <f>IF(E19=0, "-", IF(H19/E19&lt;10, H19/E19, "&gt;999%"))</f>
        <v>-4.8986486486486486E-2</v>
      </c>
    </row>
    <row r="20" spans="1:10" x14ac:dyDescent="0.25">
      <c r="A20" s="158" t="s">
        <v>153</v>
      </c>
      <c r="B20" s="65">
        <v>163</v>
      </c>
      <c r="C20" s="66">
        <v>150</v>
      </c>
      <c r="D20" s="65">
        <v>1124</v>
      </c>
      <c r="E20" s="66">
        <v>1321</v>
      </c>
      <c r="F20" s="67"/>
      <c r="G20" s="65">
        <f>B20-C20</f>
        <v>13</v>
      </c>
      <c r="H20" s="66">
        <f>D20-E20</f>
        <v>-197</v>
      </c>
      <c r="I20" s="8">
        <f>IF(C20=0, "-", IF(G20/C20&lt;10, G20/C20, "&gt;999%"))</f>
        <v>8.666666666666667E-2</v>
      </c>
      <c r="J20" s="9">
        <f>IF(E20=0, "-", IF(H20/E20&lt;10, H20/E20, "&gt;999%"))</f>
        <v>-0.14912944738834216</v>
      </c>
    </row>
    <row r="21" spans="1:10" x14ac:dyDescent="0.25">
      <c r="A21" s="158" t="s">
        <v>154</v>
      </c>
      <c r="B21" s="65">
        <v>286</v>
      </c>
      <c r="C21" s="66">
        <v>271</v>
      </c>
      <c r="D21" s="65">
        <v>2398</v>
      </c>
      <c r="E21" s="66">
        <v>2374</v>
      </c>
      <c r="F21" s="67"/>
      <c r="G21" s="65">
        <f>B21-C21</f>
        <v>15</v>
      </c>
      <c r="H21" s="66">
        <f>D21-E21</f>
        <v>24</v>
      </c>
      <c r="I21" s="8">
        <f>IF(C21=0, "-", IF(G21/C21&lt;10, G21/C21, "&gt;999%"))</f>
        <v>5.5350553505535055E-2</v>
      </c>
      <c r="J21" s="9">
        <f>IF(E21=0, "-", IF(H21/E21&lt;10, H21/E21, "&gt;999%"))</f>
        <v>1.0109519797809604E-2</v>
      </c>
    </row>
    <row r="22" spans="1:10" x14ac:dyDescent="0.25">
      <c r="A22" s="158" t="s">
        <v>155</v>
      </c>
      <c r="B22" s="65">
        <v>37</v>
      </c>
      <c r="C22" s="66">
        <v>46</v>
      </c>
      <c r="D22" s="65">
        <v>341</v>
      </c>
      <c r="E22" s="66">
        <v>326</v>
      </c>
      <c r="F22" s="67"/>
      <c r="G22" s="65">
        <f>B22-C22</f>
        <v>-9</v>
      </c>
      <c r="H22" s="66">
        <f>D22-E22</f>
        <v>15</v>
      </c>
      <c r="I22" s="8">
        <f>IF(C22=0, "-", IF(G22/C22&lt;10, G22/C22, "&gt;999%"))</f>
        <v>-0.19565217391304349</v>
      </c>
      <c r="J22" s="9">
        <f>IF(E22=0, "-", IF(H22/E22&lt;10, H22/E22, "&gt;999%"))</f>
        <v>4.6012269938650305E-2</v>
      </c>
    </row>
    <row r="23" spans="1:10" x14ac:dyDescent="0.25">
      <c r="A23" s="158" t="s">
        <v>156</v>
      </c>
      <c r="B23" s="65">
        <v>4</v>
      </c>
      <c r="C23" s="66">
        <v>18</v>
      </c>
      <c r="D23" s="65">
        <v>78</v>
      </c>
      <c r="E23" s="66">
        <v>123</v>
      </c>
      <c r="F23" s="67"/>
      <c r="G23" s="65">
        <f>B23-C23</f>
        <v>-14</v>
      </c>
      <c r="H23" s="66">
        <f>D23-E23</f>
        <v>-45</v>
      </c>
      <c r="I23" s="8">
        <f>IF(C23=0, "-", IF(G23/C23&lt;10, G23/C23, "&gt;999%"))</f>
        <v>-0.77777777777777779</v>
      </c>
      <c r="J23" s="9">
        <f>IF(E23=0, "-", IF(H23/E23&lt;10, H23/E23, "&gt;999%"))</f>
        <v>-0.36585365853658536</v>
      </c>
    </row>
    <row r="24" spans="1:10" x14ac:dyDescent="0.25">
      <c r="A24" s="7"/>
      <c r="B24" s="65"/>
      <c r="C24" s="66"/>
      <c r="D24" s="65"/>
      <c r="E24" s="66"/>
      <c r="F24" s="67"/>
      <c r="G24" s="65"/>
      <c r="H24" s="66"/>
      <c r="I24" s="8"/>
      <c r="J24" s="9"/>
    </row>
    <row r="25" spans="1:10" s="43" customFormat="1" ht="13" x14ac:dyDescent="0.3">
      <c r="A25" s="53" t="s">
        <v>29</v>
      </c>
      <c r="B25" s="78">
        <f>SUM($B26:$B29)</f>
        <v>1894</v>
      </c>
      <c r="C25" s="79">
        <f>SUM($C26:$C29)</f>
        <v>1552</v>
      </c>
      <c r="D25" s="78">
        <f>SUM($D26:$D29)</f>
        <v>14424</v>
      </c>
      <c r="E25" s="79">
        <f>SUM($E26:$E29)</f>
        <v>13483</v>
      </c>
      <c r="F25" s="80"/>
      <c r="G25" s="78">
        <f>B25-C25</f>
        <v>342</v>
      </c>
      <c r="H25" s="79">
        <f>D25-E25</f>
        <v>941</v>
      </c>
      <c r="I25" s="54">
        <f>IF(C25=0, "-", IF(G25/C25&lt;10, G25/C25, "&gt;999%"))</f>
        <v>0.22036082474226804</v>
      </c>
      <c r="J25" s="55">
        <f>IF(E25=0, "-", IF(H25/E25&lt;10, H25/E25, "&gt;999%"))</f>
        <v>6.979158940888526E-2</v>
      </c>
    </row>
    <row r="26" spans="1:10" x14ac:dyDescent="0.25">
      <c r="A26" s="158" t="s">
        <v>153</v>
      </c>
      <c r="B26" s="65">
        <v>884</v>
      </c>
      <c r="C26" s="66">
        <v>781</v>
      </c>
      <c r="D26" s="65">
        <v>7054</v>
      </c>
      <c r="E26" s="66">
        <v>6904</v>
      </c>
      <c r="F26" s="67"/>
      <c r="G26" s="65">
        <f>B26-C26</f>
        <v>103</v>
      </c>
      <c r="H26" s="66">
        <f>D26-E26</f>
        <v>150</v>
      </c>
      <c r="I26" s="8">
        <f>IF(C26=0, "-", IF(G26/C26&lt;10, G26/C26, "&gt;999%"))</f>
        <v>0.13188220230473752</v>
      </c>
      <c r="J26" s="9">
        <f>IF(E26=0, "-", IF(H26/E26&lt;10, H26/E26, "&gt;999%"))</f>
        <v>2.1726535341830822E-2</v>
      </c>
    </row>
    <row r="27" spans="1:10" x14ac:dyDescent="0.25">
      <c r="A27" s="158" t="s">
        <v>154</v>
      </c>
      <c r="B27" s="65">
        <v>594</v>
      </c>
      <c r="C27" s="66">
        <v>507</v>
      </c>
      <c r="D27" s="65">
        <v>5104</v>
      </c>
      <c r="E27" s="66">
        <v>4502</v>
      </c>
      <c r="F27" s="67"/>
      <c r="G27" s="65">
        <f>B27-C27</f>
        <v>87</v>
      </c>
      <c r="H27" s="66">
        <f>D27-E27</f>
        <v>602</v>
      </c>
      <c r="I27" s="8">
        <f>IF(C27=0, "-", IF(G27/C27&lt;10, G27/C27, "&gt;999%"))</f>
        <v>0.17159763313609466</v>
      </c>
      <c r="J27" s="9">
        <f>IF(E27=0, "-", IF(H27/E27&lt;10, H27/E27, "&gt;999%"))</f>
        <v>0.13371834740115504</v>
      </c>
    </row>
    <row r="28" spans="1:10" x14ac:dyDescent="0.25">
      <c r="A28" s="158" t="s">
        <v>155</v>
      </c>
      <c r="B28" s="65">
        <v>142</v>
      </c>
      <c r="C28" s="66">
        <v>92</v>
      </c>
      <c r="D28" s="65">
        <v>920</v>
      </c>
      <c r="E28" s="66">
        <v>967</v>
      </c>
      <c r="F28" s="67"/>
      <c r="G28" s="65">
        <f>B28-C28</f>
        <v>50</v>
      </c>
      <c r="H28" s="66">
        <f>D28-E28</f>
        <v>-47</v>
      </c>
      <c r="I28" s="8">
        <f>IF(C28=0, "-", IF(G28/C28&lt;10, G28/C28, "&gt;999%"))</f>
        <v>0.54347826086956519</v>
      </c>
      <c r="J28" s="9">
        <f>IF(E28=0, "-", IF(H28/E28&lt;10, H28/E28, "&gt;999%"))</f>
        <v>-4.8603929679420892E-2</v>
      </c>
    </row>
    <row r="29" spans="1:10" x14ac:dyDescent="0.25">
      <c r="A29" s="158" t="s">
        <v>156</v>
      </c>
      <c r="B29" s="65">
        <v>274</v>
      </c>
      <c r="C29" s="66">
        <v>172</v>
      </c>
      <c r="D29" s="65">
        <v>1346</v>
      </c>
      <c r="E29" s="66">
        <v>1110</v>
      </c>
      <c r="F29" s="67"/>
      <c r="G29" s="65">
        <f>B29-C29</f>
        <v>102</v>
      </c>
      <c r="H29" s="66">
        <f>D29-E29</f>
        <v>236</v>
      </c>
      <c r="I29" s="8">
        <f>IF(C29=0, "-", IF(G29/C29&lt;10, G29/C29, "&gt;999%"))</f>
        <v>0.59302325581395354</v>
      </c>
      <c r="J29" s="9">
        <f>IF(E29=0, "-", IF(H29/E29&lt;10, H29/E29, "&gt;999%"))</f>
        <v>0.21261261261261261</v>
      </c>
    </row>
    <row r="30" spans="1:10" x14ac:dyDescent="0.25">
      <c r="A30" s="7"/>
      <c r="B30" s="65"/>
      <c r="C30" s="66"/>
      <c r="D30" s="65"/>
      <c r="E30" s="66"/>
      <c r="F30" s="67"/>
      <c r="G30" s="65"/>
      <c r="H30" s="66"/>
      <c r="I30" s="8"/>
      <c r="J30" s="9"/>
    </row>
    <row r="31" spans="1:10" s="43" customFormat="1" ht="13" x14ac:dyDescent="0.3">
      <c r="A31" s="22" t="s">
        <v>120</v>
      </c>
      <c r="B31" s="78">
        <v>78</v>
      </c>
      <c r="C31" s="79">
        <v>78</v>
      </c>
      <c r="D31" s="78">
        <v>603</v>
      </c>
      <c r="E31" s="79">
        <v>571</v>
      </c>
      <c r="F31" s="80"/>
      <c r="G31" s="78">
        <f>B31-C31</f>
        <v>0</v>
      </c>
      <c r="H31" s="79">
        <f>D31-E31</f>
        <v>32</v>
      </c>
      <c r="I31" s="54">
        <f>IF(C31=0, "-", IF(G31/C31&lt;10, G31/C31, "&gt;999%"))</f>
        <v>0</v>
      </c>
      <c r="J31" s="55">
        <f>IF(E31=0, "-", IF(H31/E31&lt;10, H31/E31, "&gt;999%"))</f>
        <v>5.6042031523642732E-2</v>
      </c>
    </row>
    <row r="32" spans="1:10" x14ac:dyDescent="0.25">
      <c r="A32" s="1"/>
      <c r="B32" s="68"/>
      <c r="C32" s="69"/>
      <c r="D32" s="68"/>
      <c r="E32" s="69"/>
      <c r="F32" s="70"/>
      <c r="G32" s="68"/>
      <c r="H32" s="69"/>
      <c r="I32" s="5"/>
      <c r="J32" s="6"/>
    </row>
    <row r="33" spans="1:10" s="43" customFormat="1" ht="13" x14ac:dyDescent="0.3">
      <c r="A33" s="27" t="s">
        <v>5</v>
      </c>
      <c r="B33" s="71">
        <f>SUM(B26:B32)</f>
        <v>1972</v>
      </c>
      <c r="C33" s="77">
        <f>SUM(C26:C32)</f>
        <v>1630</v>
      </c>
      <c r="D33" s="71">
        <f>SUM(D26:D32)</f>
        <v>15027</v>
      </c>
      <c r="E33" s="77">
        <f>SUM(E26:E32)</f>
        <v>14054</v>
      </c>
      <c r="F33" s="73"/>
      <c r="G33" s="71">
        <f>B33-C33</f>
        <v>342</v>
      </c>
      <c r="H33" s="72">
        <f>D33-E33</f>
        <v>973</v>
      </c>
      <c r="I33" s="37">
        <f>IF(C33=0, 0, G33/C33)</f>
        <v>0.20981595092024541</v>
      </c>
      <c r="J33" s="38">
        <f>IF(E33=0, 0, H33/E33)</f>
        <v>6.9232958588302265E-2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104</v>
      </c>
      <c r="B7" s="65"/>
      <c r="C7" s="66"/>
      <c r="D7" s="65"/>
      <c r="E7" s="66"/>
      <c r="F7" s="67"/>
      <c r="G7" s="65"/>
      <c r="H7" s="66"/>
      <c r="I7" s="20"/>
      <c r="J7" s="21"/>
    </row>
    <row r="8" spans="1:10" x14ac:dyDescent="0.25">
      <c r="A8" s="158" t="s">
        <v>157</v>
      </c>
      <c r="B8" s="65">
        <v>12</v>
      </c>
      <c r="C8" s="66">
        <v>22</v>
      </c>
      <c r="D8" s="65">
        <v>89</v>
      </c>
      <c r="E8" s="66">
        <v>99</v>
      </c>
      <c r="F8" s="67"/>
      <c r="G8" s="65">
        <f>B8-C8</f>
        <v>-10</v>
      </c>
      <c r="H8" s="66">
        <f>D8-E8</f>
        <v>-10</v>
      </c>
      <c r="I8" s="20">
        <f>IF(C8=0, "-", IF(G8/C8&lt;10, G8/C8, "&gt;999%"))</f>
        <v>-0.45454545454545453</v>
      </c>
      <c r="J8" s="21">
        <f>IF(E8=0, "-", IF(H8/E8&lt;10, H8/E8, "&gt;999%"))</f>
        <v>-0.10101010101010101</v>
      </c>
    </row>
    <row r="9" spans="1:10" x14ac:dyDescent="0.25">
      <c r="A9" s="158" t="s">
        <v>158</v>
      </c>
      <c r="B9" s="65">
        <v>28</v>
      </c>
      <c r="C9" s="66">
        <v>40</v>
      </c>
      <c r="D9" s="65">
        <v>237</v>
      </c>
      <c r="E9" s="66">
        <v>183</v>
      </c>
      <c r="F9" s="67"/>
      <c r="G9" s="65">
        <f>B9-C9</f>
        <v>-12</v>
      </c>
      <c r="H9" s="66">
        <f>D9-E9</f>
        <v>54</v>
      </c>
      <c r="I9" s="20">
        <f>IF(C9=0, "-", IF(G9/C9&lt;10, G9/C9, "&gt;999%"))</f>
        <v>-0.3</v>
      </c>
      <c r="J9" s="21">
        <f>IF(E9=0, "-", IF(H9/E9&lt;10, H9/E9, "&gt;999%"))</f>
        <v>0.29508196721311475</v>
      </c>
    </row>
    <row r="10" spans="1:10" x14ac:dyDescent="0.25">
      <c r="A10" s="158" t="s">
        <v>159</v>
      </c>
      <c r="B10" s="65">
        <v>21</v>
      </c>
      <c r="C10" s="66">
        <v>17</v>
      </c>
      <c r="D10" s="65">
        <v>220</v>
      </c>
      <c r="E10" s="66">
        <v>238</v>
      </c>
      <c r="F10" s="67"/>
      <c r="G10" s="65">
        <f>B10-C10</f>
        <v>4</v>
      </c>
      <c r="H10" s="66">
        <f>D10-E10</f>
        <v>-18</v>
      </c>
      <c r="I10" s="20">
        <f>IF(C10=0, "-", IF(G10/C10&lt;10, G10/C10, "&gt;999%"))</f>
        <v>0.23529411764705882</v>
      </c>
      <c r="J10" s="21">
        <f>IF(E10=0, "-", IF(H10/E10&lt;10, H10/E10, "&gt;999%"))</f>
        <v>-7.5630252100840331E-2</v>
      </c>
    </row>
    <row r="11" spans="1:10" x14ac:dyDescent="0.25">
      <c r="A11" s="158" t="s">
        <v>160</v>
      </c>
      <c r="B11" s="65">
        <v>239</v>
      </c>
      <c r="C11" s="66">
        <v>174</v>
      </c>
      <c r="D11" s="65">
        <v>1686</v>
      </c>
      <c r="E11" s="66">
        <v>1866</v>
      </c>
      <c r="F11" s="67"/>
      <c r="G11" s="65">
        <f>B11-C11</f>
        <v>65</v>
      </c>
      <c r="H11" s="66">
        <f>D11-E11</f>
        <v>-180</v>
      </c>
      <c r="I11" s="20">
        <f>IF(C11=0, "-", IF(G11/C11&lt;10, G11/C11, "&gt;999%"))</f>
        <v>0.37356321839080459</v>
      </c>
      <c r="J11" s="21">
        <f>IF(E11=0, "-", IF(H11/E11&lt;10, H11/E11, "&gt;999%"))</f>
        <v>-9.6463022508038579E-2</v>
      </c>
    </row>
    <row r="12" spans="1:10" x14ac:dyDescent="0.25">
      <c r="A12" s="158" t="s">
        <v>161</v>
      </c>
      <c r="B12" s="65">
        <v>0</v>
      </c>
      <c r="C12" s="66">
        <v>0</v>
      </c>
      <c r="D12" s="65">
        <v>2</v>
      </c>
      <c r="E12" s="66">
        <v>1</v>
      </c>
      <c r="F12" s="67"/>
      <c r="G12" s="65">
        <f>B12-C12</f>
        <v>0</v>
      </c>
      <c r="H12" s="66">
        <f>D12-E12</f>
        <v>1</v>
      </c>
      <c r="I12" s="20" t="str">
        <f>IF(C12=0, "-", IF(G12/C12&lt;10, G12/C12, "&gt;999%"))</f>
        <v>-</v>
      </c>
      <c r="J12" s="21">
        <f>IF(E12=0, "-", IF(H12/E12&lt;10, H12/E12, "&gt;999%"))</f>
        <v>1</v>
      </c>
    </row>
    <row r="13" spans="1:10" x14ac:dyDescent="0.25">
      <c r="A13" s="7"/>
      <c r="B13" s="65"/>
      <c r="C13" s="66"/>
      <c r="D13" s="65"/>
      <c r="E13" s="66"/>
      <c r="F13" s="67"/>
      <c r="G13" s="65"/>
      <c r="H13" s="66"/>
      <c r="I13" s="20"/>
      <c r="J13" s="21"/>
    </row>
    <row r="14" spans="1:10" s="139" customFormat="1" ht="13" x14ac:dyDescent="0.3">
      <c r="A14" s="159" t="s">
        <v>113</v>
      </c>
      <c r="B14" s="65"/>
      <c r="C14" s="66"/>
      <c r="D14" s="65"/>
      <c r="E14" s="66"/>
      <c r="F14" s="67"/>
      <c r="G14" s="65"/>
      <c r="H14" s="66"/>
      <c r="I14" s="20"/>
      <c r="J14" s="21"/>
    </row>
    <row r="15" spans="1:10" x14ac:dyDescent="0.25">
      <c r="A15" s="158" t="s">
        <v>157</v>
      </c>
      <c r="B15" s="65">
        <v>180</v>
      </c>
      <c r="C15" s="66">
        <v>143</v>
      </c>
      <c r="D15" s="65">
        <v>1213</v>
      </c>
      <c r="E15" s="66">
        <v>1338</v>
      </c>
      <c r="F15" s="67"/>
      <c r="G15" s="65">
        <f>B15-C15</f>
        <v>37</v>
      </c>
      <c r="H15" s="66">
        <f>D15-E15</f>
        <v>-125</v>
      </c>
      <c r="I15" s="20">
        <f>IF(C15=0, "-", IF(G15/C15&lt;10, G15/C15, "&gt;999%"))</f>
        <v>0.25874125874125875</v>
      </c>
      <c r="J15" s="21">
        <f>IF(E15=0, "-", IF(H15/E15&lt;10, H15/E15, "&gt;999%"))</f>
        <v>-9.3423019431988039E-2</v>
      </c>
    </row>
    <row r="16" spans="1:10" x14ac:dyDescent="0.25">
      <c r="A16" s="158" t="s">
        <v>158</v>
      </c>
      <c r="B16" s="65">
        <v>87</v>
      </c>
      <c r="C16" s="66">
        <v>46</v>
      </c>
      <c r="D16" s="65">
        <v>802</v>
      </c>
      <c r="E16" s="66">
        <v>166</v>
      </c>
      <c r="F16" s="67"/>
      <c r="G16" s="65">
        <f>B16-C16</f>
        <v>41</v>
      </c>
      <c r="H16" s="66">
        <f>D16-E16</f>
        <v>636</v>
      </c>
      <c r="I16" s="20">
        <f>IF(C16=0, "-", IF(G16/C16&lt;10, G16/C16, "&gt;999%"))</f>
        <v>0.89130434782608692</v>
      </c>
      <c r="J16" s="21">
        <f>IF(E16=0, "-", IF(H16/E16&lt;10, H16/E16, "&gt;999%"))</f>
        <v>3.8313253012048194</v>
      </c>
    </row>
    <row r="17" spans="1:10" x14ac:dyDescent="0.25">
      <c r="A17" s="158" t="s">
        <v>159</v>
      </c>
      <c r="B17" s="65">
        <v>98</v>
      </c>
      <c r="C17" s="66">
        <v>71</v>
      </c>
      <c r="D17" s="65">
        <v>701</v>
      </c>
      <c r="E17" s="66">
        <v>673</v>
      </c>
      <c r="F17" s="67"/>
      <c r="G17" s="65">
        <f>B17-C17</f>
        <v>27</v>
      </c>
      <c r="H17" s="66">
        <f>D17-E17</f>
        <v>28</v>
      </c>
      <c r="I17" s="20">
        <f>IF(C17=0, "-", IF(G17/C17&lt;10, G17/C17, "&gt;999%"))</f>
        <v>0.38028169014084506</v>
      </c>
      <c r="J17" s="21">
        <f>IF(E17=0, "-", IF(H17/E17&lt;10, H17/E17, "&gt;999%"))</f>
        <v>4.1604754829123326E-2</v>
      </c>
    </row>
    <row r="18" spans="1:10" x14ac:dyDescent="0.25">
      <c r="A18" s="158" t="s">
        <v>160</v>
      </c>
      <c r="B18" s="65">
        <v>714</v>
      </c>
      <c r="C18" s="66">
        <v>542</v>
      </c>
      <c r="D18" s="65">
        <v>5414</v>
      </c>
      <c r="E18" s="66">
        <v>4688</v>
      </c>
      <c r="F18" s="67"/>
      <c r="G18" s="65">
        <f>B18-C18</f>
        <v>172</v>
      </c>
      <c r="H18" s="66">
        <f>D18-E18</f>
        <v>726</v>
      </c>
      <c r="I18" s="20">
        <f>IF(C18=0, "-", IF(G18/C18&lt;10, G18/C18, "&gt;999%"))</f>
        <v>0.31734317343173429</v>
      </c>
      <c r="J18" s="21">
        <f>IF(E18=0, "-", IF(H18/E18&lt;10, H18/E18, "&gt;999%"))</f>
        <v>0.15486348122866894</v>
      </c>
    </row>
    <row r="19" spans="1:10" x14ac:dyDescent="0.25">
      <c r="A19" s="158" t="s">
        <v>161</v>
      </c>
      <c r="B19" s="65">
        <v>25</v>
      </c>
      <c r="C19" s="66">
        <v>12</v>
      </c>
      <c r="D19" s="65">
        <v>119</v>
      </c>
      <c r="E19" s="66">
        <v>87</v>
      </c>
      <c r="F19" s="67"/>
      <c r="G19" s="65">
        <f>B19-C19</f>
        <v>13</v>
      </c>
      <c r="H19" s="66">
        <f>D19-E19</f>
        <v>32</v>
      </c>
      <c r="I19" s="20">
        <f>IF(C19=0, "-", IF(G19/C19&lt;10, G19/C19, "&gt;999%"))</f>
        <v>1.0833333333333333</v>
      </c>
      <c r="J19" s="21">
        <f>IF(E19=0, "-", IF(H19/E19&lt;10, H19/E19, "&gt;999%"))</f>
        <v>0.36781609195402298</v>
      </c>
    </row>
    <row r="20" spans="1:10" x14ac:dyDescent="0.25">
      <c r="A20" s="7"/>
      <c r="B20" s="65"/>
      <c r="C20" s="66"/>
      <c r="D20" s="65"/>
      <c r="E20" s="66"/>
      <c r="F20" s="67"/>
      <c r="G20" s="65"/>
      <c r="H20" s="66"/>
      <c r="I20" s="20"/>
      <c r="J20" s="21"/>
    </row>
    <row r="21" spans="1:10" s="139" customFormat="1" ht="13" x14ac:dyDescent="0.3">
      <c r="A21" s="159" t="s">
        <v>119</v>
      </c>
      <c r="B21" s="65"/>
      <c r="C21" s="66"/>
      <c r="D21" s="65"/>
      <c r="E21" s="66"/>
      <c r="F21" s="67"/>
      <c r="G21" s="65"/>
      <c r="H21" s="66"/>
      <c r="I21" s="20"/>
      <c r="J21" s="21"/>
    </row>
    <row r="22" spans="1:10" x14ac:dyDescent="0.25">
      <c r="A22" s="158" t="s">
        <v>157</v>
      </c>
      <c r="B22" s="65">
        <v>438</v>
      </c>
      <c r="C22" s="66">
        <v>434</v>
      </c>
      <c r="D22" s="65">
        <v>3527</v>
      </c>
      <c r="E22" s="66">
        <v>3732</v>
      </c>
      <c r="F22" s="67"/>
      <c r="G22" s="65">
        <f>B22-C22</f>
        <v>4</v>
      </c>
      <c r="H22" s="66">
        <f>D22-E22</f>
        <v>-205</v>
      </c>
      <c r="I22" s="20">
        <f>IF(C22=0, "-", IF(G22/C22&lt;10, G22/C22, "&gt;999%"))</f>
        <v>9.2165898617511521E-3</v>
      </c>
      <c r="J22" s="21">
        <f>IF(E22=0, "-", IF(H22/E22&lt;10, H22/E22, "&gt;999%"))</f>
        <v>-5.4930332261521969E-2</v>
      </c>
    </row>
    <row r="23" spans="1:10" x14ac:dyDescent="0.25">
      <c r="A23" s="158" t="s">
        <v>158</v>
      </c>
      <c r="B23" s="65">
        <v>0</v>
      </c>
      <c r="C23" s="66">
        <v>0</v>
      </c>
      <c r="D23" s="65">
        <v>3</v>
      </c>
      <c r="E23" s="66">
        <v>0</v>
      </c>
      <c r="F23" s="67"/>
      <c r="G23" s="65">
        <f>B23-C23</f>
        <v>0</v>
      </c>
      <c r="H23" s="66">
        <f>D23-E23</f>
        <v>3</v>
      </c>
      <c r="I23" s="20" t="str">
        <f>IF(C23=0, "-", IF(G23/C23&lt;10, G23/C23, "&gt;999%"))</f>
        <v>-</v>
      </c>
      <c r="J23" s="21" t="str">
        <f>IF(E23=0, "-", IF(H23/E23&lt;10, H23/E23, "&gt;999%"))</f>
        <v>-</v>
      </c>
    </row>
    <row r="24" spans="1:10" x14ac:dyDescent="0.25">
      <c r="A24" s="158" t="s">
        <v>160</v>
      </c>
      <c r="B24" s="65">
        <v>52</v>
      </c>
      <c r="C24" s="66">
        <v>51</v>
      </c>
      <c r="D24" s="65">
        <v>411</v>
      </c>
      <c r="E24" s="66">
        <v>412</v>
      </c>
      <c r="F24" s="67"/>
      <c r="G24" s="65">
        <f>B24-C24</f>
        <v>1</v>
      </c>
      <c r="H24" s="66">
        <f>D24-E24</f>
        <v>-1</v>
      </c>
      <c r="I24" s="20">
        <f>IF(C24=0, "-", IF(G24/C24&lt;10, G24/C24, "&gt;999%"))</f>
        <v>1.9607843137254902E-2</v>
      </c>
      <c r="J24" s="21">
        <f>IF(E24=0, "-", IF(H24/E24&lt;10, H24/E24, "&gt;999%"))</f>
        <v>-2.4271844660194173E-3</v>
      </c>
    </row>
    <row r="25" spans="1:10" x14ac:dyDescent="0.25">
      <c r="A25" s="7"/>
      <c r="B25" s="65"/>
      <c r="C25" s="66"/>
      <c r="D25" s="65"/>
      <c r="E25" s="66"/>
      <c r="F25" s="67"/>
      <c r="G25" s="65"/>
      <c r="H25" s="66"/>
      <c r="I25" s="20"/>
      <c r="J25" s="21"/>
    </row>
    <row r="26" spans="1:10" x14ac:dyDescent="0.25">
      <c r="A26" s="7" t="s">
        <v>120</v>
      </c>
      <c r="B26" s="65">
        <v>78</v>
      </c>
      <c r="C26" s="66">
        <v>78</v>
      </c>
      <c r="D26" s="65">
        <v>603</v>
      </c>
      <c r="E26" s="66">
        <v>571</v>
      </c>
      <c r="F26" s="67"/>
      <c r="G26" s="65">
        <f>B26-C26</f>
        <v>0</v>
      </c>
      <c r="H26" s="66">
        <f>D26-E26</f>
        <v>32</v>
      </c>
      <c r="I26" s="20">
        <f>IF(C26=0, "-", IF(G26/C26&lt;10, G26/C26, "&gt;999%"))</f>
        <v>0</v>
      </c>
      <c r="J26" s="21">
        <f>IF(E26=0, "-", IF(H26/E26&lt;10, H26/E26, "&gt;999%"))</f>
        <v>5.6042031523642732E-2</v>
      </c>
    </row>
    <row r="27" spans="1:10" x14ac:dyDescent="0.25">
      <c r="A27" s="1"/>
      <c r="B27" s="68"/>
      <c r="C27" s="69"/>
      <c r="D27" s="68"/>
      <c r="E27" s="69"/>
      <c r="F27" s="70"/>
      <c r="G27" s="68"/>
      <c r="H27" s="69"/>
      <c r="I27" s="5"/>
      <c r="J27" s="6"/>
    </row>
    <row r="28" spans="1:10" s="43" customFormat="1" ht="13" x14ac:dyDescent="0.3">
      <c r="A28" s="27" t="s">
        <v>5</v>
      </c>
      <c r="B28" s="71">
        <f>SUM(B6:B27)</f>
        <v>1972</v>
      </c>
      <c r="C28" s="77">
        <f>SUM(C6:C27)</f>
        <v>1630</v>
      </c>
      <c r="D28" s="71">
        <f>SUM(D6:D27)</f>
        <v>15027</v>
      </c>
      <c r="E28" s="77">
        <f>SUM(E6:E27)</f>
        <v>14054</v>
      </c>
      <c r="F28" s="73"/>
      <c r="G28" s="71">
        <f>B28-C28</f>
        <v>342</v>
      </c>
      <c r="H28" s="72">
        <f>D28-E28</f>
        <v>973</v>
      </c>
      <c r="I28" s="37">
        <f>IF(C28=0, 0, G28/C28)</f>
        <v>0.20981595092024541</v>
      </c>
      <c r="J28" s="38">
        <f>IF(E28=0, 0, H28/E28)</f>
        <v>6.9232958588302265E-2</v>
      </c>
    </row>
    <row r="29" spans="1:10" s="43" customFormat="1" ht="13" x14ac:dyDescent="0.3">
      <c r="A29" s="22"/>
      <c r="B29" s="78"/>
      <c r="C29" s="98"/>
      <c r="D29" s="78"/>
      <c r="E29" s="98"/>
      <c r="F29" s="80"/>
      <c r="G29" s="78"/>
      <c r="H29" s="79"/>
      <c r="I29" s="54"/>
      <c r="J29" s="55"/>
    </row>
    <row r="30" spans="1:10" s="139" customFormat="1" ht="13" x14ac:dyDescent="0.3">
      <c r="A30" s="161" t="s">
        <v>162</v>
      </c>
      <c r="B30" s="74"/>
      <c r="C30" s="75"/>
      <c r="D30" s="74"/>
      <c r="E30" s="75"/>
      <c r="F30" s="76"/>
      <c r="G30" s="74"/>
      <c r="H30" s="75"/>
      <c r="I30" s="23"/>
      <c r="J30" s="24"/>
    </row>
    <row r="31" spans="1:10" x14ac:dyDescent="0.25">
      <c r="A31" s="7" t="s">
        <v>157</v>
      </c>
      <c r="B31" s="65">
        <v>630</v>
      </c>
      <c r="C31" s="66">
        <v>599</v>
      </c>
      <c r="D31" s="65">
        <v>4829</v>
      </c>
      <c r="E31" s="66">
        <v>5169</v>
      </c>
      <c r="F31" s="67"/>
      <c r="G31" s="65">
        <f>B31-C31</f>
        <v>31</v>
      </c>
      <c r="H31" s="66">
        <f>D31-E31</f>
        <v>-340</v>
      </c>
      <c r="I31" s="20">
        <f>IF(C31=0, "-", IF(G31/C31&lt;10, G31/C31, "&gt;999%"))</f>
        <v>5.1752921535893157E-2</v>
      </c>
      <c r="J31" s="21">
        <f>IF(E31=0, "-", IF(H31/E31&lt;10, H31/E31, "&gt;999%"))</f>
        <v>-6.5776745985683879E-2</v>
      </c>
    </row>
    <row r="32" spans="1:10" x14ac:dyDescent="0.25">
      <c r="A32" s="7" t="s">
        <v>158</v>
      </c>
      <c r="B32" s="65">
        <v>115</v>
      </c>
      <c r="C32" s="66">
        <v>86</v>
      </c>
      <c r="D32" s="65">
        <v>1042</v>
      </c>
      <c r="E32" s="66">
        <v>349</v>
      </c>
      <c r="F32" s="67"/>
      <c r="G32" s="65">
        <f>B32-C32</f>
        <v>29</v>
      </c>
      <c r="H32" s="66">
        <f>D32-E32</f>
        <v>693</v>
      </c>
      <c r="I32" s="20">
        <f>IF(C32=0, "-", IF(G32/C32&lt;10, G32/C32, "&gt;999%"))</f>
        <v>0.33720930232558138</v>
      </c>
      <c r="J32" s="21">
        <f>IF(E32=0, "-", IF(H32/E32&lt;10, H32/E32, "&gt;999%"))</f>
        <v>1.9856733524355301</v>
      </c>
    </row>
    <row r="33" spans="1:10" x14ac:dyDescent="0.25">
      <c r="A33" s="7" t="s">
        <v>159</v>
      </c>
      <c r="B33" s="65">
        <v>119</v>
      </c>
      <c r="C33" s="66">
        <v>88</v>
      </c>
      <c r="D33" s="65">
        <v>921</v>
      </c>
      <c r="E33" s="66">
        <v>911</v>
      </c>
      <c r="F33" s="67"/>
      <c r="G33" s="65">
        <f>B33-C33</f>
        <v>31</v>
      </c>
      <c r="H33" s="66">
        <f>D33-E33</f>
        <v>10</v>
      </c>
      <c r="I33" s="20">
        <f>IF(C33=0, "-", IF(G33/C33&lt;10, G33/C33, "&gt;999%"))</f>
        <v>0.35227272727272729</v>
      </c>
      <c r="J33" s="21">
        <f>IF(E33=0, "-", IF(H33/E33&lt;10, H33/E33, "&gt;999%"))</f>
        <v>1.0976948408342482E-2</v>
      </c>
    </row>
    <row r="34" spans="1:10" x14ac:dyDescent="0.25">
      <c r="A34" s="7" t="s">
        <v>160</v>
      </c>
      <c r="B34" s="65">
        <v>1005</v>
      </c>
      <c r="C34" s="66">
        <v>767</v>
      </c>
      <c r="D34" s="65">
        <v>7511</v>
      </c>
      <c r="E34" s="66">
        <v>6966</v>
      </c>
      <c r="F34" s="67"/>
      <c r="G34" s="65">
        <f>B34-C34</f>
        <v>238</v>
      </c>
      <c r="H34" s="66">
        <f>D34-E34</f>
        <v>545</v>
      </c>
      <c r="I34" s="20">
        <f>IF(C34=0, "-", IF(G34/C34&lt;10, G34/C34, "&gt;999%"))</f>
        <v>0.31029986962190353</v>
      </c>
      <c r="J34" s="21">
        <f>IF(E34=0, "-", IF(H34/E34&lt;10, H34/E34, "&gt;999%"))</f>
        <v>7.8237151880562739E-2</v>
      </c>
    </row>
    <row r="35" spans="1:10" x14ac:dyDescent="0.25">
      <c r="A35" s="7" t="s">
        <v>161</v>
      </c>
      <c r="B35" s="65">
        <v>25</v>
      </c>
      <c r="C35" s="66">
        <v>12</v>
      </c>
      <c r="D35" s="65">
        <v>121</v>
      </c>
      <c r="E35" s="66">
        <v>88</v>
      </c>
      <c r="F35" s="67"/>
      <c r="G35" s="65">
        <f>B35-C35</f>
        <v>13</v>
      </c>
      <c r="H35" s="66">
        <f>D35-E35</f>
        <v>33</v>
      </c>
      <c r="I35" s="20">
        <f>IF(C35=0, "-", IF(G35/C35&lt;10, G35/C35, "&gt;999%"))</f>
        <v>1.0833333333333333</v>
      </c>
      <c r="J35" s="21">
        <f>IF(E35=0, "-", IF(H35/E35&lt;10, H35/E35, "&gt;999%"))</f>
        <v>0.375</v>
      </c>
    </row>
    <row r="36" spans="1:10" x14ac:dyDescent="0.25">
      <c r="A36" s="7"/>
      <c r="B36" s="65"/>
      <c r="C36" s="66"/>
      <c r="D36" s="65"/>
      <c r="E36" s="66"/>
      <c r="F36" s="67"/>
      <c r="G36" s="65"/>
      <c r="H36" s="66"/>
      <c r="I36" s="20"/>
      <c r="J36" s="21"/>
    </row>
    <row r="37" spans="1:10" x14ac:dyDescent="0.25">
      <c r="A37" s="7" t="s">
        <v>120</v>
      </c>
      <c r="B37" s="65">
        <v>78</v>
      </c>
      <c r="C37" s="66">
        <v>78</v>
      </c>
      <c r="D37" s="65">
        <v>603</v>
      </c>
      <c r="E37" s="66">
        <v>571</v>
      </c>
      <c r="F37" s="67"/>
      <c r="G37" s="65">
        <f>B37-C37</f>
        <v>0</v>
      </c>
      <c r="H37" s="66">
        <f>D37-E37</f>
        <v>32</v>
      </c>
      <c r="I37" s="20">
        <f>IF(C37=0, "-", IF(G37/C37&lt;10, G37/C37, "&gt;999%"))</f>
        <v>0</v>
      </c>
      <c r="J37" s="21">
        <f>IF(E37=0, "-", IF(H37/E37&lt;10, H37/E37, "&gt;999%"))</f>
        <v>5.6042031523642732E-2</v>
      </c>
    </row>
    <row r="38" spans="1:10" x14ac:dyDescent="0.25">
      <c r="A38" s="7"/>
      <c r="B38" s="65"/>
      <c r="C38" s="66"/>
      <c r="D38" s="65"/>
      <c r="E38" s="66"/>
      <c r="F38" s="67"/>
      <c r="G38" s="65"/>
      <c r="H38" s="66"/>
      <c r="I38" s="20"/>
      <c r="J38" s="21"/>
    </row>
    <row r="39" spans="1:10" s="43" customFormat="1" ht="13" x14ac:dyDescent="0.3">
      <c r="A39" s="27" t="s">
        <v>5</v>
      </c>
      <c r="B39" s="71">
        <f>SUM(B29:B38)</f>
        <v>1972</v>
      </c>
      <c r="C39" s="77">
        <f>SUM(C29:C38)</f>
        <v>1630</v>
      </c>
      <c r="D39" s="71">
        <f>SUM(D29:D38)</f>
        <v>15027</v>
      </c>
      <c r="E39" s="77">
        <f>SUM(E29:E38)</f>
        <v>14054</v>
      </c>
      <c r="F39" s="73"/>
      <c r="G39" s="71">
        <f>B39-C39</f>
        <v>342</v>
      </c>
      <c r="H39" s="72">
        <f>D39-E39</f>
        <v>973</v>
      </c>
      <c r="I39" s="37">
        <f>IF(C39=0, 0, G39/C39)</f>
        <v>0.20981595092024541</v>
      </c>
      <c r="J39" s="38">
        <f>IF(E39=0, 0, H39/E39)</f>
        <v>6.9232958588302265E-2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103</v>
      </c>
      <c r="B2" s="202" t="s">
        <v>94</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189</v>
      </c>
      <c r="B15" s="65">
        <v>0</v>
      </c>
      <c r="C15" s="66">
        <v>16</v>
      </c>
      <c r="D15" s="65">
        <v>40</v>
      </c>
      <c r="E15" s="66">
        <v>108</v>
      </c>
      <c r="F15" s="67"/>
      <c r="G15" s="65">
        <f t="shared" ref="G15:G41" si="0">B15-C15</f>
        <v>-16</v>
      </c>
      <c r="H15" s="66">
        <f t="shared" ref="H15:H41" si="1">D15-E15</f>
        <v>-68</v>
      </c>
      <c r="I15" s="20">
        <f t="shared" ref="I15:I41" si="2">IF(C15=0, "-", IF(G15/C15&lt;10, G15/C15, "&gt;999%"))</f>
        <v>-1</v>
      </c>
      <c r="J15" s="21">
        <f t="shared" ref="J15:J41" si="3">IF(E15=0, "-", IF(H15/E15&lt;10, H15/E15, "&gt;999%"))</f>
        <v>-0.62962962962962965</v>
      </c>
    </row>
    <row r="16" spans="1:10" x14ac:dyDescent="0.25">
      <c r="A16" s="7" t="s">
        <v>188</v>
      </c>
      <c r="B16" s="65">
        <v>2</v>
      </c>
      <c r="C16" s="66">
        <v>1</v>
      </c>
      <c r="D16" s="65">
        <v>6</v>
      </c>
      <c r="E16" s="66">
        <v>14</v>
      </c>
      <c r="F16" s="67"/>
      <c r="G16" s="65">
        <f t="shared" si="0"/>
        <v>1</v>
      </c>
      <c r="H16" s="66">
        <f t="shared" si="1"/>
        <v>-8</v>
      </c>
      <c r="I16" s="20">
        <f t="shared" si="2"/>
        <v>1</v>
      </c>
      <c r="J16" s="21">
        <f t="shared" si="3"/>
        <v>-0.5714285714285714</v>
      </c>
    </row>
    <row r="17" spans="1:10" x14ac:dyDescent="0.25">
      <c r="A17" s="7" t="s">
        <v>187</v>
      </c>
      <c r="B17" s="65">
        <v>0</v>
      </c>
      <c r="C17" s="66">
        <v>1</v>
      </c>
      <c r="D17" s="65">
        <v>4</v>
      </c>
      <c r="E17" s="66">
        <v>22</v>
      </c>
      <c r="F17" s="67"/>
      <c r="G17" s="65">
        <f t="shared" si="0"/>
        <v>-1</v>
      </c>
      <c r="H17" s="66">
        <f t="shared" si="1"/>
        <v>-18</v>
      </c>
      <c r="I17" s="20">
        <f t="shared" si="2"/>
        <v>-1</v>
      </c>
      <c r="J17" s="21">
        <f t="shared" si="3"/>
        <v>-0.81818181818181823</v>
      </c>
    </row>
    <row r="18" spans="1:10" x14ac:dyDescent="0.25">
      <c r="A18" s="7" t="s">
        <v>186</v>
      </c>
      <c r="B18" s="65">
        <v>252</v>
      </c>
      <c r="C18" s="66">
        <v>212</v>
      </c>
      <c r="D18" s="65">
        <v>2411</v>
      </c>
      <c r="E18" s="66">
        <v>1456</v>
      </c>
      <c r="F18" s="67"/>
      <c r="G18" s="65">
        <f t="shared" si="0"/>
        <v>40</v>
      </c>
      <c r="H18" s="66">
        <f t="shared" si="1"/>
        <v>955</v>
      </c>
      <c r="I18" s="20">
        <f t="shared" si="2"/>
        <v>0.18867924528301888</v>
      </c>
      <c r="J18" s="21">
        <f t="shared" si="3"/>
        <v>0.65590659340659341</v>
      </c>
    </row>
    <row r="19" spans="1:10" x14ac:dyDescent="0.25">
      <c r="A19" s="7" t="s">
        <v>185</v>
      </c>
      <c r="B19" s="65">
        <v>26</v>
      </c>
      <c r="C19" s="66">
        <v>23</v>
      </c>
      <c r="D19" s="65">
        <v>166</v>
      </c>
      <c r="E19" s="66">
        <v>157</v>
      </c>
      <c r="F19" s="67"/>
      <c r="G19" s="65">
        <f t="shared" si="0"/>
        <v>3</v>
      </c>
      <c r="H19" s="66">
        <f t="shared" si="1"/>
        <v>9</v>
      </c>
      <c r="I19" s="20">
        <f t="shared" si="2"/>
        <v>0.13043478260869565</v>
      </c>
      <c r="J19" s="21">
        <f t="shared" si="3"/>
        <v>5.7324840764331211E-2</v>
      </c>
    </row>
    <row r="20" spans="1:10" x14ac:dyDescent="0.25">
      <c r="A20" s="7" t="s">
        <v>184</v>
      </c>
      <c r="B20" s="65">
        <v>24</v>
      </c>
      <c r="C20" s="66">
        <v>13</v>
      </c>
      <c r="D20" s="65">
        <v>200</v>
      </c>
      <c r="E20" s="66">
        <v>121</v>
      </c>
      <c r="F20" s="67"/>
      <c r="G20" s="65">
        <f t="shared" si="0"/>
        <v>11</v>
      </c>
      <c r="H20" s="66">
        <f t="shared" si="1"/>
        <v>79</v>
      </c>
      <c r="I20" s="20">
        <f t="shared" si="2"/>
        <v>0.84615384615384615</v>
      </c>
      <c r="J20" s="21">
        <f t="shared" si="3"/>
        <v>0.65289256198347112</v>
      </c>
    </row>
    <row r="21" spans="1:10" x14ac:dyDescent="0.25">
      <c r="A21" s="7" t="s">
        <v>183</v>
      </c>
      <c r="B21" s="65">
        <v>0</v>
      </c>
      <c r="C21" s="66">
        <v>0</v>
      </c>
      <c r="D21" s="65">
        <v>0</v>
      </c>
      <c r="E21" s="66">
        <v>4</v>
      </c>
      <c r="F21" s="67"/>
      <c r="G21" s="65">
        <f t="shared" si="0"/>
        <v>0</v>
      </c>
      <c r="H21" s="66">
        <f t="shared" si="1"/>
        <v>-4</v>
      </c>
      <c r="I21" s="20" t="str">
        <f t="shared" si="2"/>
        <v>-</v>
      </c>
      <c r="J21" s="21">
        <f t="shared" si="3"/>
        <v>-1</v>
      </c>
    </row>
    <row r="22" spans="1:10" x14ac:dyDescent="0.25">
      <c r="A22" s="7" t="s">
        <v>182</v>
      </c>
      <c r="B22" s="65">
        <v>14</v>
      </c>
      <c r="C22" s="66">
        <v>12</v>
      </c>
      <c r="D22" s="65">
        <v>72</v>
      </c>
      <c r="E22" s="66">
        <v>120</v>
      </c>
      <c r="F22" s="67"/>
      <c r="G22" s="65">
        <f t="shared" si="0"/>
        <v>2</v>
      </c>
      <c r="H22" s="66">
        <f t="shared" si="1"/>
        <v>-48</v>
      </c>
      <c r="I22" s="20">
        <f t="shared" si="2"/>
        <v>0.16666666666666666</v>
      </c>
      <c r="J22" s="21">
        <f t="shared" si="3"/>
        <v>-0.4</v>
      </c>
    </row>
    <row r="23" spans="1:10" x14ac:dyDescent="0.25">
      <c r="A23" s="7" t="s">
        <v>181</v>
      </c>
      <c r="B23" s="65">
        <v>47</v>
      </c>
      <c r="C23" s="66">
        <v>56</v>
      </c>
      <c r="D23" s="65">
        <v>431</v>
      </c>
      <c r="E23" s="66">
        <v>362</v>
      </c>
      <c r="F23" s="67"/>
      <c r="G23" s="65">
        <f t="shared" si="0"/>
        <v>-9</v>
      </c>
      <c r="H23" s="66">
        <f t="shared" si="1"/>
        <v>69</v>
      </c>
      <c r="I23" s="20">
        <f t="shared" si="2"/>
        <v>-0.16071428571428573</v>
      </c>
      <c r="J23" s="21">
        <f t="shared" si="3"/>
        <v>0.19060773480662985</v>
      </c>
    </row>
    <row r="24" spans="1:10" x14ac:dyDescent="0.25">
      <c r="A24" s="7" t="s">
        <v>180</v>
      </c>
      <c r="B24" s="65">
        <v>9</v>
      </c>
      <c r="C24" s="66">
        <v>11</v>
      </c>
      <c r="D24" s="65">
        <v>81</v>
      </c>
      <c r="E24" s="66">
        <v>103</v>
      </c>
      <c r="F24" s="67"/>
      <c r="G24" s="65">
        <f t="shared" si="0"/>
        <v>-2</v>
      </c>
      <c r="H24" s="66">
        <f t="shared" si="1"/>
        <v>-22</v>
      </c>
      <c r="I24" s="20">
        <f t="shared" si="2"/>
        <v>-0.18181818181818182</v>
      </c>
      <c r="J24" s="21">
        <f t="shared" si="3"/>
        <v>-0.21359223300970873</v>
      </c>
    </row>
    <row r="25" spans="1:10" x14ac:dyDescent="0.25">
      <c r="A25" s="7" t="s">
        <v>179</v>
      </c>
      <c r="B25" s="65">
        <v>1</v>
      </c>
      <c r="C25" s="66">
        <v>27</v>
      </c>
      <c r="D25" s="65">
        <v>51</v>
      </c>
      <c r="E25" s="66">
        <v>372</v>
      </c>
      <c r="F25" s="67"/>
      <c r="G25" s="65">
        <f t="shared" si="0"/>
        <v>-26</v>
      </c>
      <c r="H25" s="66">
        <f t="shared" si="1"/>
        <v>-321</v>
      </c>
      <c r="I25" s="20">
        <f t="shared" si="2"/>
        <v>-0.96296296296296291</v>
      </c>
      <c r="J25" s="21">
        <f t="shared" si="3"/>
        <v>-0.86290322580645162</v>
      </c>
    </row>
    <row r="26" spans="1:10" x14ac:dyDescent="0.25">
      <c r="A26" s="7" t="s">
        <v>178</v>
      </c>
      <c r="B26" s="65">
        <v>0</v>
      </c>
      <c r="C26" s="66">
        <v>2</v>
      </c>
      <c r="D26" s="65">
        <v>2</v>
      </c>
      <c r="E26" s="66">
        <v>21</v>
      </c>
      <c r="F26" s="67"/>
      <c r="G26" s="65">
        <f t="shared" si="0"/>
        <v>-2</v>
      </c>
      <c r="H26" s="66">
        <f t="shared" si="1"/>
        <v>-19</v>
      </c>
      <c r="I26" s="20">
        <f t="shared" si="2"/>
        <v>-1</v>
      </c>
      <c r="J26" s="21">
        <f t="shared" si="3"/>
        <v>-0.90476190476190477</v>
      </c>
    </row>
    <row r="27" spans="1:10" x14ac:dyDescent="0.25">
      <c r="A27" s="7" t="s">
        <v>177</v>
      </c>
      <c r="B27" s="65">
        <v>5</v>
      </c>
      <c r="C27" s="66">
        <v>3</v>
      </c>
      <c r="D27" s="65">
        <v>64</v>
      </c>
      <c r="E27" s="66">
        <v>29</v>
      </c>
      <c r="F27" s="67"/>
      <c r="G27" s="65">
        <f t="shared" si="0"/>
        <v>2</v>
      </c>
      <c r="H27" s="66">
        <f t="shared" si="1"/>
        <v>35</v>
      </c>
      <c r="I27" s="20">
        <f t="shared" si="2"/>
        <v>0.66666666666666663</v>
      </c>
      <c r="J27" s="21">
        <f t="shared" si="3"/>
        <v>1.2068965517241379</v>
      </c>
    </row>
    <row r="28" spans="1:10" x14ac:dyDescent="0.25">
      <c r="A28" s="7" t="s">
        <v>176</v>
      </c>
      <c r="B28" s="65">
        <v>634</v>
      </c>
      <c r="C28" s="66">
        <v>449</v>
      </c>
      <c r="D28" s="65">
        <v>4330</v>
      </c>
      <c r="E28" s="66">
        <v>4164</v>
      </c>
      <c r="F28" s="67"/>
      <c r="G28" s="65">
        <f t="shared" si="0"/>
        <v>185</v>
      </c>
      <c r="H28" s="66">
        <f t="shared" si="1"/>
        <v>166</v>
      </c>
      <c r="I28" s="20">
        <f t="shared" si="2"/>
        <v>0.41202672605790647</v>
      </c>
      <c r="J28" s="21">
        <f t="shared" si="3"/>
        <v>3.9865513928914506E-2</v>
      </c>
    </row>
    <row r="29" spans="1:10" x14ac:dyDescent="0.25">
      <c r="A29" s="7" t="s">
        <v>175</v>
      </c>
      <c r="B29" s="65">
        <v>192</v>
      </c>
      <c r="C29" s="66">
        <v>233</v>
      </c>
      <c r="D29" s="65">
        <v>1697</v>
      </c>
      <c r="E29" s="66">
        <v>1794</v>
      </c>
      <c r="F29" s="67"/>
      <c r="G29" s="65">
        <f t="shared" si="0"/>
        <v>-41</v>
      </c>
      <c r="H29" s="66">
        <f t="shared" si="1"/>
        <v>-97</v>
      </c>
      <c r="I29" s="20">
        <f t="shared" si="2"/>
        <v>-0.17596566523605151</v>
      </c>
      <c r="J29" s="21">
        <f t="shared" si="3"/>
        <v>-5.4069119286510592E-2</v>
      </c>
    </row>
    <row r="30" spans="1:10" x14ac:dyDescent="0.25">
      <c r="A30" s="7" t="s">
        <v>174</v>
      </c>
      <c r="B30" s="65">
        <v>15</v>
      </c>
      <c r="C30" s="66">
        <v>24</v>
      </c>
      <c r="D30" s="65">
        <v>155</v>
      </c>
      <c r="E30" s="66">
        <v>109</v>
      </c>
      <c r="F30" s="67"/>
      <c r="G30" s="65">
        <f t="shared" si="0"/>
        <v>-9</v>
      </c>
      <c r="H30" s="66">
        <f t="shared" si="1"/>
        <v>46</v>
      </c>
      <c r="I30" s="20">
        <f t="shared" si="2"/>
        <v>-0.375</v>
      </c>
      <c r="J30" s="21">
        <f t="shared" si="3"/>
        <v>0.42201834862385323</v>
      </c>
    </row>
    <row r="31" spans="1:10" x14ac:dyDescent="0.25">
      <c r="A31" s="7" t="s">
        <v>172</v>
      </c>
      <c r="B31" s="65">
        <v>5</v>
      </c>
      <c r="C31" s="66">
        <v>4</v>
      </c>
      <c r="D31" s="65">
        <v>37</v>
      </c>
      <c r="E31" s="66">
        <v>26</v>
      </c>
      <c r="F31" s="67"/>
      <c r="G31" s="65">
        <f t="shared" si="0"/>
        <v>1</v>
      </c>
      <c r="H31" s="66">
        <f t="shared" si="1"/>
        <v>11</v>
      </c>
      <c r="I31" s="20">
        <f t="shared" si="2"/>
        <v>0.25</v>
      </c>
      <c r="J31" s="21">
        <f t="shared" si="3"/>
        <v>0.42307692307692307</v>
      </c>
    </row>
    <row r="32" spans="1:10" x14ac:dyDescent="0.25">
      <c r="A32" s="7" t="s">
        <v>171</v>
      </c>
      <c r="B32" s="65">
        <v>31</v>
      </c>
      <c r="C32" s="66">
        <v>8</v>
      </c>
      <c r="D32" s="65">
        <v>148</v>
      </c>
      <c r="E32" s="66">
        <v>38</v>
      </c>
      <c r="F32" s="67"/>
      <c r="G32" s="65">
        <f t="shared" si="0"/>
        <v>23</v>
      </c>
      <c r="H32" s="66">
        <f t="shared" si="1"/>
        <v>110</v>
      </c>
      <c r="I32" s="20">
        <f t="shared" si="2"/>
        <v>2.875</v>
      </c>
      <c r="J32" s="21">
        <f t="shared" si="3"/>
        <v>2.8947368421052633</v>
      </c>
    </row>
    <row r="33" spans="1:10" x14ac:dyDescent="0.25">
      <c r="A33" s="7" t="s">
        <v>170</v>
      </c>
      <c r="B33" s="65">
        <v>5</v>
      </c>
      <c r="C33" s="66">
        <v>1</v>
      </c>
      <c r="D33" s="65">
        <v>37</v>
      </c>
      <c r="E33" s="66">
        <v>15</v>
      </c>
      <c r="F33" s="67"/>
      <c r="G33" s="65">
        <f t="shared" si="0"/>
        <v>4</v>
      </c>
      <c r="H33" s="66">
        <f t="shared" si="1"/>
        <v>22</v>
      </c>
      <c r="I33" s="20">
        <f t="shared" si="2"/>
        <v>4</v>
      </c>
      <c r="J33" s="21">
        <f t="shared" si="3"/>
        <v>1.4666666666666666</v>
      </c>
    </row>
    <row r="34" spans="1:10" x14ac:dyDescent="0.25">
      <c r="A34" s="7" t="s">
        <v>169</v>
      </c>
      <c r="B34" s="65">
        <v>17</v>
      </c>
      <c r="C34" s="66">
        <v>6</v>
      </c>
      <c r="D34" s="65">
        <v>115</v>
      </c>
      <c r="E34" s="66">
        <v>66</v>
      </c>
      <c r="F34" s="67"/>
      <c r="G34" s="65">
        <f t="shared" si="0"/>
        <v>11</v>
      </c>
      <c r="H34" s="66">
        <f t="shared" si="1"/>
        <v>49</v>
      </c>
      <c r="I34" s="20">
        <f t="shared" si="2"/>
        <v>1.8333333333333333</v>
      </c>
      <c r="J34" s="21">
        <f t="shared" si="3"/>
        <v>0.74242424242424243</v>
      </c>
    </row>
    <row r="35" spans="1:10" x14ac:dyDescent="0.25">
      <c r="A35" s="7" t="s">
        <v>168</v>
      </c>
      <c r="B35" s="65">
        <v>30</v>
      </c>
      <c r="C35" s="66">
        <v>6</v>
      </c>
      <c r="D35" s="65">
        <v>111</v>
      </c>
      <c r="E35" s="66">
        <v>51</v>
      </c>
      <c r="F35" s="67"/>
      <c r="G35" s="65">
        <f t="shared" si="0"/>
        <v>24</v>
      </c>
      <c r="H35" s="66">
        <f t="shared" si="1"/>
        <v>60</v>
      </c>
      <c r="I35" s="20">
        <f t="shared" si="2"/>
        <v>4</v>
      </c>
      <c r="J35" s="21">
        <f t="shared" si="3"/>
        <v>1.1764705882352942</v>
      </c>
    </row>
    <row r="36" spans="1:10" x14ac:dyDescent="0.25">
      <c r="A36" s="7" t="s">
        <v>167</v>
      </c>
      <c r="B36" s="65">
        <v>56</v>
      </c>
      <c r="C36" s="66">
        <v>16</v>
      </c>
      <c r="D36" s="65">
        <v>228</v>
      </c>
      <c r="E36" s="66">
        <v>139</v>
      </c>
      <c r="F36" s="67"/>
      <c r="G36" s="65">
        <f t="shared" si="0"/>
        <v>40</v>
      </c>
      <c r="H36" s="66">
        <f t="shared" si="1"/>
        <v>89</v>
      </c>
      <c r="I36" s="20">
        <f t="shared" si="2"/>
        <v>2.5</v>
      </c>
      <c r="J36" s="21">
        <f t="shared" si="3"/>
        <v>0.64028776978417268</v>
      </c>
    </row>
    <row r="37" spans="1:10" x14ac:dyDescent="0.25">
      <c r="A37" s="7" t="s">
        <v>166</v>
      </c>
      <c r="B37" s="65">
        <v>1</v>
      </c>
      <c r="C37" s="66">
        <v>2</v>
      </c>
      <c r="D37" s="65">
        <v>16</v>
      </c>
      <c r="E37" s="66">
        <v>17</v>
      </c>
      <c r="F37" s="67"/>
      <c r="G37" s="65">
        <f t="shared" si="0"/>
        <v>-1</v>
      </c>
      <c r="H37" s="66">
        <f t="shared" si="1"/>
        <v>-1</v>
      </c>
      <c r="I37" s="20">
        <f t="shared" si="2"/>
        <v>-0.5</v>
      </c>
      <c r="J37" s="21">
        <f t="shared" si="3"/>
        <v>-5.8823529411764705E-2</v>
      </c>
    </row>
    <row r="38" spans="1:10" x14ac:dyDescent="0.25">
      <c r="A38" s="7" t="s">
        <v>165</v>
      </c>
      <c r="B38" s="65">
        <v>514</v>
      </c>
      <c r="C38" s="66">
        <v>413</v>
      </c>
      <c r="D38" s="65">
        <v>3798</v>
      </c>
      <c r="E38" s="66">
        <v>3905</v>
      </c>
      <c r="F38" s="67"/>
      <c r="G38" s="65">
        <f t="shared" si="0"/>
        <v>101</v>
      </c>
      <c r="H38" s="66">
        <f t="shared" si="1"/>
        <v>-107</v>
      </c>
      <c r="I38" s="20">
        <f t="shared" si="2"/>
        <v>0.24455205811138014</v>
      </c>
      <c r="J38" s="21">
        <f t="shared" si="3"/>
        <v>-2.7400768245838668E-2</v>
      </c>
    </row>
    <row r="39" spans="1:10" x14ac:dyDescent="0.25">
      <c r="A39" s="7" t="s">
        <v>164</v>
      </c>
      <c r="B39" s="65">
        <v>1</v>
      </c>
      <c r="C39" s="66">
        <v>3</v>
      </c>
      <c r="D39" s="65">
        <v>57</v>
      </c>
      <c r="E39" s="66">
        <v>39</v>
      </c>
      <c r="F39" s="67"/>
      <c r="G39" s="65">
        <f t="shared" si="0"/>
        <v>-2</v>
      </c>
      <c r="H39" s="66">
        <f t="shared" si="1"/>
        <v>18</v>
      </c>
      <c r="I39" s="20">
        <f t="shared" si="2"/>
        <v>-0.66666666666666663</v>
      </c>
      <c r="J39" s="21">
        <f t="shared" si="3"/>
        <v>0.46153846153846156</v>
      </c>
    </row>
    <row r="40" spans="1:10" x14ac:dyDescent="0.25">
      <c r="A40" s="7" t="s">
        <v>163</v>
      </c>
      <c r="B40" s="65">
        <v>35</v>
      </c>
      <c r="C40" s="66">
        <v>32</v>
      </c>
      <c r="D40" s="65">
        <v>346</v>
      </c>
      <c r="E40" s="66">
        <v>381</v>
      </c>
      <c r="F40" s="67"/>
      <c r="G40" s="65">
        <f t="shared" si="0"/>
        <v>3</v>
      </c>
      <c r="H40" s="66">
        <f t="shared" si="1"/>
        <v>-35</v>
      </c>
      <c r="I40" s="20">
        <f t="shared" si="2"/>
        <v>9.375E-2</v>
      </c>
      <c r="J40" s="21">
        <f t="shared" si="3"/>
        <v>-9.1863517060367453E-2</v>
      </c>
    </row>
    <row r="41" spans="1:10" x14ac:dyDescent="0.25">
      <c r="A41" s="7" t="s">
        <v>173</v>
      </c>
      <c r="B41" s="65">
        <v>56</v>
      </c>
      <c r="C41" s="66">
        <v>56</v>
      </c>
      <c r="D41" s="65">
        <v>424</v>
      </c>
      <c r="E41" s="66">
        <v>421</v>
      </c>
      <c r="F41" s="67"/>
      <c r="G41" s="65">
        <f t="shared" si="0"/>
        <v>0</v>
      </c>
      <c r="H41" s="66">
        <f t="shared" si="1"/>
        <v>3</v>
      </c>
      <c r="I41" s="20">
        <f t="shared" si="2"/>
        <v>0</v>
      </c>
      <c r="J41" s="21">
        <f t="shared" si="3"/>
        <v>7.1258907363420431E-3</v>
      </c>
    </row>
    <row r="42" spans="1:10" x14ac:dyDescent="0.25">
      <c r="A42" s="7"/>
      <c r="B42" s="65"/>
      <c r="C42" s="66"/>
      <c r="D42" s="65"/>
      <c r="E42" s="66"/>
      <c r="F42" s="67"/>
      <c r="G42" s="65"/>
      <c r="H42" s="66"/>
      <c r="I42" s="20"/>
      <c r="J42" s="21"/>
    </row>
    <row r="43" spans="1:10" s="43" customFormat="1" ht="13" x14ac:dyDescent="0.3">
      <c r="A43" s="27" t="s">
        <v>28</v>
      </c>
      <c r="B43" s="71">
        <f>SUM(B15:B42)</f>
        <v>1972</v>
      </c>
      <c r="C43" s="72">
        <f>SUM(C15:C42)</f>
        <v>1630</v>
      </c>
      <c r="D43" s="71">
        <f>SUM(D15:D42)</f>
        <v>15027</v>
      </c>
      <c r="E43" s="72">
        <f>SUM(E15:E42)</f>
        <v>14054</v>
      </c>
      <c r="F43" s="73"/>
      <c r="G43" s="71">
        <f>B43-C43</f>
        <v>342</v>
      </c>
      <c r="H43" s="72">
        <f>D43-E43</f>
        <v>973</v>
      </c>
      <c r="I43" s="37">
        <f>IF(C43=0, "-", G43/C43)</f>
        <v>0.20981595092024541</v>
      </c>
      <c r="J43" s="38">
        <f>IF(E43=0, "-", H43/E43)</f>
        <v>6.9232958588302265E-2</v>
      </c>
    </row>
    <row r="44" spans="1:10" s="43" customFormat="1" ht="13" x14ac:dyDescent="0.3">
      <c r="A44" s="27" t="s">
        <v>0</v>
      </c>
      <c r="B44" s="71">
        <f>B11+B43</f>
        <v>1972</v>
      </c>
      <c r="C44" s="77">
        <f>C11+C43</f>
        <v>1630</v>
      </c>
      <c r="D44" s="71">
        <f>D11+D43</f>
        <v>15027</v>
      </c>
      <c r="E44" s="77">
        <f>E11+E43</f>
        <v>14054</v>
      </c>
      <c r="F44" s="73"/>
      <c r="G44" s="71">
        <f>B44-C44</f>
        <v>342</v>
      </c>
      <c r="H44" s="72">
        <f>D44-E44</f>
        <v>973</v>
      </c>
      <c r="I44" s="37">
        <f>IF(C44=0, "-", G44/C44)</f>
        <v>0.20981595092024541</v>
      </c>
      <c r="J44" s="38">
        <f>IF(E44=0, "-", H44/E44)</f>
        <v>6.9232958588302265E-2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08"/>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164" t="s">
        <v>105</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105</v>
      </c>
      <c r="B6" s="61" t="s">
        <v>12</v>
      </c>
      <c r="C6" s="62" t="s">
        <v>13</v>
      </c>
      <c r="D6" s="61" t="s">
        <v>12</v>
      </c>
      <c r="E6" s="63" t="s">
        <v>13</v>
      </c>
      <c r="F6" s="62" t="s">
        <v>12</v>
      </c>
      <c r="G6" s="62" t="s">
        <v>13</v>
      </c>
      <c r="H6" s="61" t="s">
        <v>12</v>
      </c>
      <c r="I6" s="63" t="s">
        <v>13</v>
      </c>
      <c r="J6" s="61"/>
      <c r="K6" s="63"/>
    </row>
    <row r="7" spans="1:11" x14ac:dyDescent="0.25">
      <c r="A7" s="7" t="s">
        <v>190</v>
      </c>
      <c r="B7" s="65">
        <v>0</v>
      </c>
      <c r="C7" s="34">
        <f>IF(B11=0, "-", B7/B11)</f>
        <v>0</v>
      </c>
      <c r="D7" s="65">
        <v>0</v>
      </c>
      <c r="E7" s="9">
        <f>IF(D11=0, "-", D7/D11)</f>
        <v>0</v>
      </c>
      <c r="F7" s="81">
        <v>8</v>
      </c>
      <c r="G7" s="34">
        <f>IF(F11=0, "-", F7/F11)</f>
        <v>9.6385542168674704E-2</v>
      </c>
      <c r="H7" s="65">
        <v>4</v>
      </c>
      <c r="I7" s="9">
        <f>IF(H11=0, "-", H7/H11)</f>
        <v>0.12903225806451613</v>
      </c>
      <c r="J7" s="8" t="str">
        <f>IF(D7=0, "-", IF((B7-D7)/D7&lt;10, (B7-D7)/D7, "&gt;999%"))</f>
        <v>-</v>
      </c>
      <c r="K7" s="9">
        <f>IF(H7=0, "-", IF((F7-H7)/H7&lt;10, (F7-H7)/H7, "&gt;999%"))</f>
        <v>1</v>
      </c>
    </row>
    <row r="8" spans="1:11" x14ac:dyDescent="0.25">
      <c r="A8" s="7" t="s">
        <v>191</v>
      </c>
      <c r="B8" s="65">
        <v>13</v>
      </c>
      <c r="C8" s="34">
        <f>IF(B11=0, "-", B8/B11)</f>
        <v>1</v>
      </c>
      <c r="D8" s="65">
        <v>3</v>
      </c>
      <c r="E8" s="9">
        <f>IF(D11=0, "-", D8/D11)</f>
        <v>1</v>
      </c>
      <c r="F8" s="81">
        <v>75</v>
      </c>
      <c r="G8" s="34">
        <f>IF(F11=0, "-", F8/F11)</f>
        <v>0.90361445783132532</v>
      </c>
      <c r="H8" s="65">
        <v>26</v>
      </c>
      <c r="I8" s="9">
        <f>IF(H11=0, "-", H8/H11)</f>
        <v>0.83870967741935487</v>
      </c>
      <c r="J8" s="8">
        <f>IF(D8=0, "-", IF((B8-D8)/D8&lt;10, (B8-D8)/D8, "&gt;999%"))</f>
        <v>3.3333333333333335</v>
      </c>
      <c r="K8" s="9">
        <f>IF(H8=0, "-", IF((F8-H8)/H8&lt;10, (F8-H8)/H8, "&gt;999%"))</f>
        <v>1.8846153846153846</v>
      </c>
    </row>
    <row r="9" spans="1:11" x14ac:dyDescent="0.25">
      <c r="A9" s="7" t="s">
        <v>192</v>
      </c>
      <c r="B9" s="65">
        <v>0</v>
      </c>
      <c r="C9" s="34">
        <f>IF(B11=0, "-", B9/B11)</f>
        <v>0</v>
      </c>
      <c r="D9" s="65">
        <v>0</v>
      </c>
      <c r="E9" s="9">
        <f>IF(D11=0, "-", D9/D11)</f>
        <v>0</v>
      </c>
      <c r="F9" s="81">
        <v>0</v>
      </c>
      <c r="G9" s="34">
        <f>IF(F11=0, "-", F9/F11)</f>
        <v>0</v>
      </c>
      <c r="H9" s="65">
        <v>1</v>
      </c>
      <c r="I9" s="9">
        <f>IF(H11=0, "-", H9/H11)</f>
        <v>3.2258064516129031E-2</v>
      </c>
      <c r="J9" s="8" t="str">
        <f>IF(D9=0, "-", IF((B9-D9)/D9&lt;10, (B9-D9)/D9, "&gt;999%"))</f>
        <v>-</v>
      </c>
      <c r="K9" s="9">
        <f>IF(H9=0, "-", IF((F9-H9)/H9&lt;10, (F9-H9)/H9, "&gt;999%"))</f>
        <v>-1</v>
      </c>
    </row>
    <row r="10" spans="1:11" x14ac:dyDescent="0.25">
      <c r="A10" s="2"/>
      <c r="B10" s="68"/>
      <c r="C10" s="33"/>
      <c r="D10" s="68"/>
      <c r="E10" s="6"/>
      <c r="F10" s="82"/>
      <c r="G10" s="33"/>
      <c r="H10" s="68"/>
      <c r="I10" s="6"/>
      <c r="J10" s="5"/>
      <c r="K10" s="6"/>
    </row>
    <row r="11" spans="1:11" s="43" customFormat="1" ht="13" x14ac:dyDescent="0.3">
      <c r="A11" s="162" t="s">
        <v>531</v>
      </c>
      <c r="B11" s="71">
        <f>SUM(B7:B10)</f>
        <v>13</v>
      </c>
      <c r="C11" s="40">
        <f>B11/1972</f>
        <v>6.5922920892494928E-3</v>
      </c>
      <c r="D11" s="71">
        <f>SUM(D7:D10)</f>
        <v>3</v>
      </c>
      <c r="E11" s="41">
        <f>D11/1630</f>
        <v>1.8404907975460123E-3</v>
      </c>
      <c r="F11" s="77">
        <f>SUM(F7:F10)</f>
        <v>83</v>
      </c>
      <c r="G11" s="42">
        <f>F11/15027</f>
        <v>5.5233912291209157E-3</v>
      </c>
      <c r="H11" s="71">
        <f>SUM(H7:H10)</f>
        <v>31</v>
      </c>
      <c r="I11" s="41">
        <f>H11/14054</f>
        <v>2.2057777145296715E-3</v>
      </c>
      <c r="J11" s="37">
        <f>IF(D11=0, "-", IF((B11-D11)/D11&lt;10, (B11-D11)/D11, "&gt;999%"))</f>
        <v>3.3333333333333335</v>
      </c>
      <c r="K11" s="38">
        <f>IF(H11=0, "-", IF((F11-H11)/H11&lt;10, (F11-H11)/H11, "&gt;999%"))</f>
        <v>1.6774193548387097</v>
      </c>
    </row>
    <row r="12" spans="1:11" x14ac:dyDescent="0.25">
      <c r="B12" s="83"/>
      <c r="D12" s="83"/>
      <c r="F12" s="83"/>
      <c r="H12" s="83"/>
    </row>
    <row r="13" spans="1:11" s="43" customFormat="1" ht="13" x14ac:dyDescent="0.3">
      <c r="A13" s="162" t="s">
        <v>531</v>
      </c>
      <c r="B13" s="71">
        <v>13</v>
      </c>
      <c r="C13" s="40">
        <f>B13/1972</f>
        <v>6.5922920892494928E-3</v>
      </c>
      <c r="D13" s="71">
        <v>3</v>
      </c>
      <c r="E13" s="41">
        <f>D13/1630</f>
        <v>1.8404907975460123E-3</v>
      </c>
      <c r="F13" s="77">
        <v>83</v>
      </c>
      <c r="G13" s="42">
        <f>F13/15027</f>
        <v>5.5233912291209157E-3</v>
      </c>
      <c r="H13" s="71">
        <v>31</v>
      </c>
      <c r="I13" s="41">
        <f>H13/14054</f>
        <v>2.2057777145296715E-3</v>
      </c>
      <c r="J13" s="37">
        <f>IF(D13=0, "-", IF((B13-D13)/D13&lt;10, (B13-D13)/D13, "&gt;999%"))</f>
        <v>3.3333333333333335</v>
      </c>
      <c r="K13" s="38">
        <f>IF(H13=0, "-", IF((F13-H13)/H13&lt;10, (F13-H13)/H13, "&gt;999%"))</f>
        <v>1.6774193548387097</v>
      </c>
    </row>
    <row r="14" spans="1:11" x14ac:dyDescent="0.25">
      <c r="B14" s="83"/>
      <c r="D14" s="83"/>
      <c r="F14" s="83"/>
      <c r="H14" s="83"/>
    </row>
    <row r="15" spans="1:11" ht="15.5" x14ac:dyDescent="0.35">
      <c r="A15" s="164" t="s">
        <v>106</v>
      </c>
      <c r="B15" s="196" t="s">
        <v>1</v>
      </c>
      <c r="C15" s="200"/>
      <c r="D15" s="200"/>
      <c r="E15" s="197"/>
      <c r="F15" s="196" t="s">
        <v>14</v>
      </c>
      <c r="G15" s="200"/>
      <c r="H15" s="200"/>
      <c r="I15" s="197"/>
      <c r="J15" s="196" t="s">
        <v>15</v>
      </c>
      <c r="K15" s="197"/>
    </row>
    <row r="16" spans="1:11" ht="13" x14ac:dyDescent="0.3">
      <c r="A16" s="22"/>
      <c r="B16" s="196">
        <f>VALUE(RIGHT($B$2, 4))</f>
        <v>2023</v>
      </c>
      <c r="C16" s="197"/>
      <c r="D16" s="196">
        <f>B16-1</f>
        <v>2022</v>
      </c>
      <c r="E16" s="204"/>
      <c r="F16" s="196">
        <f>B16</f>
        <v>2023</v>
      </c>
      <c r="G16" s="204"/>
      <c r="H16" s="196">
        <f>D16</f>
        <v>2022</v>
      </c>
      <c r="I16" s="204"/>
      <c r="J16" s="140" t="s">
        <v>4</v>
      </c>
      <c r="K16" s="141" t="s">
        <v>2</v>
      </c>
    </row>
    <row r="17" spans="1:11" ht="13" x14ac:dyDescent="0.3">
      <c r="A17" s="163" t="s">
        <v>131</v>
      </c>
      <c r="B17" s="61" t="s">
        <v>12</v>
      </c>
      <c r="C17" s="62" t="s">
        <v>13</v>
      </c>
      <c r="D17" s="61" t="s">
        <v>12</v>
      </c>
      <c r="E17" s="63" t="s">
        <v>13</v>
      </c>
      <c r="F17" s="62" t="s">
        <v>12</v>
      </c>
      <c r="G17" s="62" t="s">
        <v>13</v>
      </c>
      <c r="H17" s="61" t="s">
        <v>12</v>
      </c>
      <c r="I17" s="63" t="s">
        <v>13</v>
      </c>
      <c r="J17" s="61"/>
      <c r="K17" s="63"/>
    </row>
    <row r="18" spans="1:11" x14ac:dyDescent="0.25">
      <c r="A18" s="7" t="s">
        <v>193</v>
      </c>
      <c r="B18" s="65">
        <v>0</v>
      </c>
      <c r="C18" s="34">
        <f>IF(B28=0, "-", B18/B28)</f>
        <v>0</v>
      </c>
      <c r="D18" s="65">
        <v>1</v>
      </c>
      <c r="E18" s="9">
        <f>IF(D28=0, "-", D18/D28)</f>
        <v>1.2500000000000001E-2</v>
      </c>
      <c r="F18" s="81">
        <v>2</v>
      </c>
      <c r="G18" s="34">
        <f>IF(F28=0, "-", F18/F28)</f>
        <v>2.5641025641025641E-3</v>
      </c>
      <c r="H18" s="65">
        <v>1</v>
      </c>
      <c r="I18" s="9">
        <f>IF(H28=0, "-", H18/H28)</f>
        <v>1.0940919037199124E-3</v>
      </c>
      <c r="J18" s="8">
        <f t="shared" ref="J18:J26" si="0">IF(D18=0, "-", IF((B18-D18)/D18&lt;10, (B18-D18)/D18, "&gt;999%"))</f>
        <v>-1</v>
      </c>
      <c r="K18" s="9">
        <f t="shared" ref="K18:K26" si="1">IF(H18=0, "-", IF((F18-H18)/H18&lt;10, (F18-H18)/H18, "&gt;999%"))</f>
        <v>1</v>
      </c>
    </row>
    <row r="19" spans="1:11" x14ac:dyDescent="0.25">
      <c r="A19" s="7" t="s">
        <v>194</v>
      </c>
      <c r="B19" s="65">
        <v>0</v>
      </c>
      <c r="C19" s="34">
        <f>IF(B28=0, "-", B19/B28)</f>
        <v>0</v>
      </c>
      <c r="D19" s="65">
        <v>0</v>
      </c>
      <c r="E19" s="9">
        <f>IF(D28=0, "-", D19/D28)</f>
        <v>0</v>
      </c>
      <c r="F19" s="81">
        <v>4</v>
      </c>
      <c r="G19" s="34">
        <f>IF(F28=0, "-", F19/F28)</f>
        <v>5.1282051282051282E-3</v>
      </c>
      <c r="H19" s="65">
        <v>7</v>
      </c>
      <c r="I19" s="9">
        <f>IF(H28=0, "-", H19/H28)</f>
        <v>7.658643326039387E-3</v>
      </c>
      <c r="J19" s="8" t="str">
        <f t="shared" si="0"/>
        <v>-</v>
      </c>
      <c r="K19" s="9">
        <f t="shared" si="1"/>
        <v>-0.42857142857142855</v>
      </c>
    </row>
    <row r="20" spans="1:11" x14ac:dyDescent="0.25">
      <c r="A20" s="7" t="s">
        <v>195</v>
      </c>
      <c r="B20" s="65">
        <v>4</v>
      </c>
      <c r="C20" s="34">
        <f>IF(B28=0, "-", B20/B28)</f>
        <v>3.1007751937984496E-2</v>
      </c>
      <c r="D20" s="65">
        <v>18</v>
      </c>
      <c r="E20" s="9">
        <f>IF(D28=0, "-", D20/D28)</f>
        <v>0.22500000000000001</v>
      </c>
      <c r="F20" s="81">
        <v>62</v>
      </c>
      <c r="G20" s="34">
        <f>IF(F28=0, "-", F20/F28)</f>
        <v>7.9487179487179482E-2</v>
      </c>
      <c r="H20" s="65">
        <v>91</v>
      </c>
      <c r="I20" s="9">
        <f>IF(H28=0, "-", H20/H28)</f>
        <v>9.9562363238512031E-2</v>
      </c>
      <c r="J20" s="8">
        <f t="shared" si="0"/>
        <v>-0.77777777777777779</v>
      </c>
      <c r="K20" s="9">
        <f t="shared" si="1"/>
        <v>-0.31868131868131866</v>
      </c>
    </row>
    <row r="21" spans="1:11" x14ac:dyDescent="0.25">
      <c r="A21" s="7" t="s">
        <v>196</v>
      </c>
      <c r="B21" s="65">
        <v>4</v>
      </c>
      <c r="C21" s="34">
        <f>IF(B28=0, "-", B21/B28)</f>
        <v>3.1007751937984496E-2</v>
      </c>
      <c r="D21" s="65">
        <v>5</v>
      </c>
      <c r="E21" s="9">
        <f>IF(D28=0, "-", D21/D28)</f>
        <v>6.25E-2</v>
      </c>
      <c r="F21" s="81">
        <v>54</v>
      </c>
      <c r="G21" s="34">
        <f>IF(F28=0, "-", F21/F28)</f>
        <v>6.9230769230769235E-2</v>
      </c>
      <c r="H21" s="65">
        <v>46</v>
      </c>
      <c r="I21" s="9">
        <f>IF(H28=0, "-", H21/H28)</f>
        <v>5.0328227571115977E-2</v>
      </c>
      <c r="J21" s="8">
        <f t="shared" si="0"/>
        <v>-0.2</v>
      </c>
      <c r="K21" s="9">
        <f t="shared" si="1"/>
        <v>0.17391304347826086</v>
      </c>
    </row>
    <row r="22" spans="1:11" x14ac:dyDescent="0.25">
      <c r="A22" s="7" t="s">
        <v>197</v>
      </c>
      <c r="B22" s="65">
        <v>65</v>
      </c>
      <c r="C22" s="34">
        <f>IF(B28=0, "-", B22/B28)</f>
        <v>0.50387596899224807</v>
      </c>
      <c r="D22" s="65">
        <v>15</v>
      </c>
      <c r="E22" s="9">
        <f>IF(D28=0, "-", D22/D28)</f>
        <v>0.1875</v>
      </c>
      <c r="F22" s="81">
        <v>408</v>
      </c>
      <c r="G22" s="34">
        <f>IF(F28=0, "-", F22/F28)</f>
        <v>0.52307692307692311</v>
      </c>
      <c r="H22" s="65">
        <v>280</v>
      </c>
      <c r="I22" s="9">
        <f>IF(H28=0, "-", H22/H28)</f>
        <v>0.30634573304157547</v>
      </c>
      <c r="J22" s="8">
        <f t="shared" si="0"/>
        <v>3.3333333333333335</v>
      </c>
      <c r="K22" s="9">
        <f t="shared" si="1"/>
        <v>0.45714285714285713</v>
      </c>
    </row>
    <row r="23" spans="1:11" x14ac:dyDescent="0.25">
      <c r="A23" s="7" t="s">
        <v>198</v>
      </c>
      <c r="B23" s="65">
        <v>1</v>
      </c>
      <c r="C23" s="34">
        <f>IF(B28=0, "-", B23/B28)</f>
        <v>7.7519379844961239E-3</v>
      </c>
      <c r="D23" s="65">
        <v>27</v>
      </c>
      <c r="E23" s="9">
        <f>IF(D28=0, "-", D23/D28)</f>
        <v>0.33750000000000002</v>
      </c>
      <c r="F23" s="81">
        <v>51</v>
      </c>
      <c r="G23" s="34">
        <f>IF(F28=0, "-", F23/F28)</f>
        <v>6.5384615384615388E-2</v>
      </c>
      <c r="H23" s="65">
        <v>372</v>
      </c>
      <c r="I23" s="9">
        <f>IF(H28=0, "-", H23/H28)</f>
        <v>0.40700218818380746</v>
      </c>
      <c r="J23" s="8">
        <f t="shared" si="0"/>
        <v>-0.96296296296296291</v>
      </c>
      <c r="K23" s="9">
        <f t="shared" si="1"/>
        <v>-0.86290322580645162</v>
      </c>
    </row>
    <row r="24" spans="1:11" x14ac:dyDescent="0.25">
      <c r="A24" s="7" t="s">
        <v>199</v>
      </c>
      <c r="B24" s="65">
        <v>52</v>
      </c>
      <c r="C24" s="34">
        <f>IF(B28=0, "-", B24/B28)</f>
        <v>0.40310077519379844</v>
      </c>
      <c r="D24" s="65">
        <v>6</v>
      </c>
      <c r="E24" s="9">
        <f>IF(D28=0, "-", D24/D28)</f>
        <v>7.4999999999999997E-2</v>
      </c>
      <c r="F24" s="81">
        <v>177</v>
      </c>
      <c r="G24" s="34">
        <f>IF(F28=0, "-", F24/F28)</f>
        <v>0.22692307692307692</v>
      </c>
      <c r="H24" s="65">
        <v>67</v>
      </c>
      <c r="I24" s="9">
        <f>IF(H28=0, "-", H24/H28)</f>
        <v>7.3304157549234139E-2</v>
      </c>
      <c r="J24" s="8">
        <f t="shared" si="0"/>
        <v>7.666666666666667</v>
      </c>
      <c r="K24" s="9">
        <f t="shared" si="1"/>
        <v>1.6417910447761195</v>
      </c>
    </row>
    <row r="25" spans="1:11" x14ac:dyDescent="0.25">
      <c r="A25" s="7" t="s">
        <v>200</v>
      </c>
      <c r="B25" s="65">
        <v>2</v>
      </c>
      <c r="C25" s="34">
        <f>IF(B28=0, "-", B25/B28)</f>
        <v>1.5503875968992248E-2</v>
      </c>
      <c r="D25" s="65">
        <v>4</v>
      </c>
      <c r="E25" s="9">
        <f>IF(D28=0, "-", D25/D28)</f>
        <v>0.05</v>
      </c>
      <c r="F25" s="81">
        <v>16</v>
      </c>
      <c r="G25" s="34">
        <f>IF(F28=0, "-", F25/F28)</f>
        <v>2.0512820512820513E-2</v>
      </c>
      <c r="H25" s="65">
        <v>30</v>
      </c>
      <c r="I25" s="9">
        <f>IF(H28=0, "-", H25/H28)</f>
        <v>3.2822757111597371E-2</v>
      </c>
      <c r="J25" s="8">
        <f t="shared" si="0"/>
        <v>-0.5</v>
      </c>
      <c r="K25" s="9">
        <f t="shared" si="1"/>
        <v>-0.46666666666666667</v>
      </c>
    </row>
    <row r="26" spans="1:11" x14ac:dyDescent="0.25">
      <c r="A26" s="7" t="s">
        <v>201</v>
      </c>
      <c r="B26" s="65">
        <v>1</v>
      </c>
      <c r="C26" s="34">
        <f>IF(B28=0, "-", B26/B28)</f>
        <v>7.7519379844961239E-3</v>
      </c>
      <c r="D26" s="65">
        <v>4</v>
      </c>
      <c r="E26" s="9">
        <f>IF(D28=0, "-", D26/D28)</f>
        <v>0.05</v>
      </c>
      <c r="F26" s="81">
        <v>6</v>
      </c>
      <c r="G26" s="34">
        <f>IF(F28=0, "-", F26/F28)</f>
        <v>7.6923076923076927E-3</v>
      </c>
      <c r="H26" s="65">
        <v>20</v>
      </c>
      <c r="I26" s="9">
        <f>IF(H28=0, "-", H26/H28)</f>
        <v>2.1881838074398249E-2</v>
      </c>
      <c r="J26" s="8">
        <f t="shared" si="0"/>
        <v>-0.75</v>
      </c>
      <c r="K26" s="9">
        <f t="shared" si="1"/>
        <v>-0.7</v>
      </c>
    </row>
    <row r="27" spans="1:11" x14ac:dyDescent="0.25">
      <c r="A27" s="2"/>
      <c r="B27" s="68"/>
      <c r="C27" s="33"/>
      <c r="D27" s="68"/>
      <c r="E27" s="6"/>
      <c r="F27" s="82"/>
      <c r="G27" s="33"/>
      <c r="H27" s="68"/>
      <c r="I27" s="6"/>
      <c r="J27" s="5"/>
      <c r="K27" s="6"/>
    </row>
    <row r="28" spans="1:11" s="43" customFormat="1" ht="13" x14ac:dyDescent="0.3">
      <c r="A28" s="162" t="s">
        <v>530</v>
      </c>
      <c r="B28" s="71">
        <f>SUM(B18:B27)</f>
        <v>129</v>
      </c>
      <c r="C28" s="40">
        <f>B28/1972</f>
        <v>6.5415821501014201E-2</v>
      </c>
      <c r="D28" s="71">
        <f>SUM(D18:D27)</f>
        <v>80</v>
      </c>
      <c r="E28" s="41">
        <f>D28/1630</f>
        <v>4.9079754601226995E-2</v>
      </c>
      <c r="F28" s="77">
        <f>SUM(F18:F27)</f>
        <v>780</v>
      </c>
      <c r="G28" s="42">
        <f>F28/15027</f>
        <v>5.1906568177280892E-2</v>
      </c>
      <c r="H28" s="71">
        <f>SUM(H18:H27)</f>
        <v>914</v>
      </c>
      <c r="I28" s="41">
        <f>H28/14054</f>
        <v>6.5034865518713528E-2</v>
      </c>
      <c r="J28" s="37">
        <f>IF(D28=0, "-", IF((B28-D28)/D28&lt;10, (B28-D28)/D28, "&gt;999%"))</f>
        <v>0.61250000000000004</v>
      </c>
      <c r="K28" s="38">
        <f>IF(H28=0, "-", IF((F28-H28)/H28&lt;10, (F28-H28)/H28, "&gt;999%"))</f>
        <v>-0.14660831509846828</v>
      </c>
    </row>
    <row r="29" spans="1:11" x14ac:dyDescent="0.25">
      <c r="B29" s="83"/>
      <c r="D29" s="83"/>
      <c r="F29" s="83"/>
      <c r="H29" s="83"/>
    </row>
    <row r="30" spans="1:11" ht="13" x14ac:dyDescent="0.3">
      <c r="A30" s="163" t="s">
        <v>132</v>
      </c>
      <c r="B30" s="61" t="s">
        <v>12</v>
      </c>
      <c r="C30" s="62" t="s">
        <v>13</v>
      </c>
      <c r="D30" s="61" t="s">
        <v>12</v>
      </c>
      <c r="E30" s="63" t="s">
        <v>13</v>
      </c>
      <c r="F30" s="62" t="s">
        <v>12</v>
      </c>
      <c r="G30" s="62" t="s">
        <v>13</v>
      </c>
      <c r="H30" s="61" t="s">
        <v>12</v>
      </c>
      <c r="I30" s="63" t="s">
        <v>13</v>
      </c>
      <c r="J30" s="61"/>
      <c r="K30" s="63"/>
    </row>
    <row r="31" spans="1:11" x14ac:dyDescent="0.25">
      <c r="A31" s="7" t="s">
        <v>202</v>
      </c>
      <c r="B31" s="65">
        <v>0</v>
      </c>
      <c r="C31" s="34">
        <f>IF(B36=0, "-", B31/B36)</f>
        <v>0</v>
      </c>
      <c r="D31" s="65">
        <v>0</v>
      </c>
      <c r="E31" s="9">
        <f>IF(D36=0, "-", D31/D36)</f>
        <v>0</v>
      </c>
      <c r="F31" s="81">
        <v>6</v>
      </c>
      <c r="G31" s="34">
        <f>IF(F36=0, "-", F31/F36)</f>
        <v>0.1875</v>
      </c>
      <c r="H31" s="65">
        <v>1</v>
      </c>
      <c r="I31" s="9">
        <f>IF(H36=0, "-", H31/H36)</f>
        <v>0.04</v>
      </c>
      <c r="J31" s="8" t="str">
        <f>IF(D31=0, "-", IF((B31-D31)/D31&lt;10, (B31-D31)/D31, "&gt;999%"))</f>
        <v>-</v>
      </c>
      <c r="K31" s="9">
        <f>IF(H31=0, "-", IF((F31-H31)/H31&lt;10, (F31-H31)/H31, "&gt;999%"))</f>
        <v>5</v>
      </c>
    </row>
    <row r="32" spans="1:11" x14ac:dyDescent="0.25">
      <c r="A32" s="7" t="s">
        <v>203</v>
      </c>
      <c r="B32" s="65">
        <v>0</v>
      </c>
      <c r="C32" s="34">
        <f>IF(B36=0, "-", B32/B36)</f>
        <v>0</v>
      </c>
      <c r="D32" s="65">
        <v>0</v>
      </c>
      <c r="E32" s="9">
        <f>IF(D36=0, "-", D32/D36)</f>
        <v>0</v>
      </c>
      <c r="F32" s="81">
        <v>1</v>
      </c>
      <c r="G32" s="34">
        <f>IF(F36=0, "-", F32/F36)</f>
        <v>3.125E-2</v>
      </c>
      <c r="H32" s="65">
        <v>1</v>
      </c>
      <c r="I32" s="9">
        <f>IF(H36=0, "-", H32/H36)</f>
        <v>0.04</v>
      </c>
      <c r="J32" s="8" t="str">
        <f>IF(D32=0, "-", IF((B32-D32)/D32&lt;10, (B32-D32)/D32, "&gt;999%"))</f>
        <v>-</v>
      </c>
      <c r="K32" s="9">
        <f>IF(H32=0, "-", IF((F32-H32)/H32&lt;10, (F32-H32)/H32, "&gt;999%"))</f>
        <v>0</v>
      </c>
    </row>
    <row r="33" spans="1:11" x14ac:dyDescent="0.25">
      <c r="A33" s="7" t="s">
        <v>204</v>
      </c>
      <c r="B33" s="65">
        <v>1</v>
      </c>
      <c r="C33" s="34">
        <f>IF(B36=0, "-", B33/B36)</f>
        <v>1</v>
      </c>
      <c r="D33" s="65">
        <v>4</v>
      </c>
      <c r="E33" s="9">
        <f>IF(D36=0, "-", D33/D36)</f>
        <v>0.66666666666666663</v>
      </c>
      <c r="F33" s="81">
        <v>18</v>
      </c>
      <c r="G33" s="34">
        <f>IF(F36=0, "-", F33/F36)</f>
        <v>0.5625</v>
      </c>
      <c r="H33" s="65">
        <v>18</v>
      </c>
      <c r="I33" s="9">
        <f>IF(H36=0, "-", H33/H36)</f>
        <v>0.72</v>
      </c>
      <c r="J33" s="8">
        <f>IF(D33=0, "-", IF((B33-D33)/D33&lt;10, (B33-D33)/D33, "&gt;999%"))</f>
        <v>-0.75</v>
      </c>
      <c r="K33" s="9">
        <f>IF(H33=0, "-", IF((F33-H33)/H33&lt;10, (F33-H33)/H33, "&gt;999%"))</f>
        <v>0</v>
      </c>
    </row>
    <row r="34" spans="1:11" x14ac:dyDescent="0.25">
      <c r="A34" s="7" t="s">
        <v>205</v>
      </c>
      <c r="B34" s="65">
        <v>0</v>
      </c>
      <c r="C34" s="34">
        <f>IF(B36=0, "-", B34/B36)</f>
        <v>0</v>
      </c>
      <c r="D34" s="65">
        <v>2</v>
      </c>
      <c r="E34" s="9">
        <f>IF(D36=0, "-", D34/D36)</f>
        <v>0.33333333333333331</v>
      </c>
      <c r="F34" s="81">
        <v>7</v>
      </c>
      <c r="G34" s="34">
        <f>IF(F36=0, "-", F34/F36)</f>
        <v>0.21875</v>
      </c>
      <c r="H34" s="65">
        <v>5</v>
      </c>
      <c r="I34" s="9">
        <f>IF(H36=0, "-", H34/H36)</f>
        <v>0.2</v>
      </c>
      <c r="J34" s="8">
        <f>IF(D34=0, "-", IF((B34-D34)/D34&lt;10, (B34-D34)/D34, "&gt;999%"))</f>
        <v>-1</v>
      </c>
      <c r="K34" s="9">
        <f>IF(H34=0, "-", IF((F34-H34)/H34&lt;10, (F34-H34)/H34, "&gt;999%"))</f>
        <v>0.4</v>
      </c>
    </row>
    <row r="35" spans="1:11" x14ac:dyDescent="0.25">
      <c r="A35" s="2"/>
      <c r="B35" s="68"/>
      <c r="C35" s="33"/>
      <c r="D35" s="68"/>
      <c r="E35" s="6"/>
      <c r="F35" s="82"/>
      <c r="G35" s="33"/>
      <c r="H35" s="68"/>
      <c r="I35" s="6"/>
      <c r="J35" s="5"/>
      <c r="K35" s="6"/>
    </row>
    <row r="36" spans="1:11" s="43" customFormat="1" ht="13" x14ac:dyDescent="0.3">
      <c r="A36" s="162" t="s">
        <v>529</v>
      </c>
      <c r="B36" s="71">
        <f>SUM(B31:B35)</f>
        <v>1</v>
      </c>
      <c r="C36" s="40">
        <f>B36/1972</f>
        <v>5.0709939148073022E-4</v>
      </c>
      <c r="D36" s="71">
        <f>SUM(D31:D35)</f>
        <v>6</v>
      </c>
      <c r="E36" s="41">
        <f>D36/1630</f>
        <v>3.6809815950920245E-3</v>
      </c>
      <c r="F36" s="77">
        <f>SUM(F31:F35)</f>
        <v>32</v>
      </c>
      <c r="G36" s="42">
        <f>F36/15027</f>
        <v>2.1295002329140881E-3</v>
      </c>
      <c r="H36" s="71">
        <f>SUM(H31:H35)</f>
        <v>25</v>
      </c>
      <c r="I36" s="41">
        <f>H36/14054</f>
        <v>1.7788529955884446E-3</v>
      </c>
      <c r="J36" s="37">
        <f>IF(D36=0, "-", IF((B36-D36)/D36&lt;10, (B36-D36)/D36, "&gt;999%"))</f>
        <v>-0.83333333333333337</v>
      </c>
      <c r="K36" s="38">
        <f>IF(H36=0, "-", IF((F36-H36)/H36&lt;10, (F36-H36)/H36, "&gt;999%"))</f>
        <v>0.28000000000000003</v>
      </c>
    </row>
    <row r="37" spans="1:11" x14ac:dyDescent="0.25">
      <c r="B37" s="83"/>
      <c r="D37" s="83"/>
      <c r="F37" s="83"/>
      <c r="H37" s="83"/>
    </row>
    <row r="38" spans="1:11" s="43" customFormat="1" ht="13" x14ac:dyDescent="0.3">
      <c r="A38" s="162" t="s">
        <v>528</v>
      </c>
      <c r="B38" s="71">
        <v>130</v>
      </c>
      <c r="C38" s="40">
        <f>B38/1972</f>
        <v>6.5922920892494935E-2</v>
      </c>
      <c r="D38" s="71">
        <v>86</v>
      </c>
      <c r="E38" s="41">
        <f>D38/1630</f>
        <v>5.2760736196319019E-2</v>
      </c>
      <c r="F38" s="77">
        <v>812</v>
      </c>
      <c r="G38" s="42">
        <f>F38/15027</f>
        <v>5.4036068410194982E-2</v>
      </c>
      <c r="H38" s="71">
        <v>939</v>
      </c>
      <c r="I38" s="41">
        <f>H38/14054</f>
        <v>6.6813718514301984E-2</v>
      </c>
      <c r="J38" s="37">
        <f>IF(D38=0, "-", IF((B38-D38)/D38&lt;10, (B38-D38)/D38, "&gt;999%"))</f>
        <v>0.51162790697674421</v>
      </c>
      <c r="K38" s="38">
        <f>IF(H38=0, "-", IF((F38-H38)/H38&lt;10, (F38-H38)/H38, "&gt;999%"))</f>
        <v>-0.13525026624068157</v>
      </c>
    </row>
    <row r="39" spans="1:11" x14ac:dyDescent="0.25">
      <c r="B39" s="83"/>
      <c r="D39" s="83"/>
      <c r="F39" s="83"/>
      <c r="H39" s="83"/>
    </row>
    <row r="40" spans="1:11" ht="15.5" x14ac:dyDescent="0.35">
      <c r="A40" s="164" t="s">
        <v>107</v>
      </c>
      <c r="B40" s="196" t="s">
        <v>1</v>
      </c>
      <c r="C40" s="200"/>
      <c r="D40" s="200"/>
      <c r="E40" s="197"/>
      <c r="F40" s="196" t="s">
        <v>14</v>
      </c>
      <c r="G40" s="200"/>
      <c r="H40" s="200"/>
      <c r="I40" s="197"/>
      <c r="J40" s="196" t="s">
        <v>15</v>
      </c>
      <c r="K40" s="197"/>
    </row>
    <row r="41" spans="1:11" ht="13" x14ac:dyDescent="0.3">
      <c r="A41" s="22"/>
      <c r="B41" s="196">
        <f>VALUE(RIGHT($B$2, 4))</f>
        <v>2023</v>
      </c>
      <c r="C41" s="197"/>
      <c r="D41" s="196">
        <f>B41-1</f>
        <v>2022</v>
      </c>
      <c r="E41" s="204"/>
      <c r="F41" s="196">
        <f>B41</f>
        <v>2023</v>
      </c>
      <c r="G41" s="204"/>
      <c r="H41" s="196">
        <f>D41</f>
        <v>2022</v>
      </c>
      <c r="I41" s="204"/>
      <c r="J41" s="140" t="s">
        <v>4</v>
      </c>
      <c r="K41" s="141" t="s">
        <v>2</v>
      </c>
    </row>
    <row r="42" spans="1:11" ht="13" x14ac:dyDescent="0.3">
      <c r="A42" s="163" t="s">
        <v>133</v>
      </c>
      <c r="B42" s="61" t="s">
        <v>12</v>
      </c>
      <c r="C42" s="62" t="s">
        <v>13</v>
      </c>
      <c r="D42" s="61" t="s">
        <v>12</v>
      </c>
      <c r="E42" s="63" t="s">
        <v>13</v>
      </c>
      <c r="F42" s="62" t="s">
        <v>12</v>
      </c>
      <c r="G42" s="62" t="s">
        <v>13</v>
      </c>
      <c r="H42" s="61" t="s">
        <v>12</v>
      </c>
      <c r="I42" s="63" t="s">
        <v>13</v>
      </c>
      <c r="J42" s="61"/>
      <c r="K42" s="63"/>
    </row>
    <row r="43" spans="1:11" x14ac:dyDescent="0.25">
      <c r="A43" s="7" t="s">
        <v>206</v>
      </c>
      <c r="B43" s="65">
        <v>10</v>
      </c>
      <c r="C43" s="34">
        <f>IF(B53=0, "-", B43/B53)</f>
        <v>0.15873015873015872</v>
      </c>
      <c r="D43" s="65">
        <v>14</v>
      </c>
      <c r="E43" s="9">
        <f>IF(D53=0, "-", D43/D53)</f>
        <v>0.25</v>
      </c>
      <c r="F43" s="81">
        <v>126</v>
      </c>
      <c r="G43" s="34">
        <f>IF(F53=0, "-", F43/F53)</f>
        <v>0.23684210526315788</v>
      </c>
      <c r="H43" s="65">
        <v>207</v>
      </c>
      <c r="I43" s="9">
        <f>IF(H53=0, "-", H43/H53)</f>
        <v>0.28789986091794156</v>
      </c>
      <c r="J43" s="8">
        <f t="shared" ref="J43:J51" si="2">IF(D43=0, "-", IF((B43-D43)/D43&lt;10, (B43-D43)/D43, "&gt;999%"))</f>
        <v>-0.2857142857142857</v>
      </c>
      <c r="K43" s="9">
        <f t="shared" ref="K43:K51" si="3">IF(H43=0, "-", IF((F43-H43)/H43&lt;10, (F43-H43)/H43, "&gt;999%"))</f>
        <v>-0.39130434782608697</v>
      </c>
    </row>
    <row r="44" spans="1:11" x14ac:dyDescent="0.25">
      <c r="A44" s="7" t="s">
        <v>207</v>
      </c>
      <c r="B44" s="65">
        <v>0</v>
      </c>
      <c r="C44" s="34">
        <f>IF(B53=0, "-", B44/B53)</f>
        <v>0</v>
      </c>
      <c r="D44" s="65">
        <v>0</v>
      </c>
      <c r="E44" s="9">
        <f>IF(D53=0, "-", D44/D53)</f>
        <v>0</v>
      </c>
      <c r="F44" s="81">
        <v>0</v>
      </c>
      <c r="G44" s="34">
        <f>IF(F53=0, "-", F44/F53)</f>
        <v>0</v>
      </c>
      <c r="H44" s="65">
        <v>21</v>
      </c>
      <c r="I44" s="9">
        <f>IF(H53=0, "-", H44/H53)</f>
        <v>2.9207232267037551E-2</v>
      </c>
      <c r="J44" s="8" t="str">
        <f t="shared" si="2"/>
        <v>-</v>
      </c>
      <c r="K44" s="9">
        <f t="shared" si="3"/>
        <v>-1</v>
      </c>
    </row>
    <row r="45" spans="1:11" x14ac:dyDescent="0.25">
      <c r="A45" s="7" t="s">
        <v>208</v>
      </c>
      <c r="B45" s="65">
        <v>6</v>
      </c>
      <c r="C45" s="34">
        <f>IF(B53=0, "-", B45/B53)</f>
        <v>9.5238095238095233E-2</v>
      </c>
      <c r="D45" s="65">
        <v>12</v>
      </c>
      <c r="E45" s="9">
        <f>IF(D53=0, "-", D45/D53)</f>
        <v>0.21428571428571427</v>
      </c>
      <c r="F45" s="81">
        <v>38</v>
      </c>
      <c r="G45" s="34">
        <f>IF(F53=0, "-", F45/F53)</f>
        <v>7.1428571428571425E-2</v>
      </c>
      <c r="H45" s="65">
        <v>91</v>
      </c>
      <c r="I45" s="9">
        <f>IF(H53=0, "-", H45/H53)</f>
        <v>0.12656467315716272</v>
      </c>
      <c r="J45" s="8">
        <f t="shared" si="2"/>
        <v>-0.5</v>
      </c>
      <c r="K45" s="9">
        <f t="shared" si="3"/>
        <v>-0.58241758241758246</v>
      </c>
    </row>
    <row r="46" spans="1:11" x14ac:dyDescent="0.25">
      <c r="A46" s="7" t="s">
        <v>209</v>
      </c>
      <c r="B46" s="65">
        <v>2</v>
      </c>
      <c r="C46" s="34">
        <f>IF(B53=0, "-", B46/B53)</f>
        <v>3.1746031746031744E-2</v>
      </c>
      <c r="D46" s="65">
        <v>3</v>
      </c>
      <c r="E46" s="9">
        <f>IF(D53=0, "-", D46/D53)</f>
        <v>5.3571428571428568E-2</v>
      </c>
      <c r="F46" s="81">
        <v>61</v>
      </c>
      <c r="G46" s="34">
        <f>IF(F53=0, "-", F46/F53)</f>
        <v>0.11466165413533834</v>
      </c>
      <c r="H46" s="65">
        <v>68</v>
      </c>
      <c r="I46" s="9">
        <f>IF(H53=0, "-", H46/H53)</f>
        <v>9.4575799721835885E-2</v>
      </c>
      <c r="J46" s="8">
        <f t="shared" si="2"/>
        <v>-0.33333333333333331</v>
      </c>
      <c r="K46" s="9">
        <f t="shared" si="3"/>
        <v>-0.10294117647058823</v>
      </c>
    </row>
    <row r="47" spans="1:11" x14ac:dyDescent="0.25">
      <c r="A47" s="7" t="s">
        <v>210</v>
      </c>
      <c r="B47" s="65">
        <v>10</v>
      </c>
      <c r="C47" s="34">
        <f>IF(B53=0, "-", B47/B53)</f>
        <v>0.15873015873015872</v>
      </c>
      <c r="D47" s="65">
        <v>0</v>
      </c>
      <c r="E47" s="9">
        <f>IF(D53=0, "-", D47/D53)</f>
        <v>0</v>
      </c>
      <c r="F47" s="81">
        <v>15</v>
      </c>
      <c r="G47" s="34">
        <f>IF(F53=0, "-", F47/F53)</f>
        <v>2.819548872180451E-2</v>
      </c>
      <c r="H47" s="65">
        <v>0</v>
      </c>
      <c r="I47" s="9">
        <f>IF(H53=0, "-", H47/H53)</f>
        <v>0</v>
      </c>
      <c r="J47" s="8" t="str">
        <f t="shared" si="2"/>
        <v>-</v>
      </c>
      <c r="K47" s="9" t="str">
        <f t="shared" si="3"/>
        <v>-</v>
      </c>
    </row>
    <row r="48" spans="1:11" x14ac:dyDescent="0.25">
      <c r="A48" s="7" t="s">
        <v>211</v>
      </c>
      <c r="B48" s="65">
        <v>4</v>
      </c>
      <c r="C48" s="34">
        <f>IF(B53=0, "-", B48/B53)</f>
        <v>6.3492063492063489E-2</v>
      </c>
      <c r="D48" s="65">
        <v>2</v>
      </c>
      <c r="E48" s="9">
        <f>IF(D53=0, "-", D48/D53)</f>
        <v>3.5714285714285712E-2</v>
      </c>
      <c r="F48" s="81">
        <v>7</v>
      </c>
      <c r="G48" s="34">
        <f>IF(F53=0, "-", F48/F53)</f>
        <v>1.3157894736842105E-2</v>
      </c>
      <c r="H48" s="65">
        <v>15</v>
      </c>
      <c r="I48" s="9">
        <f>IF(H53=0, "-", H48/H53)</f>
        <v>2.0862308762169681E-2</v>
      </c>
      <c r="J48" s="8">
        <f t="shared" si="2"/>
        <v>1</v>
      </c>
      <c r="K48" s="9">
        <f t="shared" si="3"/>
        <v>-0.53333333333333333</v>
      </c>
    </row>
    <row r="49" spans="1:11" x14ac:dyDescent="0.25">
      <c r="A49" s="7" t="s">
        <v>212</v>
      </c>
      <c r="B49" s="65">
        <v>2</v>
      </c>
      <c r="C49" s="34">
        <f>IF(B53=0, "-", B49/B53)</f>
        <v>3.1746031746031744E-2</v>
      </c>
      <c r="D49" s="65">
        <v>7</v>
      </c>
      <c r="E49" s="9">
        <f>IF(D53=0, "-", D49/D53)</f>
        <v>0.125</v>
      </c>
      <c r="F49" s="81">
        <v>44</v>
      </c>
      <c r="G49" s="34">
        <f>IF(F53=0, "-", F49/F53)</f>
        <v>8.2706766917293228E-2</v>
      </c>
      <c r="H49" s="65">
        <v>60</v>
      </c>
      <c r="I49" s="9">
        <f>IF(H53=0, "-", H49/H53)</f>
        <v>8.3449235048678724E-2</v>
      </c>
      <c r="J49" s="8">
        <f t="shared" si="2"/>
        <v>-0.7142857142857143</v>
      </c>
      <c r="K49" s="9">
        <f t="shared" si="3"/>
        <v>-0.26666666666666666</v>
      </c>
    </row>
    <row r="50" spans="1:11" x14ac:dyDescent="0.25">
      <c r="A50" s="7" t="s">
        <v>213</v>
      </c>
      <c r="B50" s="65">
        <v>29</v>
      </c>
      <c r="C50" s="34">
        <f>IF(B53=0, "-", B50/B53)</f>
        <v>0.46031746031746029</v>
      </c>
      <c r="D50" s="65">
        <v>18</v>
      </c>
      <c r="E50" s="9">
        <f>IF(D53=0, "-", D50/D53)</f>
        <v>0.32142857142857145</v>
      </c>
      <c r="F50" s="81">
        <v>241</v>
      </c>
      <c r="G50" s="34">
        <f>IF(F53=0, "-", F50/F53)</f>
        <v>0.45300751879699247</v>
      </c>
      <c r="H50" s="65">
        <v>256</v>
      </c>
      <c r="I50" s="9">
        <f>IF(H53=0, "-", H50/H53)</f>
        <v>0.35605006954102919</v>
      </c>
      <c r="J50" s="8">
        <f t="shared" si="2"/>
        <v>0.61111111111111116</v>
      </c>
      <c r="K50" s="9">
        <f t="shared" si="3"/>
        <v>-5.859375E-2</v>
      </c>
    </row>
    <row r="51" spans="1:11" x14ac:dyDescent="0.25">
      <c r="A51" s="7" t="s">
        <v>214</v>
      </c>
      <c r="B51" s="65">
        <v>0</v>
      </c>
      <c r="C51" s="34">
        <f>IF(B53=0, "-", B51/B53)</f>
        <v>0</v>
      </c>
      <c r="D51" s="65">
        <v>0</v>
      </c>
      <c r="E51" s="9">
        <f>IF(D53=0, "-", D51/D53)</f>
        <v>0</v>
      </c>
      <c r="F51" s="81">
        <v>0</v>
      </c>
      <c r="G51" s="34">
        <f>IF(F53=0, "-", F51/F53)</f>
        <v>0</v>
      </c>
      <c r="H51" s="65">
        <v>1</v>
      </c>
      <c r="I51" s="9">
        <f>IF(H53=0, "-", H51/H53)</f>
        <v>1.3908205841446453E-3</v>
      </c>
      <c r="J51" s="8" t="str">
        <f t="shared" si="2"/>
        <v>-</v>
      </c>
      <c r="K51" s="9">
        <f t="shared" si="3"/>
        <v>-1</v>
      </c>
    </row>
    <row r="52" spans="1:11" x14ac:dyDescent="0.25">
      <c r="A52" s="2"/>
      <c r="B52" s="68"/>
      <c r="C52" s="33"/>
      <c r="D52" s="68"/>
      <c r="E52" s="6"/>
      <c r="F52" s="82"/>
      <c r="G52" s="33"/>
      <c r="H52" s="68"/>
      <c r="I52" s="6"/>
      <c r="J52" s="5"/>
      <c r="K52" s="6"/>
    </row>
    <row r="53" spans="1:11" s="43" customFormat="1" ht="13" x14ac:dyDescent="0.3">
      <c r="A53" s="162" t="s">
        <v>527</v>
      </c>
      <c r="B53" s="71">
        <f>SUM(B43:B52)</f>
        <v>63</v>
      </c>
      <c r="C53" s="40">
        <f>B53/1972</f>
        <v>3.1947261663286007E-2</v>
      </c>
      <c r="D53" s="71">
        <f>SUM(D43:D52)</f>
        <v>56</v>
      </c>
      <c r="E53" s="41">
        <f>D53/1630</f>
        <v>3.4355828220858899E-2</v>
      </c>
      <c r="F53" s="77">
        <f>SUM(F43:F52)</f>
        <v>532</v>
      </c>
      <c r="G53" s="42">
        <f>F53/15027</f>
        <v>3.5402941372196711E-2</v>
      </c>
      <c r="H53" s="71">
        <f>SUM(H43:H52)</f>
        <v>719</v>
      </c>
      <c r="I53" s="41">
        <f>H53/14054</f>
        <v>5.1159812153123665E-2</v>
      </c>
      <c r="J53" s="37">
        <f>IF(D53=0, "-", IF((B53-D53)/D53&lt;10, (B53-D53)/D53, "&gt;999%"))</f>
        <v>0.125</v>
      </c>
      <c r="K53" s="38">
        <f>IF(H53=0, "-", IF((F53-H53)/H53&lt;10, (F53-H53)/H53, "&gt;999%"))</f>
        <v>-0.26008344923504867</v>
      </c>
    </row>
    <row r="54" spans="1:11" x14ac:dyDescent="0.25">
      <c r="B54" s="83"/>
      <c r="D54" s="83"/>
      <c r="F54" s="83"/>
      <c r="H54" s="83"/>
    </row>
    <row r="55" spans="1:11" ht="13" x14ac:dyDescent="0.3">
      <c r="A55" s="163" t="s">
        <v>134</v>
      </c>
      <c r="B55" s="61" t="s">
        <v>12</v>
      </c>
      <c r="C55" s="62" t="s">
        <v>13</v>
      </c>
      <c r="D55" s="61" t="s">
        <v>12</v>
      </c>
      <c r="E55" s="63" t="s">
        <v>13</v>
      </c>
      <c r="F55" s="62" t="s">
        <v>12</v>
      </c>
      <c r="G55" s="62" t="s">
        <v>13</v>
      </c>
      <c r="H55" s="61" t="s">
        <v>12</v>
      </c>
      <c r="I55" s="63" t="s">
        <v>13</v>
      </c>
      <c r="J55" s="61"/>
      <c r="K55" s="63"/>
    </row>
    <row r="56" spans="1:11" x14ac:dyDescent="0.25">
      <c r="A56" s="7" t="s">
        <v>215</v>
      </c>
      <c r="B56" s="65">
        <v>3</v>
      </c>
      <c r="C56" s="34">
        <f>IF(B73=0, "-", B56/B73)</f>
        <v>7.6923076923076927E-2</v>
      </c>
      <c r="D56" s="65">
        <v>2</v>
      </c>
      <c r="E56" s="9">
        <f>IF(D73=0, "-", D56/D73)</f>
        <v>7.6923076923076927E-2</v>
      </c>
      <c r="F56" s="81">
        <v>17</v>
      </c>
      <c r="G56" s="34">
        <f>IF(F73=0, "-", F56/F73)</f>
        <v>0.10303030303030303</v>
      </c>
      <c r="H56" s="65">
        <v>13</v>
      </c>
      <c r="I56" s="9">
        <f>IF(H73=0, "-", H56/H73)</f>
        <v>8.8435374149659865E-2</v>
      </c>
      <c r="J56" s="8">
        <f t="shared" ref="J56:J71" si="4">IF(D56=0, "-", IF((B56-D56)/D56&lt;10, (B56-D56)/D56, "&gt;999%"))</f>
        <v>0.5</v>
      </c>
      <c r="K56" s="9">
        <f t="shared" ref="K56:K71" si="5">IF(H56=0, "-", IF((F56-H56)/H56&lt;10, (F56-H56)/H56, "&gt;999%"))</f>
        <v>0.30769230769230771</v>
      </c>
    </row>
    <row r="57" spans="1:11" x14ac:dyDescent="0.25">
      <c r="A57" s="7" t="s">
        <v>216</v>
      </c>
      <c r="B57" s="65">
        <v>0</v>
      </c>
      <c r="C57" s="34">
        <f>IF(B73=0, "-", B57/B73)</f>
        <v>0</v>
      </c>
      <c r="D57" s="65">
        <v>2</v>
      </c>
      <c r="E57" s="9">
        <f>IF(D73=0, "-", D57/D73)</f>
        <v>7.6923076923076927E-2</v>
      </c>
      <c r="F57" s="81">
        <v>10</v>
      </c>
      <c r="G57" s="34">
        <f>IF(F73=0, "-", F57/F73)</f>
        <v>6.0606060606060608E-2</v>
      </c>
      <c r="H57" s="65">
        <v>10</v>
      </c>
      <c r="I57" s="9">
        <f>IF(H73=0, "-", H57/H73)</f>
        <v>6.8027210884353748E-2</v>
      </c>
      <c r="J57" s="8">
        <f t="shared" si="4"/>
        <v>-1</v>
      </c>
      <c r="K57" s="9">
        <f t="shared" si="5"/>
        <v>0</v>
      </c>
    </row>
    <row r="58" spans="1:11" x14ac:dyDescent="0.25">
      <c r="A58" s="7" t="s">
        <v>217</v>
      </c>
      <c r="B58" s="65">
        <v>0</v>
      </c>
      <c r="C58" s="34">
        <f>IF(B73=0, "-", B58/B73)</f>
        <v>0</v>
      </c>
      <c r="D58" s="65">
        <v>1</v>
      </c>
      <c r="E58" s="9">
        <f>IF(D73=0, "-", D58/D73)</f>
        <v>3.8461538461538464E-2</v>
      </c>
      <c r="F58" s="81">
        <v>2</v>
      </c>
      <c r="G58" s="34">
        <f>IF(F73=0, "-", F58/F73)</f>
        <v>1.2121212121212121E-2</v>
      </c>
      <c r="H58" s="65">
        <v>5</v>
      </c>
      <c r="I58" s="9">
        <f>IF(H73=0, "-", H58/H73)</f>
        <v>3.4013605442176874E-2</v>
      </c>
      <c r="J58" s="8">
        <f t="shared" si="4"/>
        <v>-1</v>
      </c>
      <c r="K58" s="9">
        <f t="shared" si="5"/>
        <v>-0.6</v>
      </c>
    </row>
    <row r="59" spans="1:11" x14ac:dyDescent="0.25">
      <c r="A59" s="7" t="s">
        <v>218</v>
      </c>
      <c r="B59" s="65">
        <v>3</v>
      </c>
      <c r="C59" s="34">
        <f>IF(B73=0, "-", B59/B73)</f>
        <v>7.6923076923076927E-2</v>
      </c>
      <c r="D59" s="65">
        <v>0</v>
      </c>
      <c r="E59" s="9">
        <f>IF(D73=0, "-", D59/D73)</f>
        <v>0</v>
      </c>
      <c r="F59" s="81">
        <v>5</v>
      </c>
      <c r="G59" s="34">
        <f>IF(F73=0, "-", F59/F73)</f>
        <v>3.0303030303030304E-2</v>
      </c>
      <c r="H59" s="65">
        <v>0</v>
      </c>
      <c r="I59" s="9">
        <f>IF(H73=0, "-", H59/H73)</f>
        <v>0</v>
      </c>
      <c r="J59" s="8" t="str">
        <f t="shared" si="4"/>
        <v>-</v>
      </c>
      <c r="K59" s="9" t="str">
        <f t="shared" si="5"/>
        <v>-</v>
      </c>
    </row>
    <row r="60" spans="1:11" x14ac:dyDescent="0.25">
      <c r="A60" s="7" t="s">
        <v>219</v>
      </c>
      <c r="B60" s="65">
        <v>2</v>
      </c>
      <c r="C60" s="34">
        <f>IF(B73=0, "-", B60/B73)</f>
        <v>5.128205128205128E-2</v>
      </c>
      <c r="D60" s="65">
        <v>0</v>
      </c>
      <c r="E60" s="9">
        <f>IF(D73=0, "-", D60/D73)</f>
        <v>0</v>
      </c>
      <c r="F60" s="81">
        <v>2</v>
      </c>
      <c r="G60" s="34">
        <f>IF(F73=0, "-", F60/F73)</f>
        <v>1.2121212121212121E-2</v>
      </c>
      <c r="H60" s="65">
        <v>0</v>
      </c>
      <c r="I60" s="9">
        <f>IF(H73=0, "-", H60/H73)</f>
        <v>0</v>
      </c>
      <c r="J60" s="8" t="str">
        <f t="shared" si="4"/>
        <v>-</v>
      </c>
      <c r="K60" s="9" t="str">
        <f t="shared" si="5"/>
        <v>-</v>
      </c>
    </row>
    <row r="61" spans="1:11" x14ac:dyDescent="0.25">
      <c r="A61" s="7" t="s">
        <v>220</v>
      </c>
      <c r="B61" s="65">
        <v>0</v>
      </c>
      <c r="C61" s="34">
        <f>IF(B73=0, "-", B61/B73)</f>
        <v>0</v>
      </c>
      <c r="D61" s="65">
        <v>0</v>
      </c>
      <c r="E61" s="9">
        <f>IF(D73=0, "-", D61/D73)</f>
        <v>0</v>
      </c>
      <c r="F61" s="81">
        <v>0</v>
      </c>
      <c r="G61" s="34">
        <f>IF(F73=0, "-", F61/F73)</f>
        <v>0</v>
      </c>
      <c r="H61" s="65">
        <v>1</v>
      </c>
      <c r="I61" s="9">
        <f>IF(H73=0, "-", H61/H73)</f>
        <v>6.8027210884353739E-3</v>
      </c>
      <c r="J61" s="8" t="str">
        <f t="shared" si="4"/>
        <v>-</v>
      </c>
      <c r="K61" s="9">
        <f t="shared" si="5"/>
        <v>-1</v>
      </c>
    </row>
    <row r="62" spans="1:11" x14ac:dyDescent="0.25">
      <c r="A62" s="7" t="s">
        <v>221</v>
      </c>
      <c r="B62" s="65">
        <v>0</v>
      </c>
      <c r="C62" s="34">
        <f>IF(B73=0, "-", B62/B73)</f>
        <v>0</v>
      </c>
      <c r="D62" s="65">
        <v>1</v>
      </c>
      <c r="E62" s="9">
        <f>IF(D73=0, "-", D62/D73)</f>
        <v>3.8461538461538464E-2</v>
      </c>
      <c r="F62" s="81">
        <v>8</v>
      </c>
      <c r="G62" s="34">
        <f>IF(F73=0, "-", F62/F73)</f>
        <v>4.8484848484848485E-2</v>
      </c>
      <c r="H62" s="65">
        <v>6</v>
      </c>
      <c r="I62" s="9">
        <f>IF(H73=0, "-", H62/H73)</f>
        <v>4.0816326530612242E-2</v>
      </c>
      <c r="J62" s="8">
        <f t="shared" si="4"/>
        <v>-1</v>
      </c>
      <c r="K62" s="9">
        <f t="shared" si="5"/>
        <v>0.33333333333333331</v>
      </c>
    </row>
    <row r="63" spans="1:11" x14ac:dyDescent="0.25">
      <c r="A63" s="7" t="s">
        <v>222</v>
      </c>
      <c r="B63" s="65">
        <v>0</v>
      </c>
      <c r="C63" s="34">
        <f>IF(B73=0, "-", B63/B73)</f>
        <v>0</v>
      </c>
      <c r="D63" s="65">
        <v>2</v>
      </c>
      <c r="E63" s="9">
        <f>IF(D73=0, "-", D63/D73)</f>
        <v>7.6923076923076927E-2</v>
      </c>
      <c r="F63" s="81">
        <v>11</v>
      </c>
      <c r="G63" s="34">
        <f>IF(F73=0, "-", F63/F73)</f>
        <v>6.6666666666666666E-2</v>
      </c>
      <c r="H63" s="65">
        <v>11</v>
      </c>
      <c r="I63" s="9">
        <f>IF(H73=0, "-", H63/H73)</f>
        <v>7.4829931972789115E-2</v>
      </c>
      <c r="J63" s="8">
        <f t="shared" si="4"/>
        <v>-1</v>
      </c>
      <c r="K63" s="9">
        <f t="shared" si="5"/>
        <v>0</v>
      </c>
    </row>
    <row r="64" spans="1:11" x14ac:dyDescent="0.25">
      <c r="A64" s="7" t="s">
        <v>223</v>
      </c>
      <c r="B64" s="65">
        <v>0</v>
      </c>
      <c r="C64" s="34">
        <f>IF(B73=0, "-", B64/B73)</f>
        <v>0</v>
      </c>
      <c r="D64" s="65">
        <v>2</v>
      </c>
      <c r="E64" s="9">
        <f>IF(D73=0, "-", D64/D73)</f>
        <v>7.6923076923076927E-2</v>
      </c>
      <c r="F64" s="81">
        <v>1</v>
      </c>
      <c r="G64" s="34">
        <f>IF(F73=0, "-", F64/F73)</f>
        <v>6.0606060606060606E-3</v>
      </c>
      <c r="H64" s="65">
        <v>5</v>
      </c>
      <c r="I64" s="9">
        <f>IF(H73=0, "-", H64/H73)</f>
        <v>3.4013605442176874E-2</v>
      </c>
      <c r="J64" s="8">
        <f t="shared" si="4"/>
        <v>-1</v>
      </c>
      <c r="K64" s="9">
        <f t="shared" si="5"/>
        <v>-0.8</v>
      </c>
    </row>
    <row r="65" spans="1:11" x14ac:dyDescent="0.25">
      <c r="A65" s="7" t="s">
        <v>224</v>
      </c>
      <c r="B65" s="65">
        <v>16</v>
      </c>
      <c r="C65" s="34">
        <f>IF(B73=0, "-", B65/B73)</f>
        <v>0.41025641025641024</v>
      </c>
      <c r="D65" s="65">
        <v>0</v>
      </c>
      <c r="E65" s="9">
        <f>IF(D73=0, "-", D65/D73)</f>
        <v>0</v>
      </c>
      <c r="F65" s="81">
        <v>17</v>
      </c>
      <c r="G65" s="34">
        <f>IF(F73=0, "-", F65/F73)</f>
        <v>0.10303030303030303</v>
      </c>
      <c r="H65" s="65">
        <v>0</v>
      </c>
      <c r="I65" s="9">
        <f>IF(H73=0, "-", H65/H73)</f>
        <v>0</v>
      </c>
      <c r="J65" s="8" t="str">
        <f t="shared" si="4"/>
        <v>-</v>
      </c>
      <c r="K65" s="9" t="str">
        <f t="shared" si="5"/>
        <v>-</v>
      </c>
    </row>
    <row r="66" spans="1:11" x14ac:dyDescent="0.25">
      <c r="A66" s="7" t="s">
        <v>225</v>
      </c>
      <c r="B66" s="65">
        <v>1</v>
      </c>
      <c r="C66" s="34">
        <f>IF(B73=0, "-", B66/B73)</f>
        <v>2.564102564102564E-2</v>
      </c>
      <c r="D66" s="65">
        <v>0</v>
      </c>
      <c r="E66" s="9">
        <f>IF(D73=0, "-", D66/D73)</f>
        <v>0</v>
      </c>
      <c r="F66" s="81">
        <v>1</v>
      </c>
      <c r="G66" s="34">
        <f>IF(F73=0, "-", F66/F73)</f>
        <v>6.0606060606060606E-3</v>
      </c>
      <c r="H66" s="65">
        <v>1</v>
      </c>
      <c r="I66" s="9">
        <f>IF(H73=0, "-", H66/H73)</f>
        <v>6.8027210884353739E-3</v>
      </c>
      <c r="J66" s="8" t="str">
        <f t="shared" si="4"/>
        <v>-</v>
      </c>
      <c r="K66" s="9">
        <f t="shared" si="5"/>
        <v>0</v>
      </c>
    </row>
    <row r="67" spans="1:11" x14ac:dyDescent="0.25">
      <c r="A67" s="7" t="s">
        <v>226</v>
      </c>
      <c r="B67" s="65">
        <v>0</v>
      </c>
      <c r="C67" s="34">
        <f>IF(B73=0, "-", B67/B73)</f>
        <v>0</v>
      </c>
      <c r="D67" s="65">
        <v>2</v>
      </c>
      <c r="E67" s="9">
        <f>IF(D73=0, "-", D67/D73)</f>
        <v>7.6923076923076927E-2</v>
      </c>
      <c r="F67" s="81">
        <v>12</v>
      </c>
      <c r="G67" s="34">
        <f>IF(F73=0, "-", F67/F73)</f>
        <v>7.2727272727272724E-2</v>
      </c>
      <c r="H67" s="65">
        <v>22</v>
      </c>
      <c r="I67" s="9">
        <f>IF(H73=0, "-", H67/H73)</f>
        <v>0.14965986394557823</v>
      </c>
      <c r="J67" s="8">
        <f t="shared" si="4"/>
        <v>-1</v>
      </c>
      <c r="K67" s="9">
        <f t="shared" si="5"/>
        <v>-0.45454545454545453</v>
      </c>
    </row>
    <row r="68" spans="1:11" x14ac:dyDescent="0.25">
      <c r="A68" s="7" t="s">
        <v>227</v>
      </c>
      <c r="B68" s="65">
        <v>0</v>
      </c>
      <c r="C68" s="34">
        <f>IF(B73=0, "-", B68/B73)</f>
        <v>0</v>
      </c>
      <c r="D68" s="65">
        <v>0</v>
      </c>
      <c r="E68" s="9">
        <f>IF(D73=0, "-", D68/D73)</f>
        <v>0</v>
      </c>
      <c r="F68" s="81">
        <v>1</v>
      </c>
      <c r="G68" s="34">
        <f>IF(F73=0, "-", F68/F73)</f>
        <v>6.0606060606060606E-3</v>
      </c>
      <c r="H68" s="65">
        <v>0</v>
      </c>
      <c r="I68" s="9">
        <f>IF(H73=0, "-", H68/H73)</f>
        <v>0</v>
      </c>
      <c r="J68" s="8" t="str">
        <f t="shared" si="4"/>
        <v>-</v>
      </c>
      <c r="K68" s="9" t="str">
        <f t="shared" si="5"/>
        <v>-</v>
      </c>
    </row>
    <row r="69" spans="1:11" x14ac:dyDescent="0.25">
      <c r="A69" s="7" t="s">
        <v>228</v>
      </c>
      <c r="B69" s="65">
        <v>0</v>
      </c>
      <c r="C69" s="34">
        <f>IF(B73=0, "-", B69/B73)</f>
        <v>0</v>
      </c>
      <c r="D69" s="65">
        <v>0</v>
      </c>
      <c r="E69" s="9">
        <f>IF(D73=0, "-", D69/D73)</f>
        <v>0</v>
      </c>
      <c r="F69" s="81">
        <v>1</v>
      </c>
      <c r="G69" s="34">
        <f>IF(F73=0, "-", F69/F73)</f>
        <v>6.0606060606060606E-3</v>
      </c>
      <c r="H69" s="65">
        <v>2</v>
      </c>
      <c r="I69" s="9">
        <f>IF(H73=0, "-", H69/H73)</f>
        <v>1.3605442176870748E-2</v>
      </c>
      <c r="J69" s="8" t="str">
        <f t="shared" si="4"/>
        <v>-</v>
      </c>
      <c r="K69" s="9">
        <f t="shared" si="5"/>
        <v>-0.5</v>
      </c>
    </row>
    <row r="70" spans="1:11" x14ac:dyDescent="0.25">
      <c r="A70" s="7" t="s">
        <v>229</v>
      </c>
      <c r="B70" s="65">
        <v>5</v>
      </c>
      <c r="C70" s="34">
        <f>IF(B73=0, "-", B70/B73)</f>
        <v>0.12820512820512819</v>
      </c>
      <c r="D70" s="65">
        <v>7</v>
      </c>
      <c r="E70" s="9">
        <f>IF(D73=0, "-", D70/D73)</f>
        <v>0.26923076923076922</v>
      </c>
      <c r="F70" s="81">
        <v>37</v>
      </c>
      <c r="G70" s="34">
        <f>IF(F73=0, "-", F70/F73)</f>
        <v>0.22424242424242424</v>
      </c>
      <c r="H70" s="65">
        <v>32</v>
      </c>
      <c r="I70" s="9">
        <f>IF(H73=0, "-", H70/H73)</f>
        <v>0.21768707482993196</v>
      </c>
      <c r="J70" s="8">
        <f t="shared" si="4"/>
        <v>-0.2857142857142857</v>
      </c>
      <c r="K70" s="9">
        <f t="shared" si="5"/>
        <v>0.15625</v>
      </c>
    </row>
    <row r="71" spans="1:11" x14ac:dyDescent="0.25">
      <c r="A71" s="7" t="s">
        <v>230</v>
      </c>
      <c r="B71" s="65">
        <v>9</v>
      </c>
      <c r="C71" s="34">
        <f>IF(B73=0, "-", B71/B73)</f>
        <v>0.23076923076923078</v>
      </c>
      <c r="D71" s="65">
        <v>7</v>
      </c>
      <c r="E71" s="9">
        <f>IF(D73=0, "-", D71/D73)</f>
        <v>0.26923076923076922</v>
      </c>
      <c r="F71" s="81">
        <v>40</v>
      </c>
      <c r="G71" s="34">
        <f>IF(F73=0, "-", F71/F73)</f>
        <v>0.24242424242424243</v>
      </c>
      <c r="H71" s="65">
        <v>39</v>
      </c>
      <c r="I71" s="9">
        <f>IF(H73=0, "-", H71/H73)</f>
        <v>0.26530612244897961</v>
      </c>
      <c r="J71" s="8">
        <f t="shared" si="4"/>
        <v>0.2857142857142857</v>
      </c>
      <c r="K71" s="9">
        <f t="shared" si="5"/>
        <v>2.564102564102564E-2</v>
      </c>
    </row>
    <row r="72" spans="1:11" x14ac:dyDescent="0.25">
      <c r="A72" s="2"/>
      <c r="B72" s="68"/>
      <c r="C72" s="33"/>
      <c r="D72" s="68"/>
      <c r="E72" s="6"/>
      <c r="F72" s="82"/>
      <c r="G72" s="33"/>
      <c r="H72" s="68"/>
      <c r="I72" s="6"/>
      <c r="J72" s="5"/>
      <c r="K72" s="6"/>
    </row>
    <row r="73" spans="1:11" s="43" customFormat="1" ht="13" x14ac:dyDescent="0.3">
      <c r="A73" s="162" t="s">
        <v>526</v>
      </c>
      <c r="B73" s="71">
        <f>SUM(B56:B72)</f>
        <v>39</v>
      </c>
      <c r="C73" s="40">
        <f>B73/1972</f>
        <v>1.9776876267748478E-2</v>
      </c>
      <c r="D73" s="71">
        <f>SUM(D56:D72)</f>
        <v>26</v>
      </c>
      <c r="E73" s="41">
        <f>D73/1630</f>
        <v>1.5950920245398775E-2</v>
      </c>
      <c r="F73" s="77">
        <f>SUM(F56:F72)</f>
        <v>165</v>
      </c>
      <c r="G73" s="42">
        <f>F73/15027</f>
        <v>1.0980235575963266E-2</v>
      </c>
      <c r="H73" s="71">
        <f>SUM(H56:H72)</f>
        <v>147</v>
      </c>
      <c r="I73" s="41">
        <f>H73/14054</f>
        <v>1.0459655614060055E-2</v>
      </c>
      <c r="J73" s="37">
        <f>IF(D73=0, "-", IF((B73-D73)/D73&lt;10, (B73-D73)/D73, "&gt;999%"))</f>
        <v>0.5</v>
      </c>
      <c r="K73" s="38">
        <f>IF(H73=0, "-", IF((F73-H73)/H73&lt;10, (F73-H73)/H73, "&gt;999%"))</f>
        <v>0.12244897959183673</v>
      </c>
    </row>
    <row r="74" spans="1:11" x14ac:dyDescent="0.25">
      <c r="B74" s="83"/>
      <c r="D74" s="83"/>
      <c r="F74" s="83"/>
      <c r="H74" s="83"/>
    </row>
    <row r="75" spans="1:11" s="43" customFormat="1" ht="13" x14ac:dyDescent="0.3">
      <c r="A75" s="162" t="s">
        <v>525</v>
      </c>
      <c r="B75" s="71">
        <v>102</v>
      </c>
      <c r="C75" s="40">
        <f>B75/1972</f>
        <v>5.1724137931034482E-2</v>
      </c>
      <c r="D75" s="71">
        <v>82</v>
      </c>
      <c r="E75" s="41">
        <f>D75/1630</f>
        <v>5.030674846625767E-2</v>
      </c>
      <c r="F75" s="77">
        <v>697</v>
      </c>
      <c r="G75" s="42">
        <f>F75/15027</f>
        <v>4.6383176948159979E-2</v>
      </c>
      <c r="H75" s="71">
        <v>866</v>
      </c>
      <c r="I75" s="41">
        <f>H75/14054</f>
        <v>6.1619467767183717E-2</v>
      </c>
      <c r="J75" s="37">
        <f>IF(D75=0, "-", IF((B75-D75)/D75&lt;10, (B75-D75)/D75, "&gt;999%"))</f>
        <v>0.24390243902439024</v>
      </c>
      <c r="K75" s="38">
        <f>IF(H75=0, "-", IF((F75-H75)/H75&lt;10, (F75-H75)/H75, "&gt;999%"))</f>
        <v>-0.1951501154734411</v>
      </c>
    </row>
    <row r="76" spans="1:11" x14ac:dyDescent="0.25">
      <c r="B76" s="83"/>
      <c r="D76" s="83"/>
      <c r="F76" s="83"/>
      <c r="H76" s="83"/>
    </row>
    <row r="77" spans="1:11" ht="15.5" x14ac:dyDescent="0.35">
      <c r="A77" s="164" t="s">
        <v>108</v>
      </c>
      <c r="B77" s="196" t="s">
        <v>1</v>
      </c>
      <c r="C77" s="200"/>
      <c r="D77" s="200"/>
      <c r="E77" s="197"/>
      <c r="F77" s="196" t="s">
        <v>14</v>
      </c>
      <c r="G77" s="200"/>
      <c r="H77" s="200"/>
      <c r="I77" s="197"/>
      <c r="J77" s="196" t="s">
        <v>15</v>
      </c>
      <c r="K77" s="197"/>
    </row>
    <row r="78" spans="1:11" ht="13" x14ac:dyDescent="0.3">
      <c r="A78" s="22"/>
      <c r="B78" s="196">
        <f>VALUE(RIGHT($B$2, 4))</f>
        <v>2023</v>
      </c>
      <c r="C78" s="197"/>
      <c r="D78" s="196">
        <f>B78-1</f>
        <v>2022</v>
      </c>
      <c r="E78" s="204"/>
      <c r="F78" s="196">
        <f>B78</f>
        <v>2023</v>
      </c>
      <c r="G78" s="204"/>
      <c r="H78" s="196">
        <f>D78</f>
        <v>2022</v>
      </c>
      <c r="I78" s="204"/>
      <c r="J78" s="140" t="s">
        <v>4</v>
      </c>
      <c r="K78" s="141" t="s">
        <v>2</v>
      </c>
    </row>
    <row r="79" spans="1:11" ht="13" x14ac:dyDescent="0.3">
      <c r="A79" s="163" t="s">
        <v>135</v>
      </c>
      <c r="B79" s="61" t="s">
        <v>12</v>
      </c>
      <c r="C79" s="62" t="s">
        <v>13</v>
      </c>
      <c r="D79" s="61" t="s">
        <v>12</v>
      </c>
      <c r="E79" s="63" t="s">
        <v>13</v>
      </c>
      <c r="F79" s="62" t="s">
        <v>12</v>
      </c>
      <c r="G79" s="62" t="s">
        <v>13</v>
      </c>
      <c r="H79" s="61" t="s">
        <v>12</v>
      </c>
      <c r="I79" s="63" t="s">
        <v>13</v>
      </c>
      <c r="J79" s="61"/>
      <c r="K79" s="63"/>
    </row>
    <row r="80" spans="1:11" x14ac:dyDescent="0.25">
      <c r="A80" s="7" t="s">
        <v>231</v>
      </c>
      <c r="B80" s="65">
        <v>0</v>
      </c>
      <c r="C80" s="34">
        <f>IF(B86=0, "-", B80/B86)</f>
        <v>0</v>
      </c>
      <c r="D80" s="65">
        <v>0</v>
      </c>
      <c r="E80" s="9">
        <f>IF(D86=0, "-", D80/D86)</f>
        <v>0</v>
      </c>
      <c r="F80" s="81">
        <v>0</v>
      </c>
      <c r="G80" s="34">
        <f>IF(F86=0, "-", F80/F86)</f>
        <v>0</v>
      </c>
      <c r="H80" s="65">
        <v>7</v>
      </c>
      <c r="I80" s="9">
        <f>IF(H86=0, "-", H80/H86)</f>
        <v>6.1946902654867256E-2</v>
      </c>
      <c r="J80" s="8" t="str">
        <f>IF(D80=0, "-", IF((B80-D80)/D80&lt;10, (B80-D80)/D80, "&gt;999%"))</f>
        <v>-</v>
      </c>
      <c r="K80" s="9">
        <f>IF(H80=0, "-", IF((F80-H80)/H80&lt;10, (F80-H80)/H80, "&gt;999%"))</f>
        <v>-1</v>
      </c>
    </row>
    <row r="81" spans="1:11" x14ac:dyDescent="0.25">
      <c r="A81" s="7" t="s">
        <v>232</v>
      </c>
      <c r="B81" s="65">
        <v>3</v>
      </c>
      <c r="C81" s="34">
        <f>IF(B86=0, "-", B81/B86)</f>
        <v>0.27272727272727271</v>
      </c>
      <c r="D81" s="65">
        <v>2</v>
      </c>
      <c r="E81" s="9">
        <f>IF(D86=0, "-", D81/D86)</f>
        <v>0.33333333333333331</v>
      </c>
      <c r="F81" s="81">
        <v>39</v>
      </c>
      <c r="G81" s="34">
        <f>IF(F86=0, "-", F81/F86)</f>
        <v>0.39795918367346939</v>
      </c>
      <c r="H81" s="65">
        <v>12</v>
      </c>
      <c r="I81" s="9">
        <f>IF(H86=0, "-", H81/H86)</f>
        <v>0.10619469026548672</v>
      </c>
      <c r="J81" s="8">
        <f>IF(D81=0, "-", IF((B81-D81)/D81&lt;10, (B81-D81)/D81, "&gt;999%"))</f>
        <v>0.5</v>
      </c>
      <c r="K81" s="9">
        <f>IF(H81=0, "-", IF((F81-H81)/H81&lt;10, (F81-H81)/H81, "&gt;999%"))</f>
        <v>2.25</v>
      </c>
    </row>
    <row r="82" spans="1:11" x14ac:dyDescent="0.25">
      <c r="A82" s="7" t="s">
        <v>233</v>
      </c>
      <c r="B82" s="65">
        <v>6</v>
      </c>
      <c r="C82" s="34">
        <f>IF(B86=0, "-", B82/B86)</f>
        <v>0.54545454545454541</v>
      </c>
      <c r="D82" s="65">
        <v>0</v>
      </c>
      <c r="E82" s="9">
        <f>IF(D86=0, "-", D82/D86)</f>
        <v>0</v>
      </c>
      <c r="F82" s="81">
        <v>22</v>
      </c>
      <c r="G82" s="34">
        <f>IF(F86=0, "-", F82/F86)</f>
        <v>0.22448979591836735</v>
      </c>
      <c r="H82" s="65">
        <v>20</v>
      </c>
      <c r="I82" s="9">
        <f>IF(H86=0, "-", H82/H86)</f>
        <v>0.17699115044247787</v>
      </c>
      <c r="J82" s="8" t="str">
        <f>IF(D82=0, "-", IF((B82-D82)/D82&lt;10, (B82-D82)/D82, "&gt;999%"))</f>
        <v>-</v>
      </c>
      <c r="K82" s="9">
        <f>IF(H82=0, "-", IF((F82-H82)/H82&lt;10, (F82-H82)/H82, "&gt;999%"))</f>
        <v>0.1</v>
      </c>
    </row>
    <row r="83" spans="1:11" x14ac:dyDescent="0.25">
      <c r="A83" s="7" t="s">
        <v>234</v>
      </c>
      <c r="B83" s="65">
        <v>2</v>
      </c>
      <c r="C83" s="34">
        <f>IF(B86=0, "-", B83/B86)</f>
        <v>0.18181818181818182</v>
      </c>
      <c r="D83" s="65">
        <v>4</v>
      </c>
      <c r="E83" s="9">
        <f>IF(D86=0, "-", D83/D86)</f>
        <v>0.66666666666666663</v>
      </c>
      <c r="F83" s="81">
        <v>34</v>
      </c>
      <c r="G83" s="34">
        <f>IF(F86=0, "-", F83/F86)</f>
        <v>0.34693877551020408</v>
      </c>
      <c r="H83" s="65">
        <v>72</v>
      </c>
      <c r="I83" s="9">
        <f>IF(H86=0, "-", H83/H86)</f>
        <v>0.63716814159292035</v>
      </c>
      <c r="J83" s="8">
        <f>IF(D83=0, "-", IF((B83-D83)/D83&lt;10, (B83-D83)/D83, "&gt;999%"))</f>
        <v>-0.5</v>
      </c>
      <c r="K83" s="9">
        <f>IF(H83=0, "-", IF((F83-H83)/H83&lt;10, (F83-H83)/H83, "&gt;999%"))</f>
        <v>-0.52777777777777779</v>
      </c>
    </row>
    <row r="84" spans="1:11" x14ac:dyDescent="0.25">
      <c r="A84" s="7" t="s">
        <v>235</v>
      </c>
      <c r="B84" s="65">
        <v>0</v>
      </c>
      <c r="C84" s="34">
        <f>IF(B86=0, "-", B84/B86)</f>
        <v>0</v>
      </c>
      <c r="D84" s="65">
        <v>0</v>
      </c>
      <c r="E84" s="9">
        <f>IF(D86=0, "-", D84/D86)</f>
        <v>0</v>
      </c>
      <c r="F84" s="81">
        <v>3</v>
      </c>
      <c r="G84" s="34">
        <f>IF(F86=0, "-", F84/F86)</f>
        <v>3.0612244897959183E-2</v>
      </c>
      <c r="H84" s="65">
        <v>2</v>
      </c>
      <c r="I84" s="9">
        <f>IF(H86=0, "-", H84/H86)</f>
        <v>1.7699115044247787E-2</v>
      </c>
      <c r="J84" s="8" t="str">
        <f>IF(D84=0, "-", IF((B84-D84)/D84&lt;10, (B84-D84)/D84, "&gt;999%"))</f>
        <v>-</v>
      </c>
      <c r="K84" s="9">
        <f>IF(H84=0, "-", IF((F84-H84)/H84&lt;10, (F84-H84)/H84, "&gt;999%"))</f>
        <v>0.5</v>
      </c>
    </row>
    <row r="85" spans="1:11" x14ac:dyDescent="0.25">
      <c r="A85" s="2"/>
      <c r="B85" s="68"/>
      <c r="C85" s="33"/>
      <c r="D85" s="68"/>
      <c r="E85" s="6"/>
      <c r="F85" s="82"/>
      <c r="G85" s="33"/>
      <c r="H85" s="68"/>
      <c r="I85" s="6"/>
      <c r="J85" s="5"/>
      <c r="K85" s="6"/>
    </row>
    <row r="86" spans="1:11" s="43" customFormat="1" ht="13" x14ac:dyDescent="0.3">
      <c r="A86" s="162" t="s">
        <v>524</v>
      </c>
      <c r="B86" s="71">
        <f>SUM(B80:B85)</f>
        <v>11</v>
      </c>
      <c r="C86" s="40">
        <f>B86/1972</f>
        <v>5.5780933062880324E-3</v>
      </c>
      <c r="D86" s="71">
        <f>SUM(D80:D85)</f>
        <v>6</v>
      </c>
      <c r="E86" s="41">
        <f>D86/1630</f>
        <v>3.6809815950920245E-3</v>
      </c>
      <c r="F86" s="77">
        <f>SUM(F80:F85)</f>
        <v>98</v>
      </c>
      <c r="G86" s="42">
        <f>F86/15027</f>
        <v>6.521594463299394E-3</v>
      </c>
      <c r="H86" s="71">
        <f>SUM(H80:H85)</f>
        <v>113</v>
      </c>
      <c r="I86" s="41">
        <f>H86/14054</f>
        <v>8.0404155400597699E-3</v>
      </c>
      <c r="J86" s="37">
        <f>IF(D86=0, "-", IF((B86-D86)/D86&lt;10, (B86-D86)/D86, "&gt;999%"))</f>
        <v>0.83333333333333337</v>
      </c>
      <c r="K86" s="38">
        <f>IF(H86=0, "-", IF((F86-H86)/H86&lt;10, (F86-H86)/H86, "&gt;999%"))</f>
        <v>-0.13274336283185842</v>
      </c>
    </row>
    <row r="87" spans="1:11" x14ac:dyDescent="0.25">
      <c r="B87" s="83"/>
      <c r="D87" s="83"/>
      <c r="F87" s="83"/>
      <c r="H87" s="83"/>
    </row>
    <row r="88" spans="1:11" ht="13" x14ac:dyDescent="0.3">
      <c r="A88" s="163" t="s">
        <v>136</v>
      </c>
      <c r="B88" s="61" t="s">
        <v>12</v>
      </c>
      <c r="C88" s="62" t="s">
        <v>13</v>
      </c>
      <c r="D88" s="61" t="s">
        <v>12</v>
      </c>
      <c r="E88" s="63" t="s">
        <v>13</v>
      </c>
      <c r="F88" s="62" t="s">
        <v>12</v>
      </c>
      <c r="G88" s="62" t="s">
        <v>13</v>
      </c>
      <c r="H88" s="61" t="s">
        <v>12</v>
      </c>
      <c r="I88" s="63" t="s">
        <v>13</v>
      </c>
      <c r="J88" s="61"/>
      <c r="K88" s="63"/>
    </row>
    <row r="89" spans="1:11" x14ac:dyDescent="0.25">
      <c r="A89" s="7" t="s">
        <v>236</v>
      </c>
      <c r="B89" s="65">
        <v>0</v>
      </c>
      <c r="C89" s="34">
        <f>IF(B106=0, "-", B89/B106)</f>
        <v>0</v>
      </c>
      <c r="D89" s="65">
        <v>0</v>
      </c>
      <c r="E89" s="9">
        <f>IF(D106=0, "-", D89/D106)</f>
        <v>0</v>
      </c>
      <c r="F89" s="81">
        <v>1</v>
      </c>
      <c r="G89" s="34">
        <f>IF(F106=0, "-", F89/F106)</f>
        <v>3.8461538461538464E-3</v>
      </c>
      <c r="H89" s="65">
        <v>4</v>
      </c>
      <c r="I89" s="9">
        <f>IF(H106=0, "-", H89/H106)</f>
        <v>2.030456852791878E-2</v>
      </c>
      <c r="J89" s="8" t="str">
        <f t="shared" ref="J89:J104" si="6">IF(D89=0, "-", IF((B89-D89)/D89&lt;10, (B89-D89)/D89, "&gt;999%"))</f>
        <v>-</v>
      </c>
      <c r="K89" s="9">
        <f t="shared" ref="K89:K104" si="7">IF(H89=0, "-", IF((F89-H89)/H89&lt;10, (F89-H89)/H89, "&gt;999%"))</f>
        <v>-0.75</v>
      </c>
    </row>
    <row r="90" spans="1:11" x14ac:dyDescent="0.25">
      <c r="A90" s="7" t="s">
        <v>237</v>
      </c>
      <c r="B90" s="65">
        <v>1</v>
      </c>
      <c r="C90" s="34">
        <f>IF(B106=0, "-", B90/B106)</f>
        <v>6.25E-2</v>
      </c>
      <c r="D90" s="65">
        <v>1</v>
      </c>
      <c r="E90" s="9">
        <f>IF(D106=0, "-", D90/D106)</f>
        <v>2.3255813953488372E-2</v>
      </c>
      <c r="F90" s="81">
        <v>10</v>
      </c>
      <c r="G90" s="34">
        <f>IF(F106=0, "-", F90/F106)</f>
        <v>3.8461538461538464E-2</v>
      </c>
      <c r="H90" s="65">
        <v>3</v>
      </c>
      <c r="I90" s="9">
        <f>IF(H106=0, "-", H90/H106)</f>
        <v>1.5228426395939087E-2</v>
      </c>
      <c r="J90" s="8">
        <f t="shared" si="6"/>
        <v>0</v>
      </c>
      <c r="K90" s="9">
        <f t="shared" si="7"/>
        <v>2.3333333333333335</v>
      </c>
    </row>
    <row r="91" spans="1:11" x14ac:dyDescent="0.25">
      <c r="A91" s="7" t="s">
        <v>238</v>
      </c>
      <c r="B91" s="65">
        <v>1</v>
      </c>
      <c r="C91" s="34">
        <f>IF(B106=0, "-", B91/B106)</f>
        <v>6.25E-2</v>
      </c>
      <c r="D91" s="65">
        <v>0</v>
      </c>
      <c r="E91" s="9">
        <f>IF(D106=0, "-", D91/D106)</f>
        <v>0</v>
      </c>
      <c r="F91" s="81">
        <v>7</v>
      </c>
      <c r="G91" s="34">
        <f>IF(F106=0, "-", F91/F106)</f>
        <v>2.6923076923076925E-2</v>
      </c>
      <c r="H91" s="65">
        <v>1</v>
      </c>
      <c r="I91" s="9">
        <f>IF(H106=0, "-", H91/H106)</f>
        <v>5.076142131979695E-3</v>
      </c>
      <c r="J91" s="8" t="str">
        <f t="shared" si="6"/>
        <v>-</v>
      </c>
      <c r="K91" s="9">
        <f t="shared" si="7"/>
        <v>6</v>
      </c>
    </row>
    <row r="92" spans="1:11" x14ac:dyDescent="0.25">
      <c r="A92" s="7" t="s">
        <v>239</v>
      </c>
      <c r="B92" s="65">
        <v>3</v>
      </c>
      <c r="C92" s="34">
        <f>IF(B106=0, "-", B92/B106)</f>
        <v>0.1875</v>
      </c>
      <c r="D92" s="65">
        <v>1</v>
      </c>
      <c r="E92" s="9">
        <f>IF(D106=0, "-", D92/D106)</f>
        <v>2.3255813953488372E-2</v>
      </c>
      <c r="F92" s="81">
        <v>18</v>
      </c>
      <c r="G92" s="34">
        <f>IF(F106=0, "-", F92/F106)</f>
        <v>6.9230769230769235E-2</v>
      </c>
      <c r="H92" s="65">
        <v>14</v>
      </c>
      <c r="I92" s="9">
        <f>IF(H106=0, "-", H92/H106)</f>
        <v>7.1065989847715741E-2</v>
      </c>
      <c r="J92" s="8">
        <f t="shared" si="6"/>
        <v>2</v>
      </c>
      <c r="K92" s="9">
        <f t="shared" si="7"/>
        <v>0.2857142857142857</v>
      </c>
    </row>
    <row r="93" spans="1:11" x14ac:dyDescent="0.25">
      <c r="A93" s="7" t="s">
        <v>240</v>
      </c>
      <c r="B93" s="65">
        <v>0</v>
      </c>
      <c r="C93" s="34">
        <f>IF(B106=0, "-", B93/B106)</f>
        <v>0</v>
      </c>
      <c r="D93" s="65">
        <v>1</v>
      </c>
      <c r="E93" s="9">
        <f>IF(D106=0, "-", D93/D106)</f>
        <v>2.3255813953488372E-2</v>
      </c>
      <c r="F93" s="81">
        <v>3</v>
      </c>
      <c r="G93" s="34">
        <f>IF(F106=0, "-", F93/F106)</f>
        <v>1.1538461538461539E-2</v>
      </c>
      <c r="H93" s="65">
        <v>4</v>
      </c>
      <c r="I93" s="9">
        <f>IF(H106=0, "-", H93/H106)</f>
        <v>2.030456852791878E-2</v>
      </c>
      <c r="J93" s="8">
        <f t="shared" si="6"/>
        <v>-1</v>
      </c>
      <c r="K93" s="9">
        <f t="shared" si="7"/>
        <v>-0.25</v>
      </c>
    </row>
    <row r="94" spans="1:11" x14ac:dyDescent="0.25">
      <c r="A94" s="7" t="s">
        <v>241</v>
      </c>
      <c r="B94" s="65">
        <v>0</v>
      </c>
      <c r="C94" s="34">
        <f>IF(B106=0, "-", B94/B106)</f>
        <v>0</v>
      </c>
      <c r="D94" s="65">
        <v>0</v>
      </c>
      <c r="E94" s="9">
        <f>IF(D106=0, "-", D94/D106)</f>
        <v>0</v>
      </c>
      <c r="F94" s="81">
        <v>1</v>
      </c>
      <c r="G94" s="34">
        <f>IF(F106=0, "-", F94/F106)</f>
        <v>3.8461538461538464E-3</v>
      </c>
      <c r="H94" s="65">
        <v>4</v>
      </c>
      <c r="I94" s="9">
        <f>IF(H106=0, "-", H94/H106)</f>
        <v>2.030456852791878E-2</v>
      </c>
      <c r="J94" s="8" t="str">
        <f t="shared" si="6"/>
        <v>-</v>
      </c>
      <c r="K94" s="9">
        <f t="shared" si="7"/>
        <v>-0.75</v>
      </c>
    </row>
    <row r="95" spans="1:11" x14ac:dyDescent="0.25">
      <c r="A95" s="7" t="s">
        <v>242</v>
      </c>
      <c r="B95" s="65">
        <v>1</v>
      </c>
      <c r="C95" s="34">
        <f>IF(B106=0, "-", B95/B106)</f>
        <v>6.25E-2</v>
      </c>
      <c r="D95" s="65">
        <v>0</v>
      </c>
      <c r="E95" s="9">
        <f>IF(D106=0, "-", D95/D106)</f>
        <v>0</v>
      </c>
      <c r="F95" s="81">
        <v>7</v>
      </c>
      <c r="G95" s="34">
        <f>IF(F106=0, "-", F95/F106)</f>
        <v>2.6923076923076925E-2</v>
      </c>
      <c r="H95" s="65">
        <v>0</v>
      </c>
      <c r="I95" s="9">
        <f>IF(H106=0, "-", H95/H106)</f>
        <v>0</v>
      </c>
      <c r="J95" s="8" t="str">
        <f t="shared" si="6"/>
        <v>-</v>
      </c>
      <c r="K95" s="9" t="str">
        <f t="shared" si="7"/>
        <v>-</v>
      </c>
    </row>
    <row r="96" spans="1:11" x14ac:dyDescent="0.25">
      <c r="A96" s="7" t="s">
        <v>243</v>
      </c>
      <c r="B96" s="65">
        <v>0</v>
      </c>
      <c r="C96" s="34">
        <f>IF(B106=0, "-", B96/B106)</f>
        <v>0</v>
      </c>
      <c r="D96" s="65">
        <v>0</v>
      </c>
      <c r="E96" s="9">
        <f>IF(D106=0, "-", D96/D106)</f>
        <v>0</v>
      </c>
      <c r="F96" s="81">
        <v>2</v>
      </c>
      <c r="G96" s="34">
        <f>IF(F106=0, "-", F96/F106)</f>
        <v>7.6923076923076927E-3</v>
      </c>
      <c r="H96" s="65">
        <v>0</v>
      </c>
      <c r="I96" s="9">
        <f>IF(H106=0, "-", H96/H106)</f>
        <v>0</v>
      </c>
      <c r="J96" s="8" t="str">
        <f t="shared" si="6"/>
        <v>-</v>
      </c>
      <c r="K96" s="9" t="str">
        <f t="shared" si="7"/>
        <v>-</v>
      </c>
    </row>
    <row r="97" spans="1:11" x14ac:dyDescent="0.25">
      <c r="A97" s="7" t="s">
        <v>244</v>
      </c>
      <c r="B97" s="65">
        <v>2</v>
      </c>
      <c r="C97" s="34">
        <f>IF(B106=0, "-", B97/B106)</f>
        <v>0.125</v>
      </c>
      <c r="D97" s="65">
        <v>1</v>
      </c>
      <c r="E97" s="9">
        <f>IF(D106=0, "-", D97/D106)</f>
        <v>2.3255813953488372E-2</v>
      </c>
      <c r="F97" s="81">
        <v>10</v>
      </c>
      <c r="G97" s="34">
        <f>IF(F106=0, "-", F97/F106)</f>
        <v>3.8461538461538464E-2</v>
      </c>
      <c r="H97" s="65">
        <v>5</v>
      </c>
      <c r="I97" s="9">
        <f>IF(H106=0, "-", H97/H106)</f>
        <v>2.5380710659898477E-2</v>
      </c>
      <c r="J97" s="8">
        <f t="shared" si="6"/>
        <v>1</v>
      </c>
      <c r="K97" s="9">
        <f t="shared" si="7"/>
        <v>1</v>
      </c>
    </row>
    <row r="98" spans="1:11" x14ac:dyDescent="0.25">
      <c r="A98" s="7" t="s">
        <v>245</v>
      </c>
      <c r="B98" s="65">
        <v>0</v>
      </c>
      <c r="C98" s="34">
        <f>IF(B106=0, "-", B98/B106)</f>
        <v>0</v>
      </c>
      <c r="D98" s="65">
        <v>1</v>
      </c>
      <c r="E98" s="9">
        <f>IF(D106=0, "-", D98/D106)</f>
        <v>2.3255813953488372E-2</v>
      </c>
      <c r="F98" s="81">
        <v>16</v>
      </c>
      <c r="G98" s="34">
        <f>IF(F106=0, "-", F98/F106)</f>
        <v>6.1538461538461542E-2</v>
      </c>
      <c r="H98" s="65">
        <v>13</v>
      </c>
      <c r="I98" s="9">
        <f>IF(H106=0, "-", H98/H106)</f>
        <v>6.5989847715736044E-2</v>
      </c>
      <c r="J98" s="8">
        <f t="shared" si="6"/>
        <v>-1</v>
      </c>
      <c r="K98" s="9">
        <f t="shared" si="7"/>
        <v>0.23076923076923078</v>
      </c>
    </row>
    <row r="99" spans="1:11" x14ac:dyDescent="0.25">
      <c r="A99" s="7" t="s">
        <v>246</v>
      </c>
      <c r="B99" s="65">
        <v>0</v>
      </c>
      <c r="C99" s="34">
        <f>IF(B106=0, "-", B99/B106)</f>
        <v>0</v>
      </c>
      <c r="D99" s="65">
        <v>1</v>
      </c>
      <c r="E99" s="9">
        <f>IF(D106=0, "-", D99/D106)</f>
        <v>2.3255813953488372E-2</v>
      </c>
      <c r="F99" s="81">
        <v>1</v>
      </c>
      <c r="G99" s="34">
        <f>IF(F106=0, "-", F99/F106)</f>
        <v>3.8461538461538464E-3</v>
      </c>
      <c r="H99" s="65">
        <v>12</v>
      </c>
      <c r="I99" s="9">
        <f>IF(H106=0, "-", H99/H106)</f>
        <v>6.0913705583756347E-2</v>
      </c>
      <c r="J99" s="8">
        <f t="shared" si="6"/>
        <v>-1</v>
      </c>
      <c r="K99" s="9">
        <f t="shared" si="7"/>
        <v>-0.91666666666666663</v>
      </c>
    </row>
    <row r="100" spans="1:11" x14ac:dyDescent="0.25">
      <c r="A100" s="7" t="s">
        <v>247</v>
      </c>
      <c r="B100" s="65">
        <v>2</v>
      </c>
      <c r="C100" s="34">
        <f>IF(B106=0, "-", B100/B106)</f>
        <v>0.125</v>
      </c>
      <c r="D100" s="65">
        <v>2</v>
      </c>
      <c r="E100" s="9">
        <f>IF(D106=0, "-", D100/D106)</f>
        <v>4.6511627906976744E-2</v>
      </c>
      <c r="F100" s="81">
        <v>24</v>
      </c>
      <c r="G100" s="34">
        <f>IF(F106=0, "-", F100/F106)</f>
        <v>9.2307692307692313E-2</v>
      </c>
      <c r="H100" s="65">
        <v>26</v>
      </c>
      <c r="I100" s="9">
        <f>IF(H106=0, "-", H100/H106)</f>
        <v>0.13197969543147209</v>
      </c>
      <c r="J100" s="8">
        <f t="shared" si="6"/>
        <v>0</v>
      </c>
      <c r="K100" s="9">
        <f t="shared" si="7"/>
        <v>-7.6923076923076927E-2</v>
      </c>
    </row>
    <row r="101" spans="1:11" x14ac:dyDescent="0.25">
      <c r="A101" s="7" t="s">
        <v>248</v>
      </c>
      <c r="B101" s="65">
        <v>6</v>
      </c>
      <c r="C101" s="34">
        <f>IF(B106=0, "-", B101/B106)</f>
        <v>0.375</v>
      </c>
      <c r="D101" s="65">
        <v>33</v>
      </c>
      <c r="E101" s="9">
        <f>IF(D106=0, "-", D101/D106)</f>
        <v>0.76744186046511631</v>
      </c>
      <c r="F101" s="81">
        <v>148</v>
      </c>
      <c r="G101" s="34">
        <f>IF(F106=0, "-", F101/F106)</f>
        <v>0.56923076923076921</v>
      </c>
      <c r="H101" s="65">
        <v>99</v>
      </c>
      <c r="I101" s="9">
        <f>IF(H106=0, "-", H101/H106)</f>
        <v>0.5025380710659898</v>
      </c>
      <c r="J101" s="8">
        <f t="shared" si="6"/>
        <v>-0.81818181818181823</v>
      </c>
      <c r="K101" s="9">
        <f t="shared" si="7"/>
        <v>0.49494949494949497</v>
      </c>
    </row>
    <row r="102" spans="1:11" x14ac:dyDescent="0.25">
      <c r="A102" s="7" t="s">
        <v>249</v>
      </c>
      <c r="B102" s="65">
        <v>0</v>
      </c>
      <c r="C102" s="34">
        <f>IF(B106=0, "-", B102/B106)</f>
        <v>0</v>
      </c>
      <c r="D102" s="65">
        <v>1</v>
      </c>
      <c r="E102" s="9">
        <f>IF(D106=0, "-", D102/D106)</f>
        <v>2.3255813953488372E-2</v>
      </c>
      <c r="F102" s="81">
        <v>7</v>
      </c>
      <c r="G102" s="34">
        <f>IF(F106=0, "-", F102/F106)</f>
        <v>2.6923076923076925E-2</v>
      </c>
      <c r="H102" s="65">
        <v>3</v>
      </c>
      <c r="I102" s="9">
        <f>IF(H106=0, "-", H102/H106)</f>
        <v>1.5228426395939087E-2</v>
      </c>
      <c r="J102" s="8">
        <f t="shared" si="6"/>
        <v>-1</v>
      </c>
      <c r="K102" s="9">
        <f t="shared" si="7"/>
        <v>1.3333333333333333</v>
      </c>
    </row>
    <row r="103" spans="1:11" x14ac:dyDescent="0.25">
      <c r="A103" s="7" t="s">
        <v>250</v>
      </c>
      <c r="B103" s="65">
        <v>0</v>
      </c>
      <c r="C103" s="34">
        <f>IF(B106=0, "-", B103/B106)</f>
        <v>0</v>
      </c>
      <c r="D103" s="65">
        <v>0</v>
      </c>
      <c r="E103" s="9">
        <f>IF(D106=0, "-", D103/D106)</f>
        <v>0</v>
      </c>
      <c r="F103" s="81">
        <v>1</v>
      </c>
      <c r="G103" s="34">
        <f>IF(F106=0, "-", F103/F106)</f>
        <v>3.8461538461538464E-3</v>
      </c>
      <c r="H103" s="65">
        <v>7</v>
      </c>
      <c r="I103" s="9">
        <f>IF(H106=0, "-", H103/H106)</f>
        <v>3.553299492385787E-2</v>
      </c>
      <c r="J103" s="8" t="str">
        <f t="shared" si="6"/>
        <v>-</v>
      </c>
      <c r="K103" s="9">
        <f t="shared" si="7"/>
        <v>-0.8571428571428571</v>
      </c>
    </row>
    <row r="104" spans="1:11" x14ac:dyDescent="0.25">
      <c r="A104" s="7" t="s">
        <v>251</v>
      </c>
      <c r="B104" s="65">
        <v>0</v>
      </c>
      <c r="C104" s="34">
        <f>IF(B106=0, "-", B104/B106)</f>
        <v>0</v>
      </c>
      <c r="D104" s="65">
        <v>1</v>
      </c>
      <c r="E104" s="9">
        <f>IF(D106=0, "-", D104/D106)</f>
        <v>2.3255813953488372E-2</v>
      </c>
      <c r="F104" s="81">
        <v>4</v>
      </c>
      <c r="G104" s="34">
        <f>IF(F106=0, "-", F104/F106)</f>
        <v>1.5384615384615385E-2</v>
      </c>
      <c r="H104" s="65">
        <v>2</v>
      </c>
      <c r="I104" s="9">
        <f>IF(H106=0, "-", H104/H106)</f>
        <v>1.015228426395939E-2</v>
      </c>
      <c r="J104" s="8">
        <f t="shared" si="6"/>
        <v>-1</v>
      </c>
      <c r="K104" s="9">
        <f t="shared" si="7"/>
        <v>1</v>
      </c>
    </row>
    <row r="105" spans="1:11" x14ac:dyDescent="0.25">
      <c r="A105" s="2"/>
      <c r="B105" s="68"/>
      <c r="C105" s="33"/>
      <c r="D105" s="68"/>
      <c r="E105" s="6"/>
      <c r="F105" s="82"/>
      <c r="G105" s="33"/>
      <c r="H105" s="68"/>
      <c r="I105" s="6"/>
      <c r="J105" s="5"/>
      <c r="K105" s="6"/>
    </row>
    <row r="106" spans="1:11" s="43" customFormat="1" ht="13" x14ac:dyDescent="0.3">
      <c r="A106" s="162" t="s">
        <v>523</v>
      </c>
      <c r="B106" s="71">
        <f>SUM(B89:B105)</f>
        <v>16</v>
      </c>
      <c r="C106" s="40">
        <f>B106/1972</f>
        <v>8.1135902636916835E-3</v>
      </c>
      <c r="D106" s="71">
        <f>SUM(D89:D105)</f>
        <v>43</v>
      </c>
      <c r="E106" s="41">
        <f>D106/1630</f>
        <v>2.638036809815951E-2</v>
      </c>
      <c r="F106" s="77">
        <f>SUM(F89:F105)</f>
        <v>260</v>
      </c>
      <c r="G106" s="42">
        <f>F106/15027</f>
        <v>1.7302189392426965E-2</v>
      </c>
      <c r="H106" s="71">
        <f>SUM(H89:H105)</f>
        <v>197</v>
      </c>
      <c r="I106" s="41">
        <f>H106/14054</f>
        <v>1.4017361605236943E-2</v>
      </c>
      <c r="J106" s="37">
        <f>IF(D106=0, "-", IF((B106-D106)/D106&lt;10, (B106-D106)/D106, "&gt;999%"))</f>
        <v>-0.62790697674418605</v>
      </c>
      <c r="K106" s="38">
        <f>IF(H106=0, "-", IF((F106-H106)/H106&lt;10, (F106-H106)/H106, "&gt;999%"))</f>
        <v>0.31979695431472083</v>
      </c>
    </row>
    <row r="107" spans="1:11" x14ac:dyDescent="0.25">
      <c r="B107" s="83"/>
      <c r="D107" s="83"/>
      <c r="F107" s="83"/>
      <c r="H107" s="83"/>
    </row>
    <row r="108" spans="1:11" s="43" customFormat="1" ht="13" x14ac:dyDescent="0.3">
      <c r="A108" s="162" t="s">
        <v>522</v>
      </c>
      <c r="B108" s="71">
        <v>27</v>
      </c>
      <c r="C108" s="40">
        <f>B108/1972</f>
        <v>1.3691683569979716E-2</v>
      </c>
      <c r="D108" s="71">
        <v>49</v>
      </c>
      <c r="E108" s="41">
        <f>D108/1630</f>
        <v>3.0061349693251534E-2</v>
      </c>
      <c r="F108" s="77">
        <v>358</v>
      </c>
      <c r="G108" s="42">
        <f>F108/15027</f>
        <v>2.3823783855726359E-2</v>
      </c>
      <c r="H108" s="71">
        <v>310</v>
      </c>
      <c r="I108" s="41">
        <f>H108/14054</f>
        <v>2.2057777145296713E-2</v>
      </c>
      <c r="J108" s="37">
        <f>IF(D108=0, "-", IF((B108-D108)/D108&lt;10, (B108-D108)/D108, "&gt;999%"))</f>
        <v>-0.44897959183673469</v>
      </c>
      <c r="K108" s="38">
        <f>IF(H108=0, "-", IF((F108-H108)/H108&lt;10, (F108-H108)/H108, "&gt;999%"))</f>
        <v>0.15483870967741936</v>
      </c>
    </row>
    <row r="109" spans="1:11" x14ac:dyDescent="0.25">
      <c r="B109" s="83"/>
      <c r="D109" s="83"/>
      <c r="F109" s="83"/>
      <c r="H109" s="83"/>
    </row>
    <row r="110" spans="1:11" ht="15.5" x14ac:dyDescent="0.35">
      <c r="A110" s="164" t="s">
        <v>109</v>
      </c>
      <c r="B110" s="196" t="s">
        <v>1</v>
      </c>
      <c r="C110" s="200"/>
      <c r="D110" s="200"/>
      <c r="E110" s="197"/>
      <c r="F110" s="196" t="s">
        <v>14</v>
      </c>
      <c r="G110" s="200"/>
      <c r="H110" s="200"/>
      <c r="I110" s="197"/>
      <c r="J110" s="196" t="s">
        <v>15</v>
      </c>
      <c r="K110" s="197"/>
    </row>
    <row r="111" spans="1:11" ht="13" x14ac:dyDescent="0.3">
      <c r="A111" s="22"/>
      <c r="B111" s="196">
        <f>VALUE(RIGHT($B$2, 4))</f>
        <v>2023</v>
      </c>
      <c r="C111" s="197"/>
      <c r="D111" s="196">
        <f>B111-1</f>
        <v>2022</v>
      </c>
      <c r="E111" s="204"/>
      <c r="F111" s="196">
        <f>B111</f>
        <v>2023</v>
      </c>
      <c r="G111" s="204"/>
      <c r="H111" s="196">
        <f>D111</f>
        <v>2022</v>
      </c>
      <c r="I111" s="204"/>
      <c r="J111" s="140" t="s">
        <v>4</v>
      </c>
      <c r="K111" s="141" t="s">
        <v>2</v>
      </c>
    </row>
    <row r="112" spans="1:11" ht="13" x14ac:dyDescent="0.3">
      <c r="A112" s="163" t="s">
        <v>137</v>
      </c>
      <c r="B112" s="61" t="s">
        <v>12</v>
      </c>
      <c r="C112" s="62" t="s">
        <v>13</v>
      </c>
      <c r="D112" s="61" t="s">
        <v>12</v>
      </c>
      <c r="E112" s="63" t="s">
        <v>13</v>
      </c>
      <c r="F112" s="62" t="s">
        <v>12</v>
      </c>
      <c r="G112" s="62" t="s">
        <v>13</v>
      </c>
      <c r="H112" s="61" t="s">
        <v>12</v>
      </c>
      <c r="I112" s="63" t="s">
        <v>13</v>
      </c>
      <c r="J112" s="61"/>
      <c r="K112" s="63"/>
    </row>
    <row r="113" spans="1:11" x14ac:dyDescent="0.25">
      <c r="A113" s="7" t="s">
        <v>252</v>
      </c>
      <c r="B113" s="65">
        <v>1</v>
      </c>
      <c r="C113" s="34">
        <f>IF(B116=0, "-", B113/B116)</f>
        <v>0.33333333333333331</v>
      </c>
      <c r="D113" s="65">
        <v>1</v>
      </c>
      <c r="E113" s="9">
        <f>IF(D116=0, "-", D113/D116)</f>
        <v>0.33333333333333331</v>
      </c>
      <c r="F113" s="81">
        <v>17</v>
      </c>
      <c r="G113" s="34">
        <f>IF(F116=0, "-", F113/F116)</f>
        <v>0.73913043478260865</v>
      </c>
      <c r="H113" s="65">
        <v>22</v>
      </c>
      <c r="I113" s="9">
        <f>IF(H116=0, "-", H113/H116)</f>
        <v>0.62857142857142856</v>
      </c>
      <c r="J113" s="8">
        <f>IF(D113=0, "-", IF((B113-D113)/D113&lt;10, (B113-D113)/D113, "&gt;999%"))</f>
        <v>0</v>
      </c>
      <c r="K113" s="9">
        <f>IF(H113=0, "-", IF((F113-H113)/H113&lt;10, (F113-H113)/H113, "&gt;999%"))</f>
        <v>-0.22727272727272727</v>
      </c>
    </row>
    <row r="114" spans="1:11" x14ac:dyDescent="0.25">
      <c r="A114" s="7" t="s">
        <v>253</v>
      </c>
      <c r="B114" s="65">
        <v>2</v>
      </c>
      <c r="C114" s="34">
        <f>IF(B116=0, "-", B114/B116)</f>
        <v>0.66666666666666663</v>
      </c>
      <c r="D114" s="65">
        <v>2</v>
      </c>
      <c r="E114" s="9">
        <f>IF(D116=0, "-", D114/D116)</f>
        <v>0.66666666666666663</v>
      </c>
      <c r="F114" s="81">
        <v>6</v>
      </c>
      <c r="G114" s="34">
        <f>IF(F116=0, "-", F114/F116)</f>
        <v>0.2608695652173913</v>
      </c>
      <c r="H114" s="65">
        <v>13</v>
      </c>
      <c r="I114" s="9">
        <f>IF(H116=0, "-", H114/H116)</f>
        <v>0.37142857142857144</v>
      </c>
      <c r="J114" s="8">
        <f>IF(D114=0, "-", IF((B114-D114)/D114&lt;10, (B114-D114)/D114, "&gt;999%"))</f>
        <v>0</v>
      </c>
      <c r="K114" s="9">
        <f>IF(H114=0, "-", IF((F114-H114)/H114&lt;10, (F114-H114)/H114, "&gt;999%"))</f>
        <v>-0.53846153846153844</v>
      </c>
    </row>
    <row r="115" spans="1:11" x14ac:dyDescent="0.25">
      <c r="A115" s="2"/>
      <c r="B115" s="68"/>
      <c r="C115" s="33"/>
      <c r="D115" s="68"/>
      <c r="E115" s="6"/>
      <c r="F115" s="82"/>
      <c r="G115" s="33"/>
      <c r="H115" s="68"/>
      <c r="I115" s="6"/>
      <c r="J115" s="5"/>
      <c r="K115" s="6"/>
    </row>
    <row r="116" spans="1:11" s="43" customFormat="1" ht="13" x14ac:dyDescent="0.3">
      <c r="A116" s="162" t="s">
        <v>521</v>
      </c>
      <c r="B116" s="71">
        <f>SUM(B113:B115)</f>
        <v>3</v>
      </c>
      <c r="C116" s="40">
        <f>B116/1972</f>
        <v>1.5212981744421906E-3</v>
      </c>
      <c r="D116" s="71">
        <f>SUM(D113:D115)</f>
        <v>3</v>
      </c>
      <c r="E116" s="41">
        <f>D116/1630</f>
        <v>1.8404907975460123E-3</v>
      </c>
      <c r="F116" s="77">
        <f>SUM(F113:F115)</f>
        <v>23</v>
      </c>
      <c r="G116" s="42">
        <f>F116/15027</f>
        <v>1.5305782924070006E-3</v>
      </c>
      <c r="H116" s="71">
        <f>SUM(H113:H115)</f>
        <v>35</v>
      </c>
      <c r="I116" s="41">
        <f>H116/14054</f>
        <v>2.4903941938238224E-3</v>
      </c>
      <c r="J116" s="37">
        <f>IF(D116=0, "-", IF((B116-D116)/D116&lt;10, (B116-D116)/D116, "&gt;999%"))</f>
        <v>0</v>
      </c>
      <c r="K116" s="38">
        <f>IF(H116=0, "-", IF((F116-H116)/H116&lt;10, (F116-H116)/H116, "&gt;999%"))</f>
        <v>-0.34285714285714286</v>
      </c>
    </row>
    <row r="117" spans="1:11" x14ac:dyDescent="0.25">
      <c r="B117" s="83"/>
      <c r="D117" s="83"/>
      <c r="F117" s="83"/>
      <c r="H117" s="83"/>
    </row>
    <row r="118" spans="1:11" ht="13" x14ac:dyDescent="0.3">
      <c r="A118" s="163" t="s">
        <v>138</v>
      </c>
      <c r="B118" s="61" t="s">
        <v>12</v>
      </c>
      <c r="C118" s="62" t="s">
        <v>13</v>
      </c>
      <c r="D118" s="61" t="s">
        <v>12</v>
      </c>
      <c r="E118" s="63" t="s">
        <v>13</v>
      </c>
      <c r="F118" s="62" t="s">
        <v>12</v>
      </c>
      <c r="G118" s="62" t="s">
        <v>13</v>
      </c>
      <c r="H118" s="61" t="s">
        <v>12</v>
      </c>
      <c r="I118" s="63" t="s">
        <v>13</v>
      </c>
      <c r="J118" s="61"/>
      <c r="K118" s="63"/>
    </row>
    <row r="119" spans="1:11" x14ac:dyDescent="0.25">
      <c r="A119" s="7" t="s">
        <v>254</v>
      </c>
      <c r="B119" s="65">
        <v>0</v>
      </c>
      <c r="C119" s="34" t="str">
        <f>IF(B128=0, "-", B119/B128)</f>
        <v>-</v>
      </c>
      <c r="D119" s="65">
        <v>0</v>
      </c>
      <c r="E119" s="9" t="str">
        <f>IF(D128=0, "-", D119/D128)</f>
        <v>-</v>
      </c>
      <c r="F119" s="81">
        <v>0</v>
      </c>
      <c r="G119" s="34">
        <f>IF(F128=0, "-", F119/F128)</f>
        <v>0</v>
      </c>
      <c r="H119" s="65">
        <v>2</v>
      </c>
      <c r="I119" s="9">
        <f>IF(H128=0, "-", H119/H128)</f>
        <v>0.2</v>
      </c>
      <c r="J119" s="8" t="str">
        <f t="shared" ref="J119:J126" si="8">IF(D119=0, "-", IF((B119-D119)/D119&lt;10, (B119-D119)/D119, "&gt;999%"))</f>
        <v>-</v>
      </c>
      <c r="K119" s="9">
        <f t="shared" ref="K119:K126" si="9">IF(H119=0, "-", IF((F119-H119)/H119&lt;10, (F119-H119)/H119, "&gt;999%"))</f>
        <v>-1</v>
      </c>
    </row>
    <row r="120" spans="1:11" x14ac:dyDescent="0.25">
      <c r="A120" s="7" t="s">
        <v>255</v>
      </c>
      <c r="B120" s="65">
        <v>0</v>
      </c>
      <c r="C120" s="34" t="str">
        <f>IF(B128=0, "-", B120/B128)</f>
        <v>-</v>
      </c>
      <c r="D120" s="65">
        <v>0</v>
      </c>
      <c r="E120" s="9" t="str">
        <f>IF(D128=0, "-", D120/D128)</f>
        <v>-</v>
      </c>
      <c r="F120" s="81">
        <v>5</v>
      </c>
      <c r="G120" s="34">
        <f>IF(F128=0, "-", F120/F128)</f>
        <v>0.33333333333333331</v>
      </c>
      <c r="H120" s="65">
        <v>0</v>
      </c>
      <c r="I120" s="9">
        <f>IF(H128=0, "-", H120/H128)</f>
        <v>0</v>
      </c>
      <c r="J120" s="8" t="str">
        <f t="shared" si="8"/>
        <v>-</v>
      </c>
      <c r="K120" s="9" t="str">
        <f t="shared" si="9"/>
        <v>-</v>
      </c>
    </row>
    <row r="121" spans="1:11" x14ac:dyDescent="0.25">
      <c r="A121" s="7" t="s">
        <v>256</v>
      </c>
      <c r="B121" s="65">
        <v>0</v>
      </c>
      <c r="C121" s="34" t="str">
        <f>IF(B128=0, "-", B121/B128)</f>
        <v>-</v>
      </c>
      <c r="D121" s="65">
        <v>0</v>
      </c>
      <c r="E121" s="9" t="str">
        <f>IF(D128=0, "-", D121/D128)</f>
        <v>-</v>
      </c>
      <c r="F121" s="81">
        <v>0</v>
      </c>
      <c r="G121" s="34">
        <f>IF(F128=0, "-", F121/F128)</f>
        <v>0</v>
      </c>
      <c r="H121" s="65">
        <v>1</v>
      </c>
      <c r="I121" s="9">
        <f>IF(H128=0, "-", H121/H128)</f>
        <v>0.1</v>
      </c>
      <c r="J121" s="8" t="str">
        <f t="shared" si="8"/>
        <v>-</v>
      </c>
      <c r="K121" s="9">
        <f t="shared" si="9"/>
        <v>-1</v>
      </c>
    </row>
    <row r="122" spans="1:11" x14ac:dyDescent="0.25">
      <c r="A122" s="7" t="s">
        <v>257</v>
      </c>
      <c r="B122" s="65">
        <v>0</v>
      </c>
      <c r="C122" s="34" t="str">
        <f>IF(B128=0, "-", B122/B128)</f>
        <v>-</v>
      </c>
      <c r="D122" s="65">
        <v>0</v>
      </c>
      <c r="E122" s="9" t="str">
        <f>IF(D128=0, "-", D122/D128)</f>
        <v>-</v>
      </c>
      <c r="F122" s="81">
        <v>1</v>
      </c>
      <c r="G122" s="34">
        <f>IF(F128=0, "-", F122/F128)</f>
        <v>6.6666666666666666E-2</v>
      </c>
      <c r="H122" s="65">
        <v>0</v>
      </c>
      <c r="I122" s="9">
        <f>IF(H128=0, "-", H122/H128)</f>
        <v>0</v>
      </c>
      <c r="J122" s="8" t="str">
        <f t="shared" si="8"/>
        <v>-</v>
      </c>
      <c r="K122" s="9" t="str">
        <f t="shared" si="9"/>
        <v>-</v>
      </c>
    </row>
    <row r="123" spans="1:11" x14ac:dyDescent="0.25">
      <c r="A123" s="7" t="s">
        <v>258</v>
      </c>
      <c r="B123" s="65">
        <v>0</v>
      </c>
      <c r="C123" s="34" t="str">
        <f>IF(B128=0, "-", B123/B128)</f>
        <v>-</v>
      </c>
      <c r="D123" s="65">
        <v>0</v>
      </c>
      <c r="E123" s="9" t="str">
        <f>IF(D128=0, "-", D123/D128)</f>
        <v>-</v>
      </c>
      <c r="F123" s="81">
        <v>0</v>
      </c>
      <c r="G123" s="34">
        <f>IF(F128=0, "-", F123/F128)</f>
        <v>0</v>
      </c>
      <c r="H123" s="65">
        <v>1</v>
      </c>
      <c r="I123" s="9">
        <f>IF(H128=0, "-", H123/H128)</f>
        <v>0.1</v>
      </c>
      <c r="J123" s="8" t="str">
        <f t="shared" si="8"/>
        <v>-</v>
      </c>
      <c r="K123" s="9">
        <f t="shared" si="9"/>
        <v>-1</v>
      </c>
    </row>
    <row r="124" spans="1:11" x14ac:dyDescent="0.25">
      <c r="A124" s="7" t="s">
        <v>259</v>
      </c>
      <c r="B124" s="65">
        <v>0</v>
      </c>
      <c r="C124" s="34" t="str">
        <f>IF(B128=0, "-", B124/B128)</f>
        <v>-</v>
      </c>
      <c r="D124" s="65">
        <v>0</v>
      </c>
      <c r="E124" s="9" t="str">
        <f>IF(D128=0, "-", D124/D128)</f>
        <v>-</v>
      </c>
      <c r="F124" s="81">
        <v>1</v>
      </c>
      <c r="G124" s="34">
        <f>IF(F128=0, "-", F124/F128)</f>
        <v>6.6666666666666666E-2</v>
      </c>
      <c r="H124" s="65">
        <v>0</v>
      </c>
      <c r="I124" s="9">
        <f>IF(H128=0, "-", H124/H128)</f>
        <v>0</v>
      </c>
      <c r="J124" s="8" t="str">
        <f t="shared" si="8"/>
        <v>-</v>
      </c>
      <c r="K124" s="9" t="str">
        <f t="shared" si="9"/>
        <v>-</v>
      </c>
    </row>
    <row r="125" spans="1:11" x14ac:dyDescent="0.25">
      <c r="A125" s="7" t="s">
        <v>260</v>
      </c>
      <c r="B125" s="65">
        <v>0</v>
      </c>
      <c r="C125" s="34" t="str">
        <f>IF(B128=0, "-", B125/B128)</f>
        <v>-</v>
      </c>
      <c r="D125" s="65">
        <v>0</v>
      </c>
      <c r="E125" s="9" t="str">
        <f>IF(D128=0, "-", D125/D128)</f>
        <v>-</v>
      </c>
      <c r="F125" s="81">
        <v>3</v>
      </c>
      <c r="G125" s="34">
        <f>IF(F128=0, "-", F125/F128)</f>
        <v>0.2</v>
      </c>
      <c r="H125" s="65">
        <v>0</v>
      </c>
      <c r="I125" s="9">
        <f>IF(H128=0, "-", H125/H128)</f>
        <v>0</v>
      </c>
      <c r="J125" s="8" t="str">
        <f t="shared" si="8"/>
        <v>-</v>
      </c>
      <c r="K125" s="9" t="str">
        <f t="shared" si="9"/>
        <v>-</v>
      </c>
    </row>
    <row r="126" spans="1:11" x14ac:dyDescent="0.25">
      <c r="A126" s="7" t="s">
        <v>261</v>
      </c>
      <c r="B126" s="65">
        <v>0</v>
      </c>
      <c r="C126" s="34" t="str">
        <f>IF(B128=0, "-", B126/B128)</f>
        <v>-</v>
      </c>
      <c r="D126" s="65">
        <v>0</v>
      </c>
      <c r="E126" s="9" t="str">
        <f>IF(D128=0, "-", D126/D128)</f>
        <v>-</v>
      </c>
      <c r="F126" s="81">
        <v>5</v>
      </c>
      <c r="G126" s="34">
        <f>IF(F128=0, "-", F126/F128)</f>
        <v>0.33333333333333331</v>
      </c>
      <c r="H126" s="65">
        <v>6</v>
      </c>
      <c r="I126" s="9">
        <f>IF(H128=0, "-", H126/H128)</f>
        <v>0.6</v>
      </c>
      <c r="J126" s="8" t="str">
        <f t="shared" si="8"/>
        <v>-</v>
      </c>
      <c r="K126" s="9">
        <f t="shared" si="9"/>
        <v>-0.16666666666666666</v>
      </c>
    </row>
    <row r="127" spans="1:11" x14ac:dyDescent="0.25">
      <c r="A127" s="2"/>
      <c r="B127" s="68"/>
      <c r="C127" s="33"/>
      <c r="D127" s="68"/>
      <c r="E127" s="6"/>
      <c r="F127" s="82"/>
      <c r="G127" s="33"/>
      <c r="H127" s="68"/>
      <c r="I127" s="6"/>
      <c r="J127" s="5"/>
      <c r="K127" s="6"/>
    </row>
    <row r="128" spans="1:11" s="43" customFormat="1" ht="13" x14ac:dyDescent="0.3">
      <c r="A128" s="162" t="s">
        <v>520</v>
      </c>
      <c r="B128" s="71">
        <f>SUM(B119:B127)</f>
        <v>0</v>
      </c>
      <c r="C128" s="40">
        <f>B128/1972</f>
        <v>0</v>
      </c>
      <c r="D128" s="71">
        <f>SUM(D119:D127)</f>
        <v>0</v>
      </c>
      <c r="E128" s="41">
        <f>D128/1630</f>
        <v>0</v>
      </c>
      <c r="F128" s="77">
        <f>SUM(F119:F127)</f>
        <v>15</v>
      </c>
      <c r="G128" s="42">
        <f>F128/15027</f>
        <v>9.9820323417847872E-4</v>
      </c>
      <c r="H128" s="71">
        <f>SUM(H119:H127)</f>
        <v>10</v>
      </c>
      <c r="I128" s="41">
        <f>H128/14054</f>
        <v>7.1154119823537787E-4</v>
      </c>
      <c r="J128" s="37" t="str">
        <f>IF(D128=0, "-", IF((B128-D128)/D128&lt;10, (B128-D128)/D128, "&gt;999%"))</f>
        <v>-</v>
      </c>
      <c r="K128" s="38">
        <f>IF(H128=0, "-", IF((F128-H128)/H128&lt;10, (F128-H128)/H128, "&gt;999%"))</f>
        <v>0.5</v>
      </c>
    </row>
    <row r="129" spans="1:11" x14ac:dyDescent="0.25">
      <c r="B129" s="83"/>
      <c r="D129" s="83"/>
      <c r="F129" s="83"/>
      <c r="H129" s="83"/>
    </row>
    <row r="130" spans="1:11" s="43" customFormat="1" ht="13" x14ac:dyDescent="0.3">
      <c r="A130" s="162" t="s">
        <v>519</v>
      </c>
      <c r="B130" s="71">
        <v>3</v>
      </c>
      <c r="C130" s="40">
        <f>B130/1972</f>
        <v>1.5212981744421906E-3</v>
      </c>
      <c r="D130" s="71">
        <v>3</v>
      </c>
      <c r="E130" s="41">
        <f>D130/1630</f>
        <v>1.8404907975460123E-3</v>
      </c>
      <c r="F130" s="77">
        <v>38</v>
      </c>
      <c r="G130" s="42">
        <f>F130/15027</f>
        <v>2.5287815265854796E-3</v>
      </c>
      <c r="H130" s="71">
        <v>45</v>
      </c>
      <c r="I130" s="41">
        <f>H130/14054</f>
        <v>3.2019353920592001E-3</v>
      </c>
      <c r="J130" s="37">
        <f>IF(D130=0, "-", IF((B130-D130)/D130&lt;10, (B130-D130)/D130, "&gt;999%"))</f>
        <v>0</v>
      </c>
      <c r="K130" s="38">
        <f>IF(H130=0, "-", IF((F130-H130)/H130&lt;10, (F130-H130)/H130, "&gt;999%"))</f>
        <v>-0.15555555555555556</v>
      </c>
    </row>
    <row r="131" spans="1:11" x14ac:dyDescent="0.25">
      <c r="B131" s="83"/>
      <c r="D131" s="83"/>
      <c r="F131" s="83"/>
      <c r="H131" s="83"/>
    </row>
    <row r="132" spans="1:11" ht="15.5" x14ac:dyDescent="0.35">
      <c r="A132" s="164" t="s">
        <v>110</v>
      </c>
      <c r="B132" s="196" t="s">
        <v>1</v>
      </c>
      <c r="C132" s="200"/>
      <c r="D132" s="200"/>
      <c r="E132" s="197"/>
      <c r="F132" s="196" t="s">
        <v>14</v>
      </c>
      <c r="G132" s="200"/>
      <c r="H132" s="200"/>
      <c r="I132" s="197"/>
      <c r="J132" s="196" t="s">
        <v>15</v>
      </c>
      <c r="K132" s="197"/>
    </row>
    <row r="133" spans="1:11" ht="13" x14ac:dyDescent="0.3">
      <c r="A133" s="22"/>
      <c r="B133" s="196">
        <f>VALUE(RIGHT($B$2, 4))</f>
        <v>2023</v>
      </c>
      <c r="C133" s="197"/>
      <c r="D133" s="196">
        <f>B133-1</f>
        <v>2022</v>
      </c>
      <c r="E133" s="204"/>
      <c r="F133" s="196">
        <f>B133</f>
        <v>2023</v>
      </c>
      <c r="G133" s="204"/>
      <c r="H133" s="196">
        <f>D133</f>
        <v>2022</v>
      </c>
      <c r="I133" s="204"/>
      <c r="J133" s="140" t="s">
        <v>4</v>
      </c>
      <c r="K133" s="141" t="s">
        <v>2</v>
      </c>
    </row>
    <row r="134" spans="1:11" ht="13" x14ac:dyDescent="0.3">
      <c r="A134" s="163" t="s">
        <v>139</v>
      </c>
      <c r="B134" s="61" t="s">
        <v>12</v>
      </c>
      <c r="C134" s="62" t="s">
        <v>13</v>
      </c>
      <c r="D134" s="61" t="s">
        <v>12</v>
      </c>
      <c r="E134" s="63" t="s">
        <v>13</v>
      </c>
      <c r="F134" s="62" t="s">
        <v>12</v>
      </c>
      <c r="G134" s="62" t="s">
        <v>13</v>
      </c>
      <c r="H134" s="61" t="s">
        <v>12</v>
      </c>
      <c r="I134" s="63" t="s">
        <v>13</v>
      </c>
      <c r="J134" s="61"/>
      <c r="K134" s="63"/>
    </row>
    <row r="135" spans="1:11" x14ac:dyDescent="0.25">
      <c r="A135" s="7" t="s">
        <v>262</v>
      </c>
      <c r="B135" s="65">
        <v>0</v>
      </c>
      <c r="C135" s="34" t="str">
        <f>IF(B137=0, "-", B135/B137)</f>
        <v>-</v>
      </c>
      <c r="D135" s="65">
        <v>0</v>
      </c>
      <c r="E135" s="9" t="str">
        <f>IF(D137=0, "-", D135/D137)</f>
        <v>-</v>
      </c>
      <c r="F135" s="81">
        <v>0</v>
      </c>
      <c r="G135" s="34" t="str">
        <f>IF(F137=0, "-", F135/F137)</f>
        <v>-</v>
      </c>
      <c r="H135" s="65">
        <v>1</v>
      </c>
      <c r="I135" s="9">
        <f>IF(H137=0, "-", H135/H137)</f>
        <v>1</v>
      </c>
      <c r="J135" s="8" t="str">
        <f>IF(D135=0, "-", IF((B135-D135)/D135&lt;10, (B135-D135)/D135, "&gt;999%"))</f>
        <v>-</v>
      </c>
      <c r="K135" s="9">
        <f>IF(H135=0, "-", IF((F135-H135)/H135&lt;10, (F135-H135)/H135, "&gt;999%"))</f>
        <v>-1</v>
      </c>
    </row>
    <row r="136" spans="1:11" x14ac:dyDescent="0.25">
      <c r="A136" s="2"/>
      <c r="B136" s="68"/>
      <c r="C136" s="33"/>
      <c r="D136" s="68"/>
      <c r="E136" s="6"/>
      <c r="F136" s="82"/>
      <c r="G136" s="33"/>
      <c r="H136" s="68"/>
      <c r="I136" s="6"/>
      <c r="J136" s="5"/>
      <c r="K136" s="6"/>
    </row>
    <row r="137" spans="1:11" s="43" customFormat="1" ht="13" x14ac:dyDescent="0.3">
      <c r="A137" s="162" t="s">
        <v>518</v>
      </c>
      <c r="B137" s="71">
        <f>SUM(B135:B136)</f>
        <v>0</v>
      </c>
      <c r="C137" s="40">
        <f>B137/1972</f>
        <v>0</v>
      </c>
      <c r="D137" s="71">
        <f>SUM(D135:D136)</f>
        <v>0</v>
      </c>
      <c r="E137" s="41">
        <f>D137/1630</f>
        <v>0</v>
      </c>
      <c r="F137" s="77">
        <f>SUM(F135:F136)</f>
        <v>0</v>
      </c>
      <c r="G137" s="42">
        <f>F137/15027</f>
        <v>0</v>
      </c>
      <c r="H137" s="71">
        <f>SUM(H135:H136)</f>
        <v>1</v>
      </c>
      <c r="I137" s="41">
        <f>H137/14054</f>
        <v>7.1154119823537787E-5</v>
      </c>
      <c r="J137" s="37" t="str">
        <f>IF(D137=0, "-", IF((B137-D137)/D137&lt;10, (B137-D137)/D137, "&gt;999%"))</f>
        <v>-</v>
      </c>
      <c r="K137" s="38">
        <f>IF(H137=0, "-", IF((F137-H137)/H137&lt;10, (F137-H137)/H137, "&gt;999%"))</f>
        <v>-1</v>
      </c>
    </row>
    <row r="138" spans="1:11" x14ac:dyDescent="0.25">
      <c r="B138" s="83"/>
      <c r="D138" s="83"/>
      <c r="F138" s="83"/>
      <c r="H138" s="83"/>
    </row>
    <row r="139" spans="1:11" s="43" customFormat="1" ht="13" x14ac:dyDescent="0.3">
      <c r="A139" s="162" t="s">
        <v>517</v>
      </c>
      <c r="B139" s="71">
        <v>0</v>
      </c>
      <c r="C139" s="40">
        <f>B139/1972</f>
        <v>0</v>
      </c>
      <c r="D139" s="71">
        <v>0</v>
      </c>
      <c r="E139" s="41">
        <f>D139/1630</f>
        <v>0</v>
      </c>
      <c r="F139" s="77">
        <v>0</v>
      </c>
      <c r="G139" s="42">
        <f>F139/15027</f>
        <v>0</v>
      </c>
      <c r="H139" s="71">
        <v>1</v>
      </c>
      <c r="I139" s="41">
        <f>H139/14054</f>
        <v>7.1154119823537787E-5</v>
      </c>
      <c r="J139" s="37" t="str">
        <f>IF(D139=0, "-", IF((B139-D139)/D139&lt;10, (B139-D139)/D139, "&gt;999%"))</f>
        <v>-</v>
      </c>
      <c r="K139" s="38">
        <f>IF(H139=0, "-", IF((F139-H139)/H139&lt;10, (F139-H139)/H139, "&gt;999%"))</f>
        <v>-1</v>
      </c>
    </row>
    <row r="140" spans="1:11" x14ac:dyDescent="0.25">
      <c r="B140" s="83"/>
      <c r="D140" s="83"/>
      <c r="F140" s="83"/>
      <c r="H140" s="83"/>
    </row>
    <row r="141" spans="1:11" ht="15.5" x14ac:dyDescent="0.35">
      <c r="A141" s="164" t="s">
        <v>111</v>
      </c>
      <c r="B141" s="196" t="s">
        <v>1</v>
      </c>
      <c r="C141" s="200"/>
      <c r="D141" s="200"/>
      <c r="E141" s="197"/>
      <c r="F141" s="196" t="s">
        <v>14</v>
      </c>
      <c r="G141" s="200"/>
      <c r="H141" s="200"/>
      <c r="I141" s="197"/>
      <c r="J141" s="196" t="s">
        <v>15</v>
      </c>
      <c r="K141" s="197"/>
    </row>
    <row r="142" spans="1:11" ht="13" x14ac:dyDescent="0.3">
      <c r="A142" s="22"/>
      <c r="B142" s="196">
        <f>VALUE(RIGHT($B$2, 4))</f>
        <v>2023</v>
      </c>
      <c r="C142" s="197"/>
      <c r="D142" s="196">
        <f>B142-1</f>
        <v>2022</v>
      </c>
      <c r="E142" s="204"/>
      <c r="F142" s="196">
        <f>B142</f>
        <v>2023</v>
      </c>
      <c r="G142" s="204"/>
      <c r="H142" s="196">
        <f>D142</f>
        <v>2022</v>
      </c>
      <c r="I142" s="204"/>
      <c r="J142" s="140" t="s">
        <v>4</v>
      </c>
      <c r="K142" s="141" t="s">
        <v>2</v>
      </c>
    </row>
    <row r="143" spans="1:11" ht="13" x14ac:dyDescent="0.3">
      <c r="A143" s="163" t="s">
        <v>140</v>
      </c>
      <c r="B143" s="61" t="s">
        <v>12</v>
      </c>
      <c r="C143" s="62" t="s">
        <v>13</v>
      </c>
      <c r="D143" s="61" t="s">
        <v>12</v>
      </c>
      <c r="E143" s="63" t="s">
        <v>13</v>
      </c>
      <c r="F143" s="62" t="s">
        <v>12</v>
      </c>
      <c r="G143" s="62" t="s">
        <v>13</v>
      </c>
      <c r="H143" s="61" t="s">
        <v>12</v>
      </c>
      <c r="I143" s="63" t="s">
        <v>13</v>
      </c>
      <c r="J143" s="61"/>
      <c r="K143" s="63"/>
    </row>
    <row r="144" spans="1:11" x14ac:dyDescent="0.25">
      <c r="A144" s="7" t="s">
        <v>263</v>
      </c>
      <c r="B144" s="65">
        <v>0</v>
      </c>
      <c r="C144" s="34">
        <f>IF(B152=0, "-", B144/B152)</f>
        <v>0</v>
      </c>
      <c r="D144" s="65">
        <v>0</v>
      </c>
      <c r="E144" s="9">
        <f>IF(D152=0, "-", D144/D152)</f>
        <v>0</v>
      </c>
      <c r="F144" s="81">
        <v>0</v>
      </c>
      <c r="G144" s="34">
        <f>IF(F152=0, "-", F144/F152)</f>
        <v>0</v>
      </c>
      <c r="H144" s="65">
        <v>2</v>
      </c>
      <c r="I144" s="9">
        <f>IF(H152=0, "-", H144/H152)</f>
        <v>1.7699115044247787E-2</v>
      </c>
      <c r="J144" s="8" t="str">
        <f t="shared" ref="J144:J150" si="10">IF(D144=0, "-", IF((B144-D144)/D144&lt;10, (B144-D144)/D144, "&gt;999%"))</f>
        <v>-</v>
      </c>
      <c r="K144" s="9">
        <f t="shared" ref="K144:K150" si="11">IF(H144=0, "-", IF((F144-H144)/H144&lt;10, (F144-H144)/H144, "&gt;999%"))</f>
        <v>-1</v>
      </c>
    </row>
    <row r="145" spans="1:11" x14ac:dyDescent="0.25">
      <c r="A145" s="7" t="s">
        <v>264</v>
      </c>
      <c r="B145" s="65">
        <v>1</v>
      </c>
      <c r="C145" s="34">
        <f>IF(B152=0, "-", B145/B152)</f>
        <v>7.1428571428571425E-2</v>
      </c>
      <c r="D145" s="65">
        <v>16</v>
      </c>
      <c r="E145" s="9">
        <f>IF(D152=0, "-", D145/D152)</f>
        <v>0.69565217391304346</v>
      </c>
      <c r="F145" s="81">
        <v>48</v>
      </c>
      <c r="G145" s="34">
        <f>IF(F152=0, "-", F145/F152)</f>
        <v>0.34042553191489361</v>
      </c>
      <c r="H145" s="65">
        <v>55</v>
      </c>
      <c r="I145" s="9">
        <f>IF(H152=0, "-", H145/H152)</f>
        <v>0.48672566371681414</v>
      </c>
      <c r="J145" s="8">
        <f t="shared" si="10"/>
        <v>-0.9375</v>
      </c>
      <c r="K145" s="9">
        <f t="shared" si="11"/>
        <v>-0.12727272727272726</v>
      </c>
    </row>
    <row r="146" spans="1:11" x14ac:dyDescent="0.25">
      <c r="A146" s="7" t="s">
        <v>265</v>
      </c>
      <c r="B146" s="65">
        <v>12</v>
      </c>
      <c r="C146" s="34">
        <f>IF(B152=0, "-", B146/B152)</f>
        <v>0.8571428571428571</v>
      </c>
      <c r="D146" s="65">
        <v>6</v>
      </c>
      <c r="E146" s="9">
        <f>IF(D152=0, "-", D146/D152)</f>
        <v>0.2608695652173913</v>
      </c>
      <c r="F146" s="81">
        <v>82</v>
      </c>
      <c r="G146" s="34">
        <f>IF(F152=0, "-", F146/F152)</f>
        <v>0.58156028368794321</v>
      </c>
      <c r="H146" s="65">
        <v>51</v>
      </c>
      <c r="I146" s="9">
        <f>IF(H152=0, "-", H146/H152)</f>
        <v>0.45132743362831856</v>
      </c>
      <c r="J146" s="8">
        <f t="shared" si="10"/>
        <v>1</v>
      </c>
      <c r="K146" s="9">
        <f t="shared" si="11"/>
        <v>0.60784313725490191</v>
      </c>
    </row>
    <row r="147" spans="1:11" x14ac:dyDescent="0.25">
      <c r="A147" s="7" t="s">
        <v>266</v>
      </c>
      <c r="B147" s="65">
        <v>0</v>
      </c>
      <c r="C147" s="34">
        <f>IF(B152=0, "-", B147/B152)</f>
        <v>0</v>
      </c>
      <c r="D147" s="65">
        <v>0</v>
      </c>
      <c r="E147" s="9">
        <f>IF(D152=0, "-", D147/D152)</f>
        <v>0</v>
      </c>
      <c r="F147" s="81">
        <v>0</v>
      </c>
      <c r="G147" s="34">
        <f>IF(F152=0, "-", F147/F152)</f>
        <v>0</v>
      </c>
      <c r="H147" s="65">
        <v>3</v>
      </c>
      <c r="I147" s="9">
        <f>IF(H152=0, "-", H147/H152)</f>
        <v>2.6548672566371681E-2</v>
      </c>
      <c r="J147" s="8" t="str">
        <f t="shared" si="10"/>
        <v>-</v>
      </c>
      <c r="K147" s="9">
        <f t="shared" si="11"/>
        <v>-1</v>
      </c>
    </row>
    <row r="148" spans="1:11" x14ac:dyDescent="0.25">
      <c r="A148" s="7" t="s">
        <v>267</v>
      </c>
      <c r="B148" s="65">
        <v>1</v>
      </c>
      <c r="C148" s="34">
        <f>IF(B152=0, "-", B148/B152)</f>
        <v>7.1428571428571425E-2</v>
      </c>
      <c r="D148" s="65">
        <v>0</v>
      </c>
      <c r="E148" s="9">
        <f>IF(D152=0, "-", D148/D152)</f>
        <v>0</v>
      </c>
      <c r="F148" s="81">
        <v>3</v>
      </c>
      <c r="G148" s="34">
        <f>IF(F152=0, "-", F148/F152)</f>
        <v>2.1276595744680851E-2</v>
      </c>
      <c r="H148" s="65">
        <v>0</v>
      </c>
      <c r="I148" s="9">
        <f>IF(H152=0, "-", H148/H152)</f>
        <v>0</v>
      </c>
      <c r="J148" s="8" t="str">
        <f t="shared" si="10"/>
        <v>-</v>
      </c>
      <c r="K148" s="9" t="str">
        <f t="shared" si="11"/>
        <v>-</v>
      </c>
    </row>
    <row r="149" spans="1:11" x14ac:dyDescent="0.25">
      <c r="A149" s="7" t="s">
        <v>268</v>
      </c>
      <c r="B149" s="65">
        <v>0</v>
      </c>
      <c r="C149" s="34">
        <f>IF(B152=0, "-", B149/B152)</f>
        <v>0</v>
      </c>
      <c r="D149" s="65">
        <v>0</v>
      </c>
      <c r="E149" s="9">
        <f>IF(D152=0, "-", D149/D152)</f>
        <v>0</v>
      </c>
      <c r="F149" s="81">
        <v>2</v>
      </c>
      <c r="G149" s="34">
        <f>IF(F152=0, "-", F149/F152)</f>
        <v>1.4184397163120567E-2</v>
      </c>
      <c r="H149" s="65">
        <v>1</v>
      </c>
      <c r="I149" s="9">
        <f>IF(H152=0, "-", H149/H152)</f>
        <v>8.8495575221238937E-3</v>
      </c>
      <c r="J149" s="8" t="str">
        <f t="shared" si="10"/>
        <v>-</v>
      </c>
      <c r="K149" s="9">
        <f t="shared" si="11"/>
        <v>1</v>
      </c>
    </row>
    <row r="150" spans="1:11" x14ac:dyDescent="0.25">
      <c r="A150" s="7" t="s">
        <v>269</v>
      </c>
      <c r="B150" s="65">
        <v>0</v>
      </c>
      <c r="C150" s="34">
        <f>IF(B152=0, "-", B150/B152)</f>
        <v>0</v>
      </c>
      <c r="D150" s="65">
        <v>1</v>
      </c>
      <c r="E150" s="9">
        <f>IF(D152=0, "-", D150/D152)</f>
        <v>4.3478260869565216E-2</v>
      </c>
      <c r="F150" s="81">
        <v>6</v>
      </c>
      <c r="G150" s="34">
        <f>IF(F152=0, "-", F150/F152)</f>
        <v>4.2553191489361701E-2</v>
      </c>
      <c r="H150" s="65">
        <v>1</v>
      </c>
      <c r="I150" s="9">
        <f>IF(H152=0, "-", H150/H152)</f>
        <v>8.8495575221238937E-3</v>
      </c>
      <c r="J150" s="8">
        <f t="shared" si="10"/>
        <v>-1</v>
      </c>
      <c r="K150" s="9">
        <f t="shared" si="11"/>
        <v>5</v>
      </c>
    </row>
    <row r="151" spans="1:11" x14ac:dyDescent="0.25">
      <c r="A151" s="2"/>
      <c r="B151" s="68"/>
      <c r="C151" s="33"/>
      <c r="D151" s="68"/>
      <c r="E151" s="6"/>
      <c r="F151" s="82"/>
      <c r="G151" s="33"/>
      <c r="H151" s="68"/>
      <c r="I151" s="6"/>
      <c r="J151" s="5"/>
      <c r="K151" s="6"/>
    </row>
    <row r="152" spans="1:11" s="43" customFormat="1" ht="13" x14ac:dyDescent="0.3">
      <c r="A152" s="162" t="s">
        <v>516</v>
      </c>
      <c r="B152" s="71">
        <f>SUM(B144:B151)</f>
        <v>14</v>
      </c>
      <c r="C152" s="40">
        <f>B152/1972</f>
        <v>7.099391480730223E-3</v>
      </c>
      <c r="D152" s="71">
        <f>SUM(D144:D151)</f>
        <v>23</v>
      </c>
      <c r="E152" s="41">
        <f>D152/1630</f>
        <v>1.4110429447852761E-2</v>
      </c>
      <c r="F152" s="77">
        <f>SUM(F144:F151)</f>
        <v>141</v>
      </c>
      <c r="G152" s="42">
        <f>F152/15027</f>
        <v>9.3831104012777004E-3</v>
      </c>
      <c r="H152" s="71">
        <f>SUM(H144:H151)</f>
        <v>113</v>
      </c>
      <c r="I152" s="41">
        <f>H152/14054</f>
        <v>8.0404155400597699E-3</v>
      </c>
      <c r="J152" s="37">
        <f>IF(D152=0, "-", IF((B152-D152)/D152&lt;10, (B152-D152)/D152, "&gt;999%"))</f>
        <v>-0.39130434782608697</v>
      </c>
      <c r="K152" s="38">
        <f>IF(H152=0, "-", IF((F152-H152)/H152&lt;10, (F152-H152)/H152, "&gt;999%"))</f>
        <v>0.24778761061946902</v>
      </c>
    </row>
    <row r="153" spans="1:11" x14ac:dyDescent="0.25">
      <c r="B153" s="83"/>
      <c r="D153" s="83"/>
      <c r="F153" s="83"/>
      <c r="H153" s="83"/>
    </row>
    <row r="154" spans="1:11" ht="13" x14ac:dyDescent="0.3">
      <c r="A154" s="163" t="s">
        <v>141</v>
      </c>
      <c r="B154" s="61" t="s">
        <v>12</v>
      </c>
      <c r="C154" s="62" t="s">
        <v>13</v>
      </c>
      <c r="D154" s="61" t="s">
        <v>12</v>
      </c>
      <c r="E154" s="63" t="s">
        <v>13</v>
      </c>
      <c r="F154" s="62" t="s">
        <v>12</v>
      </c>
      <c r="G154" s="62" t="s">
        <v>13</v>
      </c>
      <c r="H154" s="61" t="s">
        <v>12</v>
      </c>
      <c r="I154" s="63" t="s">
        <v>13</v>
      </c>
      <c r="J154" s="61"/>
      <c r="K154" s="63"/>
    </row>
    <row r="155" spans="1:11" x14ac:dyDescent="0.25">
      <c r="A155" s="7" t="s">
        <v>270</v>
      </c>
      <c r="B155" s="65">
        <v>0</v>
      </c>
      <c r="C155" s="34" t="str">
        <f>IF(B161=0, "-", B155/B161)</f>
        <v>-</v>
      </c>
      <c r="D155" s="65">
        <v>0</v>
      </c>
      <c r="E155" s="9" t="str">
        <f>IF(D161=0, "-", D155/D161)</f>
        <v>-</v>
      </c>
      <c r="F155" s="81">
        <v>1</v>
      </c>
      <c r="G155" s="34">
        <f>IF(F161=0, "-", F155/F161)</f>
        <v>0.2</v>
      </c>
      <c r="H155" s="65">
        <v>3</v>
      </c>
      <c r="I155" s="9">
        <f>IF(H161=0, "-", H155/H161)</f>
        <v>0.21428571428571427</v>
      </c>
      <c r="J155" s="8" t="str">
        <f>IF(D155=0, "-", IF((B155-D155)/D155&lt;10, (B155-D155)/D155, "&gt;999%"))</f>
        <v>-</v>
      </c>
      <c r="K155" s="9">
        <f>IF(H155=0, "-", IF((F155-H155)/H155&lt;10, (F155-H155)/H155, "&gt;999%"))</f>
        <v>-0.66666666666666663</v>
      </c>
    </row>
    <row r="156" spans="1:11" x14ac:dyDescent="0.25">
      <c r="A156" s="7" t="s">
        <v>271</v>
      </c>
      <c r="B156" s="65">
        <v>0</v>
      </c>
      <c r="C156" s="34" t="str">
        <f>IF(B161=0, "-", B156/B161)</f>
        <v>-</v>
      </c>
      <c r="D156" s="65">
        <v>0</v>
      </c>
      <c r="E156" s="9" t="str">
        <f>IF(D161=0, "-", D156/D161)</f>
        <v>-</v>
      </c>
      <c r="F156" s="81">
        <v>1</v>
      </c>
      <c r="G156" s="34">
        <f>IF(F161=0, "-", F156/F161)</f>
        <v>0.2</v>
      </c>
      <c r="H156" s="65">
        <v>4</v>
      </c>
      <c r="I156" s="9">
        <f>IF(H161=0, "-", H156/H161)</f>
        <v>0.2857142857142857</v>
      </c>
      <c r="J156" s="8" t="str">
        <f>IF(D156=0, "-", IF((B156-D156)/D156&lt;10, (B156-D156)/D156, "&gt;999%"))</f>
        <v>-</v>
      </c>
      <c r="K156" s="9">
        <f>IF(H156=0, "-", IF((F156-H156)/H156&lt;10, (F156-H156)/H156, "&gt;999%"))</f>
        <v>-0.75</v>
      </c>
    </row>
    <row r="157" spans="1:11" x14ac:dyDescent="0.25">
      <c r="A157" s="7" t="s">
        <v>272</v>
      </c>
      <c r="B157" s="65">
        <v>0</v>
      </c>
      <c r="C157" s="34" t="str">
        <f>IF(B161=0, "-", B157/B161)</f>
        <v>-</v>
      </c>
      <c r="D157" s="65">
        <v>0</v>
      </c>
      <c r="E157" s="9" t="str">
        <f>IF(D161=0, "-", D157/D161)</f>
        <v>-</v>
      </c>
      <c r="F157" s="81">
        <v>3</v>
      </c>
      <c r="G157" s="34">
        <f>IF(F161=0, "-", F157/F161)</f>
        <v>0.6</v>
      </c>
      <c r="H157" s="65">
        <v>0</v>
      </c>
      <c r="I157" s="9">
        <f>IF(H161=0, "-", H157/H161)</f>
        <v>0</v>
      </c>
      <c r="J157" s="8" t="str">
        <f>IF(D157=0, "-", IF((B157-D157)/D157&lt;10, (B157-D157)/D157, "&gt;999%"))</f>
        <v>-</v>
      </c>
      <c r="K157" s="9" t="str">
        <f>IF(H157=0, "-", IF((F157-H157)/H157&lt;10, (F157-H157)/H157, "&gt;999%"))</f>
        <v>-</v>
      </c>
    </row>
    <row r="158" spans="1:11" x14ac:dyDescent="0.25">
      <c r="A158" s="7" t="s">
        <v>273</v>
      </c>
      <c r="B158" s="65">
        <v>0</v>
      </c>
      <c r="C158" s="34" t="str">
        <f>IF(B161=0, "-", B158/B161)</f>
        <v>-</v>
      </c>
      <c r="D158" s="65">
        <v>0</v>
      </c>
      <c r="E158" s="9" t="str">
        <f>IF(D161=0, "-", D158/D161)</f>
        <v>-</v>
      </c>
      <c r="F158" s="81">
        <v>0</v>
      </c>
      <c r="G158" s="34">
        <f>IF(F161=0, "-", F158/F161)</f>
        <v>0</v>
      </c>
      <c r="H158" s="65">
        <v>5</v>
      </c>
      <c r="I158" s="9">
        <f>IF(H161=0, "-", H158/H161)</f>
        <v>0.35714285714285715</v>
      </c>
      <c r="J158" s="8" t="str">
        <f>IF(D158=0, "-", IF((B158-D158)/D158&lt;10, (B158-D158)/D158, "&gt;999%"))</f>
        <v>-</v>
      </c>
      <c r="K158" s="9">
        <f>IF(H158=0, "-", IF((F158-H158)/H158&lt;10, (F158-H158)/H158, "&gt;999%"))</f>
        <v>-1</v>
      </c>
    </row>
    <row r="159" spans="1:11" x14ac:dyDescent="0.25">
      <c r="A159" s="7" t="s">
        <v>274</v>
      </c>
      <c r="B159" s="65">
        <v>0</v>
      </c>
      <c r="C159" s="34" t="str">
        <f>IF(B161=0, "-", B159/B161)</f>
        <v>-</v>
      </c>
      <c r="D159" s="65">
        <v>0</v>
      </c>
      <c r="E159" s="9" t="str">
        <f>IF(D161=0, "-", D159/D161)</f>
        <v>-</v>
      </c>
      <c r="F159" s="81">
        <v>0</v>
      </c>
      <c r="G159" s="34">
        <f>IF(F161=0, "-", F159/F161)</f>
        <v>0</v>
      </c>
      <c r="H159" s="65">
        <v>2</v>
      </c>
      <c r="I159" s="9">
        <f>IF(H161=0, "-", H159/H161)</f>
        <v>0.14285714285714285</v>
      </c>
      <c r="J159" s="8" t="str">
        <f>IF(D159=0, "-", IF((B159-D159)/D159&lt;10, (B159-D159)/D159, "&gt;999%"))</f>
        <v>-</v>
      </c>
      <c r="K159" s="9">
        <f>IF(H159=0, "-", IF((F159-H159)/H159&lt;10, (F159-H159)/H159, "&gt;999%"))</f>
        <v>-1</v>
      </c>
    </row>
    <row r="160" spans="1:11" x14ac:dyDescent="0.25">
      <c r="A160" s="2"/>
      <c r="B160" s="68"/>
      <c r="C160" s="33"/>
      <c r="D160" s="68"/>
      <c r="E160" s="6"/>
      <c r="F160" s="82"/>
      <c r="G160" s="33"/>
      <c r="H160" s="68"/>
      <c r="I160" s="6"/>
      <c r="J160" s="5"/>
      <c r="K160" s="6"/>
    </row>
    <row r="161" spans="1:11" s="43" customFormat="1" ht="13" x14ac:dyDescent="0.3">
      <c r="A161" s="162" t="s">
        <v>515</v>
      </c>
      <c r="B161" s="71">
        <f>SUM(B155:B160)</f>
        <v>0</v>
      </c>
      <c r="C161" s="40">
        <f>B161/1972</f>
        <v>0</v>
      </c>
      <c r="D161" s="71">
        <f>SUM(D155:D160)</f>
        <v>0</v>
      </c>
      <c r="E161" s="41">
        <f>D161/1630</f>
        <v>0</v>
      </c>
      <c r="F161" s="77">
        <f>SUM(F155:F160)</f>
        <v>5</v>
      </c>
      <c r="G161" s="42">
        <f>F161/15027</f>
        <v>3.3273441139282622E-4</v>
      </c>
      <c r="H161" s="71">
        <f>SUM(H155:H160)</f>
        <v>14</v>
      </c>
      <c r="I161" s="41">
        <f>H161/14054</f>
        <v>9.9615767752952891E-4</v>
      </c>
      <c r="J161" s="37" t="str">
        <f>IF(D161=0, "-", IF((B161-D161)/D161&lt;10, (B161-D161)/D161, "&gt;999%"))</f>
        <v>-</v>
      </c>
      <c r="K161" s="38">
        <f>IF(H161=0, "-", IF((F161-H161)/H161&lt;10, (F161-H161)/H161, "&gt;999%"))</f>
        <v>-0.6428571428571429</v>
      </c>
    </row>
    <row r="162" spans="1:11" x14ac:dyDescent="0.25">
      <c r="B162" s="83"/>
      <c r="D162" s="83"/>
      <c r="F162" s="83"/>
      <c r="H162" s="83"/>
    </row>
    <row r="163" spans="1:11" s="43" customFormat="1" ht="13" x14ac:dyDescent="0.3">
      <c r="A163" s="162" t="s">
        <v>514</v>
      </c>
      <c r="B163" s="71">
        <v>14</v>
      </c>
      <c r="C163" s="40">
        <f>B163/1972</f>
        <v>7.099391480730223E-3</v>
      </c>
      <c r="D163" s="71">
        <v>23</v>
      </c>
      <c r="E163" s="41">
        <f>D163/1630</f>
        <v>1.4110429447852761E-2</v>
      </c>
      <c r="F163" s="77">
        <v>146</v>
      </c>
      <c r="G163" s="42">
        <f>F163/15027</f>
        <v>9.7158448126705259E-3</v>
      </c>
      <c r="H163" s="71">
        <v>127</v>
      </c>
      <c r="I163" s="41">
        <f>H163/14054</f>
        <v>9.0365732175892981E-3</v>
      </c>
      <c r="J163" s="37">
        <f>IF(D163=0, "-", IF((B163-D163)/D163&lt;10, (B163-D163)/D163, "&gt;999%"))</f>
        <v>-0.39130434782608697</v>
      </c>
      <c r="K163" s="38">
        <f>IF(H163=0, "-", IF((F163-H163)/H163&lt;10, (F163-H163)/H163, "&gt;999%"))</f>
        <v>0.14960629921259844</v>
      </c>
    </row>
    <row r="164" spans="1:11" x14ac:dyDescent="0.25">
      <c r="B164" s="83"/>
      <c r="D164" s="83"/>
      <c r="F164" s="83"/>
      <c r="H164" s="83"/>
    </row>
    <row r="165" spans="1:11" ht="15.5" x14ac:dyDescent="0.35">
      <c r="A165" s="164" t="s">
        <v>112</v>
      </c>
      <c r="B165" s="196" t="s">
        <v>1</v>
      </c>
      <c r="C165" s="200"/>
      <c r="D165" s="200"/>
      <c r="E165" s="197"/>
      <c r="F165" s="196" t="s">
        <v>14</v>
      </c>
      <c r="G165" s="200"/>
      <c r="H165" s="200"/>
      <c r="I165" s="197"/>
      <c r="J165" s="196" t="s">
        <v>15</v>
      </c>
      <c r="K165" s="197"/>
    </row>
    <row r="166" spans="1:11" ht="13" x14ac:dyDescent="0.3">
      <c r="A166" s="22"/>
      <c r="B166" s="196">
        <f>VALUE(RIGHT($B$2, 4))</f>
        <v>2023</v>
      </c>
      <c r="C166" s="197"/>
      <c r="D166" s="196">
        <f>B166-1</f>
        <v>2022</v>
      </c>
      <c r="E166" s="204"/>
      <c r="F166" s="196">
        <f>B166</f>
        <v>2023</v>
      </c>
      <c r="G166" s="204"/>
      <c r="H166" s="196">
        <f>D166</f>
        <v>2022</v>
      </c>
      <c r="I166" s="204"/>
      <c r="J166" s="140" t="s">
        <v>4</v>
      </c>
      <c r="K166" s="141" t="s">
        <v>2</v>
      </c>
    </row>
    <row r="167" spans="1:11" ht="13" x14ac:dyDescent="0.3">
      <c r="A167" s="163" t="s">
        <v>142</v>
      </c>
      <c r="B167" s="61" t="s">
        <v>12</v>
      </c>
      <c r="C167" s="62" t="s">
        <v>13</v>
      </c>
      <c r="D167" s="61" t="s">
        <v>12</v>
      </c>
      <c r="E167" s="63" t="s">
        <v>13</v>
      </c>
      <c r="F167" s="62" t="s">
        <v>12</v>
      </c>
      <c r="G167" s="62" t="s">
        <v>13</v>
      </c>
      <c r="H167" s="61" t="s">
        <v>12</v>
      </c>
      <c r="I167" s="63" t="s">
        <v>13</v>
      </c>
      <c r="J167" s="61"/>
      <c r="K167" s="63"/>
    </row>
    <row r="168" spans="1:11" x14ac:dyDescent="0.25">
      <c r="A168" s="7" t="s">
        <v>275</v>
      </c>
      <c r="B168" s="65">
        <v>1</v>
      </c>
      <c r="C168" s="34">
        <f>IF(B177=0, "-", B168/B177)</f>
        <v>0.16666666666666666</v>
      </c>
      <c r="D168" s="65">
        <v>0</v>
      </c>
      <c r="E168" s="9">
        <f>IF(D177=0, "-", D168/D177)</f>
        <v>0</v>
      </c>
      <c r="F168" s="81">
        <v>5</v>
      </c>
      <c r="G168" s="34">
        <f>IF(F177=0, "-", F168/F177)</f>
        <v>6.8493150684931503E-2</v>
      </c>
      <c r="H168" s="65">
        <v>2</v>
      </c>
      <c r="I168" s="9">
        <f>IF(H177=0, "-", H168/H177)</f>
        <v>5.128205128205128E-2</v>
      </c>
      <c r="J168" s="8" t="str">
        <f t="shared" ref="J168:J175" si="12">IF(D168=0, "-", IF((B168-D168)/D168&lt;10, (B168-D168)/D168, "&gt;999%"))</f>
        <v>-</v>
      </c>
      <c r="K168" s="9">
        <f t="shared" ref="K168:K175" si="13">IF(H168=0, "-", IF((F168-H168)/H168&lt;10, (F168-H168)/H168, "&gt;999%"))</f>
        <v>1.5</v>
      </c>
    </row>
    <row r="169" spans="1:11" x14ac:dyDescent="0.25">
      <c r="A169" s="7" t="s">
        <v>276</v>
      </c>
      <c r="B169" s="65">
        <v>1</v>
      </c>
      <c r="C169" s="34">
        <f>IF(B177=0, "-", B169/B177)</f>
        <v>0.16666666666666666</v>
      </c>
      <c r="D169" s="65">
        <v>3</v>
      </c>
      <c r="E169" s="9">
        <f>IF(D177=0, "-", D169/D177)</f>
        <v>0.6</v>
      </c>
      <c r="F169" s="81">
        <v>24</v>
      </c>
      <c r="G169" s="34">
        <f>IF(F177=0, "-", F169/F177)</f>
        <v>0.32876712328767121</v>
      </c>
      <c r="H169" s="65">
        <v>17</v>
      </c>
      <c r="I169" s="9">
        <f>IF(H177=0, "-", H169/H177)</f>
        <v>0.4358974358974359</v>
      </c>
      <c r="J169" s="8">
        <f t="shared" si="12"/>
        <v>-0.66666666666666663</v>
      </c>
      <c r="K169" s="9">
        <f t="shared" si="13"/>
        <v>0.41176470588235292</v>
      </c>
    </row>
    <row r="170" spans="1:11" x14ac:dyDescent="0.25">
      <c r="A170" s="7" t="s">
        <v>277</v>
      </c>
      <c r="B170" s="65">
        <v>0</v>
      </c>
      <c r="C170" s="34">
        <f>IF(B177=0, "-", B170/B177)</f>
        <v>0</v>
      </c>
      <c r="D170" s="65">
        <v>0</v>
      </c>
      <c r="E170" s="9">
        <f>IF(D177=0, "-", D170/D177)</f>
        <v>0</v>
      </c>
      <c r="F170" s="81">
        <v>5</v>
      </c>
      <c r="G170" s="34">
        <f>IF(F177=0, "-", F170/F177)</f>
        <v>6.8493150684931503E-2</v>
      </c>
      <c r="H170" s="65">
        <v>8</v>
      </c>
      <c r="I170" s="9">
        <f>IF(H177=0, "-", H170/H177)</f>
        <v>0.20512820512820512</v>
      </c>
      <c r="J170" s="8" t="str">
        <f t="shared" si="12"/>
        <v>-</v>
      </c>
      <c r="K170" s="9">
        <f t="shared" si="13"/>
        <v>-0.375</v>
      </c>
    </row>
    <row r="171" spans="1:11" x14ac:dyDescent="0.25">
      <c r="A171" s="7" t="s">
        <v>278</v>
      </c>
      <c r="B171" s="65">
        <v>0</v>
      </c>
      <c r="C171" s="34">
        <f>IF(B177=0, "-", B171/B177)</f>
        <v>0</v>
      </c>
      <c r="D171" s="65">
        <v>0</v>
      </c>
      <c r="E171" s="9">
        <f>IF(D177=0, "-", D171/D177)</f>
        <v>0</v>
      </c>
      <c r="F171" s="81">
        <v>3</v>
      </c>
      <c r="G171" s="34">
        <f>IF(F177=0, "-", F171/F177)</f>
        <v>4.1095890410958902E-2</v>
      </c>
      <c r="H171" s="65">
        <v>0</v>
      </c>
      <c r="I171" s="9">
        <f>IF(H177=0, "-", H171/H177)</f>
        <v>0</v>
      </c>
      <c r="J171" s="8" t="str">
        <f t="shared" si="12"/>
        <v>-</v>
      </c>
      <c r="K171" s="9" t="str">
        <f t="shared" si="13"/>
        <v>-</v>
      </c>
    </row>
    <row r="172" spans="1:11" x14ac:dyDescent="0.25">
      <c r="A172" s="7" t="s">
        <v>279</v>
      </c>
      <c r="B172" s="65">
        <v>0</v>
      </c>
      <c r="C172" s="34">
        <f>IF(B177=0, "-", B172/B177)</f>
        <v>0</v>
      </c>
      <c r="D172" s="65">
        <v>0</v>
      </c>
      <c r="E172" s="9">
        <f>IF(D177=0, "-", D172/D177)</f>
        <v>0</v>
      </c>
      <c r="F172" s="81">
        <v>0</v>
      </c>
      <c r="G172" s="34">
        <f>IF(F177=0, "-", F172/F177)</f>
        <v>0</v>
      </c>
      <c r="H172" s="65">
        <v>1</v>
      </c>
      <c r="I172" s="9">
        <f>IF(H177=0, "-", H172/H177)</f>
        <v>2.564102564102564E-2</v>
      </c>
      <c r="J172" s="8" t="str">
        <f t="shared" si="12"/>
        <v>-</v>
      </c>
      <c r="K172" s="9">
        <f t="shared" si="13"/>
        <v>-1</v>
      </c>
    </row>
    <row r="173" spans="1:11" x14ac:dyDescent="0.25">
      <c r="A173" s="7" t="s">
        <v>280</v>
      </c>
      <c r="B173" s="65">
        <v>1</v>
      </c>
      <c r="C173" s="34">
        <f>IF(B177=0, "-", B173/B177)</f>
        <v>0.16666666666666666</v>
      </c>
      <c r="D173" s="65">
        <v>1</v>
      </c>
      <c r="E173" s="9">
        <f>IF(D177=0, "-", D173/D177)</f>
        <v>0.2</v>
      </c>
      <c r="F173" s="81">
        <v>7</v>
      </c>
      <c r="G173" s="34">
        <f>IF(F177=0, "-", F173/F177)</f>
        <v>9.5890410958904104E-2</v>
      </c>
      <c r="H173" s="65">
        <v>1</v>
      </c>
      <c r="I173" s="9">
        <f>IF(H177=0, "-", H173/H177)</f>
        <v>2.564102564102564E-2</v>
      </c>
      <c r="J173" s="8">
        <f t="shared" si="12"/>
        <v>0</v>
      </c>
      <c r="K173" s="9">
        <f t="shared" si="13"/>
        <v>6</v>
      </c>
    </row>
    <row r="174" spans="1:11" x14ac:dyDescent="0.25">
      <c r="A174" s="7" t="s">
        <v>281</v>
      </c>
      <c r="B174" s="65">
        <v>2</v>
      </c>
      <c r="C174" s="34">
        <f>IF(B177=0, "-", B174/B177)</f>
        <v>0.33333333333333331</v>
      </c>
      <c r="D174" s="65">
        <v>0</v>
      </c>
      <c r="E174" s="9">
        <f>IF(D177=0, "-", D174/D177)</f>
        <v>0</v>
      </c>
      <c r="F174" s="81">
        <v>19</v>
      </c>
      <c r="G174" s="34">
        <f>IF(F177=0, "-", F174/F177)</f>
        <v>0.26027397260273971</v>
      </c>
      <c r="H174" s="65">
        <v>9</v>
      </c>
      <c r="I174" s="9">
        <f>IF(H177=0, "-", H174/H177)</f>
        <v>0.23076923076923078</v>
      </c>
      <c r="J174" s="8" t="str">
        <f t="shared" si="12"/>
        <v>-</v>
      </c>
      <c r="K174" s="9">
        <f t="shared" si="13"/>
        <v>1.1111111111111112</v>
      </c>
    </row>
    <row r="175" spans="1:11" x14ac:dyDescent="0.25">
      <c r="A175" s="7" t="s">
        <v>282</v>
      </c>
      <c r="B175" s="65">
        <v>1</v>
      </c>
      <c r="C175" s="34">
        <f>IF(B177=0, "-", B175/B177)</f>
        <v>0.16666666666666666</v>
      </c>
      <c r="D175" s="65">
        <v>1</v>
      </c>
      <c r="E175" s="9">
        <f>IF(D177=0, "-", D175/D177)</f>
        <v>0.2</v>
      </c>
      <c r="F175" s="81">
        <v>10</v>
      </c>
      <c r="G175" s="34">
        <f>IF(F177=0, "-", F175/F177)</f>
        <v>0.13698630136986301</v>
      </c>
      <c r="H175" s="65">
        <v>1</v>
      </c>
      <c r="I175" s="9">
        <f>IF(H177=0, "-", H175/H177)</f>
        <v>2.564102564102564E-2</v>
      </c>
      <c r="J175" s="8">
        <f t="shared" si="12"/>
        <v>0</v>
      </c>
      <c r="K175" s="9">
        <f t="shared" si="13"/>
        <v>9</v>
      </c>
    </row>
    <row r="176" spans="1:11" x14ac:dyDescent="0.25">
      <c r="A176" s="2"/>
      <c r="B176" s="68"/>
      <c r="C176" s="33"/>
      <c r="D176" s="68"/>
      <c r="E176" s="6"/>
      <c r="F176" s="82"/>
      <c r="G176" s="33"/>
      <c r="H176" s="68"/>
      <c r="I176" s="6"/>
      <c r="J176" s="5"/>
      <c r="K176" s="6"/>
    </row>
    <row r="177" spans="1:11" s="43" customFormat="1" ht="13" x14ac:dyDescent="0.3">
      <c r="A177" s="162" t="s">
        <v>513</v>
      </c>
      <c r="B177" s="71">
        <f>SUM(B168:B176)</f>
        <v>6</v>
      </c>
      <c r="C177" s="40">
        <f>B177/1972</f>
        <v>3.0425963488843813E-3</v>
      </c>
      <c r="D177" s="71">
        <f>SUM(D168:D176)</f>
        <v>5</v>
      </c>
      <c r="E177" s="41">
        <f>D177/1630</f>
        <v>3.0674846625766872E-3</v>
      </c>
      <c r="F177" s="77">
        <f>SUM(F168:F176)</f>
        <v>73</v>
      </c>
      <c r="G177" s="42">
        <f>F177/15027</f>
        <v>4.8579224063352629E-3</v>
      </c>
      <c r="H177" s="71">
        <f>SUM(H168:H176)</f>
        <v>39</v>
      </c>
      <c r="I177" s="41">
        <f>H177/14054</f>
        <v>2.7750106731179733E-3</v>
      </c>
      <c r="J177" s="37">
        <f>IF(D177=0, "-", IF((B177-D177)/D177&lt;10, (B177-D177)/D177, "&gt;999%"))</f>
        <v>0.2</v>
      </c>
      <c r="K177" s="38">
        <f>IF(H177=0, "-", IF((F177-H177)/H177&lt;10, (F177-H177)/H177, "&gt;999%"))</f>
        <v>0.87179487179487181</v>
      </c>
    </row>
    <row r="178" spans="1:11" x14ac:dyDescent="0.25">
      <c r="B178" s="83"/>
      <c r="D178" s="83"/>
      <c r="F178" s="83"/>
      <c r="H178" s="83"/>
    </row>
    <row r="179" spans="1:11" ht="13" x14ac:dyDescent="0.3">
      <c r="A179" s="163" t="s">
        <v>143</v>
      </c>
      <c r="B179" s="61" t="s">
        <v>12</v>
      </c>
      <c r="C179" s="62" t="s">
        <v>13</v>
      </c>
      <c r="D179" s="61" t="s">
        <v>12</v>
      </c>
      <c r="E179" s="63" t="s">
        <v>13</v>
      </c>
      <c r="F179" s="62" t="s">
        <v>12</v>
      </c>
      <c r="G179" s="62" t="s">
        <v>13</v>
      </c>
      <c r="H179" s="61" t="s">
        <v>12</v>
      </c>
      <c r="I179" s="63" t="s">
        <v>13</v>
      </c>
      <c r="J179" s="61"/>
      <c r="K179" s="63"/>
    </row>
    <row r="180" spans="1:11" x14ac:dyDescent="0.25">
      <c r="A180" s="7" t="s">
        <v>283</v>
      </c>
      <c r="B180" s="65">
        <v>0</v>
      </c>
      <c r="C180" s="34">
        <f>IF(B191=0, "-", B180/B191)</f>
        <v>0</v>
      </c>
      <c r="D180" s="65">
        <v>0</v>
      </c>
      <c r="E180" s="9">
        <f>IF(D191=0, "-", D180/D191)</f>
        <v>0</v>
      </c>
      <c r="F180" s="81">
        <v>2</v>
      </c>
      <c r="G180" s="34">
        <f>IF(F191=0, "-", F180/F191)</f>
        <v>0.11764705882352941</v>
      </c>
      <c r="H180" s="65">
        <v>1</v>
      </c>
      <c r="I180" s="9">
        <f>IF(H191=0, "-", H180/H191)</f>
        <v>5.8823529411764705E-2</v>
      </c>
      <c r="J180" s="8" t="str">
        <f t="shared" ref="J180:J189" si="14">IF(D180=0, "-", IF((B180-D180)/D180&lt;10, (B180-D180)/D180, "&gt;999%"))</f>
        <v>-</v>
      </c>
      <c r="K180" s="9">
        <f t="shared" ref="K180:K189" si="15">IF(H180=0, "-", IF((F180-H180)/H180&lt;10, (F180-H180)/H180, "&gt;999%"))</f>
        <v>1</v>
      </c>
    </row>
    <row r="181" spans="1:11" x14ac:dyDescent="0.25">
      <c r="A181" s="7" t="s">
        <v>284</v>
      </c>
      <c r="B181" s="65">
        <v>0</v>
      </c>
      <c r="C181" s="34">
        <f>IF(B191=0, "-", B181/B191)</f>
        <v>0</v>
      </c>
      <c r="D181" s="65">
        <v>0</v>
      </c>
      <c r="E181" s="9">
        <f>IF(D191=0, "-", D181/D191)</f>
        <v>0</v>
      </c>
      <c r="F181" s="81">
        <v>0</v>
      </c>
      <c r="G181" s="34">
        <f>IF(F191=0, "-", F181/F191)</f>
        <v>0</v>
      </c>
      <c r="H181" s="65">
        <v>1</v>
      </c>
      <c r="I181" s="9">
        <f>IF(H191=0, "-", H181/H191)</f>
        <v>5.8823529411764705E-2</v>
      </c>
      <c r="J181" s="8" t="str">
        <f t="shared" si="14"/>
        <v>-</v>
      </c>
      <c r="K181" s="9">
        <f t="shared" si="15"/>
        <v>-1</v>
      </c>
    </row>
    <row r="182" spans="1:11" x14ac:dyDescent="0.25">
      <c r="A182" s="7" t="s">
        <v>285</v>
      </c>
      <c r="B182" s="65">
        <v>0</v>
      </c>
      <c r="C182" s="34">
        <f>IF(B191=0, "-", B182/B191)</f>
        <v>0</v>
      </c>
      <c r="D182" s="65">
        <v>1</v>
      </c>
      <c r="E182" s="9">
        <f>IF(D191=0, "-", D182/D191)</f>
        <v>0.5</v>
      </c>
      <c r="F182" s="81">
        <v>2</v>
      </c>
      <c r="G182" s="34">
        <f>IF(F191=0, "-", F182/F191)</f>
        <v>0.11764705882352941</v>
      </c>
      <c r="H182" s="65">
        <v>3</v>
      </c>
      <c r="I182" s="9">
        <f>IF(H191=0, "-", H182/H191)</f>
        <v>0.17647058823529413</v>
      </c>
      <c r="J182" s="8">
        <f t="shared" si="14"/>
        <v>-1</v>
      </c>
      <c r="K182" s="9">
        <f t="shared" si="15"/>
        <v>-0.33333333333333331</v>
      </c>
    </row>
    <row r="183" spans="1:11" x14ac:dyDescent="0.25">
      <c r="A183" s="7" t="s">
        <v>286</v>
      </c>
      <c r="B183" s="65">
        <v>1</v>
      </c>
      <c r="C183" s="34">
        <f>IF(B191=0, "-", B183/B191)</f>
        <v>0.25</v>
      </c>
      <c r="D183" s="65">
        <v>1</v>
      </c>
      <c r="E183" s="9">
        <f>IF(D191=0, "-", D183/D191)</f>
        <v>0.5</v>
      </c>
      <c r="F183" s="81">
        <v>4</v>
      </c>
      <c r="G183" s="34">
        <f>IF(F191=0, "-", F183/F191)</f>
        <v>0.23529411764705882</v>
      </c>
      <c r="H183" s="65">
        <v>3</v>
      </c>
      <c r="I183" s="9">
        <f>IF(H191=0, "-", H183/H191)</f>
        <v>0.17647058823529413</v>
      </c>
      <c r="J183" s="8">
        <f t="shared" si="14"/>
        <v>0</v>
      </c>
      <c r="K183" s="9">
        <f t="shared" si="15"/>
        <v>0.33333333333333331</v>
      </c>
    </row>
    <row r="184" spans="1:11" x14ac:dyDescent="0.25">
      <c r="A184" s="7" t="s">
        <v>287</v>
      </c>
      <c r="B184" s="65">
        <v>1</v>
      </c>
      <c r="C184" s="34">
        <f>IF(B191=0, "-", B184/B191)</f>
        <v>0.25</v>
      </c>
      <c r="D184" s="65">
        <v>0</v>
      </c>
      <c r="E184" s="9">
        <f>IF(D191=0, "-", D184/D191)</f>
        <v>0</v>
      </c>
      <c r="F184" s="81">
        <v>3</v>
      </c>
      <c r="G184" s="34">
        <f>IF(F191=0, "-", F184/F191)</f>
        <v>0.17647058823529413</v>
      </c>
      <c r="H184" s="65">
        <v>0</v>
      </c>
      <c r="I184" s="9">
        <f>IF(H191=0, "-", H184/H191)</f>
        <v>0</v>
      </c>
      <c r="J184" s="8" t="str">
        <f t="shared" si="14"/>
        <v>-</v>
      </c>
      <c r="K184" s="9" t="str">
        <f t="shared" si="15"/>
        <v>-</v>
      </c>
    </row>
    <row r="185" spans="1:11" x14ac:dyDescent="0.25">
      <c r="A185" s="7" t="s">
        <v>288</v>
      </c>
      <c r="B185" s="65">
        <v>0</v>
      </c>
      <c r="C185" s="34">
        <f>IF(B191=0, "-", B185/B191)</f>
        <v>0</v>
      </c>
      <c r="D185" s="65">
        <v>0</v>
      </c>
      <c r="E185" s="9">
        <f>IF(D191=0, "-", D185/D191)</f>
        <v>0</v>
      </c>
      <c r="F185" s="81">
        <v>0</v>
      </c>
      <c r="G185" s="34">
        <f>IF(F191=0, "-", F185/F191)</f>
        <v>0</v>
      </c>
      <c r="H185" s="65">
        <v>1</v>
      </c>
      <c r="I185" s="9">
        <f>IF(H191=0, "-", H185/H191)</f>
        <v>5.8823529411764705E-2</v>
      </c>
      <c r="J185" s="8" t="str">
        <f t="shared" si="14"/>
        <v>-</v>
      </c>
      <c r="K185" s="9">
        <f t="shared" si="15"/>
        <v>-1</v>
      </c>
    </row>
    <row r="186" spans="1:11" x14ac:dyDescent="0.25">
      <c r="A186" s="7" t="s">
        <v>289</v>
      </c>
      <c r="B186" s="65">
        <v>1</v>
      </c>
      <c r="C186" s="34">
        <f>IF(B191=0, "-", B186/B191)</f>
        <v>0.25</v>
      </c>
      <c r="D186" s="65">
        <v>0</v>
      </c>
      <c r="E186" s="9">
        <f>IF(D191=0, "-", D186/D191)</f>
        <v>0</v>
      </c>
      <c r="F186" s="81">
        <v>2</v>
      </c>
      <c r="G186" s="34">
        <f>IF(F191=0, "-", F186/F191)</f>
        <v>0.11764705882352941</v>
      </c>
      <c r="H186" s="65">
        <v>3</v>
      </c>
      <c r="I186" s="9">
        <f>IF(H191=0, "-", H186/H191)</f>
        <v>0.17647058823529413</v>
      </c>
      <c r="J186" s="8" t="str">
        <f t="shared" si="14"/>
        <v>-</v>
      </c>
      <c r="K186" s="9">
        <f t="shared" si="15"/>
        <v>-0.33333333333333331</v>
      </c>
    </row>
    <row r="187" spans="1:11" x14ac:dyDescent="0.25">
      <c r="A187" s="7" t="s">
        <v>290</v>
      </c>
      <c r="B187" s="65">
        <v>0</v>
      </c>
      <c r="C187" s="34">
        <f>IF(B191=0, "-", B187/B191)</f>
        <v>0</v>
      </c>
      <c r="D187" s="65">
        <v>0</v>
      </c>
      <c r="E187" s="9">
        <f>IF(D191=0, "-", D187/D191)</f>
        <v>0</v>
      </c>
      <c r="F187" s="81">
        <v>1</v>
      </c>
      <c r="G187" s="34">
        <f>IF(F191=0, "-", F187/F191)</f>
        <v>5.8823529411764705E-2</v>
      </c>
      <c r="H187" s="65">
        <v>2</v>
      </c>
      <c r="I187" s="9">
        <f>IF(H191=0, "-", H187/H191)</f>
        <v>0.11764705882352941</v>
      </c>
      <c r="J187" s="8" t="str">
        <f t="shared" si="14"/>
        <v>-</v>
      </c>
      <c r="K187" s="9">
        <f t="shared" si="15"/>
        <v>-0.5</v>
      </c>
    </row>
    <row r="188" spans="1:11" x14ac:dyDescent="0.25">
      <c r="A188" s="7" t="s">
        <v>291</v>
      </c>
      <c r="B188" s="65">
        <v>1</v>
      </c>
      <c r="C188" s="34">
        <f>IF(B191=0, "-", B188/B191)</f>
        <v>0.25</v>
      </c>
      <c r="D188" s="65">
        <v>0</v>
      </c>
      <c r="E188" s="9">
        <f>IF(D191=0, "-", D188/D191)</f>
        <v>0</v>
      </c>
      <c r="F188" s="81">
        <v>2</v>
      </c>
      <c r="G188" s="34">
        <f>IF(F191=0, "-", F188/F191)</f>
        <v>0.11764705882352941</v>
      </c>
      <c r="H188" s="65">
        <v>1</v>
      </c>
      <c r="I188" s="9">
        <f>IF(H191=0, "-", H188/H191)</f>
        <v>5.8823529411764705E-2</v>
      </c>
      <c r="J188" s="8" t="str">
        <f t="shared" si="14"/>
        <v>-</v>
      </c>
      <c r="K188" s="9">
        <f t="shared" si="15"/>
        <v>1</v>
      </c>
    </row>
    <row r="189" spans="1:11" x14ac:dyDescent="0.25">
      <c r="A189" s="7" t="s">
        <v>292</v>
      </c>
      <c r="B189" s="65">
        <v>0</v>
      </c>
      <c r="C189" s="34">
        <f>IF(B191=0, "-", B189/B191)</f>
        <v>0</v>
      </c>
      <c r="D189" s="65">
        <v>0</v>
      </c>
      <c r="E189" s="9">
        <f>IF(D191=0, "-", D189/D191)</f>
        <v>0</v>
      </c>
      <c r="F189" s="81">
        <v>1</v>
      </c>
      <c r="G189" s="34">
        <f>IF(F191=0, "-", F189/F191)</f>
        <v>5.8823529411764705E-2</v>
      </c>
      <c r="H189" s="65">
        <v>2</v>
      </c>
      <c r="I189" s="9">
        <f>IF(H191=0, "-", H189/H191)</f>
        <v>0.11764705882352941</v>
      </c>
      <c r="J189" s="8" t="str">
        <f t="shared" si="14"/>
        <v>-</v>
      </c>
      <c r="K189" s="9">
        <f t="shared" si="15"/>
        <v>-0.5</v>
      </c>
    </row>
    <row r="190" spans="1:11" x14ac:dyDescent="0.25">
      <c r="A190" s="2"/>
      <c r="B190" s="68"/>
      <c r="C190" s="33"/>
      <c r="D190" s="68"/>
      <c r="E190" s="6"/>
      <c r="F190" s="82"/>
      <c r="G190" s="33"/>
      <c r="H190" s="68"/>
      <c r="I190" s="6"/>
      <c r="J190" s="5"/>
      <c r="K190" s="6"/>
    </row>
    <row r="191" spans="1:11" s="43" customFormat="1" ht="13" x14ac:dyDescent="0.3">
      <c r="A191" s="162" t="s">
        <v>512</v>
      </c>
      <c r="B191" s="71">
        <f>SUM(B180:B190)</f>
        <v>4</v>
      </c>
      <c r="C191" s="40">
        <f>B191/1972</f>
        <v>2.0283975659229209E-3</v>
      </c>
      <c r="D191" s="71">
        <f>SUM(D180:D190)</f>
        <v>2</v>
      </c>
      <c r="E191" s="41">
        <f>D191/1630</f>
        <v>1.2269938650306749E-3</v>
      </c>
      <c r="F191" s="77">
        <f>SUM(F180:F190)</f>
        <v>17</v>
      </c>
      <c r="G191" s="42">
        <f>F191/15027</f>
        <v>1.1312969987356091E-3</v>
      </c>
      <c r="H191" s="71">
        <f>SUM(H180:H190)</f>
        <v>17</v>
      </c>
      <c r="I191" s="41">
        <f>H191/14054</f>
        <v>1.2096200370001423E-3</v>
      </c>
      <c r="J191" s="37">
        <f>IF(D191=0, "-", IF((B191-D191)/D191&lt;10, (B191-D191)/D191, "&gt;999%"))</f>
        <v>1</v>
      </c>
      <c r="K191" s="38">
        <f>IF(H191=0, "-", IF((F191-H191)/H191&lt;10, (F191-H191)/H191, "&gt;999%"))</f>
        <v>0</v>
      </c>
    </row>
    <row r="192" spans="1:11" x14ac:dyDescent="0.25">
      <c r="B192" s="83"/>
      <c r="D192" s="83"/>
      <c r="F192" s="83"/>
      <c r="H192" s="83"/>
    </row>
    <row r="193" spans="1:11" ht="13" x14ac:dyDescent="0.3">
      <c r="A193" s="163" t="s">
        <v>144</v>
      </c>
      <c r="B193" s="61" t="s">
        <v>12</v>
      </c>
      <c r="C193" s="62" t="s">
        <v>13</v>
      </c>
      <c r="D193" s="61" t="s">
        <v>12</v>
      </c>
      <c r="E193" s="63" t="s">
        <v>13</v>
      </c>
      <c r="F193" s="62" t="s">
        <v>12</v>
      </c>
      <c r="G193" s="62" t="s">
        <v>13</v>
      </c>
      <c r="H193" s="61" t="s">
        <v>12</v>
      </c>
      <c r="I193" s="63" t="s">
        <v>13</v>
      </c>
      <c r="J193" s="61"/>
      <c r="K193" s="63"/>
    </row>
    <row r="194" spans="1:11" x14ac:dyDescent="0.25">
      <c r="A194" s="7" t="s">
        <v>293</v>
      </c>
      <c r="B194" s="65">
        <v>0</v>
      </c>
      <c r="C194" s="34">
        <f>IF(B200=0, "-", B194/B200)</f>
        <v>0</v>
      </c>
      <c r="D194" s="65">
        <v>0</v>
      </c>
      <c r="E194" s="9" t="str">
        <f>IF(D200=0, "-", D194/D200)</f>
        <v>-</v>
      </c>
      <c r="F194" s="81">
        <v>1</v>
      </c>
      <c r="G194" s="34">
        <f>IF(F200=0, "-", F194/F200)</f>
        <v>0.1</v>
      </c>
      <c r="H194" s="65">
        <v>0</v>
      </c>
      <c r="I194" s="9">
        <f>IF(H200=0, "-", H194/H200)</f>
        <v>0</v>
      </c>
      <c r="J194" s="8" t="str">
        <f>IF(D194=0, "-", IF((B194-D194)/D194&lt;10, (B194-D194)/D194, "&gt;999%"))</f>
        <v>-</v>
      </c>
      <c r="K194" s="9" t="str">
        <f>IF(H194=0, "-", IF((F194-H194)/H194&lt;10, (F194-H194)/H194, "&gt;999%"))</f>
        <v>-</v>
      </c>
    </row>
    <row r="195" spans="1:11" x14ac:dyDescent="0.25">
      <c r="A195" s="7" t="s">
        <v>294</v>
      </c>
      <c r="B195" s="65">
        <v>0</v>
      </c>
      <c r="C195" s="34">
        <f>IF(B200=0, "-", B195/B200)</f>
        <v>0</v>
      </c>
      <c r="D195" s="65">
        <v>0</v>
      </c>
      <c r="E195" s="9" t="str">
        <f>IF(D200=0, "-", D195/D200)</f>
        <v>-</v>
      </c>
      <c r="F195" s="81">
        <v>1</v>
      </c>
      <c r="G195" s="34">
        <f>IF(F200=0, "-", F195/F200)</f>
        <v>0.1</v>
      </c>
      <c r="H195" s="65">
        <v>0</v>
      </c>
      <c r="I195" s="9">
        <f>IF(H200=0, "-", H195/H200)</f>
        <v>0</v>
      </c>
      <c r="J195" s="8" t="str">
        <f>IF(D195=0, "-", IF((B195-D195)/D195&lt;10, (B195-D195)/D195, "&gt;999%"))</f>
        <v>-</v>
      </c>
      <c r="K195" s="9" t="str">
        <f>IF(H195=0, "-", IF((F195-H195)/H195&lt;10, (F195-H195)/H195, "&gt;999%"))</f>
        <v>-</v>
      </c>
    </row>
    <row r="196" spans="1:11" x14ac:dyDescent="0.25">
      <c r="A196" s="7" t="s">
        <v>295</v>
      </c>
      <c r="B196" s="65">
        <v>0</v>
      </c>
      <c r="C196" s="34">
        <f>IF(B200=0, "-", B196/B200)</f>
        <v>0</v>
      </c>
      <c r="D196" s="65">
        <v>0</v>
      </c>
      <c r="E196" s="9" t="str">
        <f>IF(D200=0, "-", D196/D200)</f>
        <v>-</v>
      </c>
      <c r="F196" s="81">
        <v>1</v>
      </c>
      <c r="G196" s="34">
        <f>IF(F200=0, "-", F196/F200)</f>
        <v>0.1</v>
      </c>
      <c r="H196" s="65">
        <v>0</v>
      </c>
      <c r="I196" s="9">
        <f>IF(H200=0, "-", H196/H200)</f>
        <v>0</v>
      </c>
      <c r="J196" s="8" t="str">
        <f>IF(D196=0, "-", IF((B196-D196)/D196&lt;10, (B196-D196)/D196, "&gt;999%"))</f>
        <v>-</v>
      </c>
      <c r="K196" s="9" t="str">
        <f>IF(H196=0, "-", IF((F196-H196)/H196&lt;10, (F196-H196)/H196, "&gt;999%"))</f>
        <v>-</v>
      </c>
    </row>
    <row r="197" spans="1:11" x14ac:dyDescent="0.25">
      <c r="A197" s="7" t="s">
        <v>296</v>
      </c>
      <c r="B197" s="65">
        <v>0</v>
      </c>
      <c r="C197" s="34">
        <f>IF(B200=0, "-", B197/B200)</f>
        <v>0</v>
      </c>
      <c r="D197" s="65">
        <v>0</v>
      </c>
      <c r="E197" s="9" t="str">
        <f>IF(D200=0, "-", D197/D200)</f>
        <v>-</v>
      </c>
      <c r="F197" s="81">
        <v>1</v>
      </c>
      <c r="G197" s="34">
        <f>IF(F200=0, "-", F197/F200)</f>
        <v>0.1</v>
      </c>
      <c r="H197" s="65">
        <v>1</v>
      </c>
      <c r="I197" s="9">
        <f>IF(H200=0, "-", H197/H200)</f>
        <v>8.3333333333333329E-2</v>
      </c>
      <c r="J197" s="8" t="str">
        <f>IF(D197=0, "-", IF((B197-D197)/D197&lt;10, (B197-D197)/D197, "&gt;999%"))</f>
        <v>-</v>
      </c>
      <c r="K197" s="9">
        <f>IF(H197=0, "-", IF((F197-H197)/H197&lt;10, (F197-H197)/H197, "&gt;999%"))</f>
        <v>0</v>
      </c>
    </row>
    <row r="198" spans="1:11" x14ac:dyDescent="0.25">
      <c r="A198" s="7" t="s">
        <v>297</v>
      </c>
      <c r="B198" s="65">
        <v>1</v>
      </c>
      <c r="C198" s="34">
        <f>IF(B200=0, "-", B198/B200)</f>
        <v>1</v>
      </c>
      <c r="D198" s="65">
        <v>0</v>
      </c>
      <c r="E198" s="9" t="str">
        <f>IF(D200=0, "-", D198/D200)</f>
        <v>-</v>
      </c>
      <c r="F198" s="81">
        <v>6</v>
      </c>
      <c r="G198" s="34">
        <f>IF(F200=0, "-", F198/F200)</f>
        <v>0.6</v>
      </c>
      <c r="H198" s="65">
        <v>11</v>
      </c>
      <c r="I198" s="9">
        <f>IF(H200=0, "-", H198/H200)</f>
        <v>0.91666666666666663</v>
      </c>
      <c r="J198" s="8" t="str">
        <f>IF(D198=0, "-", IF((B198-D198)/D198&lt;10, (B198-D198)/D198, "&gt;999%"))</f>
        <v>-</v>
      </c>
      <c r="K198" s="9">
        <f>IF(H198=0, "-", IF((F198-H198)/H198&lt;10, (F198-H198)/H198, "&gt;999%"))</f>
        <v>-0.45454545454545453</v>
      </c>
    </row>
    <row r="199" spans="1:11" x14ac:dyDescent="0.25">
      <c r="A199" s="2"/>
      <c r="B199" s="68"/>
      <c r="C199" s="33"/>
      <c r="D199" s="68"/>
      <c r="E199" s="6"/>
      <c r="F199" s="82"/>
      <c r="G199" s="33"/>
      <c r="H199" s="68"/>
      <c r="I199" s="6"/>
      <c r="J199" s="5"/>
      <c r="K199" s="6"/>
    </row>
    <row r="200" spans="1:11" s="43" customFormat="1" ht="13" x14ac:dyDescent="0.3">
      <c r="A200" s="162" t="s">
        <v>511</v>
      </c>
      <c r="B200" s="71">
        <f>SUM(B194:B199)</f>
        <v>1</v>
      </c>
      <c r="C200" s="40">
        <f>B200/1972</f>
        <v>5.0709939148073022E-4</v>
      </c>
      <c r="D200" s="71">
        <f>SUM(D194:D199)</f>
        <v>0</v>
      </c>
      <c r="E200" s="41">
        <f>D200/1630</f>
        <v>0</v>
      </c>
      <c r="F200" s="77">
        <f>SUM(F194:F199)</f>
        <v>10</v>
      </c>
      <c r="G200" s="42">
        <f>F200/15027</f>
        <v>6.6546882278565244E-4</v>
      </c>
      <c r="H200" s="71">
        <f>SUM(H194:H199)</f>
        <v>12</v>
      </c>
      <c r="I200" s="41">
        <f>H200/14054</f>
        <v>8.5384943788245344E-4</v>
      </c>
      <c r="J200" s="37" t="str">
        <f>IF(D200=0, "-", IF((B200-D200)/D200&lt;10, (B200-D200)/D200, "&gt;999%"))</f>
        <v>-</v>
      </c>
      <c r="K200" s="38">
        <f>IF(H200=0, "-", IF((F200-H200)/H200&lt;10, (F200-H200)/H200, "&gt;999%"))</f>
        <v>-0.16666666666666666</v>
      </c>
    </row>
    <row r="201" spans="1:11" x14ac:dyDescent="0.25">
      <c r="B201" s="83"/>
      <c r="D201" s="83"/>
      <c r="F201" s="83"/>
      <c r="H201" s="83"/>
    </row>
    <row r="202" spans="1:11" s="43" customFormat="1" ht="13" x14ac:dyDescent="0.3">
      <c r="A202" s="162" t="s">
        <v>510</v>
      </c>
      <c r="B202" s="71">
        <v>11</v>
      </c>
      <c r="C202" s="40">
        <f>B202/1972</f>
        <v>5.5780933062880324E-3</v>
      </c>
      <c r="D202" s="71">
        <v>7</v>
      </c>
      <c r="E202" s="41">
        <f>D202/1630</f>
        <v>4.2944785276073623E-3</v>
      </c>
      <c r="F202" s="77">
        <v>100</v>
      </c>
      <c r="G202" s="42">
        <f>F202/15027</f>
        <v>6.6546882278565251E-3</v>
      </c>
      <c r="H202" s="71">
        <v>68</v>
      </c>
      <c r="I202" s="41">
        <f>H202/14054</f>
        <v>4.8384801480005693E-3</v>
      </c>
      <c r="J202" s="37">
        <f>IF(D202=0, "-", IF((B202-D202)/D202&lt;10, (B202-D202)/D202, "&gt;999%"))</f>
        <v>0.5714285714285714</v>
      </c>
      <c r="K202" s="38">
        <f>IF(H202=0, "-", IF((F202-H202)/H202&lt;10, (F202-H202)/H202, "&gt;999%"))</f>
        <v>0.47058823529411764</v>
      </c>
    </row>
    <row r="203" spans="1:11" x14ac:dyDescent="0.25">
      <c r="B203" s="83"/>
      <c r="D203" s="83"/>
      <c r="F203" s="83"/>
      <c r="H203" s="83"/>
    </row>
    <row r="204" spans="1:11" ht="13" x14ac:dyDescent="0.3">
      <c r="A204" s="27" t="s">
        <v>508</v>
      </c>
      <c r="B204" s="71">
        <f>B208-B206</f>
        <v>239</v>
      </c>
      <c r="C204" s="40">
        <f>B204/1972</f>
        <v>0.12119675456389452</v>
      </c>
      <c r="D204" s="71">
        <f>D208-D206</f>
        <v>176</v>
      </c>
      <c r="E204" s="41">
        <f>D204/1630</f>
        <v>0.10797546012269939</v>
      </c>
      <c r="F204" s="77">
        <f>F208-F206</f>
        <v>1730</v>
      </c>
      <c r="G204" s="42">
        <f>F204/15027</f>
        <v>0.11512610634191787</v>
      </c>
      <c r="H204" s="71">
        <f>H208-H206</f>
        <v>1964</v>
      </c>
      <c r="I204" s="41">
        <f>H204/14054</f>
        <v>0.13974669133342821</v>
      </c>
      <c r="J204" s="37">
        <f>IF(D204=0, "-", IF((B204-D204)/D204&lt;10, (B204-D204)/D204, "&gt;999%"))</f>
        <v>0.35795454545454547</v>
      </c>
      <c r="K204" s="38">
        <f>IF(H204=0, "-", IF((F204-H204)/H204&lt;10, (F204-H204)/H204, "&gt;999%"))</f>
        <v>-0.11914460285132383</v>
      </c>
    </row>
    <row r="205" spans="1:11" ht="13" x14ac:dyDescent="0.3">
      <c r="A205" s="27"/>
      <c r="B205" s="71"/>
      <c r="C205" s="40"/>
      <c r="D205" s="71"/>
      <c r="E205" s="41"/>
      <c r="F205" s="77"/>
      <c r="G205" s="42"/>
      <c r="H205" s="71"/>
      <c r="I205" s="41"/>
      <c r="J205" s="37"/>
      <c r="K205" s="38"/>
    </row>
    <row r="206" spans="1:11" ht="13" x14ac:dyDescent="0.3">
      <c r="A206" s="27" t="s">
        <v>509</v>
      </c>
      <c r="B206" s="71">
        <v>61</v>
      </c>
      <c r="C206" s="40">
        <f>B206/1972</f>
        <v>3.0933062880324543E-2</v>
      </c>
      <c r="D206" s="71">
        <v>77</v>
      </c>
      <c r="E206" s="41">
        <f>D206/1630</f>
        <v>4.7239263803680979E-2</v>
      </c>
      <c r="F206" s="77">
        <v>504</v>
      </c>
      <c r="G206" s="42">
        <f>F206/15027</f>
        <v>3.3539628668396888E-2</v>
      </c>
      <c r="H206" s="71">
        <v>423</v>
      </c>
      <c r="I206" s="41">
        <f>H206/14054</f>
        <v>3.0098192685356483E-2</v>
      </c>
      <c r="J206" s="37">
        <f>IF(D206=0, "-", IF((B206-D206)/D206&lt;10, (B206-D206)/D206, "&gt;999%"))</f>
        <v>-0.20779220779220781</v>
      </c>
      <c r="K206" s="38">
        <f>IF(H206=0, "-", IF((F206-H206)/H206&lt;10, (F206-H206)/H206, "&gt;999%"))</f>
        <v>0.19148936170212766</v>
      </c>
    </row>
    <row r="207" spans="1:11" ht="13" x14ac:dyDescent="0.3">
      <c r="A207" s="27"/>
      <c r="B207" s="71"/>
      <c r="C207" s="40"/>
      <c r="D207" s="71"/>
      <c r="E207" s="41"/>
      <c r="F207" s="77"/>
      <c r="G207" s="42"/>
      <c r="H207" s="71"/>
      <c r="I207" s="41"/>
      <c r="J207" s="37"/>
      <c r="K207" s="38"/>
    </row>
    <row r="208" spans="1:11" ht="13" x14ac:dyDescent="0.3">
      <c r="A208" s="27" t="s">
        <v>507</v>
      </c>
      <c r="B208" s="71">
        <v>300</v>
      </c>
      <c r="C208" s="40">
        <f>B208/1972</f>
        <v>0.15212981744421908</v>
      </c>
      <c r="D208" s="71">
        <v>253</v>
      </c>
      <c r="E208" s="41">
        <f>D208/1630</f>
        <v>0.15521472392638036</v>
      </c>
      <c r="F208" s="77">
        <v>2234</v>
      </c>
      <c r="G208" s="42">
        <f>F208/15027</f>
        <v>0.14866573501031477</v>
      </c>
      <c r="H208" s="71">
        <v>2387</v>
      </c>
      <c r="I208" s="41">
        <f>H208/14054</f>
        <v>0.1698448840187847</v>
      </c>
      <c r="J208" s="37">
        <f>IF(D208=0, "-", IF((B208-D208)/D208&lt;10, (B208-D208)/D208, "&gt;999%"))</f>
        <v>0.1857707509881423</v>
      </c>
      <c r="K208" s="38">
        <f>IF(H208=0, "-", IF((F208-H208)/H208&lt;10, (F208-H208)/H208, "&gt;999%"))</f>
        <v>-6.4097193129451197E-2</v>
      </c>
    </row>
  </sheetData>
  <mergeCells count="58">
    <mergeCell ref="B1:K1"/>
    <mergeCell ref="B2:K2"/>
    <mergeCell ref="B165:E165"/>
    <mergeCell ref="F165:I165"/>
    <mergeCell ref="J165:K165"/>
    <mergeCell ref="B166:C166"/>
    <mergeCell ref="D166:E166"/>
    <mergeCell ref="F166:G166"/>
    <mergeCell ref="H166:I166"/>
    <mergeCell ref="B141:E141"/>
    <mergeCell ref="F141:I141"/>
    <mergeCell ref="J141:K141"/>
    <mergeCell ref="B142:C142"/>
    <mergeCell ref="D142:E142"/>
    <mergeCell ref="F142:G142"/>
    <mergeCell ref="H142:I142"/>
    <mergeCell ref="B132:E132"/>
    <mergeCell ref="F132:I132"/>
    <mergeCell ref="J132:K132"/>
    <mergeCell ref="B133:C133"/>
    <mergeCell ref="D133:E133"/>
    <mergeCell ref="F133:G133"/>
    <mergeCell ref="H133:I133"/>
    <mergeCell ref="B110:E110"/>
    <mergeCell ref="F110:I110"/>
    <mergeCell ref="J110:K110"/>
    <mergeCell ref="B111:C111"/>
    <mergeCell ref="D111:E111"/>
    <mergeCell ref="F111:G111"/>
    <mergeCell ref="H111:I111"/>
    <mergeCell ref="B77:E77"/>
    <mergeCell ref="F77:I77"/>
    <mergeCell ref="J77:K77"/>
    <mergeCell ref="B78:C78"/>
    <mergeCell ref="D78:E78"/>
    <mergeCell ref="F78:G78"/>
    <mergeCell ref="H78:I78"/>
    <mergeCell ref="B40:E40"/>
    <mergeCell ref="F40:I40"/>
    <mergeCell ref="J40:K40"/>
    <mergeCell ref="B41:C41"/>
    <mergeCell ref="D41:E41"/>
    <mergeCell ref="F41:G41"/>
    <mergeCell ref="H41:I41"/>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09" max="16383" man="1"/>
    <brk id="164" max="16383" man="1"/>
    <brk id="20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6"/>
  <sheetViews>
    <sheetView tabSelected="1" workbookViewId="0">
      <selection activeCell="M1" sqref="M1"/>
    </sheetView>
  </sheetViews>
  <sheetFormatPr defaultRowHeight="12.5" x14ac:dyDescent="0.25"/>
  <cols>
    <col min="1" max="1" width="18.26953125" bestFit="1" customWidth="1"/>
    <col min="2" max="11" width="8.453125" customWidth="1"/>
  </cols>
  <sheetData>
    <row r="1" spans="1:11" s="52" customFormat="1" ht="20" x14ac:dyDescent="0.4">
      <c r="A1" s="4" t="s">
        <v>10</v>
      </c>
      <c r="B1" s="198" t="s">
        <v>560</v>
      </c>
      <c r="C1" s="198"/>
      <c r="D1" s="198"/>
      <c r="E1" s="199"/>
      <c r="F1" s="199"/>
      <c r="G1" s="199"/>
      <c r="H1" s="199"/>
      <c r="I1" s="199"/>
      <c r="J1" s="199"/>
      <c r="K1" s="199"/>
    </row>
    <row r="2" spans="1:11" s="52" customFormat="1" ht="20" x14ac:dyDescent="0.4">
      <c r="A2" s="4" t="s">
        <v>103</v>
      </c>
      <c r="B2" s="202" t="s">
        <v>94</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IF(B46=0, "-", B7/B46)</f>
        <v>0</v>
      </c>
      <c r="D7" s="65">
        <v>0</v>
      </c>
      <c r="E7" s="21">
        <f>IF(D46=0, "-", D7/D46)</f>
        <v>0</v>
      </c>
      <c r="F7" s="81">
        <v>1</v>
      </c>
      <c r="G7" s="39">
        <f>IF(F46=0, "-", F7/F46)</f>
        <v>4.4762757385854968E-4</v>
      </c>
      <c r="H7" s="65">
        <v>4</v>
      </c>
      <c r="I7" s="21">
        <f>IF(H46=0, "-", H7/H46)</f>
        <v>1.6757436112274822E-3</v>
      </c>
      <c r="J7" s="20" t="str">
        <f t="shared" ref="J7:J44" si="0">IF(D7=0, "-", IF((B7-D7)/D7&lt;10, (B7-D7)/D7, "&gt;999%"))</f>
        <v>-</v>
      </c>
      <c r="K7" s="21">
        <f t="shared" ref="K7:K44" si="1">IF(H7=0, "-", IF((F7-H7)/H7&lt;10, (F7-H7)/H7, "&gt;999%"))</f>
        <v>-0.75</v>
      </c>
    </row>
    <row r="8" spans="1:11" x14ac:dyDescent="0.25">
      <c r="A8" s="7" t="s">
        <v>32</v>
      </c>
      <c r="B8" s="65">
        <v>5</v>
      </c>
      <c r="C8" s="39">
        <f>IF(B46=0, "-", B8/B46)</f>
        <v>1.6666666666666666E-2</v>
      </c>
      <c r="D8" s="65">
        <v>3</v>
      </c>
      <c r="E8" s="21">
        <f>IF(D46=0, "-", D8/D46)</f>
        <v>1.1857707509881422E-2</v>
      </c>
      <c r="F8" s="81">
        <v>47</v>
      </c>
      <c r="G8" s="39">
        <f>IF(F46=0, "-", F8/F46)</f>
        <v>2.1038495971351837E-2</v>
      </c>
      <c r="H8" s="65">
        <v>22</v>
      </c>
      <c r="I8" s="21">
        <f>IF(H46=0, "-", H8/H46)</f>
        <v>9.2165898617511521E-3</v>
      </c>
      <c r="J8" s="20">
        <f t="shared" si="0"/>
        <v>0.66666666666666663</v>
      </c>
      <c r="K8" s="21">
        <f t="shared" si="1"/>
        <v>1.1363636363636365</v>
      </c>
    </row>
    <row r="9" spans="1:11" x14ac:dyDescent="0.25">
      <c r="A9" s="7" t="s">
        <v>33</v>
      </c>
      <c r="B9" s="65">
        <v>0</v>
      </c>
      <c r="C9" s="39">
        <f>IF(B46=0, "-", B9/B46)</f>
        <v>0</v>
      </c>
      <c r="D9" s="65">
        <v>0</v>
      </c>
      <c r="E9" s="21">
        <f>IF(D46=0, "-", D9/D46)</f>
        <v>0</v>
      </c>
      <c r="F9" s="81">
        <v>1</v>
      </c>
      <c r="G9" s="39">
        <f>IF(F46=0, "-", F9/F46)</f>
        <v>4.4762757385854968E-4</v>
      </c>
      <c r="H9" s="65">
        <v>0</v>
      </c>
      <c r="I9" s="21">
        <f>IF(H46=0, "-", H9/H46)</f>
        <v>0</v>
      </c>
      <c r="J9" s="20" t="str">
        <f t="shared" si="0"/>
        <v>-</v>
      </c>
      <c r="K9" s="21" t="str">
        <f t="shared" si="1"/>
        <v>-</v>
      </c>
    </row>
    <row r="10" spans="1:11" x14ac:dyDescent="0.25">
      <c r="A10" s="7" t="s">
        <v>34</v>
      </c>
      <c r="B10" s="65">
        <v>4</v>
      </c>
      <c r="C10" s="39">
        <f>IF(B46=0, "-", B10/B46)</f>
        <v>1.3333333333333334E-2</v>
      </c>
      <c r="D10" s="65">
        <v>6</v>
      </c>
      <c r="E10" s="21">
        <f>IF(D46=0, "-", D10/D46)</f>
        <v>2.3715415019762844E-2</v>
      </c>
      <c r="F10" s="81">
        <v>41</v>
      </c>
      <c r="G10" s="39">
        <f>IF(F46=0, "-", F10/F46)</f>
        <v>1.8352730528200537E-2</v>
      </c>
      <c r="H10" s="65">
        <v>43</v>
      </c>
      <c r="I10" s="21">
        <f>IF(H46=0, "-", H10/H46)</f>
        <v>1.8014243820695434E-2</v>
      </c>
      <c r="J10" s="20">
        <f t="shared" si="0"/>
        <v>-0.33333333333333331</v>
      </c>
      <c r="K10" s="21">
        <f t="shared" si="1"/>
        <v>-4.6511627906976744E-2</v>
      </c>
    </row>
    <row r="11" spans="1:11" x14ac:dyDescent="0.25">
      <c r="A11" s="7" t="s">
        <v>37</v>
      </c>
      <c r="B11" s="65">
        <v>1</v>
      </c>
      <c r="C11" s="39">
        <f>IF(B46=0, "-", B11/B46)</f>
        <v>3.3333333333333335E-3</v>
      </c>
      <c r="D11" s="65">
        <v>1</v>
      </c>
      <c r="E11" s="21">
        <f>IF(D46=0, "-", D11/D46)</f>
        <v>3.952569169960474E-3</v>
      </c>
      <c r="F11" s="81">
        <v>4</v>
      </c>
      <c r="G11" s="39">
        <f>IF(F46=0, "-", F11/F46)</f>
        <v>1.7905102954341987E-3</v>
      </c>
      <c r="H11" s="65">
        <v>3</v>
      </c>
      <c r="I11" s="21">
        <f>IF(H46=0, "-", H11/H46)</f>
        <v>1.2568077084206116E-3</v>
      </c>
      <c r="J11" s="20">
        <f t="shared" si="0"/>
        <v>0</v>
      </c>
      <c r="K11" s="21">
        <f t="shared" si="1"/>
        <v>0.33333333333333331</v>
      </c>
    </row>
    <row r="12" spans="1:11" x14ac:dyDescent="0.25">
      <c r="A12" s="7" t="s">
        <v>38</v>
      </c>
      <c r="B12" s="65">
        <v>0</v>
      </c>
      <c r="C12" s="39">
        <f>IF(B46=0, "-", B12/B46)</f>
        <v>0</v>
      </c>
      <c r="D12" s="65">
        <v>0</v>
      </c>
      <c r="E12" s="21">
        <f>IF(D46=0, "-", D12/D46)</f>
        <v>0</v>
      </c>
      <c r="F12" s="81">
        <v>1</v>
      </c>
      <c r="G12" s="39">
        <f>IF(F46=0, "-", F12/F46)</f>
        <v>4.4762757385854968E-4</v>
      </c>
      <c r="H12" s="65">
        <v>1</v>
      </c>
      <c r="I12" s="21">
        <f>IF(H46=0, "-", H12/H46)</f>
        <v>4.1893590280687055E-4</v>
      </c>
      <c r="J12" s="20" t="str">
        <f t="shared" si="0"/>
        <v>-</v>
      </c>
      <c r="K12" s="21">
        <f t="shared" si="1"/>
        <v>0</v>
      </c>
    </row>
    <row r="13" spans="1:11" x14ac:dyDescent="0.25">
      <c r="A13" s="7" t="s">
        <v>39</v>
      </c>
      <c r="B13" s="65">
        <v>5</v>
      </c>
      <c r="C13" s="39">
        <f>IF(B46=0, "-", B13/B46)</f>
        <v>1.6666666666666666E-2</v>
      </c>
      <c r="D13" s="65">
        <v>0</v>
      </c>
      <c r="E13" s="21">
        <f>IF(D46=0, "-", D13/D46)</f>
        <v>0</v>
      </c>
      <c r="F13" s="81">
        <v>7</v>
      </c>
      <c r="G13" s="39">
        <f>IF(F46=0, "-", F13/F46)</f>
        <v>3.1333930170098479E-3</v>
      </c>
      <c r="H13" s="65">
        <v>0</v>
      </c>
      <c r="I13" s="21">
        <f>IF(H46=0, "-", H13/H46)</f>
        <v>0</v>
      </c>
      <c r="J13" s="20" t="str">
        <f t="shared" si="0"/>
        <v>-</v>
      </c>
      <c r="K13" s="21" t="str">
        <f t="shared" si="1"/>
        <v>-</v>
      </c>
    </row>
    <row r="14" spans="1:11" x14ac:dyDescent="0.25">
      <c r="A14" s="7" t="s">
        <v>41</v>
      </c>
      <c r="B14" s="65">
        <v>0</v>
      </c>
      <c r="C14" s="39">
        <f>IF(B46=0, "-", B14/B46)</f>
        <v>0</v>
      </c>
      <c r="D14" s="65">
        <v>0</v>
      </c>
      <c r="E14" s="21">
        <f>IF(D46=0, "-", D14/D46)</f>
        <v>0</v>
      </c>
      <c r="F14" s="81">
        <v>1</v>
      </c>
      <c r="G14" s="39">
        <f>IF(F46=0, "-", F14/F46)</f>
        <v>4.4762757385854968E-4</v>
      </c>
      <c r="H14" s="65">
        <v>0</v>
      </c>
      <c r="I14" s="21">
        <f>IF(H46=0, "-", H14/H46)</f>
        <v>0</v>
      </c>
      <c r="J14" s="20" t="str">
        <f t="shared" si="0"/>
        <v>-</v>
      </c>
      <c r="K14" s="21" t="str">
        <f t="shared" si="1"/>
        <v>-</v>
      </c>
    </row>
    <row r="15" spans="1:11" x14ac:dyDescent="0.25">
      <c r="A15" s="7" t="s">
        <v>42</v>
      </c>
      <c r="B15" s="65">
        <v>0</v>
      </c>
      <c r="C15" s="39">
        <f>IF(B46=0, "-", B15/B46)</f>
        <v>0</v>
      </c>
      <c r="D15" s="65">
        <v>0</v>
      </c>
      <c r="E15" s="21">
        <f>IF(D46=0, "-", D15/D46)</f>
        <v>0</v>
      </c>
      <c r="F15" s="81">
        <v>8</v>
      </c>
      <c r="G15" s="39">
        <f>IF(F46=0, "-", F15/F46)</f>
        <v>3.5810205908683975E-3</v>
      </c>
      <c r="H15" s="65">
        <v>4</v>
      </c>
      <c r="I15" s="21">
        <f>IF(H46=0, "-", H15/H46)</f>
        <v>1.6757436112274822E-3</v>
      </c>
      <c r="J15" s="20" t="str">
        <f t="shared" si="0"/>
        <v>-</v>
      </c>
      <c r="K15" s="21">
        <f t="shared" si="1"/>
        <v>1</v>
      </c>
    </row>
    <row r="16" spans="1:11" x14ac:dyDescent="0.25">
      <c r="A16" s="7" t="s">
        <v>44</v>
      </c>
      <c r="B16" s="65">
        <v>1</v>
      </c>
      <c r="C16" s="39">
        <f>IF(B46=0, "-", B16/B46)</f>
        <v>3.3333333333333335E-3</v>
      </c>
      <c r="D16" s="65">
        <v>4</v>
      </c>
      <c r="E16" s="21">
        <f>IF(D46=0, "-", D16/D46)</f>
        <v>1.5810276679841896E-2</v>
      </c>
      <c r="F16" s="81">
        <v>26</v>
      </c>
      <c r="G16" s="39">
        <f>IF(F46=0, "-", F16/F46)</f>
        <v>1.1638316920322292E-2</v>
      </c>
      <c r="H16" s="65">
        <v>19</v>
      </c>
      <c r="I16" s="21">
        <f>IF(H46=0, "-", H16/H46)</f>
        <v>7.9597821533305413E-3</v>
      </c>
      <c r="J16" s="20">
        <f t="shared" si="0"/>
        <v>-0.75</v>
      </c>
      <c r="K16" s="21">
        <f t="shared" si="1"/>
        <v>0.36842105263157893</v>
      </c>
    </row>
    <row r="17" spans="1:11" x14ac:dyDescent="0.25">
      <c r="A17" s="7" t="s">
        <v>47</v>
      </c>
      <c r="B17" s="65">
        <v>0</v>
      </c>
      <c r="C17" s="39">
        <f>IF(B46=0, "-", B17/B46)</f>
        <v>0</v>
      </c>
      <c r="D17" s="65">
        <v>0</v>
      </c>
      <c r="E17" s="21">
        <f>IF(D46=0, "-", D17/D46)</f>
        <v>0</v>
      </c>
      <c r="F17" s="81">
        <v>1</v>
      </c>
      <c r="G17" s="39">
        <f>IF(F46=0, "-", F17/F46)</f>
        <v>4.4762757385854968E-4</v>
      </c>
      <c r="H17" s="65">
        <v>0</v>
      </c>
      <c r="I17" s="21">
        <f>IF(H46=0, "-", H17/H46)</f>
        <v>0</v>
      </c>
      <c r="J17" s="20" t="str">
        <f t="shared" si="0"/>
        <v>-</v>
      </c>
      <c r="K17" s="21" t="str">
        <f t="shared" si="1"/>
        <v>-</v>
      </c>
    </row>
    <row r="18" spans="1:11" x14ac:dyDescent="0.25">
      <c r="A18" s="7" t="s">
        <v>50</v>
      </c>
      <c r="B18" s="65">
        <v>0</v>
      </c>
      <c r="C18" s="39">
        <f>IF(B46=0, "-", B18/B46)</f>
        <v>0</v>
      </c>
      <c r="D18" s="65">
        <v>1</v>
      </c>
      <c r="E18" s="21">
        <f>IF(D46=0, "-", D18/D46)</f>
        <v>3.952569169960474E-3</v>
      </c>
      <c r="F18" s="81">
        <v>8</v>
      </c>
      <c r="G18" s="39">
        <f>IF(F46=0, "-", F18/F46)</f>
        <v>3.5810205908683975E-3</v>
      </c>
      <c r="H18" s="65">
        <v>8</v>
      </c>
      <c r="I18" s="21">
        <f>IF(H46=0, "-", H18/H46)</f>
        <v>3.3514872224549644E-3</v>
      </c>
      <c r="J18" s="20">
        <f t="shared" si="0"/>
        <v>-1</v>
      </c>
      <c r="K18" s="21">
        <f t="shared" si="1"/>
        <v>0</v>
      </c>
    </row>
    <row r="19" spans="1:11" x14ac:dyDescent="0.25">
      <c r="A19" s="7" t="s">
        <v>51</v>
      </c>
      <c r="B19" s="65">
        <v>12</v>
      </c>
      <c r="C19" s="39">
        <f>IF(B46=0, "-", B19/B46)</f>
        <v>0.04</v>
      </c>
      <c r="D19" s="65">
        <v>30</v>
      </c>
      <c r="E19" s="21">
        <f>IF(D46=0, "-", D19/D46)</f>
        <v>0.11857707509881422</v>
      </c>
      <c r="F19" s="81">
        <v>185</v>
      </c>
      <c r="G19" s="39">
        <f>IF(F46=0, "-", F19/F46)</f>
        <v>8.2811101163831696E-2</v>
      </c>
      <c r="H19" s="65">
        <v>297</v>
      </c>
      <c r="I19" s="21">
        <f>IF(H46=0, "-", H19/H46)</f>
        <v>0.12442396313364056</v>
      </c>
      <c r="J19" s="20">
        <f t="shared" si="0"/>
        <v>-0.6</v>
      </c>
      <c r="K19" s="21">
        <f t="shared" si="1"/>
        <v>-0.37710437710437711</v>
      </c>
    </row>
    <row r="20" spans="1:11" x14ac:dyDescent="0.25">
      <c r="A20" s="7" t="s">
        <v>56</v>
      </c>
      <c r="B20" s="65">
        <v>0</v>
      </c>
      <c r="C20" s="39">
        <f>IF(B46=0, "-", B20/B46)</f>
        <v>0</v>
      </c>
      <c r="D20" s="65">
        <v>0</v>
      </c>
      <c r="E20" s="21">
        <f>IF(D46=0, "-", D20/D46)</f>
        <v>0</v>
      </c>
      <c r="F20" s="81">
        <v>2</v>
      </c>
      <c r="G20" s="39">
        <f>IF(F46=0, "-", F20/F46)</f>
        <v>8.9525514771709937E-4</v>
      </c>
      <c r="H20" s="65">
        <v>0</v>
      </c>
      <c r="I20" s="21">
        <f>IF(H46=0, "-", H20/H46)</f>
        <v>0</v>
      </c>
      <c r="J20" s="20" t="str">
        <f t="shared" si="0"/>
        <v>-</v>
      </c>
      <c r="K20" s="21" t="str">
        <f t="shared" si="1"/>
        <v>-</v>
      </c>
    </row>
    <row r="21" spans="1:11" x14ac:dyDescent="0.25">
      <c r="A21" s="7" t="s">
        <v>59</v>
      </c>
      <c r="B21" s="65">
        <v>36</v>
      </c>
      <c r="C21" s="39">
        <f>IF(B46=0, "-", B21/B46)</f>
        <v>0.12</v>
      </c>
      <c r="D21" s="65">
        <v>40</v>
      </c>
      <c r="E21" s="21">
        <f>IF(D46=0, "-", D21/D46)</f>
        <v>0.15810276679841898</v>
      </c>
      <c r="F21" s="81">
        <v>274</v>
      </c>
      <c r="G21" s="39">
        <f>IF(F46=0, "-", F21/F46)</f>
        <v>0.12264995523724262</v>
      </c>
      <c r="H21" s="65">
        <v>281</v>
      </c>
      <c r="I21" s="21">
        <f>IF(H46=0, "-", H21/H46)</f>
        <v>0.11772098868873063</v>
      </c>
      <c r="J21" s="20">
        <f t="shared" si="0"/>
        <v>-0.1</v>
      </c>
      <c r="K21" s="21">
        <f t="shared" si="1"/>
        <v>-2.491103202846975E-2</v>
      </c>
    </row>
    <row r="22" spans="1:11" x14ac:dyDescent="0.25">
      <c r="A22" s="7" t="s">
        <v>60</v>
      </c>
      <c r="B22" s="65">
        <v>0</v>
      </c>
      <c r="C22" s="39">
        <f>IF(B46=0, "-", B22/B46)</f>
        <v>0</v>
      </c>
      <c r="D22" s="65">
        <v>0</v>
      </c>
      <c r="E22" s="21">
        <f>IF(D46=0, "-", D22/D46)</f>
        <v>0</v>
      </c>
      <c r="F22" s="81">
        <v>1</v>
      </c>
      <c r="G22" s="39">
        <f>IF(F46=0, "-", F22/F46)</f>
        <v>4.4762757385854968E-4</v>
      </c>
      <c r="H22" s="65">
        <v>0</v>
      </c>
      <c r="I22" s="21">
        <f>IF(H46=0, "-", H22/H46)</f>
        <v>0</v>
      </c>
      <c r="J22" s="20" t="str">
        <f t="shared" si="0"/>
        <v>-</v>
      </c>
      <c r="K22" s="21" t="str">
        <f t="shared" si="1"/>
        <v>-</v>
      </c>
    </row>
    <row r="23" spans="1:11" x14ac:dyDescent="0.25">
      <c r="A23" s="7" t="s">
        <v>62</v>
      </c>
      <c r="B23" s="65">
        <v>1</v>
      </c>
      <c r="C23" s="39">
        <f>IF(B46=0, "-", B23/B46)</f>
        <v>3.3333333333333335E-3</v>
      </c>
      <c r="D23" s="65">
        <v>0</v>
      </c>
      <c r="E23" s="21">
        <f>IF(D46=0, "-", D23/D46)</f>
        <v>0</v>
      </c>
      <c r="F23" s="81">
        <v>3</v>
      </c>
      <c r="G23" s="39">
        <f>IF(F46=0, "-", F23/F46)</f>
        <v>1.3428827215756492E-3</v>
      </c>
      <c r="H23" s="65">
        <v>3</v>
      </c>
      <c r="I23" s="21">
        <f>IF(H46=0, "-", H23/H46)</f>
        <v>1.2568077084206116E-3</v>
      </c>
      <c r="J23" s="20" t="str">
        <f t="shared" si="0"/>
        <v>-</v>
      </c>
      <c r="K23" s="21">
        <f t="shared" si="1"/>
        <v>0</v>
      </c>
    </row>
    <row r="24" spans="1:11" x14ac:dyDescent="0.25">
      <c r="A24" s="7" t="s">
        <v>63</v>
      </c>
      <c r="B24" s="65">
        <v>2</v>
      </c>
      <c r="C24" s="39">
        <f>IF(B46=0, "-", B24/B46)</f>
        <v>6.6666666666666671E-3</v>
      </c>
      <c r="D24" s="65">
        <v>1</v>
      </c>
      <c r="E24" s="21">
        <f>IF(D46=0, "-", D24/D46)</f>
        <v>3.952569169960474E-3</v>
      </c>
      <c r="F24" s="81">
        <v>10</v>
      </c>
      <c r="G24" s="39">
        <f>IF(F46=0, "-", F24/F46)</f>
        <v>4.4762757385854966E-3</v>
      </c>
      <c r="H24" s="65">
        <v>5</v>
      </c>
      <c r="I24" s="21">
        <f>IF(H46=0, "-", H24/H46)</f>
        <v>2.0946795140343527E-3</v>
      </c>
      <c r="J24" s="20">
        <f t="shared" si="0"/>
        <v>1</v>
      </c>
      <c r="K24" s="21">
        <f t="shared" si="1"/>
        <v>1</v>
      </c>
    </row>
    <row r="25" spans="1:11" x14ac:dyDescent="0.25">
      <c r="A25" s="7" t="s">
        <v>64</v>
      </c>
      <c r="B25" s="65">
        <v>1</v>
      </c>
      <c r="C25" s="39">
        <f>IF(B46=0, "-", B25/B46)</f>
        <v>3.3333333333333335E-3</v>
      </c>
      <c r="D25" s="65">
        <v>0</v>
      </c>
      <c r="E25" s="21">
        <f>IF(D46=0, "-", D25/D46)</f>
        <v>0</v>
      </c>
      <c r="F25" s="81">
        <v>3</v>
      </c>
      <c r="G25" s="39">
        <f>IF(F46=0, "-", F25/F46)</f>
        <v>1.3428827215756492E-3</v>
      </c>
      <c r="H25" s="65">
        <v>1</v>
      </c>
      <c r="I25" s="21">
        <f>IF(H46=0, "-", H25/H46)</f>
        <v>4.1893590280687055E-4</v>
      </c>
      <c r="J25" s="20" t="str">
        <f t="shared" si="0"/>
        <v>-</v>
      </c>
      <c r="K25" s="21">
        <f t="shared" si="1"/>
        <v>2</v>
      </c>
    </row>
    <row r="26" spans="1:11" x14ac:dyDescent="0.25">
      <c r="A26" s="7" t="s">
        <v>67</v>
      </c>
      <c r="B26" s="65">
        <v>0</v>
      </c>
      <c r="C26" s="39">
        <f>IF(B46=0, "-", B26/B46)</f>
        <v>0</v>
      </c>
      <c r="D26" s="65">
        <v>0</v>
      </c>
      <c r="E26" s="21">
        <f>IF(D46=0, "-", D26/D46)</f>
        <v>0</v>
      </c>
      <c r="F26" s="81">
        <v>1</v>
      </c>
      <c r="G26" s="39">
        <f>IF(F46=0, "-", F26/F46)</f>
        <v>4.4762757385854968E-4</v>
      </c>
      <c r="H26" s="65">
        <v>1</v>
      </c>
      <c r="I26" s="21">
        <f>IF(H46=0, "-", H26/H46)</f>
        <v>4.1893590280687055E-4</v>
      </c>
      <c r="J26" s="20" t="str">
        <f t="shared" si="0"/>
        <v>-</v>
      </c>
      <c r="K26" s="21">
        <f t="shared" si="1"/>
        <v>0</v>
      </c>
    </row>
    <row r="27" spans="1:11" x14ac:dyDescent="0.25">
      <c r="A27" s="7" t="s">
        <v>68</v>
      </c>
      <c r="B27" s="65">
        <v>9</v>
      </c>
      <c r="C27" s="39">
        <f>IF(B46=0, "-", B27/B46)</f>
        <v>0.03</v>
      </c>
      <c r="D27" s="65">
        <v>10</v>
      </c>
      <c r="E27" s="21">
        <f>IF(D46=0, "-", D27/D46)</f>
        <v>3.9525691699604744E-2</v>
      </c>
      <c r="F27" s="81">
        <v>159</v>
      </c>
      <c r="G27" s="39">
        <f>IF(F46=0, "-", F27/F46)</f>
        <v>7.1172784243509396E-2</v>
      </c>
      <c r="H27" s="65">
        <v>134</v>
      </c>
      <c r="I27" s="21">
        <f>IF(H46=0, "-", H27/H46)</f>
        <v>5.6137410976120655E-2</v>
      </c>
      <c r="J27" s="20">
        <f t="shared" si="0"/>
        <v>-0.1</v>
      </c>
      <c r="K27" s="21">
        <f t="shared" si="1"/>
        <v>0.18656716417910449</v>
      </c>
    </row>
    <row r="28" spans="1:11" x14ac:dyDescent="0.25">
      <c r="A28" s="7" t="s">
        <v>69</v>
      </c>
      <c r="B28" s="65">
        <v>1</v>
      </c>
      <c r="C28" s="39">
        <f>IF(B46=0, "-", B28/B46)</f>
        <v>3.3333333333333335E-3</v>
      </c>
      <c r="D28" s="65">
        <v>6</v>
      </c>
      <c r="E28" s="21">
        <f>IF(D46=0, "-", D28/D46)</f>
        <v>2.3715415019762844E-2</v>
      </c>
      <c r="F28" s="81">
        <v>35</v>
      </c>
      <c r="G28" s="39">
        <f>IF(F46=0, "-", F28/F46)</f>
        <v>1.566696508504924E-2</v>
      </c>
      <c r="H28" s="65">
        <v>46</v>
      </c>
      <c r="I28" s="21">
        <f>IF(H46=0, "-", H28/H46)</f>
        <v>1.9271051529116047E-2</v>
      </c>
      <c r="J28" s="20">
        <f t="shared" si="0"/>
        <v>-0.83333333333333337</v>
      </c>
      <c r="K28" s="21">
        <f t="shared" si="1"/>
        <v>-0.2391304347826087</v>
      </c>
    </row>
    <row r="29" spans="1:11" x14ac:dyDescent="0.25">
      <c r="A29" s="7" t="s">
        <v>71</v>
      </c>
      <c r="B29" s="65">
        <v>0</v>
      </c>
      <c r="C29" s="39">
        <f>IF(B46=0, "-", B29/B46)</f>
        <v>0</v>
      </c>
      <c r="D29" s="65">
        <v>0</v>
      </c>
      <c r="E29" s="21">
        <f>IF(D46=0, "-", D29/D46)</f>
        <v>0</v>
      </c>
      <c r="F29" s="81">
        <v>5</v>
      </c>
      <c r="G29" s="39">
        <f>IF(F46=0, "-", F29/F46)</f>
        <v>2.2381378692927483E-3</v>
      </c>
      <c r="H29" s="65">
        <v>7</v>
      </c>
      <c r="I29" s="21">
        <f>IF(H46=0, "-", H29/H46)</f>
        <v>2.9325513196480938E-3</v>
      </c>
      <c r="J29" s="20" t="str">
        <f t="shared" si="0"/>
        <v>-</v>
      </c>
      <c r="K29" s="21">
        <f t="shared" si="1"/>
        <v>-0.2857142857142857</v>
      </c>
    </row>
    <row r="30" spans="1:11" x14ac:dyDescent="0.25">
      <c r="A30" s="7" t="s">
        <v>72</v>
      </c>
      <c r="B30" s="65">
        <v>91</v>
      </c>
      <c r="C30" s="39">
        <f>IF(B46=0, "-", B30/B46)</f>
        <v>0.30333333333333334</v>
      </c>
      <c r="D30" s="65">
        <v>15</v>
      </c>
      <c r="E30" s="21">
        <f>IF(D46=0, "-", D30/D46)</f>
        <v>5.9288537549407112E-2</v>
      </c>
      <c r="F30" s="81">
        <v>440</v>
      </c>
      <c r="G30" s="39">
        <f>IF(F46=0, "-", F30/F46)</f>
        <v>0.19695613249776187</v>
      </c>
      <c r="H30" s="65">
        <v>280</v>
      </c>
      <c r="I30" s="21">
        <f>IF(H46=0, "-", H30/H46)</f>
        <v>0.11730205278592376</v>
      </c>
      <c r="J30" s="20">
        <f t="shared" si="0"/>
        <v>5.0666666666666664</v>
      </c>
      <c r="K30" s="21">
        <f t="shared" si="1"/>
        <v>0.5714285714285714</v>
      </c>
    </row>
    <row r="31" spans="1:11" x14ac:dyDescent="0.25">
      <c r="A31" s="7" t="s">
        <v>73</v>
      </c>
      <c r="B31" s="65">
        <v>2</v>
      </c>
      <c r="C31" s="39">
        <f>IF(B46=0, "-", B31/B46)</f>
        <v>6.6666666666666671E-3</v>
      </c>
      <c r="D31" s="65">
        <v>4</v>
      </c>
      <c r="E31" s="21">
        <f>IF(D46=0, "-", D31/D46)</f>
        <v>1.5810276679841896E-2</v>
      </c>
      <c r="F31" s="81">
        <v>22</v>
      </c>
      <c r="G31" s="39">
        <f>IF(F46=0, "-", F31/F46)</f>
        <v>9.8478066248880933E-3</v>
      </c>
      <c r="H31" s="65">
        <v>19</v>
      </c>
      <c r="I31" s="21">
        <f>IF(H46=0, "-", H31/H46)</f>
        <v>7.9597821533305413E-3</v>
      </c>
      <c r="J31" s="20">
        <f t="shared" si="0"/>
        <v>-0.5</v>
      </c>
      <c r="K31" s="21">
        <f t="shared" si="1"/>
        <v>0.15789473684210525</v>
      </c>
    </row>
    <row r="32" spans="1:11" x14ac:dyDescent="0.25">
      <c r="A32" s="7" t="s">
        <v>74</v>
      </c>
      <c r="B32" s="65">
        <v>0</v>
      </c>
      <c r="C32" s="39">
        <f>IF(B46=0, "-", B32/B46)</f>
        <v>0</v>
      </c>
      <c r="D32" s="65">
        <v>0</v>
      </c>
      <c r="E32" s="21">
        <f>IF(D46=0, "-", D32/D46)</f>
        <v>0</v>
      </c>
      <c r="F32" s="81">
        <v>0</v>
      </c>
      <c r="G32" s="39">
        <f>IF(F46=0, "-", F32/F46)</f>
        <v>0</v>
      </c>
      <c r="H32" s="65">
        <v>1</v>
      </c>
      <c r="I32" s="21">
        <f>IF(H46=0, "-", H32/H46)</f>
        <v>4.1893590280687055E-4</v>
      </c>
      <c r="J32" s="20" t="str">
        <f t="shared" si="0"/>
        <v>-</v>
      </c>
      <c r="K32" s="21">
        <f t="shared" si="1"/>
        <v>-1</v>
      </c>
    </row>
    <row r="33" spans="1:11" x14ac:dyDescent="0.25">
      <c r="A33" s="7" t="s">
        <v>75</v>
      </c>
      <c r="B33" s="65">
        <v>1</v>
      </c>
      <c r="C33" s="39">
        <f>IF(B46=0, "-", B33/B46)</f>
        <v>3.3333333333333335E-3</v>
      </c>
      <c r="D33" s="65">
        <v>3</v>
      </c>
      <c r="E33" s="21">
        <f>IF(D46=0, "-", D33/D46)</f>
        <v>1.1857707509881422E-2</v>
      </c>
      <c r="F33" s="81">
        <v>19</v>
      </c>
      <c r="G33" s="39">
        <f>IF(F46=0, "-", F33/F46)</f>
        <v>8.5049239033124432E-3</v>
      </c>
      <c r="H33" s="65">
        <v>24</v>
      </c>
      <c r="I33" s="21">
        <f>IF(H46=0, "-", H33/H46)</f>
        <v>1.0054461667364893E-2</v>
      </c>
      <c r="J33" s="20">
        <f t="shared" si="0"/>
        <v>-0.66666666666666663</v>
      </c>
      <c r="K33" s="21">
        <f t="shared" si="1"/>
        <v>-0.20833333333333334</v>
      </c>
    </row>
    <row r="34" spans="1:11" x14ac:dyDescent="0.25">
      <c r="A34" s="7" t="s">
        <v>76</v>
      </c>
      <c r="B34" s="65">
        <v>0</v>
      </c>
      <c r="C34" s="39">
        <f>IF(B46=0, "-", B34/B46)</f>
        <v>0</v>
      </c>
      <c r="D34" s="65">
        <v>0</v>
      </c>
      <c r="E34" s="21">
        <f>IF(D46=0, "-", D34/D46)</f>
        <v>0</v>
      </c>
      <c r="F34" s="81">
        <v>1</v>
      </c>
      <c r="G34" s="39">
        <f>IF(F46=0, "-", F34/F46)</f>
        <v>4.4762757385854968E-4</v>
      </c>
      <c r="H34" s="65">
        <v>0</v>
      </c>
      <c r="I34" s="21">
        <f>IF(H46=0, "-", H34/H46)</f>
        <v>0</v>
      </c>
      <c r="J34" s="20" t="str">
        <f t="shared" si="0"/>
        <v>-</v>
      </c>
      <c r="K34" s="21" t="str">
        <f t="shared" si="1"/>
        <v>-</v>
      </c>
    </row>
    <row r="35" spans="1:11" x14ac:dyDescent="0.25">
      <c r="A35" s="7" t="s">
        <v>77</v>
      </c>
      <c r="B35" s="65">
        <v>2</v>
      </c>
      <c r="C35" s="39">
        <f>IF(B46=0, "-", B35/B46)</f>
        <v>6.6666666666666671E-3</v>
      </c>
      <c r="D35" s="65">
        <v>2</v>
      </c>
      <c r="E35" s="21">
        <f>IF(D46=0, "-", D35/D46)</f>
        <v>7.9051383399209481E-3</v>
      </c>
      <c r="F35" s="81">
        <v>24</v>
      </c>
      <c r="G35" s="39">
        <f>IF(F46=0, "-", F35/F46)</f>
        <v>1.0743061772605193E-2</v>
      </c>
      <c r="H35" s="65">
        <v>26</v>
      </c>
      <c r="I35" s="21">
        <f>IF(H46=0, "-", H35/H46)</f>
        <v>1.0892333472978634E-2</v>
      </c>
      <c r="J35" s="20">
        <f t="shared" si="0"/>
        <v>0</v>
      </c>
      <c r="K35" s="21">
        <f t="shared" si="1"/>
        <v>-7.6923076923076927E-2</v>
      </c>
    </row>
    <row r="36" spans="1:11" x14ac:dyDescent="0.25">
      <c r="A36" s="7" t="s">
        <v>78</v>
      </c>
      <c r="B36" s="65">
        <v>2</v>
      </c>
      <c r="C36" s="39">
        <f>IF(B46=0, "-", B36/B46)</f>
        <v>6.6666666666666671E-3</v>
      </c>
      <c r="D36" s="65">
        <v>0</v>
      </c>
      <c r="E36" s="21">
        <f>IF(D46=0, "-", D36/D46)</f>
        <v>0</v>
      </c>
      <c r="F36" s="81">
        <v>14</v>
      </c>
      <c r="G36" s="39">
        <f>IF(F46=0, "-", F36/F46)</f>
        <v>6.2667860340196958E-3</v>
      </c>
      <c r="H36" s="65">
        <v>20</v>
      </c>
      <c r="I36" s="21">
        <f>IF(H46=0, "-", H36/H46)</f>
        <v>8.378718056137411E-3</v>
      </c>
      <c r="J36" s="20" t="str">
        <f t="shared" si="0"/>
        <v>-</v>
      </c>
      <c r="K36" s="21">
        <f t="shared" si="1"/>
        <v>-0.3</v>
      </c>
    </row>
    <row r="37" spans="1:11" x14ac:dyDescent="0.25">
      <c r="A37" s="7" t="s">
        <v>80</v>
      </c>
      <c r="B37" s="65">
        <v>0</v>
      </c>
      <c r="C37" s="39">
        <f>IF(B46=0, "-", B37/B46)</f>
        <v>0</v>
      </c>
      <c r="D37" s="65">
        <v>0</v>
      </c>
      <c r="E37" s="21">
        <f>IF(D46=0, "-", D37/D46)</f>
        <v>0</v>
      </c>
      <c r="F37" s="81">
        <v>1</v>
      </c>
      <c r="G37" s="39">
        <f>IF(F46=0, "-", F37/F46)</f>
        <v>4.4762757385854968E-4</v>
      </c>
      <c r="H37" s="65">
        <v>2</v>
      </c>
      <c r="I37" s="21">
        <f>IF(H46=0, "-", H37/H46)</f>
        <v>8.378718056137411E-4</v>
      </c>
      <c r="J37" s="20" t="str">
        <f t="shared" si="0"/>
        <v>-</v>
      </c>
      <c r="K37" s="21">
        <f t="shared" si="1"/>
        <v>-0.5</v>
      </c>
    </row>
    <row r="38" spans="1:11" x14ac:dyDescent="0.25">
      <c r="A38" s="7" t="s">
        <v>83</v>
      </c>
      <c r="B38" s="65">
        <v>12</v>
      </c>
      <c r="C38" s="39">
        <f>IF(B46=0, "-", B38/B46)</f>
        <v>0.04</v>
      </c>
      <c r="D38" s="65">
        <v>6</v>
      </c>
      <c r="E38" s="21">
        <f>IF(D46=0, "-", D38/D46)</f>
        <v>2.3715415019762844E-2</v>
      </c>
      <c r="F38" s="81">
        <v>42</v>
      </c>
      <c r="G38" s="39">
        <f>IF(F46=0, "-", F38/F46)</f>
        <v>1.8800358102059087E-2</v>
      </c>
      <c r="H38" s="65">
        <v>53</v>
      </c>
      <c r="I38" s="21">
        <f>IF(H46=0, "-", H38/H46)</f>
        <v>2.2203602848764138E-2</v>
      </c>
      <c r="J38" s="20">
        <f t="shared" si="0"/>
        <v>1</v>
      </c>
      <c r="K38" s="21">
        <f t="shared" si="1"/>
        <v>-0.20754716981132076</v>
      </c>
    </row>
    <row r="39" spans="1:11" x14ac:dyDescent="0.25">
      <c r="A39" s="7" t="s">
        <v>85</v>
      </c>
      <c r="B39" s="65">
        <v>9</v>
      </c>
      <c r="C39" s="39">
        <f>IF(B46=0, "-", B39/B46)</f>
        <v>0.03</v>
      </c>
      <c r="D39" s="65">
        <v>14</v>
      </c>
      <c r="E39" s="21">
        <f>IF(D46=0, "-", D39/D46)</f>
        <v>5.533596837944664E-2</v>
      </c>
      <c r="F39" s="81">
        <v>100</v>
      </c>
      <c r="G39" s="39">
        <f>IF(F46=0, "-", F39/F46)</f>
        <v>4.4762757385854966E-2</v>
      </c>
      <c r="H39" s="65">
        <v>101</v>
      </c>
      <c r="I39" s="21">
        <f>IF(H46=0, "-", H39/H46)</f>
        <v>4.2312526183493925E-2</v>
      </c>
      <c r="J39" s="20">
        <f t="shared" si="0"/>
        <v>-0.35714285714285715</v>
      </c>
      <c r="K39" s="21">
        <f t="shared" si="1"/>
        <v>-9.9009900990099011E-3</v>
      </c>
    </row>
    <row r="40" spans="1:11" x14ac:dyDescent="0.25">
      <c r="A40" s="7" t="s">
        <v>86</v>
      </c>
      <c r="B40" s="65">
        <v>53</v>
      </c>
      <c r="C40" s="39">
        <f>IF(B46=0, "-", B40/B46)</f>
        <v>0.17666666666666667</v>
      </c>
      <c r="D40" s="65">
        <v>33</v>
      </c>
      <c r="E40" s="21">
        <f>IF(D46=0, "-", D40/D46)</f>
        <v>0.13043478260869565</v>
      </c>
      <c r="F40" s="81">
        <v>228</v>
      </c>
      <c r="G40" s="39">
        <f>IF(F46=0, "-", F40/F46)</f>
        <v>0.10205908683974933</v>
      </c>
      <c r="H40" s="65">
        <v>439</v>
      </c>
      <c r="I40" s="21">
        <f>IF(H46=0, "-", H40/H46)</f>
        <v>0.18391286133221618</v>
      </c>
      <c r="J40" s="20">
        <f t="shared" si="0"/>
        <v>0.60606060606060608</v>
      </c>
      <c r="K40" s="21">
        <f t="shared" si="1"/>
        <v>-0.48063781321184512</v>
      </c>
    </row>
    <row r="41" spans="1:11" x14ac:dyDescent="0.25">
      <c r="A41" s="7" t="s">
        <v>87</v>
      </c>
      <c r="B41" s="65">
        <v>6</v>
      </c>
      <c r="C41" s="39">
        <f>IF(B46=0, "-", B41/B46)</f>
        <v>0.02</v>
      </c>
      <c r="D41" s="65">
        <v>33</v>
      </c>
      <c r="E41" s="21">
        <f>IF(D46=0, "-", D41/D46)</f>
        <v>0.13043478260869565</v>
      </c>
      <c r="F41" s="81">
        <v>148</v>
      </c>
      <c r="G41" s="39">
        <f>IF(F46=0, "-", F41/F46)</f>
        <v>6.624888093106536E-2</v>
      </c>
      <c r="H41" s="65">
        <v>99</v>
      </c>
      <c r="I41" s="21">
        <f>IF(H46=0, "-", H41/H46)</f>
        <v>4.1474654377880185E-2</v>
      </c>
      <c r="J41" s="20">
        <f t="shared" si="0"/>
        <v>-0.81818181818181823</v>
      </c>
      <c r="K41" s="21">
        <f t="shared" si="1"/>
        <v>0.49494949494949497</v>
      </c>
    </row>
    <row r="42" spans="1:11" x14ac:dyDescent="0.25">
      <c r="A42" s="7" t="s">
        <v>88</v>
      </c>
      <c r="B42" s="65">
        <v>34</v>
      </c>
      <c r="C42" s="39">
        <f>IF(B46=0, "-", B42/B46)</f>
        <v>0.11333333333333333</v>
      </c>
      <c r="D42" s="65">
        <v>27</v>
      </c>
      <c r="E42" s="21">
        <f>IF(D46=0, "-", D42/D46)</f>
        <v>0.1067193675889328</v>
      </c>
      <c r="F42" s="81">
        <v>302</v>
      </c>
      <c r="G42" s="39">
        <f>IF(F46=0, "-", F42/F46)</f>
        <v>0.13518352730528199</v>
      </c>
      <c r="H42" s="65">
        <v>367</v>
      </c>
      <c r="I42" s="21">
        <f>IF(H46=0, "-", H42/H46)</f>
        <v>0.15374947633012148</v>
      </c>
      <c r="J42" s="20">
        <f t="shared" si="0"/>
        <v>0.25925925925925924</v>
      </c>
      <c r="K42" s="21">
        <f t="shared" si="1"/>
        <v>-0.17711171662125341</v>
      </c>
    </row>
    <row r="43" spans="1:11" x14ac:dyDescent="0.25">
      <c r="A43" s="7" t="s">
        <v>90</v>
      </c>
      <c r="B43" s="65">
        <v>10</v>
      </c>
      <c r="C43" s="39">
        <f>IF(B46=0, "-", B43/B46)</f>
        <v>3.3333333333333333E-2</v>
      </c>
      <c r="D43" s="65">
        <v>13</v>
      </c>
      <c r="E43" s="21">
        <f>IF(D46=0, "-", D43/D46)</f>
        <v>5.1383399209486168E-2</v>
      </c>
      <c r="F43" s="81">
        <v>64</v>
      </c>
      <c r="G43" s="39">
        <f>IF(F46=0, "-", F43/F46)</f>
        <v>2.864816472694718E-2</v>
      </c>
      <c r="H43" s="65">
        <v>68</v>
      </c>
      <c r="I43" s="21">
        <f>IF(H46=0, "-", H43/H46)</f>
        <v>2.8487641390867197E-2</v>
      </c>
      <c r="J43" s="20">
        <f t="shared" si="0"/>
        <v>-0.23076923076923078</v>
      </c>
      <c r="K43" s="21">
        <f t="shared" si="1"/>
        <v>-5.8823529411764705E-2</v>
      </c>
    </row>
    <row r="44" spans="1:11" x14ac:dyDescent="0.25">
      <c r="A44" s="7" t="s">
        <v>91</v>
      </c>
      <c r="B44" s="65">
        <v>0</v>
      </c>
      <c r="C44" s="39">
        <f>IF(B46=0, "-", B44/B46)</f>
        <v>0</v>
      </c>
      <c r="D44" s="65">
        <v>1</v>
      </c>
      <c r="E44" s="21">
        <f>IF(D46=0, "-", D44/D46)</f>
        <v>3.952569169960474E-3</v>
      </c>
      <c r="F44" s="81">
        <v>5</v>
      </c>
      <c r="G44" s="39">
        <f>IF(F46=0, "-", F44/F46)</f>
        <v>2.2381378692927483E-3</v>
      </c>
      <c r="H44" s="65">
        <v>9</v>
      </c>
      <c r="I44" s="21">
        <f>IF(H46=0, "-", H44/H46)</f>
        <v>3.7704231252618349E-3</v>
      </c>
      <c r="J44" s="20">
        <f t="shared" si="0"/>
        <v>-1</v>
      </c>
      <c r="K44" s="21">
        <f t="shared" si="1"/>
        <v>-0.44444444444444442</v>
      </c>
    </row>
    <row r="45" spans="1:11" x14ac:dyDescent="0.25">
      <c r="A45" s="2"/>
      <c r="B45" s="68"/>
      <c r="C45" s="33"/>
      <c r="D45" s="68"/>
      <c r="E45" s="6"/>
      <c r="F45" s="82"/>
      <c r="G45" s="33"/>
      <c r="H45" s="68"/>
      <c r="I45" s="6"/>
      <c r="J45" s="5"/>
      <c r="K45" s="6"/>
    </row>
    <row r="46" spans="1:11" s="43" customFormat="1" ht="13" x14ac:dyDescent="0.3">
      <c r="A46" s="162" t="s">
        <v>507</v>
      </c>
      <c r="B46" s="71">
        <f>SUM(B7:B45)</f>
        <v>300</v>
      </c>
      <c r="C46" s="40">
        <v>1</v>
      </c>
      <c r="D46" s="71">
        <f>SUM(D7:D45)</f>
        <v>253</v>
      </c>
      <c r="E46" s="41">
        <v>1</v>
      </c>
      <c r="F46" s="77">
        <f>SUM(F7:F45)</f>
        <v>2234</v>
      </c>
      <c r="G46" s="42">
        <v>1</v>
      </c>
      <c r="H46" s="71">
        <f>SUM(H7:H45)</f>
        <v>2387</v>
      </c>
      <c r="I46" s="41">
        <v>1</v>
      </c>
      <c r="J46" s="37">
        <f>IF(D46=0, "-", (B46-D46)/D46)</f>
        <v>0.1857707509881423</v>
      </c>
      <c r="K46" s="38">
        <f>IF(H46=0, "-", (F46-H46)/H46)</f>
        <v>-6.4097193129451197E-2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2023-10-03T19:11:30Z</dcterms:modified>
</cp:coreProperties>
</file>