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6D274223-1D0D-4845-B2C6-8BB0200D490C}" xr6:coauthVersionLast="45" xr6:coauthVersionMax="45" xr10:uidLastSave="{00000000-0000-0000-0000-000000000000}"/>
  <bookViews>
    <workbookView xWindow="615" yWindow="57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H15" i="49"/>
  <c r="J15" i="49" s="1"/>
  <c r="G15" i="49"/>
  <c r="I15" i="49" s="1"/>
  <c r="H16" i="49"/>
  <c r="J16" i="49" s="1"/>
  <c r="G16" i="49"/>
  <c r="I16" i="49" s="1"/>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H40" i="49"/>
  <c r="J40" i="49" s="1"/>
  <c r="G40" i="49"/>
  <c r="I40" i="49" s="1"/>
  <c r="H41" i="49"/>
  <c r="J41" i="49" s="1"/>
  <c r="G41" i="49"/>
  <c r="I41" i="49" s="1"/>
  <c r="H44" i="49"/>
  <c r="J44" i="49" s="1"/>
  <c r="G44" i="49"/>
  <c r="I44" i="49" s="1"/>
  <c r="H45" i="49"/>
  <c r="J45" i="49" s="1"/>
  <c r="G45" i="49"/>
  <c r="I45" i="49" s="1"/>
  <c r="I46" i="49"/>
  <c r="H46" i="49"/>
  <c r="J46" i="49" s="1"/>
  <c r="G46" i="49"/>
  <c r="H47" i="49"/>
  <c r="J47" i="49" s="1"/>
  <c r="G47" i="49"/>
  <c r="I47" i="49" s="1"/>
  <c r="H50" i="49"/>
  <c r="J50" i="49" s="1"/>
  <c r="G50" i="49"/>
  <c r="I50" i="49" s="1"/>
  <c r="H51" i="49"/>
  <c r="J51" i="49" s="1"/>
  <c r="G51" i="49"/>
  <c r="I51" i="49" s="1"/>
  <c r="H52" i="49"/>
  <c r="J52" i="49" s="1"/>
  <c r="G52" i="49"/>
  <c r="I52" i="49" s="1"/>
  <c r="J53" i="49"/>
  <c r="I53" i="49"/>
  <c r="H53" i="49"/>
  <c r="G53" i="49"/>
  <c r="H54" i="49"/>
  <c r="J54" i="49" s="1"/>
  <c r="G54" i="49"/>
  <c r="I54" i="49" s="1"/>
  <c r="I55" i="49"/>
  <c r="H55" i="49"/>
  <c r="J55" i="49" s="1"/>
  <c r="G55" i="49"/>
  <c r="H56" i="49"/>
  <c r="J56" i="49" s="1"/>
  <c r="G56" i="49"/>
  <c r="I56" i="49" s="1"/>
  <c r="H57" i="49"/>
  <c r="J57" i="49" s="1"/>
  <c r="G57" i="49"/>
  <c r="I57" i="49" s="1"/>
  <c r="H58" i="49"/>
  <c r="J58" i="49" s="1"/>
  <c r="G58" i="49"/>
  <c r="I58" i="49" s="1"/>
  <c r="I59" i="49"/>
  <c r="H59" i="49"/>
  <c r="J59" i="49" s="1"/>
  <c r="G59" i="49"/>
  <c r="H60" i="49"/>
  <c r="J60" i="49" s="1"/>
  <c r="G60" i="49"/>
  <c r="I60" i="49" s="1"/>
  <c r="H61" i="49"/>
  <c r="J61" i="49" s="1"/>
  <c r="G61" i="49"/>
  <c r="I61" i="49" s="1"/>
  <c r="I62" i="49"/>
  <c r="H62" i="49"/>
  <c r="J62" i="49" s="1"/>
  <c r="G62" i="49"/>
  <c r="H63" i="49"/>
  <c r="J63" i="49" s="1"/>
  <c r="G63" i="49"/>
  <c r="I63" i="49" s="1"/>
  <c r="H64" i="49"/>
  <c r="J64" i="49" s="1"/>
  <c r="G64" i="49"/>
  <c r="I64" i="49" s="1"/>
  <c r="I65" i="49"/>
  <c r="H65" i="49"/>
  <c r="J65" i="49" s="1"/>
  <c r="G65" i="49"/>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H74" i="49"/>
  <c r="J74" i="49" s="1"/>
  <c r="G74" i="49"/>
  <c r="I74" i="49" s="1"/>
  <c r="J77" i="49"/>
  <c r="I77" i="49"/>
  <c r="H77" i="49"/>
  <c r="G77" i="49"/>
  <c r="J78" i="49"/>
  <c r="I78" i="49"/>
  <c r="H78" i="49"/>
  <c r="G78" i="49"/>
  <c r="H81" i="49"/>
  <c r="J81" i="49" s="1"/>
  <c r="G81" i="49"/>
  <c r="I81" i="49" s="1"/>
  <c r="H82" i="49"/>
  <c r="J82" i="49" s="1"/>
  <c r="G82" i="49"/>
  <c r="I82" i="49" s="1"/>
  <c r="I85" i="49"/>
  <c r="H85" i="49"/>
  <c r="J85" i="49" s="1"/>
  <c r="G85" i="49"/>
  <c r="H86" i="49"/>
  <c r="J86" i="49" s="1"/>
  <c r="G86" i="49"/>
  <c r="I86" i="49" s="1"/>
  <c r="H87" i="49"/>
  <c r="J87" i="49" s="1"/>
  <c r="G87" i="49"/>
  <c r="I87" i="49" s="1"/>
  <c r="I88" i="49"/>
  <c r="H88" i="49"/>
  <c r="J88" i="49" s="1"/>
  <c r="G88" i="49"/>
  <c r="H89" i="49"/>
  <c r="J89" i="49" s="1"/>
  <c r="G89" i="49"/>
  <c r="I89" i="49" s="1"/>
  <c r="I90" i="49"/>
  <c r="H90" i="49"/>
  <c r="J90" i="49" s="1"/>
  <c r="G90" i="49"/>
  <c r="H91" i="49"/>
  <c r="J91" i="49" s="1"/>
  <c r="G91" i="49"/>
  <c r="I91" i="49" s="1"/>
  <c r="H94" i="49"/>
  <c r="J94" i="49" s="1"/>
  <c r="G94" i="49"/>
  <c r="I94" i="49" s="1"/>
  <c r="H95" i="49"/>
  <c r="J95" i="49" s="1"/>
  <c r="G95" i="49"/>
  <c r="I95" i="49" s="1"/>
  <c r="H96" i="49"/>
  <c r="J96" i="49" s="1"/>
  <c r="G96" i="49"/>
  <c r="I96" i="49" s="1"/>
  <c r="I99" i="49"/>
  <c r="H99" i="49"/>
  <c r="J99" i="49" s="1"/>
  <c r="G99" i="49"/>
  <c r="J100" i="49"/>
  <c r="I100" i="49"/>
  <c r="H100" i="49"/>
  <c r="G100" i="49"/>
  <c r="I101" i="49"/>
  <c r="H101" i="49"/>
  <c r="J101" i="49" s="1"/>
  <c r="G101" i="49"/>
  <c r="H104" i="49"/>
  <c r="J104" i="49" s="1"/>
  <c r="G104" i="49"/>
  <c r="I104" i="49" s="1"/>
  <c r="H105" i="49"/>
  <c r="J105" i="49" s="1"/>
  <c r="G105" i="49"/>
  <c r="I105" i="49" s="1"/>
  <c r="H108" i="49"/>
  <c r="J108" i="49" s="1"/>
  <c r="G108" i="49"/>
  <c r="I108" i="49" s="1"/>
  <c r="H109" i="49"/>
  <c r="J109" i="49" s="1"/>
  <c r="G109" i="49"/>
  <c r="I109" i="49" s="1"/>
  <c r="H110" i="49"/>
  <c r="J110" i="49" s="1"/>
  <c r="G110" i="49"/>
  <c r="I110" i="49" s="1"/>
  <c r="H111" i="49"/>
  <c r="J111" i="49" s="1"/>
  <c r="G111" i="49"/>
  <c r="I111" i="49" s="1"/>
  <c r="H114" i="49"/>
  <c r="J114" i="49" s="1"/>
  <c r="G114" i="49"/>
  <c r="I114" i="49" s="1"/>
  <c r="H115" i="49"/>
  <c r="J115" i="49" s="1"/>
  <c r="G115" i="49"/>
  <c r="I115" i="49" s="1"/>
  <c r="H116" i="49"/>
  <c r="J116" i="49" s="1"/>
  <c r="G116" i="49"/>
  <c r="I116" i="49" s="1"/>
  <c r="H119" i="49"/>
  <c r="J119" i="49" s="1"/>
  <c r="G119" i="49"/>
  <c r="I119" i="49" s="1"/>
  <c r="H120" i="49"/>
  <c r="J120" i="49" s="1"/>
  <c r="G120" i="49"/>
  <c r="I120" i="49" s="1"/>
  <c r="H121" i="49"/>
  <c r="J121" i="49" s="1"/>
  <c r="G121" i="49"/>
  <c r="I121" i="49" s="1"/>
  <c r="H122" i="49"/>
  <c r="J122" i="49" s="1"/>
  <c r="G122" i="49"/>
  <c r="I122" i="49" s="1"/>
  <c r="I123" i="49"/>
  <c r="H123" i="49"/>
  <c r="J123" i="49" s="1"/>
  <c r="G123" i="49"/>
  <c r="H124" i="49"/>
  <c r="J124" i="49" s="1"/>
  <c r="G124" i="49"/>
  <c r="I124" i="49" s="1"/>
  <c r="H125" i="49"/>
  <c r="J125" i="49" s="1"/>
  <c r="G125" i="49"/>
  <c r="I125" i="49" s="1"/>
  <c r="H126" i="49"/>
  <c r="J126" i="49" s="1"/>
  <c r="G126" i="49"/>
  <c r="I126" i="49" s="1"/>
  <c r="J127" i="49"/>
  <c r="I127" i="49"/>
  <c r="H127" i="49"/>
  <c r="G127" i="49"/>
  <c r="H128" i="49"/>
  <c r="J128" i="49" s="1"/>
  <c r="G128" i="49"/>
  <c r="I128" i="49" s="1"/>
  <c r="H129" i="49"/>
  <c r="J129" i="49" s="1"/>
  <c r="G129" i="49"/>
  <c r="I129" i="49" s="1"/>
  <c r="H130" i="49"/>
  <c r="J130" i="49" s="1"/>
  <c r="G130" i="49"/>
  <c r="I130" i="49" s="1"/>
  <c r="H131" i="49"/>
  <c r="J131" i="49" s="1"/>
  <c r="G131" i="49"/>
  <c r="I131" i="49" s="1"/>
  <c r="H132" i="49"/>
  <c r="J132" i="49" s="1"/>
  <c r="G132" i="49"/>
  <c r="I132" i="49" s="1"/>
  <c r="H135" i="49"/>
  <c r="J135" i="49" s="1"/>
  <c r="G135" i="49"/>
  <c r="I135" i="49" s="1"/>
  <c r="H136" i="49"/>
  <c r="J136" i="49" s="1"/>
  <c r="G136" i="49"/>
  <c r="I136" i="49" s="1"/>
  <c r="H139" i="49"/>
  <c r="J139" i="49" s="1"/>
  <c r="G139" i="49"/>
  <c r="I139" i="49" s="1"/>
  <c r="H140" i="49"/>
  <c r="J140" i="49" s="1"/>
  <c r="G140" i="49"/>
  <c r="I140" i="49" s="1"/>
  <c r="H141" i="49"/>
  <c r="J141" i="49" s="1"/>
  <c r="G141" i="49"/>
  <c r="I141" i="49" s="1"/>
  <c r="H142" i="49"/>
  <c r="J142" i="49" s="1"/>
  <c r="G142" i="49"/>
  <c r="I142" i="49" s="1"/>
  <c r="I145" i="49"/>
  <c r="H145" i="49"/>
  <c r="J145" i="49" s="1"/>
  <c r="G145" i="49"/>
  <c r="I146" i="49"/>
  <c r="H146" i="49"/>
  <c r="J146" i="49" s="1"/>
  <c r="G146" i="49"/>
  <c r="J147" i="49"/>
  <c r="I147" i="49"/>
  <c r="H147" i="49"/>
  <c r="G147" i="49"/>
  <c r="I148" i="49"/>
  <c r="H148" i="49"/>
  <c r="J148" i="49" s="1"/>
  <c r="G148" i="49"/>
  <c r="J151" i="49"/>
  <c r="I151" i="49"/>
  <c r="H151" i="49"/>
  <c r="G151" i="49"/>
  <c r="H152" i="49"/>
  <c r="J152" i="49" s="1"/>
  <c r="G152" i="49"/>
  <c r="I152" i="49" s="1"/>
  <c r="H153" i="49"/>
  <c r="J153" i="49" s="1"/>
  <c r="G153" i="49"/>
  <c r="I153" i="49" s="1"/>
  <c r="H154" i="49"/>
  <c r="J154" i="49" s="1"/>
  <c r="G154" i="49"/>
  <c r="I154" i="49" s="1"/>
  <c r="H157" i="49"/>
  <c r="J157" i="49" s="1"/>
  <c r="G157" i="49"/>
  <c r="I157" i="49" s="1"/>
  <c r="H158" i="49"/>
  <c r="J158" i="49" s="1"/>
  <c r="G158" i="49"/>
  <c r="I158" i="49" s="1"/>
  <c r="I159" i="49"/>
  <c r="H159" i="49"/>
  <c r="J159" i="49" s="1"/>
  <c r="G159" i="49"/>
  <c r="H160" i="49"/>
  <c r="J160" i="49" s="1"/>
  <c r="G160" i="49"/>
  <c r="I160" i="49" s="1"/>
  <c r="H161" i="49"/>
  <c r="J161" i="49" s="1"/>
  <c r="G161" i="49"/>
  <c r="I161" i="49" s="1"/>
  <c r="H164" i="49"/>
  <c r="J164" i="49" s="1"/>
  <c r="G164" i="49"/>
  <c r="I164" i="49" s="1"/>
  <c r="H165" i="49"/>
  <c r="J165" i="49" s="1"/>
  <c r="G165" i="49"/>
  <c r="I165" i="49" s="1"/>
  <c r="H166" i="49"/>
  <c r="J166" i="49" s="1"/>
  <c r="G166" i="49"/>
  <c r="I166" i="49" s="1"/>
  <c r="H167" i="49"/>
  <c r="J167" i="49" s="1"/>
  <c r="G167" i="49"/>
  <c r="I167" i="49" s="1"/>
  <c r="H170" i="49"/>
  <c r="J170" i="49" s="1"/>
  <c r="G170" i="49"/>
  <c r="I170" i="49" s="1"/>
  <c r="H171" i="49"/>
  <c r="J171" i="49" s="1"/>
  <c r="G171" i="49"/>
  <c r="I171" i="49" s="1"/>
  <c r="I172" i="49"/>
  <c r="H172" i="49"/>
  <c r="J172" i="49" s="1"/>
  <c r="G172" i="49"/>
  <c r="I173" i="49"/>
  <c r="H173" i="49"/>
  <c r="J173" i="49" s="1"/>
  <c r="G173" i="49"/>
  <c r="H174" i="49"/>
  <c r="J174" i="49" s="1"/>
  <c r="G174" i="49"/>
  <c r="I174" i="49" s="1"/>
  <c r="H175" i="49"/>
  <c r="J175" i="49" s="1"/>
  <c r="G175" i="49"/>
  <c r="I175" i="49" s="1"/>
  <c r="H176" i="49"/>
  <c r="J176" i="49" s="1"/>
  <c r="G176" i="49"/>
  <c r="I176" i="49" s="1"/>
  <c r="H177" i="49"/>
  <c r="J177" i="49" s="1"/>
  <c r="G177" i="49"/>
  <c r="I177" i="49" s="1"/>
  <c r="I178" i="49"/>
  <c r="H178" i="49"/>
  <c r="J178" i="49" s="1"/>
  <c r="G178" i="49"/>
  <c r="H179" i="49"/>
  <c r="J179" i="49" s="1"/>
  <c r="G179" i="49"/>
  <c r="I179" i="49" s="1"/>
  <c r="H180" i="49"/>
  <c r="J180" i="49" s="1"/>
  <c r="G180" i="49"/>
  <c r="I180" i="49" s="1"/>
  <c r="I181" i="49"/>
  <c r="H181" i="49"/>
  <c r="J181" i="49" s="1"/>
  <c r="G181" i="49"/>
  <c r="H182" i="49"/>
  <c r="J182" i="49" s="1"/>
  <c r="G182" i="49"/>
  <c r="I182"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H190" i="49"/>
  <c r="J190" i="49" s="1"/>
  <c r="G190" i="49"/>
  <c r="I190" i="49" s="1"/>
  <c r="I191" i="49"/>
  <c r="H191" i="49"/>
  <c r="J191" i="49" s="1"/>
  <c r="G191" i="49"/>
  <c r="H192" i="49"/>
  <c r="J192" i="49" s="1"/>
  <c r="G192" i="49"/>
  <c r="I192" i="49" s="1"/>
  <c r="H193" i="49"/>
  <c r="J193" i="49" s="1"/>
  <c r="G193" i="49"/>
  <c r="I193" i="49" s="1"/>
  <c r="H196" i="49"/>
  <c r="J196" i="49" s="1"/>
  <c r="G196" i="49"/>
  <c r="I196" i="49" s="1"/>
  <c r="H197" i="49"/>
  <c r="J197" i="49" s="1"/>
  <c r="G197" i="49"/>
  <c r="I197" i="49" s="1"/>
  <c r="H198" i="49"/>
  <c r="J198" i="49" s="1"/>
  <c r="G198" i="49"/>
  <c r="I198" i="49" s="1"/>
  <c r="I199" i="49"/>
  <c r="H199" i="49"/>
  <c r="J199" i="49" s="1"/>
  <c r="G199" i="49"/>
  <c r="H200" i="49"/>
  <c r="J200" i="49" s="1"/>
  <c r="G200" i="49"/>
  <c r="I200" i="49" s="1"/>
  <c r="H201" i="49"/>
  <c r="J201" i="49" s="1"/>
  <c r="G201" i="49"/>
  <c r="I201" i="49" s="1"/>
  <c r="H202" i="49"/>
  <c r="J202" i="49" s="1"/>
  <c r="G202" i="49"/>
  <c r="I202" i="49" s="1"/>
  <c r="H203" i="49"/>
  <c r="J203" i="49" s="1"/>
  <c r="G203" i="49"/>
  <c r="I203" i="49" s="1"/>
  <c r="J204" i="49"/>
  <c r="I204" i="49"/>
  <c r="H204" i="49"/>
  <c r="G204" i="49"/>
  <c r="H205" i="49"/>
  <c r="J205" i="49" s="1"/>
  <c r="G205" i="49"/>
  <c r="I205" i="49" s="1"/>
  <c r="I206" i="49"/>
  <c r="H206" i="49"/>
  <c r="J206" i="49" s="1"/>
  <c r="G206" i="49"/>
  <c r="H207" i="49"/>
  <c r="J207" i="49" s="1"/>
  <c r="G207" i="49"/>
  <c r="I207" i="49" s="1"/>
  <c r="H208" i="49"/>
  <c r="J208" i="49" s="1"/>
  <c r="G208" i="49"/>
  <c r="I208" i="49" s="1"/>
  <c r="H209" i="49"/>
  <c r="J209" i="49" s="1"/>
  <c r="G209" i="49"/>
  <c r="I209" i="49" s="1"/>
  <c r="H210" i="49"/>
  <c r="J210" i="49" s="1"/>
  <c r="G210" i="49"/>
  <c r="I210" i="49" s="1"/>
  <c r="I213" i="49"/>
  <c r="H213" i="49"/>
  <c r="J213" i="49" s="1"/>
  <c r="G213" i="49"/>
  <c r="I214" i="49"/>
  <c r="H214" i="49"/>
  <c r="J214" i="49" s="1"/>
  <c r="G214" i="49"/>
  <c r="J215" i="49"/>
  <c r="I215" i="49"/>
  <c r="H215" i="49"/>
  <c r="G215" i="49"/>
  <c r="I216" i="49"/>
  <c r="H216" i="49"/>
  <c r="J216" i="49" s="1"/>
  <c r="G216" i="49"/>
  <c r="I219" i="49"/>
  <c r="H219" i="49"/>
  <c r="J219" i="49" s="1"/>
  <c r="G219" i="49"/>
  <c r="H220" i="49"/>
  <c r="J220" i="49" s="1"/>
  <c r="G220" i="49"/>
  <c r="I220" i="49" s="1"/>
  <c r="I221" i="49"/>
  <c r="H221" i="49"/>
  <c r="J221" i="49" s="1"/>
  <c r="G221" i="49"/>
  <c r="H222" i="49"/>
  <c r="J222" i="49" s="1"/>
  <c r="G222" i="49"/>
  <c r="I222" i="49" s="1"/>
  <c r="I223" i="49"/>
  <c r="H223" i="49"/>
  <c r="J223" i="49" s="1"/>
  <c r="G223" i="49"/>
  <c r="H224" i="49"/>
  <c r="J224" i="49" s="1"/>
  <c r="G224" i="49"/>
  <c r="I224" i="49" s="1"/>
  <c r="H227" i="49"/>
  <c r="J227" i="49" s="1"/>
  <c r="G227" i="49"/>
  <c r="I227" i="49" s="1"/>
  <c r="H228" i="49"/>
  <c r="J228" i="49" s="1"/>
  <c r="G228" i="49"/>
  <c r="I228"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H239" i="49"/>
  <c r="J239" i="49" s="1"/>
  <c r="G239" i="49"/>
  <c r="I239" i="49" s="1"/>
  <c r="H240" i="49"/>
  <c r="J240" i="49" s="1"/>
  <c r="G240" i="49"/>
  <c r="I240" i="49" s="1"/>
  <c r="J243" i="49"/>
  <c r="I243" i="49"/>
  <c r="H243" i="49"/>
  <c r="G243" i="49"/>
  <c r="J244" i="49"/>
  <c r="I244" i="49"/>
  <c r="H244" i="49"/>
  <c r="G244" i="49"/>
  <c r="H247" i="49"/>
  <c r="J247" i="49" s="1"/>
  <c r="G247" i="49"/>
  <c r="I247" i="49" s="1"/>
  <c r="H248" i="49"/>
  <c r="J248" i="49" s="1"/>
  <c r="G248" i="49"/>
  <c r="I248" i="49" s="1"/>
  <c r="H249" i="49"/>
  <c r="J249" i="49" s="1"/>
  <c r="G249" i="49"/>
  <c r="I249" i="49" s="1"/>
  <c r="H250" i="49"/>
  <c r="J250" i="49" s="1"/>
  <c r="G250" i="49"/>
  <c r="I250" i="49" s="1"/>
  <c r="H251" i="49"/>
  <c r="J251" i="49" s="1"/>
  <c r="G251" i="49"/>
  <c r="I251" i="49" s="1"/>
  <c r="H254" i="49"/>
  <c r="J254" i="49" s="1"/>
  <c r="G254" i="49"/>
  <c r="I254" i="49" s="1"/>
  <c r="H255" i="49"/>
  <c r="J255" i="49" s="1"/>
  <c r="G255" i="49"/>
  <c r="I255" i="49" s="1"/>
  <c r="I256" i="49"/>
  <c r="H256" i="49"/>
  <c r="J256" i="49" s="1"/>
  <c r="G256" i="49"/>
  <c r="H257" i="49"/>
  <c r="J257" i="49" s="1"/>
  <c r="G257" i="49"/>
  <c r="I257" i="49" s="1"/>
  <c r="H258" i="49"/>
  <c r="J258" i="49" s="1"/>
  <c r="G258" i="49"/>
  <c r="I258" i="49" s="1"/>
  <c r="H259" i="49"/>
  <c r="J259" i="49" s="1"/>
  <c r="G259" i="49"/>
  <c r="I259" i="49" s="1"/>
  <c r="I260" i="49"/>
  <c r="H260" i="49"/>
  <c r="J260" i="49" s="1"/>
  <c r="G260" i="49"/>
  <c r="H261" i="49"/>
  <c r="J261" i="49" s="1"/>
  <c r="G261" i="49"/>
  <c r="I261" i="49" s="1"/>
  <c r="H264" i="49"/>
  <c r="J264" i="49" s="1"/>
  <c r="G264" i="49"/>
  <c r="I264" i="49" s="1"/>
  <c r="H265" i="49"/>
  <c r="J265" i="49" s="1"/>
  <c r="G265" i="49"/>
  <c r="I265" i="49" s="1"/>
  <c r="J266" i="49"/>
  <c r="I266" i="49"/>
  <c r="H266" i="49"/>
  <c r="G266" i="49"/>
  <c r="H267" i="49"/>
  <c r="J267" i="49" s="1"/>
  <c r="G267" i="49"/>
  <c r="I267" i="49" s="1"/>
  <c r="I268" i="49"/>
  <c r="H268" i="49"/>
  <c r="J268" i="49" s="1"/>
  <c r="G268" i="49"/>
  <c r="H269" i="49"/>
  <c r="J269" i="49" s="1"/>
  <c r="G269" i="49"/>
  <c r="I269" i="49" s="1"/>
  <c r="H270" i="49"/>
  <c r="J270" i="49" s="1"/>
  <c r="G270" i="49"/>
  <c r="I270" i="49" s="1"/>
  <c r="H273" i="49"/>
  <c r="J273" i="49" s="1"/>
  <c r="G273" i="49"/>
  <c r="I273" i="49" s="1"/>
  <c r="H274" i="49"/>
  <c r="J274" i="49" s="1"/>
  <c r="G274" i="49"/>
  <c r="I274"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I282" i="49"/>
  <c r="H282" i="49"/>
  <c r="J282" i="49" s="1"/>
  <c r="G282" i="49"/>
  <c r="H283" i="49"/>
  <c r="J283" i="49" s="1"/>
  <c r="G283" i="49"/>
  <c r="I283" i="49" s="1"/>
  <c r="H284" i="49"/>
  <c r="J284" i="49" s="1"/>
  <c r="G284" i="49"/>
  <c r="I284" i="49" s="1"/>
  <c r="I285" i="49"/>
  <c r="H285" i="49"/>
  <c r="J285" i="49" s="1"/>
  <c r="G285" i="49"/>
  <c r="H286" i="49"/>
  <c r="J286" i="49" s="1"/>
  <c r="G286" i="49"/>
  <c r="I286" i="49" s="1"/>
  <c r="H287" i="49"/>
  <c r="J287" i="49" s="1"/>
  <c r="G287" i="49"/>
  <c r="I287" i="49" s="1"/>
  <c r="H288" i="49"/>
  <c r="J288" i="49" s="1"/>
  <c r="G288" i="49"/>
  <c r="I288" i="49" s="1"/>
  <c r="H291" i="49"/>
  <c r="J291" i="49" s="1"/>
  <c r="G291" i="49"/>
  <c r="I291" i="49" s="1"/>
  <c r="I292" i="49"/>
  <c r="H292" i="49"/>
  <c r="J292" i="49" s="1"/>
  <c r="G292" i="49"/>
  <c r="H293" i="49"/>
  <c r="J293" i="49" s="1"/>
  <c r="G293" i="49"/>
  <c r="I293" i="49" s="1"/>
  <c r="J296" i="49"/>
  <c r="I296" i="49"/>
  <c r="H296" i="49"/>
  <c r="G296" i="49"/>
  <c r="H297" i="49"/>
  <c r="J297" i="49" s="1"/>
  <c r="G297" i="49"/>
  <c r="I297" i="49" s="1"/>
  <c r="H298" i="49"/>
  <c r="J298" i="49" s="1"/>
  <c r="G298" i="49"/>
  <c r="I298" i="49" s="1"/>
  <c r="H299" i="49"/>
  <c r="J299" i="49" s="1"/>
  <c r="G299" i="49"/>
  <c r="I299" i="49" s="1"/>
  <c r="H300" i="49"/>
  <c r="J300" i="49" s="1"/>
  <c r="G300" i="49"/>
  <c r="I300" i="49" s="1"/>
  <c r="H301" i="49"/>
  <c r="J301" i="49" s="1"/>
  <c r="G301" i="49"/>
  <c r="I301" i="49" s="1"/>
  <c r="H302" i="49"/>
  <c r="J302" i="49" s="1"/>
  <c r="G302" i="49"/>
  <c r="I302" i="49" s="1"/>
  <c r="H303" i="49"/>
  <c r="J303" i="49" s="1"/>
  <c r="G303" i="49"/>
  <c r="I303" i="49" s="1"/>
  <c r="H306" i="49"/>
  <c r="J306" i="49" s="1"/>
  <c r="G306" i="49"/>
  <c r="I306" i="49" s="1"/>
  <c r="J307" i="49"/>
  <c r="I307" i="49"/>
  <c r="H307" i="49"/>
  <c r="G307" i="49"/>
  <c r="H308" i="49"/>
  <c r="J308" i="49" s="1"/>
  <c r="G308" i="49"/>
  <c r="I308" i="49" s="1"/>
  <c r="H309" i="49"/>
  <c r="J309" i="49" s="1"/>
  <c r="G309" i="49"/>
  <c r="I309" i="49" s="1"/>
  <c r="H310" i="49"/>
  <c r="J310" i="49" s="1"/>
  <c r="G310" i="49"/>
  <c r="I310" i="49" s="1"/>
  <c r="H311" i="49"/>
  <c r="J311" i="49" s="1"/>
  <c r="G311" i="49"/>
  <c r="I311" i="49" s="1"/>
  <c r="H312" i="49"/>
  <c r="J312" i="49" s="1"/>
  <c r="G312" i="49"/>
  <c r="I312" i="49" s="1"/>
  <c r="H315" i="49"/>
  <c r="J315" i="49" s="1"/>
  <c r="G315" i="49"/>
  <c r="I315" i="49" s="1"/>
  <c r="H316" i="49"/>
  <c r="J316" i="49" s="1"/>
  <c r="G316" i="49"/>
  <c r="I316" i="49" s="1"/>
  <c r="H317" i="49"/>
  <c r="J317" i="49" s="1"/>
  <c r="G317" i="49"/>
  <c r="I317" i="49" s="1"/>
  <c r="H318" i="49"/>
  <c r="J318" i="49" s="1"/>
  <c r="G318" i="49"/>
  <c r="I318" i="49" s="1"/>
  <c r="I319" i="49"/>
  <c r="H319" i="49"/>
  <c r="J319" i="49" s="1"/>
  <c r="G319" i="49"/>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I329" i="49"/>
  <c r="H329" i="49"/>
  <c r="J329" i="49" s="1"/>
  <c r="G329" i="49"/>
  <c r="I330" i="49"/>
  <c r="H330" i="49"/>
  <c r="J330" i="49" s="1"/>
  <c r="G330" i="49"/>
  <c r="I331" i="49"/>
  <c r="H331" i="49"/>
  <c r="J331" i="49" s="1"/>
  <c r="G331" i="49"/>
  <c r="I332" i="49"/>
  <c r="H332" i="49"/>
  <c r="J332" i="49" s="1"/>
  <c r="G332" i="49"/>
  <c r="H335" i="49"/>
  <c r="J335" i="49" s="1"/>
  <c r="G335" i="49"/>
  <c r="I335" i="49" s="1"/>
  <c r="H336" i="49"/>
  <c r="J336" i="49" s="1"/>
  <c r="G336" i="49"/>
  <c r="I336" i="49" s="1"/>
  <c r="H339" i="49"/>
  <c r="J339" i="49" s="1"/>
  <c r="G339" i="49"/>
  <c r="I339" i="49" s="1"/>
  <c r="H340" i="49"/>
  <c r="J340" i="49" s="1"/>
  <c r="G340" i="49"/>
  <c r="I340" i="49" s="1"/>
  <c r="H341" i="49"/>
  <c r="J341" i="49" s="1"/>
  <c r="G341" i="49"/>
  <c r="I341"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H351" i="49"/>
  <c r="J351" i="49" s="1"/>
  <c r="G351" i="49"/>
  <c r="I351" i="49" s="1"/>
  <c r="H352" i="49"/>
  <c r="J352" i="49" s="1"/>
  <c r="G352" i="49"/>
  <c r="I352" i="49" s="1"/>
  <c r="H353" i="49"/>
  <c r="J353" i="49" s="1"/>
  <c r="G353" i="49"/>
  <c r="I353" i="49" s="1"/>
  <c r="J354" i="49"/>
  <c r="I354" i="49"/>
  <c r="H354" i="49"/>
  <c r="G354" i="49"/>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I365" i="49"/>
  <c r="H365" i="49"/>
  <c r="J365" i="49" s="1"/>
  <c r="G365" i="49"/>
  <c r="I366" i="49"/>
  <c r="H366" i="49"/>
  <c r="J366" i="49" s="1"/>
  <c r="G366" i="49"/>
  <c r="H369" i="49"/>
  <c r="J369" i="49" s="1"/>
  <c r="G369" i="49"/>
  <c r="I369" i="49" s="1"/>
  <c r="I370" i="49"/>
  <c r="H370" i="49"/>
  <c r="J370" i="49" s="1"/>
  <c r="G370" i="49"/>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I379" i="49"/>
  <c r="H379" i="49"/>
  <c r="J379" i="49" s="1"/>
  <c r="G379" i="49"/>
  <c r="H380" i="49"/>
  <c r="J380" i="49" s="1"/>
  <c r="G380" i="49"/>
  <c r="I380" i="49" s="1"/>
  <c r="H381" i="49"/>
  <c r="J381" i="49" s="1"/>
  <c r="G381" i="49"/>
  <c r="I381" i="49" s="1"/>
  <c r="J382" i="49"/>
  <c r="I382" i="49"/>
  <c r="H382" i="49"/>
  <c r="G382" i="49"/>
  <c r="H383" i="49"/>
  <c r="J383" i="49" s="1"/>
  <c r="G383" i="49"/>
  <c r="I383" i="49" s="1"/>
  <c r="H384" i="49"/>
  <c r="J384" i="49" s="1"/>
  <c r="G384" i="49"/>
  <c r="I384" i="49" s="1"/>
  <c r="H385" i="49"/>
  <c r="J385" i="49" s="1"/>
  <c r="G385" i="49"/>
  <c r="I385" i="49" s="1"/>
  <c r="H386" i="49"/>
  <c r="J386" i="49" s="1"/>
  <c r="G386" i="49"/>
  <c r="I386" i="49" s="1"/>
  <c r="H387" i="49"/>
  <c r="J387" i="49" s="1"/>
  <c r="G387" i="49"/>
  <c r="I387" i="49" s="1"/>
  <c r="I388" i="49"/>
  <c r="H388" i="49"/>
  <c r="J388" i="49" s="1"/>
  <c r="G388" i="49"/>
  <c r="H389" i="49"/>
  <c r="J389" i="49" s="1"/>
  <c r="G389" i="49"/>
  <c r="I389" i="49" s="1"/>
  <c r="H390" i="49"/>
  <c r="J390" i="49" s="1"/>
  <c r="G390" i="49"/>
  <c r="I390" i="49" s="1"/>
  <c r="H391" i="49"/>
  <c r="J391" i="49" s="1"/>
  <c r="G391" i="49"/>
  <c r="I391" i="49" s="1"/>
  <c r="H392" i="49"/>
  <c r="J392" i="49" s="1"/>
  <c r="G392" i="49"/>
  <c r="I392" i="49" s="1"/>
  <c r="I393" i="49"/>
  <c r="H393" i="49"/>
  <c r="J393" i="49" s="1"/>
  <c r="G393" i="49"/>
  <c r="H394" i="49"/>
  <c r="J394" i="49" s="1"/>
  <c r="G394" i="49"/>
  <c r="I394" i="49" s="1"/>
  <c r="H397" i="49"/>
  <c r="J397" i="49" s="1"/>
  <c r="G397" i="49"/>
  <c r="I397" i="49" s="1"/>
  <c r="H398" i="49"/>
  <c r="J398" i="49" s="1"/>
  <c r="G398" i="49"/>
  <c r="I398" i="49" s="1"/>
  <c r="H399" i="49"/>
  <c r="J399" i="49" s="1"/>
  <c r="G399" i="49"/>
  <c r="I399" i="49" s="1"/>
  <c r="I402" i="49"/>
  <c r="H402" i="49"/>
  <c r="J402" i="49" s="1"/>
  <c r="G402" i="49"/>
  <c r="H403" i="49"/>
  <c r="J403" i="49" s="1"/>
  <c r="G403" i="49"/>
  <c r="I403" i="49" s="1"/>
  <c r="H404" i="49"/>
  <c r="J404" i="49" s="1"/>
  <c r="G404" i="49"/>
  <c r="I404" i="49" s="1"/>
  <c r="H405" i="49"/>
  <c r="J405" i="49" s="1"/>
  <c r="G405" i="49"/>
  <c r="I405"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H415" i="49"/>
  <c r="J415" i="49" s="1"/>
  <c r="G415" i="49"/>
  <c r="I415" i="49" s="1"/>
  <c r="I416" i="49"/>
  <c r="H416" i="49"/>
  <c r="J416" i="49" s="1"/>
  <c r="G416" i="49"/>
  <c r="H417" i="49"/>
  <c r="J417" i="49" s="1"/>
  <c r="G417" i="49"/>
  <c r="I417" i="49" s="1"/>
  <c r="H418" i="49"/>
  <c r="J418" i="49" s="1"/>
  <c r="G418" i="49"/>
  <c r="I418"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8" i="49"/>
  <c r="J428" i="49" s="1"/>
  <c r="G428" i="49"/>
  <c r="I428" i="49" s="1"/>
  <c r="H429" i="49"/>
  <c r="J429" i="49" s="1"/>
  <c r="G429" i="49"/>
  <c r="I429" i="49" s="1"/>
  <c r="J430" i="49"/>
  <c r="I430" i="49"/>
  <c r="H430" i="49"/>
  <c r="G430" i="49"/>
  <c r="I431" i="49"/>
  <c r="H431" i="49"/>
  <c r="J431" i="49" s="1"/>
  <c r="G431" i="49"/>
  <c r="H432" i="49"/>
  <c r="J432" i="49" s="1"/>
  <c r="G432" i="49"/>
  <c r="I432" i="49" s="1"/>
  <c r="H433" i="49"/>
  <c r="J433" i="49" s="1"/>
  <c r="G433" i="49"/>
  <c r="I433" i="49" s="1"/>
  <c r="H434" i="49"/>
  <c r="J434" i="49" s="1"/>
  <c r="G434" i="49"/>
  <c r="I434" i="49" s="1"/>
  <c r="H435" i="49"/>
  <c r="J435" i="49" s="1"/>
  <c r="G435" i="49"/>
  <c r="I435" i="49" s="1"/>
  <c r="H436" i="49"/>
  <c r="J436" i="49" s="1"/>
  <c r="G436" i="49"/>
  <c r="I436" i="49" s="1"/>
  <c r="H437" i="49"/>
  <c r="J437" i="49" s="1"/>
  <c r="G437" i="49"/>
  <c r="I437" i="49" s="1"/>
  <c r="H438" i="49"/>
  <c r="J438" i="49" s="1"/>
  <c r="G438" i="49"/>
  <c r="I438" i="49" s="1"/>
  <c r="I441" i="49"/>
  <c r="H441" i="49"/>
  <c r="J441" i="49" s="1"/>
  <c r="G441" i="49"/>
  <c r="I442" i="49"/>
  <c r="H442" i="49"/>
  <c r="J442" i="49" s="1"/>
  <c r="G442" i="49"/>
  <c r="H445" i="49"/>
  <c r="J445" i="49" s="1"/>
  <c r="G445" i="49"/>
  <c r="I445" i="49" s="1"/>
  <c r="I446" i="49"/>
  <c r="H446" i="49"/>
  <c r="J446" i="49" s="1"/>
  <c r="G446" i="49"/>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4" i="49"/>
  <c r="J454" i="49" s="1"/>
  <c r="G454" i="49"/>
  <c r="I454" i="49" s="1"/>
  <c r="H455" i="49"/>
  <c r="J455" i="49" s="1"/>
  <c r="G455" i="49"/>
  <c r="I455" i="49" s="1"/>
  <c r="H458" i="49"/>
  <c r="J458" i="49" s="1"/>
  <c r="G458" i="49"/>
  <c r="I458" i="49" s="1"/>
  <c r="I459" i="49"/>
  <c r="H459" i="49"/>
  <c r="J459" i="49" s="1"/>
  <c r="G459" i="49"/>
  <c r="H460" i="49"/>
  <c r="J460" i="49" s="1"/>
  <c r="G460" i="49"/>
  <c r="I460" i="49" s="1"/>
  <c r="H461" i="49"/>
  <c r="J461" i="49" s="1"/>
  <c r="G461" i="49"/>
  <c r="I461" i="49" s="1"/>
  <c r="H462" i="49"/>
  <c r="J462" i="49" s="1"/>
  <c r="G462" i="49"/>
  <c r="I462" i="49" s="1"/>
  <c r="H463" i="49"/>
  <c r="J463" i="49" s="1"/>
  <c r="G463" i="49"/>
  <c r="I463" i="49" s="1"/>
  <c r="I464" i="49"/>
  <c r="H464" i="49"/>
  <c r="J464" i="49" s="1"/>
  <c r="G464" i="49"/>
  <c r="I465" i="49"/>
  <c r="H465" i="49"/>
  <c r="J465" i="49" s="1"/>
  <c r="G465" i="49"/>
  <c r="H466" i="49"/>
  <c r="J466" i="49" s="1"/>
  <c r="G466" i="49"/>
  <c r="I466" i="49" s="1"/>
  <c r="H467" i="49"/>
  <c r="J467" i="49" s="1"/>
  <c r="G467" i="49"/>
  <c r="I467" i="49" s="1"/>
  <c r="H470" i="49"/>
  <c r="J470" i="49" s="1"/>
  <c r="G470" i="49"/>
  <c r="I470" i="49" s="1"/>
  <c r="I471" i="49"/>
  <c r="H471" i="49"/>
  <c r="J471" i="49" s="1"/>
  <c r="G471" i="49"/>
  <c r="H472" i="49"/>
  <c r="J472" i="49" s="1"/>
  <c r="G472" i="49"/>
  <c r="I472" i="49" s="1"/>
  <c r="H473" i="49"/>
  <c r="J473" i="49" s="1"/>
  <c r="G473" i="49"/>
  <c r="I473" i="49" s="1"/>
  <c r="H474" i="49"/>
  <c r="J474" i="49" s="1"/>
  <c r="G474" i="49"/>
  <c r="I474" i="49" s="1"/>
  <c r="H475" i="49"/>
  <c r="J475" i="49" s="1"/>
  <c r="G475" i="49"/>
  <c r="I475" i="49" s="1"/>
  <c r="I476" i="49"/>
  <c r="H476" i="49"/>
  <c r="J476" i="49" s="1"/>
  <c r="G476" i="49"/>
  <c r="H477" i="49"/>
  <c r="J477" i="49" s="1"/>
  <c r="G477" i="49"/>
  <c r="I477" i="49" s="1"/>
  <c r="H480" i="49"/>
  <c r="J480" i="49" s="1"/>
  <c r="G480" i="49"/>
  <c r="I480" i="49" s="1"/>
  <c r="H481" i="49"/>
  <c r="J481" i="49" s="1"/>
  <c r="G481" i="49"/>
  <c r="I481" i="49" s="1"/>
  <c r="J482" i="49"/>
  <c r="I482" i="49"/>
  <c r="H482" i="49"/>
  <c r="G482" i="49"/>
  <c r="H483" i="49"/>
  <c r="J483" i="49" s="1"/>
  <c r="G483" i="49"/>
  <c r="I483" i="49" s="1"/>
  <c r="H484" i="49"/>
  <c r="J484" i="49" s="1"/>
  <c r="G484" i="49"/>
  <c r="I484"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I496" i="49"/>
  <c r="H496" i="49"/>
  <c r="J496" i="49" s="1"/>
  <c r="G496" i="49"/>
  <c r="H497" i="49"/>
  <c r="J497" i="49" s="1"/>
  <c r="G497" i="49"/>
  <c r="I497"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I507" i="49"/>
  <c r="H507" i="49"/>
  <c r="J507" i="49" s="1"/>
  <c r="G507" i="49"/>
  <c r="H508" i="49"/>
  <c r="J508" i="49" s="1"/>
  <c r="G508" i="49"/>
  <c r="I508" i="49" s="1"/>
  <c r="H511" i="49"/>
  <c r="J511" i="49" s="1"/>
  <c r="G511" i="49"/>
  <c r="I511" i="49" s="1"/>
  <c r="J512" i="49"/>
  <c r="I512" i="49"/>
  <c r="H512" i="49"/>
  <c r="G512" i="49"/>
  <c r="H513" i="49"/>
  <c r="J513" i="49" s="1"/>
  <c r="G513" i="49"/>
  <c r="I513" i="49" s="1"/>
  <c r="H514" i="49"/>
  <c r="J514" i="49" s="1"/>
  <c r="G514" i="49"/>
  <c r="I514" i="49" s="1"/>
  <c r="H515" i="49"/>
  <c r="J515" i="49" s="1"/>
  <c r="G515" i="49"/>
  <c r="I515" i="49" s="1"/>
  <c r="H516" i="49"/>
  <c r="J516" i="49" s="1"/>
  <c r="G516" i="49"/>
  <c r="I516" i="49" s="1"/>
  <c r="J517" i="49"/>
  <c r="I517" i="49"/>
  <c r="H517" i="49"/>
  <c r="G517" i="49"/>
  <c r="H518" i="49"/>
  <c r="J518" i="49" s="1"/>
  <c r="G518" i="49"/>
  <c r="I518" i="49" s="1"/>
  <c r="H519" i="49"/>
  <c r="J519" i="49" s="1"/>
  <c r="G519" i="49"/>
  <c r="I519" i="49" s="1"/>
  <c r="H522" i="49"/>
  <c r="J522" i="49" s="1"/>
  <c r="G522" i="49"/>
  <c r="I522" i="49" s="1"/>
  <c r="I523" i="49"/>
  <c r="H523" i="49"/>
  <c r="J523" i="49" s="1"/>
  <c r="G523" i="49"/>
  <c r="H524" i="49"/>
  <c r="J524" i="49" s="1"/>
  <c r="G524" i="49"/>
  <c r="I524" i="49" s="1"/>
  <c r="H525" i="49"/>
  <c r="J525" i="49" s="1"/>
  <c r="G525" i="49"/>
  <c r="I525" i="49" s="1"/>
  <c r="I526" i="49"/>
  <c r="H526" i="49"/>
  <c r="J526" i="49" s="1"/>
  <c r="G526" i="49"/>
  <c r="H527" i="49"/>
  <c r="J527" i="49" s="1"/>
  <c r="G527" i="49"/>
  <c r="I527" i="49" s="1"/>
  <c r="H528" i="49"/>
  <c r="J528" i="49" s="1"/>
  <c r="G528" i="49"/>
  <c r="I528" i="49" s="1"/>
  <c r="H529" i="49"/>
  <c r="J529" i="49" s="1"/>
  <c r="G529" i="49"/>
  <c r="I529"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H540" i="49"/>
  <c r="J540" i="49" s="1"/>
  <c r="G540" i="49"/>
  <c r="I540" i="49" s="1"/>
  <c r="H543" i="49"/>
  <c r="J543" i="49" s="1"/>
  <c r="G543" i="49"/>
  <c r="I543" i="49" s="1"/>
  <c r="I544" i="49"/>
  <c r="H544" i="49"/>
  <c r="J544" i="49" s="1"/>
  <c r="G544" i="49"/>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I558" i="49"/>
  <c r="H558" i="49"/>
  <c r="J558" i="49" s="1"/>
  <c r="G558" i="49"/>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H568" i="49"/>
  <c r="J568" i="49" s="1"/>
  <c r="G568" i="49"/>
  <c r="I568" i="49" s="1"/>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H575" i="49"/>
  <c r="J575" i="49" s="1"/>
  <c r="G575" i="49"/>
  <c r="I575" i="49" s="1"/>
  <c r="J576" i="49"/>
  <c r="I576" i="49"/>
  <c r="H576" i="49"/>
  <c r="G576" i="49"/>
  <c r="H577" i="49"/>
  <c r="J577" i="49" s="1"/>
  <c r="G577" i="49"/>
  <c r="I577" i="49" s="1"/>
  <c r="H580" i="49"/>
  <c r="J580" i="49" s="1"/>
  <c r="G580" i="49"/>
  <c r="I580" i="49" s="1"/>
  <c r="H581" i="49"/>
  <c r="J581" i="49" s="1"/>
  <c r="G581" i="49"/>
  <c r="I581" i="49" s="1"/>
  <c r="H582" i="49"/>
  <c r="J582" i="49" s="1"/>
  <c r="G582" i="49"/>
  <c r="I582" i="49" s="1"/>
  <c r="I585" i="49"/>
  <c r="H585" i="49"/>
  <c r="J585" i="49" s="1"/>
  <c r="G585" i="49"/>
  <c r="H586" i="49"/>
  <c r="J586" i="49" s="1"/>
  <c r="G586" i="49"/>
  <c r="I586" i="49" s="1"/>
  <c r="H587" i="49"/>
  <c r="J587" i="49" s="1"/>
  <c r="G587" i="49"/>
  <c r="I587" i="49" s="1"/>
  <c r="H588" i="49"/>
  <c r="J588" i="49" s="1"/>
  <c r="G588" i="49"/>
  <c r="I588" i="49" s="1"/>
  <c r="H589" i="49"/>
  <c r="J589" i="49" s="1"/>
  <c r="G589" i="49"/>
  <c r="I589" i="49" s="1"/>
  <c r="J590" i="49"/>
  <c r="I590" i="49"/>
  <c r="H590" i="49"/>
  <c r="G590" i="49"/>
  <c r="H591" i="49"/>
  <c r="J591" i="49" s="1"/>
  <c r="G591" i="49"/>
  <c r="I591" i="49" s="1"/>
  <c r="H592" i="49"/>
  <c r="J592" i="49" s="1"/>
  <c r="G592" i="49"/>
  <c r="I592" i="49" s="1"/>
  <c r="J593" i="49"/>
  <c r="I593" i="49"/>
  <c r="H593" i="49"/>
  <c r="G593" i="49"/>
  <c r="H594" i="49"/>
  <c r="J594" i="49" s="1"/>
  <c r="G594" i="49"/>
  <c r="I594" i="49" s="1"/>
  <c r="H595" i="49"/>
  <c r="J595" i="49" s="1"/>
  <c r="G595" i="49"/>
  <c r="I595" i="49" s="1"/>
  <c r="H596" i="49"/>
  <c r="J596" i="49" s="1"/>
  <c r="G596" i="49"/>
  <c r="I596" i="49" s="1"/>
  <c r="H597" i="49"/>
  <c r="J597" i="49" s="1"/>
  <c r="G597" i="49"/>
  <c r="I597" i="49" s="1"/>
  <c r="H598" i="49"/>
  <c r="J598" i="49" s="1"/>
  <c r="G598" i="49"/>
  <c r="I598" i="49" s="1"/>
  <c r="H599" i="49"/>
  <c r="J599" i="49" s="1"/>
  <c r="G599" i="49"/>
  <c r="I599" i="49" s="1"/>
  <c r="J600" i="49"/>
  <c r="I600" i="49"/>
  <c r="H600" i="49"/>
  <c r="G600" i="49"/>
  <c r="H601" i="49"/>
  <c r="J601" i="49" s="1"/>
  <c r="G601" i="49"/>
  <c r="I601" i="49" s="1"/>
  <c r="H602" i="49"/>
  <c r="J602" i="49" s="1"/>
  <c r="G602" i="49"/>
  <c r="I602" i="49" s="1"/>
  <c r="H603" i="49"/>
  <c r="J603" i="49" s="1"/>
  <c r="G603" i="49"/>
  <c r="I603" i="49" s="1"/>
  <c r="H604" i="49"/>
  <c r="J604" i="49" s="1"/>
  <c r="G604" i="49"/>
  <c r="I604" i="49" s="1"/>
  <c r="J605" i="49"/>
  <c r="I605" i="49"/>
  <c r="H605" i="49"/>
  <c r="G605" i="49"/>
  <c r="H606" i="49"/>
  <c r="J606" i="49" s="1"/>
  <c r="G606" i="49"/>
  <c r="I606" i="49" s="1"/>
  <c r="H609" i="49"/>
  <c r="J609" i="49" s="1"/>
  <c r="G609" i="49"/>
  <c r="I609" i="49" s="1"/>
  <c r="H610" i="49"/>
  <c r="J610" i="49" s="1"/>
  <c r="G610" i="49"/>
  <c r="I610" i="49" s="1"/>
  <c r="H611" i="49"/>
  <c r="J611" i="49" s="1"/>
  <c r="G611" i="49"/>
  <c r="I611" i="49" s="1"/>
  <c r="H612" i="49"/>
  <c r="J612" i="49" s="1"/>
  <c r="G612" i="49"/>
  <c r="I612" i="49" s="1"/>
  <c r="H613" i="49"/>
  <c r="J613" i="49" s="1"/>
  <c r="G613" i="49"/>
  <c r="I613" i="49" s="1"/>
  <c r="H614" i="49"/>
  <c r="J614" i="49" s="1"/>
  <c r="G614" i="49"/>
  <c r="I614" i="49" s="1"/>
  <c r="H615" i="49"/>
  <c r="J615" i="49" s="1"/>
  <c r="G615" i="49"/>
  <c r="I615" i="49" s="1"/>
  <c r="H618" i="49"/>
  <c r="J618" i="49" s="1"/>
  <c r="G618" i="49"/>
  <c r="I618" i="49" s="1"/>
  <c r="H619" i="49"/>
  <c r="J619" i="49" s="1"/>
  <c r="G619" i="49"/>
  <c r="I619" i="49" s="1"/>
  <c r="H620" i="49"/>
  <c r="J620" i="49" s="1"/>
  <c r="G620" i="49"/>
  <c r="I620" i="49" s="1"/>
  <c r="H623" i="49"/>
  <c r="J623" i="49" s="1"/>
  <c r="G623" i="49"/>
  <c r="I623" i="49" s="1"/>
  <c r="H624" i="49"/>
  <c r="J624" i="49" s="1"/>
  <c r="G624" i="49"/>
  <c r="I62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K28" i="57"/>
  <c r="J28" i="57"/>
  <c r="H30" i="57"/>
  <c r="I27" i="57" s="1"/>
  <c r="F30" i="57"/>
  <c r="G28" i="57" s="1"/>
  <c r="D30" i="57"/>
  <c r="E27" i="57" s="1"/>
  <c r="B30" i="57"/>
  <c r="C28"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4" i="53" s="1"/>
  <c r="F38" i="53"/>
  <c r="G36" i="53" s="1"/>
  <c r="D38" i="53"/>
  <c r="E35"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1" i="53"/>
  <c r="J41" i="53"/>
  <c r="I60" i="53"/>
  <c r="G60" i="53"/>
  <c r="E60" i="53"/>
  <c r="C60" i="53"/>
  <c r="B5" i="54"/>
  <c r="F5" i="54" s="1"/>
  <c r="K8" i="54"/>
  <c r="J8" i="54"/>
  <c r="K9" i="54"/>
  <c r="J9" i="54"/>
  <c r="K10" i="54"/>
  <c r="J10" i="54"/>
  <c r="K11" i="54"/>
  <c r="J11" i="54"/>
  <c r="H13" i="54"/>
  <c r="I9" i="54" s="1"/>
  <c r="F13" i="54"/>
  <c r="G11" i="54" s="1"/>
  <c r="D13" i="54"/>
  <c r="E9" i="54" s="1"/>
  <c r="B13" i="54"/>
  <c r="C11" i="54" s="1"/>
  <c r="K7" i="54"/>
  <c r="J7" i="54"/>
  <c r="H18" i="54"/>
  <c r="F18" i="54"/>
  <c r="G18" i="54" s="1"/>
  <c r="D18" i="54"/>
  <c r="B18" i="54"/>
  <c r="C18" i="54" s="1"/>
  <c r="K16" i="54"/>
  <c r="J16" i="54"/>
  <c r="K22" i="54"/>
  <c r="J22" i="54"/>
  <c r="K23" i="54"/>
  <c r="J23" i="54"/>
  <c r="K24" i="54"/>
  <c r="J24" i="54"/>
  <c r="K25" i="54"/>
  <c r="J25" i="54"/>
  <c r="H27" i="54"/>
  <c r="I23" i="54" s="1"/>
  <c r="F27" i="54"/>
  <c r="G25" i="54" s="1"/>
  <c r="D27" i="54"/>
  <c r="E22" i="54" s="1"/>
  <c r="B27" i="54"/>
  <c r="C25" i="54" s="1"/>
  <c r="K21" i="54"/>
  <c r="J21"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8" i="54" s="1"/>
  <c r="B42" i="54"/>
  <c r="C40" i="54" s="1"/>
  <c r="K30" i="54"/>
  <c r="J30" i="54"/>
  <c r="K46" i="54"/>
  <c r="J46" i="54"/>
  <c r="K47" i="54"/>
  <c r="J47" i="54"/>
  <c r="K48" i="54"/>
  <c r="J48" i="54"/>
  <c r="K49" i="54"/>
  <c r="J49" i="54"/>
  <c r="K50" i="54"/>
  <c r="J50" i="54"/>
  <c r="K51" i="54"/>
  <c r="J51" i="54"/>
  <c r="K52" i="54"/>
  <c r="J52" i="54"/>
  <c r="K53" i="54"/>
  <c r="J53" i="54"/>
  <c r="K54" i="54"/>
  <c r="J54" i="54"/>
  <c r="K55" i="54"/>
  <c r="J55" i="54"/>
  <c r="H57" i="54"/>
  <c r="I54" i="54" s="1"/>
  <c r="F57" i="54"/>
  <c r="G55" i="54" s="1"/>
  <c r="D57" i="54"/>
  <c r="E52" i="54" s="1"/>
  <c r="B57" i="54"/>
  <c r="C55" i="54" s="1"/>
  <c r="K45" i="54"/>
  <c r="J45"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K80" i="54"/>
  <c r="J80" i="54"/>
  <c r="H82" i="54"/>
  <c r="I79" i="54" s="1"/>
  <c r="F82" i="54"/>
  <c r="G80" i="54" s="1"/>
  <c r="D82" i="54"/>
  <c r="E79" i="54" s="1"/>
  <c r="B82" i="54"/>
  <c r="C80" i="54" s="1"/>
  <c r="K60" i="54"/>
  <c r="J60" i="54"/>
  <c r="I84" i="54"/>
  <c r="G84" i="54"/>
  <c r="E84" i="54"/>
  <c r="C84"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7" i="55" s="1"/>
  <c r="B22" i="55"/>
  <c r="C20" i="55" s="1"/>
  <c r="K7" i="55"/>
  <c r="J7" i="55"/>
  <c r="I24" i="55"/>
  <c r="G24" i="55"/>
  <c r="E24" i="55"/>
  <c r="C24" i="55"/>
  <c r="J24" i="55"/>
  <c r="K24" i="55"/>
  <c r="B27" i="55"/>
  <c r="F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H52" i="55"/>
  <c r="I49" i="55" s="1"/>
  <c r="F52" i="55"/>
  <c r="G50" i="55" s="1"/>
  <c r="D52" i="55"/>
  <c r="E50" i="55" s="1"/>
  <c r="B52" i="55"/>
  <c r="C50" i="55" s="1"/>
  <c r="K29" i="55"/>
  <c r="J29" i="55"/>
  <c r="K56" i="55"/>
  <c r="J56" i="55"/>
  <c r="K57" i="55"/>
  <c r="J57" i="55"/>
  <c r="K58" i="55"/>
  <c r="J58" i="55"/>
  <c r="K59" i="55"/>
  <c r="J59" i="55"/>
  <c r="K60" i="55"/>
  <c r="J60" i="55"/>
  <c r="K61" i="55"/>
  <c r="J61" i="55"/>
  <c r="K62" i="55"/>
  <c r="J62" i="55"/>
  <c r="K63" i="55"/>
  <c r="J63" i="55"/>
  <c r="K64" i="55"/>
  <c r="J64" i="55"/>
  <c r="H66" i="55"/>
  <c r="I62" i="55" s="1"/>
  <c r="F66" i="55"/>
  <c r="G64" i="55" s="1"/>
  <c r="D66" i="55"/>
  <c r="E63" i="55" s="1"/>
  <c r="B66" i="55"/>
  <c r="C64" i="55" s="1"/>
  <c r="K55" i="55"/>
  <c r="J55" i="55"/>
  <c r="I68" i="55"/>
  <c r="G68" i="55"/>
  <c r="E68" i="55"/>
  <c r="C68" i="55"/>
  <c r="K68" i="55"/>
  <c r="J68" i="55"/>
  <c r="B71" i="55"/>
  <c r="F71" i="55" s="1"/>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H97" i="55"/>
  <c r="I94" i="55" s="1"/>
  <c r="F97" i="55"/>
  <c r="G95" i="55" s="1"/>
  <c r="D97" i="55"/>
  <c r="E93" i="55" s="1"/>
  <c r="B97" i="55"/>
  <c r="C95" i="55" s="1"/>
  <c r="K73" i="55"/>
  <c r="J73"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1" i="55" s="1"/>
  <c r="F114" i="55"/>
  <c r="G112" i="55" s="1"/>
  <c r="D114" i="55"/>
  <c r="E111" i="55" s="1"/>
  <c r="B114" i="55"/>
  <c r="C112" i="55" s="1"/>
  <c r="K100" i="55"/>
  <c r="J100" i="55"/>
  <c r="I116" i="55"/>
  <c r="G116" i="55"/>
  <c r="E116" i="55"/>
  <c r="C116" i="55"/>
  <c r="J116" i="55"/>
  <c r="K116" i="55"/>
  <c r="B119" i="55"/>
  <c r="F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K147" i="55"/>
  <c r="J147" i="55"/>
  <c r="K148" i="55"/>
  <c r="J148" i="55"/>
  <c r="H150" i="55"/>
  <c r="I147" i="55" s="1"/>
  <c r="F150" i="55"/>
  <c r="G148" i="55" s="1"/>
  <c r="D150" i="55"/>
  <c r="E147" i="55" s="1"/>
  <c r="B150" i="55"/>
  <c r="C148" i="55" s="1"/>
  <c r="K121" i="55"/>
  <c r="J121"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0" i="55" s="1"/>
  <c r="B173" i="55"/>
  <c r="C171" i="55" s="1"/>
  <c r="K153" i="55"/>
  <c r="J153" i="55"/>
  <c r="I175" i="55"/>
  <c r="G175" i="55"/>
  <c r="E175" i="55"/>
  <c r="C175" i="55"/>
  <c r="K175" i="55"/>
  <c r="J175" i="55"/>
  <c r="B178" i="55"/>
  <c r="F178" i="55" s="1"/>
  <c r="K181" i="55"/>
  <c r="J181" i="55"/>
  <c r="H183" i="55"/>
  <c r="I183" i="55" s="1"/>
  <c r="F183" i="55"/>
  <c r="G181" i="55" s="1"/>
  <c r="D183" i="55"/>
  <c r="E183" i="55" s="1"/>
  <c r="B183" i="55"/>
  <c r="C181" i="55" s="1"/>
  <c r="K180" i="55"/>
  <c r="J180" i="55"/>
  <c r="K187" i="55"/>
  <c r="J187" i="55"/>
  <c r="K188" i="55"/>
  <c r="J188" i="55"/>
  <c r="K189" i="55"/>
  <c r="J189" i="55"/>
  <c r="K190" i="55"/>
  <c r="J190" i="55"/>
  <c r="K191" i="55"/>
  <c r="J191" i="55"/>
  <c r="K192" i="55"/>
  <c r="J192" i="55"/>
  <c r="K193" i="55"/>
  <c r="J193" i="55"/>
  <c r="K194" i="55"/>
  <c r="J194" i="55"/>
  <c r="K195" i="55"/>
  <c r="J195" i="55"/>
  <c r="K196" i="55"/>
  <c r="J196" i="55"/>
  <c r="K197" i="55"/>
  <c r="J197" i="55"/>
  <c r="K198" i="55"/>
  <c r="J198" i="55"/>
  <c r="H200" i="55"/>
  <c r="I197" i="55" s="1"/>
  <c r="F200" i="55"/>
  <c r="G198" i="55" s="1"/>
  <c r="D200" i="55"/>
  <c r="E197" i="55" s="1"/>
  <c r="B200" i="55"/>
  <c r="C198" i="55" s="1"/>
  <c r="K186" i="55"/>
  <c r="J186" i="55"/>
  <c r="I202" i="55"/>
  <c r="G202" i="55"/>
  <c r="E202" i="55"/>
  <c r="C202" i="55"/>
  <c r="K202" i="55"/>
  <c r="J202" i="55"/>
  <c r="I206" i="55"/>
  <c r="G206" i="55"/>
  <c r="E206" i="55"/>
  <c r="C206" i="55"/>
  <c r="H204" i="55"/>
  <c r="F204" i="55"/>
  <c r="G204" i="55" s="1"/>
  <c r="D204" i="55"/>
  <c r="E204" i="55" s="1"/>
  <c r="B204" i="55"/>
  <c r="C204" i="55" s="1"/>
  <c r="K206" i="55"/>
  <c r="J206" i="55"/>
  <c r="K208" i="55"/>
  <c r="J208" i="55"/>
  <c r="I208" i="55"/>
  <c r="G208" i="55"/>
  <c r="E208" i="55"/>
  <c r="C208" i="55"/>
  <c r="B5" i="48"/>
  <c r="F5" i="48" s="1"/>
  <c r="K8" i="48"/>
  <c r="J8" i="48"/>
  <c r="K9" i="48"/>
  <c r="J9" i="48"/>
  <c r="K10" i="48"/>
  <c r="J10" i="48"/>
  <c r="H12" i="48"/>
  <c r="I9" i="48" s="1"/>
  <c r="F12" i="48"/>
  <c r="G10" i="48" s="1"/>
  <c r="D12" i="48"/>
  <c r="E9" i="48" s="1"/>
  <c r="B12" i="48"/>
  <c r="C10" i="48" s="1"/>
  <c r="K7" i="48"/>
  <c r="J7" i="48"/>
  <c r="I14" i="48"/>
  <c r="G14" i="48"/>
  <c r="E14" i="48"/>
  <c r="C14" i="48"/>
  <c r="K14" i="48"/>
  <c r="J14" i="48"/>
  <c r="B17" i="48"/>
  <c r="F17" i="48" s="1"/>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K33" i="48"/>
  <c r="J33" i="48"/>
  <c r="H35" i="48"/>
  <c r="I32" i="48" s="1"/>
  <c r="F35" i="48"/>
  <c r="G33" i="48" s="1"/>
  <c r="D35" i="48"/>
  <c r="E32" i="48" s="1"/>
  <c r="B35" i="48"/>
  <c r="C33" i="48" s="1"/>
  <c r="K19" i="48"/>
  <c r="J19" i="48"/>
  <c r="K39" i="48"/>
  <c r="J39" i="48"/>
  <c r="K40" i="48"/>
  <c r="J40" i="48"/>
  <c r="K41" i="48"/>
  <c r="J41" i="48"/>
  <c r="K42" i="48"/>
  <c r="J42" i="48"/>
  <c r="H44" i="48"/>
  <c r="I41" i="48" s="1"/>
  <c r="F44" i="48"/>
  <c r="G42" i="48" s="1"/>
  <c r="D44" i="48"/>
  <c r="E39" i="48" s="1"/>
  <c r="B44" i="48"/>
  <c r="C42" i="48" s="1"/>
  <c r="K38" i="48"/>
  <c r="J38" i="48"/>
  <c r="I46" i="48"/>
  <c r="G46" i="48"/>
  <c r="E46" i="48"/>
  <c r="C46" i="48"/>
  <c r="J46" i="48"/>
  <c r="K46" i="48"/>
  <c r="B49" i="48"/>
  <c r="D49" i="48" s="1"/>
  <c r="H49" i="48" s="1"/>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51" i="48"/>
  <c r="J51" i="48"/>
  <c r="K78" i="48"/>
  <c r="J78" i="48"/>
  <c r="K79" i="48"/>
  <c r="J79" i="48"/>
  <c r="K80" i="48"/>
  <c r="J80" i="48"/>
  <c r="K81" i="48"/>
  <c r="J81" i="48"/>
  <c r="K82" i="48"/>
  <c r="J82" i="48"/>
  <c r="K83" i="48"/>
  <c r="J83" i="48"/>
  <c r="K84" i="48"/>
  <c r="J84" i="48"/>
  <c r="K85" i="48"/>
  <c r="J85" i="48"/>
  <c r="K86" i="48"/>
  <c r="J86" i="48"/>
  <c r="H88" i="48"/>
  <c r="I84" i="48" s="1"/>
  <c r="F88" i="48"/>
  <c r="G86" i="48" s="1"/>
  <c r="D88" i="48"/>
  <c r="E85" i="48" s="1"/>
  <c r="B88" i="48"/>
  <c r="C86" i="48" s="1"/>
  <c r="K77" i="48"/>
  <c r="J77" i="48"/>
  <c r="I90" i="48"/>
  <c r="G90" i="48"/>
  <c r="E90" i="48"/>
  <c r="C90" i="48"/>
  <c r="K90" i="48"/>
  <c r="J90" i="48"/>
  <c r="B93" i="48"/>
  <c r="F93" i="48" s="1"/>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5" i="48"/>
  <c r="J95"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H128" i="48"/>
  <c r="I125" i="48" s="1"/>
  <c r="F128" i="48"/>
  <c r="G126" i="48" s="1"/>
  <c r="D128" i="48"/>
  <c r="E125" i="48" s="1"/>
  <c r="B128" i="48"/>
  <c r="C126" i="48" s="1"/>
  <c r="K111" i="48"/>
  <c r="J111" i="48"/>
  <c r="I130" i="48"/>
  <c r="G130" i="48"/>
  <c r="E130" i="48"/>
  <c r="C130" i="48"/>
  <c r="K130" i="48"/>
  <c r="J130" i="48"/>
  <c r="B133" i="48"/>
  <c r="F133" i="48" s="1"/>
  <c r="K136" i="48"/>
  <c r="J136" i="48"/>
  <c r="K137" i="48"/>
  <c r="J137" i="48"/>
  <c r="H139" i="48"/>
  <c r="I136" i="48" s="1"/>
  <c r="F139" i="48"/>
  <c r="G137" i="48" s="1"/>
  <c r="D139" i="48"/>
  <c r="E136" i="48" s="1"/>
  <c r="B139" i="48"/>
  <c r="C137" i="48" s="1"/>
  <c r="K135" i="48"/>
  <c r="J135" i="48"/>
  <c r="K143" i="48"/>
  <c r="J143" i="48"/>
  <c r="K144" i="48"/>
  <c r="J144" i="48"/>
  <c r="K145" i="48"/>
  <c r="J145" i="48"/>
  <c r="K146" i="48"/>
  <c r="J146" i="48"/>
  <c r="K147" i="48"/>
  <c r="J147" i="48"/>
  <c r="K148" i="48"/>
  <c r="J148" i="48"/>
  <c r="K149" i="48"/>
  <c r="J149" i="48"/>
  <c r="K150" i="48"/>
  <c r="J150" i="48"/>
  <c r="K151" i="48"/>
  <c r="J151" i="48"/>
  <c r="H153" i="48"/>
  <c r="I150" i="48" s="1"/>
  <c r="F153" i="48"/>
  <c r="G151" i="48" s="1"/>
  <c r="D153" i="48"/>
  <c r="E150" i="48" s="1"/>
  <c r="B153" i="48"/>
  <c r="C151" i="48" s="1"/>
  <c r="K142" i="48"/>
  <c r="J142" i="48"/>
  <c r="I155" i="48"/>
  <c r="G155" i="48"/>
  <c r="E155" i="48"/>
  <c r="C155" i="48"/>
  <c r="K155" i="48"/>
  <c r="J155" i="48"/>
  <c r="B158" i="48"/>
  <c r="F158" i="48" s="1"/>
  <c r="H162" i="48"/>
  <c r="F162" i="48"/>
  <c r="G162" i="48" s="1"/>
  <c r="D162" i="48"/>
  <c r="B162" i="48"/>
  <c r="C162" i="48" s="1"/>
  <c r="K160" i="48"/>
  <c r="J160" i="48"/>
  <c r="K166" i="48"/>
  <c r="J166" i="48"/>
  <c r="K167" i="48"/>
  <c r="J167" i="48"/>
  <c r="K168" i="48"/>
  <c r="J168" i="48"/>
  <c r="K169" i="48"/>
  <c r="J169" i="48"/>
  <c r="K170" i="48"/>
  <c r="J170" i="48"/>
  <c r="K171" i="48"/>
  <c r="J171" i="48"/>
  <c r="K172" i="48"/>
  <c r="J172" i="48"/>
  <c r="K173" i="48"/>
  <c r="J173" i="48"/>
  <c r="K174" i="48"/>
  <c r="J174" i="48"/>
  <c r="K175" i="48"/>
  <c r="J175" i="48"/>
  <c r="K176" i="48"/>
  <c r="J176" i="48"/>
  <c r="H178" i="48"/>
  <c r="I175" i="48" s="1"/>
  <c r="F178" i="48"/>
  <c r="G176" i="48" s="1"/>
  <c r="D178" i="48"/>
  <c r="E175" i="48" s="1"/>
  <c r="B178" i="48"/>
  <c r="C176" i="48" s="1"/>
  <c r="K165" i="48"/>
  <c r="J165" i="48"/>
  <c r="I180" i="48"/>
  <c r="G180" i="48"/>
  <c r="E180" i="48"/>
  <c r="C180" i="48"/>
  <c r="J180" i="48"/>
  <c r="K180" i="48"/>
  <c r="B183" i="48"/>
  <c r="D183" i="48" s="1"/>
  <c r="H183" i="48" s="1"/>
  <c r="K186" i="48"/>
  <c r="J186" i="48"/>
  <c r="K187" i="48"/>
  <c r="J187" i="48"/>
  <c r="K188" i="48"/>
  <c r="J188" i="48"/>
  <c r="K189" i="48"/>
  <c r="J189" i="48"/>
  <c r="K190" i="48"/>
  <c r="J190" i="48"/>
  <c r="K191" i="48"/>
  <c r="J191" i="48"/>
  <c r="K192" i="48"/>
  <c r="J192" i="48"/>
  <c r="K193" i="48"/>
  <c r="J193" i="48"/>
  <c r="K194" i="48"/>
  <c r="J194" i="48"/>
  <c r="H196" i="48"/>
  <c r="I193" i="48" s="1"/>
  <c r="F196" i="48"/>
  <c r="G194" i="48" s="1"/>
  <c r="D196" i="48"/>
  <c r="E193" i="48" s="1"/>
  <c r="B196" i="48"/>
  <c r="C194" i="48" s="1"/>
  <c r="K185" i="48"/>
  <c r="J185" i="48"/>
  <c r="K200" i="48"/>
  <c r="J200" i="48"/>
  <c r="K201" i="48"/>
  <c r="J201" i="48"/>
  <c r="K202" i="48"/>
  <c r="J202" i="48"/>
  <c r="K203" i="48"/>
  <c r="J203" i="48"/>
  <c r="H205" i="48"/>
  <c r="I200" i="48" s="1"/>
  <c r="F205" i="48"/>
  <c r="G203" i="48" s="1"/>
  <c r="D205" i="48"/>
  <c r="E201" i="48" s="1"/>
  <c r="B205" i="48"/>
  <c r="C203" i="48" s="1"/>
  <c r="K199" i="48"/>
  <c r="J199" i="48"/>
  <c r="I207" i="48"/>
  <c r="G207" i="48"/>
  <c r="E207" i="48"/>
  <c r="C207" i="48"/>
  <c r="K207" i="48"/>
  <c r="J207" i="48"/>
  <c r="D210" i="48"/>
  <c r="H210" i="48" s="1"/>
  <c r="B210" i="48"/>
  <c r="F210" i="48" s="1"/>
  <c r="K213" i="48"/>
  <c r="J213" i="48"/>
  <c r="K214" i="48"/>
  <c r="J214" i="48"/>
  <c r="K215" i="48"/>
  <c r="J215" i="48"/>
  <c r="K216" i="48"/>
  <c r="J216" i="48"/>
  <c r="K217" i="48"/>
  <c r="J217" i="48"/>
  <c r="K218" i="48"/>
  <c r="J218" i="48"/>
  <c r="K219" i="48"/>
  <c r="J219" i="48"/>
  <c r="K220" i="48"/>
  <c r="J220" i="48"/>
  <c r="K221" i="48"/>
  <c r="J221" i="48"/>
  <c r="H223" i="48"/>
  <c r="I220" i="48" s="1"/>
  <c r="F223" i="48"/>
  <c r="G221" i="48" s="1"/>
  <c r="D223" i="48"/>
  <c r="E220" i="48" s="1"/>
  <c r="B223" i="48"/>
  <c r="C221" i="48" s="1"/>
  <c r="K212" i="48"/>
  <c r="J212"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K245" i="48"/>
  <c r="J245" i="48"/>
  <c r="H247" i="48"/>
  <c r="I244" i="48" s="1"/>
  <c r="F247" i="48"/>
  <c r="G245" i="48" s="1"/>
  <c r="D247" i="48"/>
  <c r="E244" i="48" s="1"/>
  <c r="B247" i="48"/>
  <c r="C245" i="48" s="1"/>
  <c r="K226" i="48"/>
  <c r="J226"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K264" i="48"/>
  <c r="J264" i="48"/>
  <c r="K265" i="48"/>
  <c r="J265" i="48"/>
  <c r="K266" i="48"/>
  <c r="J266" i="48"/>
  <c r="H268" i="48"/>
  <c r="I265" i="48" s="1"/>
  <c r="F268" i="48"/>
  <c r="G266" i="48" s="1"/>
  <c r="D268" i="48"/>
  <c r="E265" i="48" s="1"/>
  <c r="B268" i="48"/>
  <c r="C266" i="48" s="1"/>
  <c r="K250" i="48"/>
  <c r="J250" i="48"/>
  <c r="I270" i="48"/>
  <c r="G270" i="48"/>
  <c r="E270" i="48"/>
  <c r="C270" i="48"/>
  <c r="K270" i="48"/>
  <c r="J270" i="48"/>
  <c r="I274" i="48"/>
  <c r="G274" i="48"/>
  <c r="E274" i="48"/>
  <c r="C274" i="48"/>
  <c r="H272" i="48"/>
  <c r="I272" i="48" s="1"/>
  <c r="F272" i="48"/>
  <c r="G272" i="48" s="1"/>
  <c r="D272" i="48"/>
  <c r="E272" i="48" s="1"/>
  <c r="B272" i="48"/>
  <c r="C272" i="48" s="1"/>
  <c r="K274" i="48"/>
  <c r="J274" i="48"/>
  <c r="K276" i="48"/>
  <c r="J276" i="48"/>
  <c r="I276" i="48"/>
  <c r="G276" i="48"/>
  <c r="E276" i="48"/>
  <c r="C276" i="48"/>
  <c r="K84" i="54"/>
  <c r="J84"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I25" i="46" s="1"/>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H7" i="26"/>
  <c r="J7" i="26" s="1"/>
  <c r="G7" i="26"/>
  <c r="I7" i="26" s="1"/>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I38" i="26"/>
  <c r="H38" i="26"/>
  <c r="J38" i="26" s="1"/>
  <c r="G38" i="26"/>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I63" i="26"/>
  <c r="H63" i="26"/>
  <c r="J63" i="26" s="1"/>
  <c r="G63" i="26"/>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D178" i="55"/>
  <c r="H178" i="55" s="1"/>
  <c r="D5" i="53"/>
  <c r="H5" i="53" s="1"/>
  <c r="K204" i="55"/>
  <c r="D119" i="55"/>
  <c r="H119" i="55" s="1"/>
  <c r="D71" i="55"/>
  <c r="H71" i="55" s="1"/>
  <c r="D27" i="55"/>
  <c r="H27" i="55" s="1"/>
  <c r="C7" i="56"/>
  <c r="G7" i="56"/>
  <c r="D5" i="56"/>
  <c r="H5" i="56" s="1"/>
  <c r="E7" i="56"/>
  <c r="I7" i="56"/>
  <c r="E8" i="56"/>
  <c r="I8" i="56"/>
  <c r="C8" i="56"/>
  <c r="G8" i="56"/>
  <c r="C9" i="56"/>
  <c r="G9" i="56"/>
  <c r="E9" i="56"/>
  <c r="I9" i="56"/>
  <c r="E10" i="56"/>
  <c r="I10" i="56"/>
  <c r="C10" i="56"/>
  <c r="G10" i="56"/>
  <c r="E11" i="56"/>
  <c r="I11" i="56"/>
  <c r="C11" i="56"/>
  <c r="G11" i="56"/>
  <c r="E12" i="56"/>
  <c r="I12" i="56"/>
  <c r="C12" i="56"/>
  <c r="G12" i="56"/>
  <c r="E13" i="56"/>
  <c r="I13" i="56"/>
  <c r="C13" i="56"/>
  <c r="G13" i="56"/>
  <c r="E14" i="56"/>
  <c r="I14" i="56"/>
  <c r="C14" i="56"/>
  <c r="G14" i="56"/>
  <c r="E15" i="56"/>
  <c r="I15" i="56"/>
  <c r="C15" i="56"/>
  <c r="G15" i="56"/>
  <c r="E16" i="56"/>
  <c r="I16" i="56"/>
  <c r="C16" i="56"/>
  <c r="G16" i="56"/>
  <c r="E17" i="56"/>
  <c r="I17" i="56"/>
  <c r="C17" i="56"/>
  <c r="G17" i="56"/>
  <c r="E18" i="56"/>
  <c r="I18" i="56"/>
  <c r="C18" i="56"/>
  <c r="G18" i="56"/>
  <c r="E19" i="56"/>
  <c r="I19" i="56"/>
  <c r="C19" i="56"/>
  <c r="G19" i="56"/>
  <c r="E20" i="56"/>
  <c r="I20" i="56"/>
  <c r="C20" i="56"/>
  <c r="G20" i="56"/>
  <c r="I21" i="56"/>
  <c r="E21" i="56"/>
  <c r="C21" i="56"/>
  <c r="G21" i="56"/>
  <c r="E22" i="56"/>
  <c r="I22" i="56"/>
  <c r="C22" i="56"/>
  <c r="G22" i="56"/>
  <c r="E23" i="56"/>
  <c r="I23" i="56"/>
  <c r="C23" i="56"/>
  <c r="G23" i="56"/>
  <c r="E24" i="56"/>
  <c r="I24" i="56"/>
  <c r="C24" i="56"/>
  <c r="G24" i="56"/>
  <c r="E25" i="56"/>
  <c r="I25" i="56"/>
  <c r="C25" i="56"/>
  <c r="G25" i="56"/>
  <c r="E26" i="56"/>
  <c r="I26" i="56"/>
  <c r="C26" i="56"/>
  <c r="G26" i="56"/>
  <c r="E27" i="56"/>
  <c r="I27" i="56"/>
  <c r="C27" i="56"/>
  <c r="G27" i="56"/>
  <c r="E28" i="56"/>
  <c r="I28" i="56"/>
  <c r="C28" i="56"/>
  <c r="G28" i="56"/>
  <c r="C29" i="56"/>
  <c r="G29" i="56"/>
  <c r="K32" i="56"/>
  <c r="J32" i="56"/>
  <c r="E30" i="56"/>
  <c r="I30" i="56"/>
  <c r="C7" i="57"/>
  <c r="G7" i="57"/>
  <c r="E7" i="57"/>
  <c r="I7" i="57"/>
  <c r="E8" i="57"/>
  <c r="I8" i="57"/>
  <c r="C8" i="57"/>
  <c r="G8" i="57"/>
  <c r="E9" i="57"/>
  <c r="I9" i="57"/>
  <c r="C9" i="57"/>
  <c r="G9" i="57"/>
  <c r="E10" i="57"/>
  <c r="I10" i="57"/>
  <c r="C10" i="57"/>
  <c r="G10" i="57"/>
  <c r="E11" i="57"/>
  <c r="I11" i="57"/>
  <c r="C11" i="57"/>
  <c r="G11" i="57"/>
  <c r="E12" i="57"/>
  <c r="I12" i="57"/>
  <c r="C12" i="57"/>
  <c r="G12" i="57"/>
  <c r="E13" i="57"/>
  <c r="I13" i="57"/>
  <c r="C13" i="57"/>
  <c r="G13" i="57"/>
  <c r="E14" i="57"/>
  <c r="I14" i="57"/>
  <c r="C14" i="57"/>
  <c r="G14" i="57"/>
  <c r="E15" i="57"/>
  <c r="I15" i="57"/>
  <c r="C15" i="57"/>
  <c r="G15" i="57"/>
  <c r="E16" i="57"/>
  <c r="I16" i="57"/>
  <c r="C16" i="57"/>
  <c r="G16" i="57"/>
  <c r="E17" i="57"/>
  <c r="I17" i="57"/>
  <c r="C17" i="57"/>
  <c r="G17" i="57"/>
  <c r="E18" i="57"/>
  <c r="I18" i="57"/>
  <c r="C18" i="57"/>
  <c r="G18" i="57"/>
  <c r="E19" i="57"/>
  <c r="I19" i="57"/>
  <c r="C19" i="57"/>
  <c r="G19" i="57"/>
  <c r="E20" i="57"/>
  <c r="I20" i="57"/>
  <c r="C20" i="57"/>
  <c r="G20" i="57"/>
  <c r="E21" i="57"/>
  <c r="I21" i="57"/>
  <c r="C21" i="57"/>
  <c r="G21" i="57"/>
  <c r="E22" i="57"/>
  <c r="I22" i="57"/>
  <c r="C22" i="57"/>
  <c r="G22" i="57"/>
  <c r="E23" i="57"/>
  <c r="I23" i="57"/>
  <c r="C23" i="57"/>
  <c r="G23" i="57"/>
  <c r="C24" i="57"/>
  <c r="G24" i="57"/>
  <c r="E24" i="57"/>
  <c r="I24" i="57"/>
  <c r="E25" i="57"/>
  <c r="I25" i="57"/>
  <c r="C25" i="57"/>
  <c r="G25" i="57"/>
  <c r="E26" i="57"/>
  <c r="I26" i="57"/>
  <c r="C26" i="57"/>
  <c r="G26" i="57"/>
  <c r="C27" i="57"/>
  <c r="G27" i="57"/>
  <c r="K30" i="57"/>
  <c r="J30" i="57"/>
  <c r="E28" i="57"/>
  <c r="I28" i="57"/>
  <c r="F5" i="57"/>
  <c r="C7" i="58"/>
  <c r="G7" i="58"/>
  <c r="D5" i="58"/>
  <c r="H5" i="58" s="1"/>
  <c r="E7" i="58"/>
  <c r="I7" i="58"/>
  <c r="E8" i="58"/>
  <c r="I8" i="58"/>
  <c r="C8" i="58"/>
  <c r="G8" i="58"/>
  <c r="E9" i="58"/>
  <c r="I9" i="58"/>
  <c r="C9" i="58"/>
  <c r="G9" i="58"/>
  <c r="E10" i="58"/>
  <c r="I10" i="58"/>
  <c r="C10" i="58"/>
  <c r="G10" i="58"/>
  <c r="C11" i="58"/>
  <c r="G11" i="58"/>
  <c r="E11" i="58"/>
  <c r="I11" i="58"/>
  <c r="E12" i="58"/>
  <c r="I12" i="58"/>
  <c r="C12" i="58"/>
  <c r="G12" i="58"/>
  <c r="E13" i="58"/>
  <c r="I13" i="58"/>
  <c r="C13" i="58"/>
  <c r="G13" i="58"/>
  <c r="E14" i="58"/>
  <c r="I14" i="58"/>
  <c r="C14" i="58"/>
  <c r="G14" i="58"/>
  <c r="C15" i="58"/>
  <c r="G15" i="58"/>
  <c r="E15" i="58"/>
  <c r="I15" i="58"/>
  <c r="E16" i="58"/>
  <c r="I16" i="58"/>
  <c r="C16" i="58"/>
  <c r="G16" i="58"/>
  <c r="E17" i="58"/>
  <c r="I17" i="58"/>
  <c r="C17" i="58"/>
  <c r="G17" i="58"/>
  <c r="E18" i="58"/>
  <c r="I18" i="58"/>
  <c r="C18" i="58"/>
  <c r="G18" i="58"/>
  <c r="E19" i="58"/>
  <c r="I19" i="58"/>
  <c r="C19" i="58"/>
  <c r="G19" i="58"/>
  <c r="E20" i="58"/>
  <c r="C20" i="58"/>
  <c r="G20" i="58"/>
  <c r="I2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E32" i="58"/>
  <c r="I32" i="58"/>
  <c r="C32" i="58"/>
  <c r="G32" i="58"/>
  <c r="E33" i="58"/>
  <c r="I33" i="58"/>
  <c r="C33" i="58"/>
  <c r="G33" i="58"/>
  <c r="E34" i="58"/>
  <c r="C34" i="58"/>
  <c r="G34" i="58"/>
  <c r="I34" i="58"/>
  <c r="E35" i="58"/>
  <c r="I35" i="58"/>
  <c r="C35" i="58"/>
  <c r="G35" i="58"/>
  <c r="E36" i="58"/>
  <c r="I36" i="58"/>
  <c r="C36" i="58"/>
  <c r="G36" i="58"/>
  <c r="E37" i="58"/>
  <c r="I37" i="58"/>
  <c r="C37" i="58"/>
  <c r="G37" i="58"/>
  <c r="E38" i="58"/>
  <c r="I38" i="58"/>
  <c r="C38" i="58"/>
  <c r="G38" i="58"/>
  <c r="E39" i="58"/>
  <c r="I39" i="58"/>
  <c r="C39" i="58"/>
  <c r="G39" i="58"/>
  <c r="E40" i="58"/>
  <c r="I40" i="58"/>
  <c r="C40" i="58"/>
  <c r="G40" i="58"/>
  <c r="C41" i="58"/>
  <c r="G41" i="58"/>
  <c r="E41" i="58"/>
  <c r="I41" i="58"/>
  <c r="E42" i="58"/>
  <c r="I42" i="58"/>
  <c r="C42" i="58"/>
  <c r="G42" i="58"/>
  <c r="E43" i="58"/>
  <c r="I43" i="58"/>
  <c r="C43" i="58"/>
  <c r="G43" i="58"/>
  <c r="C44" i="58"/>
  <c r="G44" i="58"/>
  <c r="E44" i="58"/>
  <c r="I44" i="58"/>
  <c r="C45" i="58"/>
  <c r="G45" i="58"/>
  <c r="J48" i="58"/>
  <c r="K48" i="58"/>
  <c r="E46" i="58"/>
  <c r="I46" i="58"/>
  <c r="C7" i="50"/>
  <c r="G7" i="50"/>
  <c r="D5" i="50"/>
  <c r="H5" i="50" s="1"/>
  <c r="E7" i="50"/>
  <c r="I7" i="50"/>
  <c r="C8" i="50"/>
  <c r="G8" i="50"/>
  <c r="E8" i="50"/>
  <c r="I8" i="50"/>
  <c r="E9" i="50"/>
  <c r="I9" i="50"/>
  <c r="C9" i="50"/>
  <c r="G9" i="50"/>
  <c r="E10" i="50"/>
  <c r="I10" i="50"/>
  <c r="C10" i="50"/>
  <c r="G10" i="50"/>
  <c r="E11" i="50"/>
  <c r="I11" i="50"/>
  <c r="C11" i="50"/>
  <c r="G11" i="50"/>
  <c r="E12" i="50"/>
  <c r="I12" i="50"/>
  <c r="C12" i="50"/>
  <c r="G12" i="50"/>
  <c r="E13" i="50"/>
  <c r="I13" i="50"/>
  <c r="C13" i="50"/>
  <c r="G13" i="50"/>
  <c r="E14" i="50"/>
  <c r="I14" i="50"/>
  <c r="C14" i="50"/>
  <c r="G14" i="50"/>
  <c r="E15" i="50"/>
  <c r="I15" i="50"/>
  <c r="C15" i="50"/>
  <c r="G15" i="50"/>
  <c r="E16" i="50"/>
  <c r="I16" i="50"/>
  <c r="C16" i="50"/>
  <c r="G16" i="50"/>
  <c r="C17" i="50"/>
  <c r="G17" i="50"/>
  <c r="E17" i="50"/>
  <c r="I17" i="50"/>
  <c r="E18" i="50"/>
  <c r="I18" i="50"/>
  <c r="C18" i="50"/>
  <c r="G18" i="50"/>
  <c r="E19" i="50"/>
  <c r="I19" i="50"/>
  <c r="C19" i="50"/>
  <c r="G19" i="50"/>
  <c r="E20" i="50"/>
  <c r="I20" i="50"/>
  <c r="C20" i="50"/>
  <c r="G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E28" i="50"/>
  <c r="I28" i="50"/>
  <c r="C28" i="50"/>
  <c r="G28" i="50"/>
  <c r="C29" i="50"/>
  <c r="G29" i="50"/>
  <c r="E29" i="50"/>
  <c r="I29" i="50"/>
  <c r="E30" i="50"/>
  <c r="I30" i="50"/>
  <c r="C30" i="50"/>
  <c r="G30" i="50"/>
  <c r="E31" i="50"/>
  <c r="I31" i="50"/>
  <c r="C31" i="50"/>
  <c r="G31" i="50"/>
  <c r="E32" i="50"/>
  <c r="I32" i="50"/>
  <c r="C32" i="50"/>
  <c r="G32" i="50"/>
  <c r="E33" i="50"/>
  <c r="I33" i="50"/>
  <c r="C33" i="50"/>
  <c r="G33" i="50"/>
  <c r="E34" i="50"/>
  <c r="I34" i="50"/>
  <c r="C34" i="50"/>
  <c r="G34" i="50"/>
  <c r="E35" i="50"/>
  <c r="I35" i="50"/>
  <c r="C35" i="50"/>
  <c r="G35" i="50"/>
  <c r="E36" i="50"/>
  <c r="I36" i="50"/>
  <c r="C36" i="50"/>
  <c r="G36" i="50"/>
  <c r="E37" i="50"/>
  <c r="I37" i="50"/>
  <c r="C37" i="50"/>
  <c r="G37" i="50"/>
  <c r="E38" i="50"/>
  <c r="I38" i="50"/>
  <c r="C38" i="50"/>
  <c r="G38" i="50"/>
  <c r="E39" i="50"/>
  <c r="I39" i="50"/>
  <c r="C39" i="50"/>
  <c r="G39" i="50"/>
  <c r="E40" i="50"/>
  <c r="I40" i="50"/>
  <c r="C40" i="50"/>
  <c r="G40" i="50"/>
  <c r="E41" i="50"/>
  <c r="I41" i="50"/>
  <c r="C41" i="50"/>
  <c r="G41" i="50"/>
  <c r="E42" i="50"/>
  <c r="I42" i="50"/>
  <c r="C42" i="50"/>
  <c r="G42" i="50"/>
  <c r="E43" i="50"/>
  <c r="I43" i="50"/>
  <c r="C43" i="50"/>
  <c r="G43" i="50"/>
  <c r="E44" i="50"/>
  <c r="I44" i="50"/>
  <c r="C44" i="50"/>
  <c r="G44" i="50"/>
  <c r="E45" i="50"/>
  <c r="I45" i="50"/>
  <c r="C45" i="50"/>
  <c r="G45" i="50"/>
  <c r="E46" i="50"/>
  <c r="I46" i="50"/>
  <c r="C46" i="50"/>
  <c r="G46" i="50"/>
  <c r="E47" i="50"/>
  <c r="I47" i="50"/>
  <c r="C47" i="50"/>
  <c r="G47" i="50"/>
  <c r="C48" i="50"/>
  <c r="G48" i="50"/>
  <c r="K51" i="50"/>
  <c r="J51" i="50"/>
  <c r="E49" i="50"/>
  <c r="I49" i="50"/>
  <c r="E41" i="53"/>
  <c r="I41" i="53"/>
  <c r="E58" i="53"/>
  <c r="I58" i="53"/>
  <c r="E25" i="53"/>
  <c r="I25" i="53"/>
  <c r="E38" i="53"/>
  <c r="I38" i="53"/>
  <c r="E7" i="53"/>
  <c r="I7" i="53"/>
  <c r="E22" i="53"/>
  <c r="I22" i="53"/>
  <c r="C41" i="53"/>
  <c r="G41" i="53"/>
  <c r="C58" i="53"/>
  <c r="G58" i="53"/>
  <c r="C25" i="53"/>
  <c r="G25" i="53"/>
  <c r="C38" i="53"/>
  <c r="G38" i="53"/>
  <c r="C7" i="53"/>
  <c r="G7" i="53"/>
  <c r="C22" i="53"/>
  <c r="G22" i="53"/>
  <c r="E8" i="53"/>
  <c r="I8" i="53"/>
  <c r="C8" i="53"/>
  <c r="G8" i="53"/>
  <c r="E9" i="53"/>
  <c r="I9" i="53"/>
  <c r="C9" i="53"/>
  <c r="G9" i="53"/>
  <c r="E10" i="53"/>
  <c r="I10" i="53"/>
  <c r="C10" i="53"/>
  <c r="G10" i="53"/>
  <c r="E11" i="53"/>
  <c r="I11" i="53"/>
  <c r="C11" i="53"/>
  <c r="G11" i="53"/>
  <c r="E12" i="53"/>
  <c r="I12" i="53"/>
  <c r="C12" i="53"/>
  <c r="G12" i="53"/>
  <c r="E13" i="53"/>
  <c r="I13" i="53"/>
  <c r="C13" i="53"/>
  <c r="G13" i="53"/>
  <c r="E14" i="53"/>
  <c r="I14" i="53"/>
  <c r="C14" i="53"/>
  <c r="G14" i="53"/>
  <c r="E15" i="53"/>
  <c r="I15" i="53"/>
  <c r="C15" i="53"/>
  <c r="G15" i="53"/>
  <c r="C16" i="53"/>
  <c r="G16" i="53"/>
  <c r="E16" i="53"/>
  <c r="I16" i="53"/>
  <c r="E17" i="53"/>
  <c r="I17" i="53"/>
  <c r="C17" i="53"/>
  <c r="G17" i="53"/>
  <c r="E18" i="53"/>
  <c r="I18" i="53"/>
  <c r="C18" i="53"/>
  <c r="G18" i="53"/>
  <c r="C19" i="53"/>
  <c r="G19" i="53"/>
  <c r="K22" i="53"/>
  <c r="J22" i="53"/>
  <c r="E20" i="53"/>
  <c r="I20" i="53"/>
  <c r="C26" i="53"/>
  <c r="G26" i="53"/>
  <c r="E26" i="53"/>
  <c r="I26" i="53"/>
  <c r="E27" i="53"/>
  <c r="I27" i="53"/>
  <c r="C27" i="53"/>
  <c r="G27" i="53"/>
  <c r="E28" i="53"/>
  <c r="I28" i="53"/>
  <c r="C28" i="53"/>
  <c r="G28" i="53"/>
  <c r="E29" i="53"/>
  <c r="I29" i="53"/>
  <c r="C29" i="53"/>
  <c r="G29" i="53"/>
  <c r="C30" i="53"/>
  <c r="G30" i="53"/>
  <c r="E30" i="53"/>
  <c r="I30" i="53"/>
  <c r="E31" i="53"/>
  <c r="I31" i="53"/>
  <c r="C31" i="53"/>
  <c r="G31" i="53"/>
  <c r="E32" i="53"/>
  <c r="I32" i="53"/>
  <c r="C32" i="53"/>
  <c r="G32" i="53"/>
  <c r="E33" i="53"/>
  <c r="I33" i="53"/>
  <c r="C33" i="53"/>
  <c r="G33" i="53"/>
  <c r="E34" i="53"/>
  <c r="C34" i="53"/>
  <c r="G34" i="53"/>
  <c r="K38" i="53"/>
  <c r="I35" i="53"/>
  <c r="C35" i="53"/>
  <c r="G35" i="53"/>
  <c r="J38" i="53"/>
  <c r="E36" i="53"/>
  <c r="I36" i="53"/>
  <c r="C42" i="53"/>
  <c r="G42" i="53"/>
  <c r="E42" i="53"/>
  <c r="I42" i="53"/>
  <c r="C43" i="53"/>
  <c r="G43" i="53"/>
  <c r="E43" i="53"/>
  <c r="I43" i="53"/>
  <c r="E44" i="53"/>
  <c r="I44" i="53"/>
  <c r="C44" i="53"/>
  <c r="G44" i="53"/>
  <c r="C45" i="53"/>
  <c r="G45" i="53"/>
  <c r="E45" i="53"/>
  <c r="I45" i="53"/>
  <c r="E46" i="53"/>
  <c r="I46" i="53"/>
  <c r="C46" i="53"/>
  <c r="G46" i="53"/>
  <c r="E47" i="53"/>
  <c r="I47" i="53"/>
  <c r="C47" i="53"/>
  <c r="G47" i="53"/>
  <c r="E48" i="53"/>
  <c r="I48" i="53"/>
  <c r="C48" i="53"/>
  <c r="G48" i="53"/>
  <c r="E49" i="53"/>
  <c r="I49" i="53"/>
  <c r="C49" i="53"/>
  <c r="G49" i="53"/>
  <c r="E50" i="53"/>
  <c r="I50" i="53"/>
  <c r="C50" i="53"/>
  <c r="G50" i="53"/>
  <c r="E51" i="53"/>
  <c r="I51" i="53"/>
  <c r="C51" i="53"/>
  <c r="G51" i="53"/>
  <c r="E52" i="53"/>
  <c r="I52" i="53"/>
  <c r="C52" i="53"/>
  <c r="G52" i="53"/>
  <c r="E53" i="53"/>
  <c r="I53" i="53"/>
  <c r="C53" i="53"/>
  <c r="G53" i="53"/>
  <c r="C54" i="53"/>
  <c r="G54" i="53"/>
  <c r="E54" i="53"/>
  <c r="I54" i="53"/>
  <c r="C55" i="53"/>
  <c r="G55" i="53"/>
  <c r="K58" i="53"/>
  <c r="J58" i="53"/>
  <c r="E56" i="53"/>
  <c r="I56" i="53"/>
  <c r="C60" i="54"/>
  <c r="G60" i="54"/>
  <c r="C82" i="54"/>
  <c r="G82" i="54"/>
  <c r="C45" i="54"/>
  <c r="G45" i="54"/>
  <c r="C57" i="54"/>
  <c r="G57" i="54"/>
  <c r="C30" i="54"/>
  <c r="G30" i="54"/>
  <c r="C42" i="54"/>
  <c r="G42" i="54"/>
  <c r="C21" i="54"/>
  <c r="G21" i="54"/>
  <c r="C27" i="54"/>
  <c r="G27" i="54"/>
  <c r="C16" i="54"/>
  <c r="G16" i="54"/>
  <c r="C7" i="54"/>
  <c r="G7" i="54"/>
  <c r="C13" i="54"/>
  <c r="G13" i="54"/>
  <c r="E60" i="54"/>
  <c r="I60" i="54"/>
  <c r="E82" i="54"/>
  <c r="I82" i="54"/>
  <c r="E45" i="54"/>
  <c r="I45" i="54"/>
  <c r="E57" i="54"/>
  <c r="I57" i="54"/>
  <c r="E30" i="54"/>
  <c r="I30" i="54"/>
  <c r="E42" i="54"/>
  <c r="I42" i="54"/>
  <c r="E21" i="54"/>
  <c r="I21" i="54"/>
  <c r="E27" i="54"/>
  <c r="I27" i="54"/>
  <c r="J18" i="54"/>
  <c r="K18" i="54"/>
  <c r="E16" i="54"/>
  <c r="I16" i="54"/>
  <c r="E18" i="54"/>
  <c r="I18" i="54"/>
  <c r="E7" i="54"/>
  <c r="I7" i="54"/>
  <c r="E13" i="54"/>
  <c r="I13" i="54"/>
  <c r="D5" i="54"/>
  <c r="H5" i="54" s="1"/>
  <c r="E8" i="54"/>
  <c r="I8" i="54"/>
  <c r="C8" i="54"/>
  <c r="G8" i="54"/>
  <c r="C9" i="54"/>
  <c r="G9" i="54"/>
  <c r="K13" i="54"/>
  <c r="J13" i="54"/>
  <c r="E10" i="54"/>
  <c r="I10" i="54"/>
  <c r="C10" i="54"/>
  <c r="G10" i="54"/>
  <c r="E11" i="54"/>
  <c r="I11" i="54"/>
  <c r="I22" i="54"/>
  <c r="C22" i="54"/>
  <c r="G22" i="54"/>
  <c r="J27" i="54"/>
  <c r="E23" i="54"/>
  <c r="C23" i="54"/>
  <c r="G23" i="54"/>
  <c r="K27" i="54"/>
  <c r="E24" i="54"/>
  <c r="I24" i="54"/>
  <c r="C24" i="54"/>
  <c r="G24" i="54"/>
  <c r="E25" i="54"/>
  <c r="I25" i="54"/>
  <c r="E31" i="54"/>
  <c r="I31" i="54"/>
  <c r="C31" i="54"/>
  <c r="G31" i="54"/>
  <c r="E32" i="54"/>
  <c r="I32" i="54"/>
  <c r="C32" i="54"/>
  <c r="G32" i="54"/>
  <c r="E33" i="54"/>
  <c r="I33" i="54"/>
  <c r="C33" i="54"/>
  <c r="G33" i="54"/>
  <c r="E34" i="54"/>
  <c r="I34" i="54"/>
  <c r="C34" i="54"/>
  <c r="G34" i="54"/>
  <c r="E35" i="54"/>
  <c r="I35" i="54"/>
  <c r="C35" i="54"/>
  <c r="G35" i="54"/>
  <c r="E36" i="54"/>
  <c r="I36" i="54"/>
  <c r="C36" i="54"/>
  <c r="G36" i="54"/>
  <c r="E37" i="54"/>
  <c r="I37" i="54"/>
  <c r="C37" i="54"/>
  <c r="G37" i="54"/>
  <c r="I38" i="54"/>
  <c r="C38" i="54"/>
  <c r="G38" i="54"/>
  <c r="J42" i="54"/>
  <c r="E39" i="54"/>
  <c r="C39" i="54"/>
  <c r="G39" i="54"/>
  <c r="K42" i="54"/>
  <c r="E40" i="54"/>
  <c r="I40" i="54"/>
  <c r="E46" i="54"/>
  <c r="I46" i="54"/>
  <c r="C46" i="54"/>
  <c r="G46" i="54"/>
  <c r="C47" i="54"/>
  <c r="G47" i="54"/>
  <c r="E47" i="54"/>
  <c r="I47" i="54"/>
  <c r="E48" i="54"/>
  <c r="I48" i="54"/>
  <c r="C48" i="54"/>
  <c r="G48" i="54"/>
  <c r="E49" i="54"/>
  <c r="I49" i="54"/>
  <c r="C49" i="54"/>
  <c r="G49" i="54"/>
  <c r="E50" i="54"/>
  <c r="I50" i="54"/>
  <c r="C50" i="54"/>
  <c r="G50" i="54"/>
  <c r="E51" i="54"/>
  <c r="I51" i="54"/>
  <c r="C51" i="54"/>
  <c r="G51" i="54"/>
  <c r="I52" i="54"/>
  <c r="C52" i="54"/>
  <c r="G52" i="54"/>
  <c r="J57" i="54"/>
  <c r="E53" i="54"/>
  <c r="I53" i="54"/>
  <c r="C53" i="54"/>
  <c r="G53" i="54"/>
  <c r="E54" i="54"/>
  <c r="C54" i="54"/>
  <c r="G54" i="54"/>
  <c r="K57" i="54"/>
  <c r="E55" i="54"/>
  <c r="I55" i="54"/>
  <c r="E61" i="54"/>
  <c r="I61" i="54"/>
  <c r="C61" i="54"/>
  <c r="G61" i="54"/>
  <c r="E62" i="54"/>
  <c r="I62" i="54"/>
  <c r="C62" i="54"/>
  <c r="G62" i="54"/>
  <c r="E63" i="54"/>
  <c r="I63" i="54"/>
  <c r="C63" i="54"/>
  <c r="G63" i="54"/>
  <c r="E64" i="54"/>
  <c r="I64" i="54"/>
  <c r="C64" i="54"/>
  <c r="G64" i="54"/>
  <c r="E65" i="54"/>
  <c r="I65" i="54"/>
  <c r="C65" i="54"/>
  <c r="G65" i="54"/>
  <c r="E66" i="54"/>
  <c r="I66" i="54"/>
  <c r="C66" i="54"/>
  <c r="G66" i="54"/>
  <c r="E67" i="54"/>
  <c r="I67" i="54"/>
  <c r="C67" i="54"/>
  <c r="G67" i="54"/>
  <c r="E68" i="54"/>
  <c r="I68" i="54"/>
  <c r="C68" i="54"/>
  <c r="G68" i="54"/>
  <c r="E69" i="54"/>
  <c r="I69" i="54"/>
  <c r="C69" i="54"/>
  <c r="G69" i="54"/>
  <c r="E70" i="54"/>
  <c r="I70" i="54"/>
  <c r="C70" i="54"/>
  <c r="G70" i="54"/>
  <c r="E71" i="54"/>
  <c r="I71" i="54"/>
  <c r="C71" i="54"/>
  <c r="G71" i="54"/>
  <c r="E72" i="54"/>
  <c r="I72" i="54"/>
  <c r="C72" i="54"/>
  <c r="G72" i="54"/>
  <c r="C73" i="54"/>
  <c r="G73" i="54"/>
  <c r="E73" i="54"/>
  <c r="I73" i="54"/>
  <c r="E74" i="54"/>
  <c r="I74" i="54"/>
  <c r="C74" i="54"/>
  <c r="G74" i="54"/>
  <c r="E75" i="54"/>
  <c r="I75" i="54"/>
  <c r="C75" i="54"/>
  <c r="G75" i="54"/>
  <c r="E76" i="54"/>
  <c r="I76" i="54"/>
  <c r="C76" i="54"/>
  <c r="G76" i="54"/>
  <c r="E77" i="54"/>
  <c r="I77" i="54"/>
  <c r="C77" i="54"/>
  <c r="G77" i="54"/>
  <c r="E78" i="54"/>
  <c r="I78" i="54"/>
  <c r="C78" i="54"/>
  <c r="G78" i="54"/>
  <c r="C79" i="54"/>
  <c r="G79" i="54"/>
  <c r="K82" i="54"/>
  <c r="J82" i="54"/>
  <c r="E80" i="54"/>
  <c r="I80" i="54"/>
  <c r="E186" i="55"/>
  <c r="I186" i="55"/>
  <c r="E200" i="55"/>
  <c r="I200" i="55"/>
  <c r="E180" i="55"/>
  <c r="I180" i="55"/>
  <c r="E153" i="55"/>
  <c r="I153" i="55"/>
  <c r="E173" i="55"/>
  <c r="I173" i="55"/>
  <c r="E121" i="55"/>
  <c r="I121" i="55"/>
  <c r="E150" i="55"/>
  <c r="I150" i="55"/>
  <c r="E100" i="55"/>
  <c r="I100" i="55"/>
  <c r="E114" i="55"/>
  <c r="I114" i="55"/>
  <c r="E73" i="55"/>
  <c r="I73" i="55"/>
  <c r="E97" i="55"/>
  <c r="I97" i="55"/>
  <c r="E55" i="55"/>
  <c r="I55" i="55"/>
  <c r="E66" i="55"/>
  <c r="I66" i="55"/>
  <c r="E29" i="55"/>
  <c r="I29" i="55"/>
  <c r="E52" i="55"/>
  <c r="I52" i="55"/>
  <c r="E7" i="55"/>
  <c r="I7" i="55"/>
  <c r="E22" i="55"/>
  <c r="I22" i="55"/>
  <c r="J204" i="55"/>
  <c r="C186" i="55"/>
  <c r="G186" i="55"/>
  <c r="C200" i="55"/>
  <c r="G200" i="55"/>
  <c r="C180" i="55"/>
  <c r="G180" i="55"/>
  <c r="C183" i="55"/>
  <c r="G183" i="55"/>
  <c r="C153" i="55"/>
  <c r="G153" i="55"/>
  <c r="C173" i="55"/>
  <c r="G173" i="55"/>
  <c r="C121" i="55"/>
  <c r="G121" i="55"/>
  <c r="C150" i="55"/>
  <c r="G150" i="55"/>
  <c r="C100" i="55"/>
  <c r="G100" i="55"/>
  <c r="C114" i="55"/>
  <c r="G114" i="55"/>
  <c r="C73" i="55"/>
  <c r="G73" i="55"/>
  <c r="C97" i="55"/>
  <c r="G97" i="55"/>
  <c r="C55" i="55"/>
  <c r="G55" i="55"/>
  <c r="C66" i="55"/>
  <c r="G66" i="55"/>
  <c r="C29" i="55"/>
  <c r="G29" i="55"/>
  <c r="C52" i="55"/>
  <c r="G52" i="55"/>
  <c r="C7" i="55"/>
  <c r="G7" i="55"/>
  <c r="C22" i="55"/>
  <c r="G22" i="55"/>
  <c r="F5" i="55"/>
  <c r="C8" i="55"/>
  <c r="G8" i="55"/>
  <c r="E8" i="55"/>
  <c r="I8" i="55"/>
  <c r="E9" i="55"/>
  <c r="I9" i="55"/>
  <c r="C9" i="55"/>
  <c r="G9" i="55"/>
  <c r="C10" i="55"/>
  <c r="G10" i="55"/>
  <c r="E10" i="55"/>
  <c r="I10" i="55"/>
  <c r="C11" i="55"/>
  <c r="G11" i="55"/>
  <c r="E11" i="55"/>
  <c r="I11" i="55"/>
  <c r="C12" i="55"/>
  <c r="G12" i="55"/>
  <c r="E12" i="55"/>
  <c r="I12" i="55"/>
  <c r="C13" i="55"/>
  <c r="G13" i="55"/>
  <c r="E13" i="55"/>
  <c r="I13" i="55"/>
  <c r="E14" i="55"/>
  <c r="I14" i="55"/>
  <c r="C14" i="55"/>
  <c r="G14" i="55"/>
  <c r="E15" i="55"/>
  <c r="I15" i="55"/>
  <c r="C15" i="55"/>
  <c r="G15" i="55"/>
  <c r="E16" i="55"/>
  <c r="I16" i="55"/>
  <c r="C16" i="55"/>
  <c r="G16" i="55"/>
  <c r="C17" i="55"/>
  <c r="G17" i="55"/>
  <c r="K22" i="55"/>
  <c r="J22" i="55"/>
  <c r="E18" i="55"/>
  <c r="I18" i="55"/>
  <c r="C18" i="55"/>
  <c r="G18" i="55"/>
  <c r="C19" i="55"/>
  <c r="G19" i="55"/>
  <c r="E19" i="55"/>
  <c r="I19" i="55"/>
  <c r="E20" i="55"/>
  <c r="I20" i="55"/>
  <c r="C30" i="55"/>
  <c r="G30" i="55"/>
  <c r="E30" i="55"/>
  <c r="I30" i="55"/>
  <c r="E31" i="55"/>
  <c r="I31" i="55"/>
  <c r="C31" i="55"/>
  <c r="G31" i="55"/>
  <c r="E32" i="55"/>
  <c r="I32" i="55"/>
  <c r="C32" i="55"/>
  <c r="G32" i="55"/>
  <c r="E33" i="55"/>
  <c r="I33" i="55"/>
  <c r="C33" i="55"/>
  <c r="G33" i="55"/>
  <c r="E34" i="55"/>
  <c r="I34" i="55"/>
  <c r="C34" i="55"/>
  <c r="G34" i="55"/>
  <c r="E35" i="55"/>
  <c r="I35" i="55"/>
  <c r="C35" i="55"/>
  <c r="G35" i="55"/>
  <c r="C36" i="55"/>
  <c r="G36" i="55"/>
  <c r="E36" i="55"/>
  <c r="I36" i="55"/>
  <c r="E37" i="55"/>
  <c r="I37" i="55"/>
  <c r="C37" i="55"/>
  <c r="G37" i="55"/>
  <c r="C38" i="55"/>
  <c r="G38" i="55"/>
  <c r="E38" i="55"/>
  <c r="I38" i="55"/>
  <c r="C39" i="55"/>
  <c r="G39" i="55"/>
  <c r="E39" i="55"/>
  <c r="I39" i="55"/>
  <c r="E40" i="55"/>
  <c r="I40" i="55"/>
  <c r="C40" i="55"/>
  <c r="G40" i="55"/>
  <c r="E41" i="55"/>
  <c r="I41" i="55"/>
  <c r="C41" i="55"/>
  <c r="G41" i="55"/>
  <c r="E42" i="55"/>
  <c r="I42" i="55"/>
  <c r="C42" i="55"/>
  <c r="G42" i="55"/>
  <c r="C43" i="55"/>
  <c r="G43" i="55"/>
  <c r="E43" i="55"/>
  <c r="I43" i="55"/>
  <c r="C44" i="55"/>
  <c r="G44" i="55"/>
  <c r="E44" i="55"/>
  <c r="I44" i="55"/>
  <c r="E45" i="55"/>
  <c r="I45" i="55"/>
  <c r="C45" i="55"/>
  <c r="G45" i="55"/>
  <c r="E46" i="55"/>
  <c r="I46" i="55"/>
  <c r="C46" i="55"/>
  <c r="G46" i="55"/>
  <c r="E47" i="55"/>
  <c r="I47" i="55"/>
  <c r="C47" i="55"/>
  <c r="G47" i="55"/>
  <c r="C48" i="55"/>
  <c r="G48" i="55"/>
  <c r="E48" i="55"/>
  <c r="I48" i="55"/>
  <c r="E49" i="55"/>
  <c r="J52" i="55"/>
  <c r="K52" i="55"/>
  <c r="C49" i="55"/>
  <c r="G49" i="55"/>
  <c r="I50" i="55"/>
  <c r="E56" i="55"/>
  <c r="I56" i="55"/>
  <c r="C56" i="55"/>
  <c r="G56" i="55"/>
  <c r="E57" i="55"/>
  <c r="I57" i="55"/>
  <c r="C57" i="55"/>
  <c r="G57" i="55"/>
  <c r="C58" i="55"/>
  <c r="G58" i="55"/>
  <c r="E58" i="55"/>
  <c r="I58" i="55"/>
  <c r="E59" i="55"/>
  <c r="I59" i="55"/>
  <c r="C59" i="55"/>
  <c r="G59" i="55"/>
  <c r="C60" i="55"/>
  <c r="G60" i="55"/>
  <c r="E60" i="55"/>
  <c r="I60" i="55"/>
  <c r="E61" i="55"/>
  <c r="I61" i="55"/>
  <c r="C61" i="55"/>
  <c r="G61" i="55"/>
  <c r="C62" i="55"/>
  <c r="G62" i="55"/>
  <c r="E62" i="55"/>
  <c r="C63" i="55"/>
  <c r="G63" i="55"/>
  <c r="K66" i="55"/>
  <c r="I63" i="55"/>
  <c r="J66" i="55"/>
  <c r="E64" i="55"/>
  <c r="I64" i="55"/>
  <c r="E74" i="55"/>
  <c r="I74" i="55"/>
  <c r="C74" i="55"/>
  <c r="G74" i="55"/>
  <c r="E75" i="55"/>
  <c r="I75" i="55"/>
  <c r="C75" i="55"/>
  <c r="G75" i="55"/>
  <c r="E76" i="55"/>
  <c r="I76" i="55"/>
  <c r="C76" i="55"/>
  <c r="G76" i="55"/>
  <c r="C77" i="55"/>
  <c r="G77" i="55"/>
  <c r="E77" i="55"/>
  <c r="I77" i="55"/>
  <c r="C78" i="55"/>
  <c r="G78" i="55"/>
  <c r="E78" i="55"/>
  <c r="I78" i="55"/>
  <c r="E79" i="55"/>
  <c r="I79" i="55"/>
  <c r="C79" i="55"/>
  <c r="G79" i="55"/>
  <c r="E80" i="55"/>
  <c r="I80" i="55"/>
  <c r="C80" i="55"/>
  <c r="G80" i="55"/>
  <c r="C81" i="55"/>
  <c r="G81" i="55"/>
  <c r="E81" i="55"/>
  <c r="I81" i="55"/>
  <c r="E82" i="55"/>
  <c r="I82" i="55"/>
  <c r="C82" i="55"/>
  <c r="G82" i="55"/>
  <c r="C83" i="55"/>
  <c r="G83" i="55"/>
  <c r="E83" i="55"/>
  <c r="I83" i="55"/>
  <c r="E84" i="55"/>
  <c r="I84" i="55"/>
  <c r="C84" i="55"/>
  <c r="G84" i="55"/>
  <c r="E85" i="55"/>
  <c r="I85" i="55"/>
  <c r="C85" i="55"/>
  <c r="G85" i="55"/>
  <c r="E86" i="55"/>
  <c r="I86" i="55"/>
  <c r="C86" i="55"/>
  <c r="G86" i="55"/>
  <c r="E87" i="55"/>
  <c r="I87" i="55"/>
  <c r="C87" i="55"/>
  <c r="G87" i="55"/>
  <c r="E88" i="55"/>
  <c r="I88" i="55"/>
  <c r="C88" i="55"/>
  <c r="G88" i="55"/>
  <c r="E89" i="55"/>
  <c r="I89" i="55"/>
  <c r="C89" i="55"/>
  <c r="G89" i="55"/>
  <c r="E90" i="55"/>
  <c r="I90" i="55"/>
  <c r="C90" i="55"/>
  <c r="G90" i="55"/>
  <c r="E91" i="55"/>
  <c r="I91" i="55"/>
  <c r="C91" i="55"/>
  <c r="G91" i="55"/>
  <c r="E92" i="55"/>
  <c r="I92" i="55"/>
  <c r="C92" i="55"/>
  <c r="G92" i="55"/>
  <c r="I93" i="55"/>
  <c r="C93" i="55"/>
  <c r="G93" i="55"/>
  <c r="J97" i="55"/>
  <c r="E94" i="55"/>
  <c r="C94" i="55"/>
  <c r="G94" i="55"/>
  <c r="K97" i="55"/>
  <c r="E95" i="55"/>
  <c r="I95" i="55"/>
  <c r="E101" i="55"/>
  <c r="I101" i="55"/>
  <c r="C101" i="55"/>
  <c r="G101" i="55"/>
  <c r="E102" i="55"/>
  <c r="I102" i="55"/>
  <c r="C102" i="55"/>
  <c r="G102" i="55"/>
  <c r="C103" i="55"/>
  <c r="G103" i="55"/>
  <c r="E103" i="55"/>
  <c r="I103" i="55"/>
  <c r="E104" i="55"/>
  <c r="I104" i="55"/>
  <c r="C104" i="55"/>
  <c r="G104" i="55"/>
  <c r="C105" i="55"/>
  <c r="G105" i="55"/>
  <c r="E105" i="55"/>
  <c r="I105" i="55"/>
  <c r="E106" i="55"/>
  <c r="I106" i="55"/>
  <c r="C106" i="55"/>
  <c r="G106" i="55"/>
  <c r="C107" i="55"/>
  <c r="G107" i="55"/>
  <c r="E107" i="55"/>
  <c r="I107" i="55"/>
  <c r="E108" i="55"/>
  <c r="I108" i="55"/>
  <c r="C108" i="55"/>
  <c r="G108" i="55"/>
  <c r="E109" i="55"/>
  <c r="I109" i="55"/>
  <c r="C109" i="55"/>
  <c r="G109" i="55"/>
  <c r="C110" i="55"/>
  <c r="G110" i="55"/>
  <c r="E110" i="55"/>
  <c r="I110" i="55"/>
  <c r="C111" i="55"/>
  <c r="G111" i="55"/>
  <c r="J114" i="55"/>
  <c r="K114" i="55"/>
  <c r="E112" i="55"/>
  <c r="I112" i="55"/>
  <c r="E122" i="55"/>
  <c r="I122" i="55"/>
  <c r="C122" i="55"/>
  <c r="G122" i="55"/>
  <c r="C123" i="55"/>
  <c r="G123" i="55"/>
  <c r="E123" i="55"/>
  <c r="I123" i="55"/>
  <c r="C124" i="55"/>
  <c r="G124" i="55"/>
  <c r="E124" i="55"/>
  <c r="I124" i="55"/>
  <c r="E125" i="55"/>
  <c r="I125" i="55"/>
  <c r="C125" i="55"/>
  <c r="G125" i="55"/>
  <c r="E126" i="55"/>
  <c r="I126" i="55"/>
  <c r="C126" i="55"/>
  <c r="G126" i="55"/>
  <c r="E127" i="55"/>
  <c r="I127" i="55"/>
  <c r="C127" i="55"/>
  <c r="G127" i="55"/>
  <c r="C128" i="55"/>
  <c r="G128" i="55"/>
  <c r="E128" i="55"/>
  <c r="I128" i="55"/>
  <c r="E129" i="55"/>
  <c r="I129" i="55"/>
  <c r="C129" i="55"/>
  <c r="G129" i="55"/>
  <c r="E130" i="55"/>
  <c r="I130" i="55"/>
  <c r="C130" i="55"/>
  <c r="G130" i="55"/>
  <c r="C131" i="55"/>
  <c r="G131" i="55"/>
  <c r="E131" i="55"/>
  <c r="I131" i="55"/>
  <c r="C132" i="55"/>
  <c r="G132" i="55"/>
  <c r="E132" i="55"/>
  <c r="I132" i="55"/>
  <c r="E133" i="55"/>
  <c r="I133" i="55"/>
  <c r="C133" i="55"/>
  <c r="G133" i="55"/>
  <c r="C134" i="55"/>
  <c r="G134" i="55"/>
  <c r="E134" i="55"/>
  <c r="I134" i="55"/>
  <c r="E135" i="55"/>
  <c r="I135" i="55"/>
  <c r="C135" i="55"/>
  <c r="G135" i="55"/>
  <c r="E136" i="55"/>
  <c r="I136" i="55"/>
  <c r="C136" i="55"/>
  <c r="G136" i="55"/>
  <c r="E137" i="55"/>
  <c r="I137" i="55"/>
  <c r="C137" i="55"/>
  <c r="G137" i="55"/>
  <c r="E138" i="55"/>
  <c r="I138" i="55"/>
  <c r="C138" i="55"/>
  <c r="G138" i="55"/>
  <c r="E139" i="55"/>
  <c r="I139" i="55"/>
  <c r="C139" i="55"/>
  <c r="G139" i="55"/>
  <c r="E140" i="55"/>
  <c r="I140" i="55"/>
  <c r="C140" i="55"/>
  <c r="G140" i="55"/>
  <c r="E141" i="55"/>
  <c r="I141" i="55"/>
  <c r="C141" i="55"/>
  <c r="G141" i="55"/>
  <c r="C142" i="55"/>
  <c r="G142" i="55"/>
  <c r="E142" i="55"/>
  <c r="I142" i="55"/>
  <c r="E143" i="55"/>
  <c r="I143" i="55"/>
  <c r="C143" i="55"/>
  <c r="G143" i="55"/>
  <c r="E144" i="55"/>
  <c r="I144" i="55"/>
  <c r="C144" i="55"/>
  <c r="G144" i="55"/>
  <c r="E145" i="55"/>
  <c r="I145" i="55"/>
  <c r="C145" i="55"/>
  <c r="G145" i="55"/>
  <c r="E146" i="55"/>
  <c r="I146" i="55"/>
  <c r="C146" i="55"/>
  <c r="G146" i="55"/>
  <c r="C147" i="55"/>
  <c r="G147" i="55"/>
  <c r="K150" i="55"/>
  <c r="J150" i="55"/>
  <c r="E148" i="55"/>
  <c r="I148" i="55"/>
  <c r="E154" i="55"/>
  <c r="I154" i="55"/>
  <c r="C154" i="55"/>
  <c r="G154" i="55"/>
  <c r="E155" i="55"/>
  <c r="I155" i="55"/>
  <c r="C155" i="55"/>
  <c r="G155" i="55"/>
  <c r="C156" i="55"/>
  <c r="G156" i="55"/>
  <c r="E156" i="55"/>
  <c r="I156" i="55"/>
  <c r="E157" i="55"/>
  <c r="I157" i="55"/>
  <c r="C157" i="55"/>
  <c r="G157" i="55"/>
  <c r="C158" i="55"/>
  <c r="G158" i="55"/>
  <c r="E158" i="55"/>
  <c r="I158" i="55"/>
  <c r="E159" i="55"/>
  <c r="I159" i="55"/>
  <c r="C159" i="55"/>
  <c r="G159" i="55"/>
  <c r="C160" i="55"/>
  <c r="G160" i="55"/>
  <c r="E160" i="55"/>
  <c r="I160" i="55"/>
  <c r="E161" i="55"/>
  <c r="I161" i="55"/>
  <c r="C161" i="55"/>
  <c r="G161" i="55"/>
  <c r="E162" i="55"/>
  <c r="I162" i="55"/>
  <c r="C162" i="55"/>
  <c r="G162" i="55"/>
  <c r="E163" i="55"/>
  <c r="I163" i="55"/>
  <c r="C163" i="55"/>
  <c r="G163" i="55"/>
  <c r="C164" i="55"/>
  <c r="G164" i="55"/>
  <c r="E164" i="55"/>
  <c r="I164" i="55"/>
  <c r="E165" i="55"/>
  <c r="I165" i="55"/>
  <c r="C165" i="55"/>
  <c r="G165" i="55"/>
  <c r="C166" i="55"/>
  <c r="G166" i="55"/>
  <c r="E166" i="55"/>
  <c r="I166" i="55"/>
  <c r="E167" i="55"/>
  <c r="I167" i="55"/>
  <c r="C167" i="55"/>
  <c r="G167" i="55"/>
  <c r="E168" i="55"/>
  <c r="I168" i="55"/>
  <c r="C168" i="55"/>
  <c r="G168" i="55"/>
  <c r="C169" i="55"/>
  <c r="G169" i="55"/>
  <c r="E169" i="55"/>
  <c r="I169" i="55"/>
  <c r="C170" i="55"/>
  <c r="G170" i="55"/>
  <c r="K173" i="55"/>
  <c r="J173" i="55"/>
  <c r="E171" i="55"/>
  <c r="I171" i="55"/>
  <c r="K183" i="55"/>
  <c r="J183" i="55"/>
  <c r="E181" i="55"/>
  <c r="I181" i="55"/>
  <c r="E187" i="55"/>
  <c r="I187" i="55"/>
  <c r="C187" i="55"/>
  <c r="G187" i="55"/>
  <c r="E188" i="55"/>
  <c r="I188" i="55"/>
  <c r="C188" i="55"/>
  <c r="G188" i="55"/>
  <c r="E189" i="55"/>
  <c r="I189" i="55"/>
  <c r="C189" i="55"/>
  <c r="G189" i="55"/>
  <c r="C190" i="55"/>
  <c r="G190" i="55"/>
  <c r="E190" i="55"/>
  <c r="I190" i="55"/>
  <c r="C191" i="55"/>
  <c r="G191" i="55"/>
  <c r="E191" i="55"/>
  <c r="I191" i="55"/>
  <c r="C192" i="55"/>
  <c r="G192" i="55"/>
  <c r="E192" i="55"/>
  <c r="I192" i="55"/>
  <c r="E193" i="55"/>
  <c r="I193" i="55"/>
  <c r="C193" i="55"/>
  <c r="G193" i="55"/>
  <c r="E194" i="55"/>
  <c r="I194" i="55"/>
  <c r="C194" i="55"/>
  <c r="G194" i="55"/>
  <c r="E195" i="55"/>
  <c r="I195" i="55"/>
  <c r="C195" i="55"/>
  <c r="G195" i="55"/>
  <c r="C196" i="55"/>
  <c r="G196" i="55"/>
  <c r="E196" i="55"/>
  <c r="I196" i="55"/>
  <c r="C197" i="55"/>
  <c r="G197" i="55"/>
  <c r="K200" i="55"/>
  <c r="J200" i="55"/>
  <c r="E198" i="55"/>
  <c r="I198" i="55"/>
  <c r="I204" i="55"/>
  <c r="C250" i="48"/>
  <c r="G250" i="48"/>
  <c r="C268" i="48"/>
  <c r="G268" i="48"/>
  <c r="C226" i="48"/>
  <c r="G226" i="48"/>
  <c r="C247" i="48"/>
  <c r="G247" i="48"/>
  <c r="C212" i="48"/>
  <c r="G212" i="48"/>
  <c r="C223" i="48"/>
  <c r="G223" i="48"/>
  <c r="C199" i="48"/>
  <c r="G199" i="48"/>
  <c r="C205" i="48"/>
  <c r="G205" i="48"/>
  <c r="C185" i="48"/>
  <c r="G185" i="48"/>
  <c r="C196" i="48"/>
  <c r="G196" i="48"/>
  <c r="E165" i="48"/>
  <c r="I165" i="48"/>
  <c r="E178" i="48"/>
  <c r="I178" i="48"/>
  <c r="J162" i="48"/>
  <c r="K162" i="48"/>
  <c r="E160" i="48"/>
  <c r="I160" i="48"/>
  <c r="E162" i="48"/>
  <c r="I162" i="48"/>
  <c r="D158" i="48"/>
  <c r="H158" i="48" s="1"/>
  <c r="E142" i="48"/>
  <c r="I142" i="48"/>
  <c r="E153" i="48"/>
  <c r="I153" i="48"/>
  <c r="E135" i="48"/>
  <c r="I135" i="48"/>
  <c r="E139" i="48"/>
  <c r="I139" i="48"/>
  <c r="D133" i="48"/>
  <c r="H133" i="48" s="1"/>
  <c r="E111" i="48"/>
  <c r="I111" i="48"/>
  <c r="E128" i="48"/>
  <c r="I128" i="48"/>
  <c r="E95" i="48"/>
  <c r="I95" i="48"/>
  <c r="E108" i="48"/>
  <c r="I108" i="48"/>
  <c r="D93" i="48"/>
  <c r="H93" i="48" s="1"/>
  <c r="E77" i="48"/>
  <c r="I77" i="48"/>
  <c r="E88" i="48"/>
  <c r="I88" i="48"/>
  <c r="E51" i="48"/>
  <c r="I51" i="48"/>
  <c r="E74" i="48"/>
  <c r="I74" i="48"/>
  <c r="C38" i="48"/>
  <c r="G38" i="48"/>
  <c r="C44" i="48"/>
  <c r="G44" i="48"/>
  <c r="C19" i="48"/>
  <c r="G19" i="48"/>
  <c r="C35" i="48"/>
  <c r="G35" i="48"/>
  <c r="C7" i="48"/>
  <c r="G7" i="48"/>
  <c r="C12" i="48"/>
  <c r="G12" i="48"/>
  <c r="E250" i="48"/>
  <c r="I250" i="48"/>
  <c r="E268" i="48"/>
  <c r="I268" i="48"/>
  <c r="E226" i="48"/>
  <c r="I226" i="48"/>
  <c r="E247" i="48"/>
  <c r="I247" i="48"/>
  <c r="E212" i="48"/>
  <c r="I212" i="48"/>
  <c r="E223" i="48"/>
  <c r="I223" i="48"/>
  <c r="E199" i="48"/>
  <c r="I199" i="48"/>
  <c r="E205" i="48"/>
  <c r="I205" i="48"/>
  <c r="E185" i="48"/>
  <c r="I185" i="48"/>
  <c r="E196" i="48"/>
  <c r="I196" i="48"/>
  <c r="C165" i="48"/>
  <c r="G165" i="48"/>
  <c r="C178" i="48"/>
  <c r="G178" i="48"/>
  <c r="C160" i="48"/>
  <c r="G160" i="48"/>
  <c r="C142" i="48"/>
  <c r="G142" i="48"/>
  <c r="C153" i="48"/>
  <c r="G153" i="48"/>
  <c r="C135" i="48"/>
  <c r="G135" i="48"/>
  <c r="C139" i="48"/>
  <c r="G139" i="48"/>
  <c r="C111" i="48"/>
  <c r="G111" i="48"/>
  <c r="C128" i="48"/>
  <c r="G128" i="48"/>
  <c r="C95" i="48"/>
  <c r="G95" i="48"/>
  <c r="C108" i="48"/>
  <c r="G108" i="48"/>
  <c r="C77" i="48"/>
  <c r="G77" i="48"/>
  <c r="C88" i="48"/>
  <c r="G88" i="48"/>
  <c r="C51" i="48"/>
  <c r="G51" i="48"/>
  <c r="C74" i="48"/>
  <c r="G74" i="48"/>
  <c r="E38" i="48"/>
  <c r="I38" i="48"/>
  <c r="E44" i="48"/>
  <c r="I44" i="48"/>
  <c r="E19" i="48"/>
  <c r="I19" i="48"/>
  <c r="E35" i="48"/>
  <c r="I35" i="48"/>
  <c r="D17" i="48"/>
  <c r="H17" i="48" s="1"/>
  <c r="E7" i="48"/>
  <c r="I7" i="48"/>
  <c r="E12" i="48"/>
  <c r="I12" i="48"/>
  <c r="D5" i="48"/>
  <c r="H5" i="48" s="1"/>
  <c r="E8" i="48"/>
  <c r="I8" i="48"/>
  <c r="C8" i="48"/>
  <c r="G8" i="48"/>
  <c r="C9" i="48"/>
  <c r="G9" i="48"/>
  <c r="K12" i="48"/>
  <c r="J12" i="48"/>
  <c r="E10" i="48"/>
  <c r="I10" i="48"/>
  <c r="E20" i="48"/>
  <c r="I20" i="48"/>
  <c r="C20" i="48"/>
  <c r="G20" i="48"/>
  <c r="E21" i="48"/>
  <c r="I21" i="48"/>
  <c r="C21" i="48"/>
  <c r="G21" i="48"/>
  <c r="E22" i="48"/>
  <c r="I22" i="48"/>
  <c r="C22" i="48"/>
  <c r="G22" i="48"/>
  <c r="E23" i="48"/>
  <c r="I23" i="48"/>
  <c r="C23" i="48"/>
  <c r="G23" i="48"/>
  <c r="E24" i="48"/>
  <c r="I24" i="48"/>
  <c r="C24" i="48"/>
  <c r="G24" i="48"/>
  <c r="E25" i="48"/>
  <c r="I25" i="48"/>
  <c r="C25" i="48"/>
  <c r="G25" i="48"/>
  <c r="C26" i="48"/>
  <c r="G26" i="48"/>
  <c r="E26" i="48"/>
  <c r="I26" i="48"/>
  <c r="C27" i="48"/>
  <c r="G27" i="48"/>
  <c r="E27" i="48"/>
  <c r="I27" i="48"/>
  <c r="E28" i="48"/>
  <c r="I28" i="48"/>
  <c r="C28" i="48"/>
  <c r="G28" i="48"/>
  <c r="E29" i="48"/>
  <c r="I29" i="48"/>
  <c r="C29" i="48"/>
  <c r="G29" i="48"/>
  <c r="E30" i="48"/>
  <c r="I30" i="48"/>
  <c r="C30" i="48"/>
  <c r="G30" i="48"/>
  <c r="E31" i="48"/>
  <c r="I31" i="48"/>
  <c r="C31" i="48"/>
  <c r="G31" i="48"/>
  <c r="C32" i="48"/>
  <c r="G32" i="48"/>
  <c r="K35" i="48"/>
  <c r="J35" i="48"/>
  <c r="E33" i="48"/>
  <c r="I33" i="48"/>
  <c r="I39" i="48"/>
  <c r="C39" i="48"/>
  <c r="G39" i="48"/>
  <c r="J44" i="48"/>
  <c r="E40" i="48"/>
  <c r="I40" i="48"/>
  <c r="C40" i="48"/>
  <c r="G40" i="48"/>
  <c r="C41" i="48"/>
  <c r="G41" i="48"/>
  <c r="E41" i="48"/>
  <c r="K44" i="48"/>
  <c r="E42" i="48"/>
  <c r="I42" i="48"/>
  <c r="F49" i="48"/>
  <c r="E52" i="48"/>
  <c r="I52" i="48"/>
  <c r="C52" i="48"/>
  <c r="G52" i="48"/>
  <c r="C53" i="48"/>
  <c r="G53" i="48"/>
  <c r="E53" i="48"/>
  <c r="I53" i="48"/>
  <c r="E54" i="48"/>
  <c r="I54" i="48"/>
  <c r="C54" i="48"/>
  <c r="G54" i="48"/>
  <c r="E55" i="48"/>
  <c r="I55" i="48"/>
  <c r="C55" i="48"/>
  <c r="G55" i="48"/>
  <c r="E56" i="48"/>
  <c r="I56" i="48"/>
  <c r="C56" i="48"/>
  <c r="G56" i="48"/>
  <c r="E57" i="48"/>
  <c r="I57" i="48"/>
  <c r="C57" i="48"/>
  <c r="G57" i="48"/>
  <c r="E58" i="48"/>
  <c r="I58" i="48"/>
  <c r="C58" i="48"/>
  <c r="G58" i="48"/>
  <c r="E59" i="48"/>
  <c r="I59" i="48"/>
  <c r="C59" i="48"/>
  <c r="G59" i="48"/>
  <c r="E60" i="48"/>
  <c r="I60" i="48"/>
  <c r="C60" i="48"/>
  <c r="G60" i="48"/>
  <c r="E61" i="48"/>
  <c r="I61" i="48"/>
  <c r="C61" i="48"/>
  <c r="G61" i="48"/>
  <c r="E62" i="48"/>
  <c r="I62" i="48"/>
  <c r="C62" i="48"/>
  <c r="G62" i="48"/>
  <c r="C63" i="48"/>
  <c r="G63" i="48"/>
  <c r="E63" i="48"/>
  <c r="I63" i="48"/>
  <c r="E64" i="48"/>
  <c r="I64" i="48"/>
  <c r="C64" i="48"/>
  <c r="G64" i="48"/>
  <c r="C65" i="48"/>
  <c r="G65" i="48"/>
  <c r="E65" i="48"/>
  <c r="I65" i="48"/>
  <c r="E66" i="48"/>
  <c r="I66" i="48"/>
  <c r="C66" i="48"/>
  <c r="G66" i="48"/>
  <c r="E67" i="48"/>
  <c r="I67" i="48"/>
  <c r="C67" i="48"/>
  <c r="G67" i="48"/>
  <c r="E68" i="48"/>
  <c r="I68" i="48"/>
  <c r="C68" i="48"/>
  <c r="G68" i="48"/>
  <c r="E69" i="48"/>
  <c r="I69" i="48"/>
  <c r="C69" i="48"/>
  <c r="G69" i="48"/>
  <c r="C70" i="48"/>
  <c r="G70" i="48"/>
  <c r="E70" i="48"/>
  <c r="I70" i="48"/>
  <c r="C71" i="48"/>
  <c r="G71" i="48"/>
  <c r="J74" i="48"/>
  <c r="K74" i="48"/>
  <c r="E72" i="48"/>
  <c r="I72" i="48"/>
  <c r="E78" i="48"/>
  <c r="I78" i="48"/>
  <c r="C78" i="48"/>
  <c r="G78" i="48"/>
  <c r="E79" i="48"/>
  <c r="I79" i="48"/>
  <c r="C79" i="48"/>
  <c r="G79" i="48"/>
  <c r="E80" i="48"/>
  <c r="I80" i="48"/>
  <c r="C80" i="48"/>
  <c r="G80" i="48"/>
  <c r="E81" i="48"/>
  <c r="I81" i="48"/>
  <c r="C81" i="48"/>
  <c r="G81" i="48"/>
  <c r="E82" i="48"/>
  <c r="I82" i="48"/>
  <c r="C82" i="48"/>
  <c r="G82" i="48"/>
  <c r="E83" i="48"/>
  <c r="I83" i="48"/>
  <c r="C83" i="48"/>
  <c r="G83" i="48"/>
  <c r="E84" i="48"/>
  <c r="C84" i="48"/>
  <c r="G84" i="48"/>
  <c r="K88" i="48"/>
  <c r="I85" i="48"/>
  <c r="C85" i="48"/>
  <c r="G85" i="48"/>
  <c r="J88" i="48"/>
  <c r="E86" i="48"/>
  <c r="I86" i="48"/>
  <c r="E96" i="48"/>
  <c r="I96" i="48"/>
  <c r="C96" i="48"/>
  <c r="G96" i="48"/>
  <c r="E97" i="48"/>
  <c r="I97" i="48"/>
  <c r="C97" i="48"/>
  <c r="G97" i="48"/>
  <c r="E98" i="48"/>
  <c r="I98" i="48"/>
  <c r="C98" i="48"/>
  <c r="G98" i="48"/>
  <c r="E99" i="48"/>
  <c r="I99" i="48"/>
  <c r="C99" i="48"/>
  <c r="G99" i="48"/>
  <c r="E100" i="48"/>
  <c r="I100" i="48"/>
  <c r="C100" i="48"/>
  <c r="G100" i="48"/>
  <c r="E101" i="48"/>
  <c r="I101" i="48"/>
  <c r="C101" i="48"/>
  <c r="G101" i="48"/>
  <c r="E102" i="48"/>
  <c r="I102" i="48"/>
  <c r="C102" i="48"/>
  <c r="G102" i="48"/>
  <c r="E103" i="48"/>
  <c r="I103" i="48"/>
  <c r="C103" i="48"/>
  <c r="G103" i="48"/>
  <c r="E104" i="48"/>
  <c r="I104" i="48"/>
  <c r="C104" i="48"/>
  <c r="G104" i="48"/>
  <c r="C105" i="48"/>
  <c r="G105" i="48"/>
  <c r="K108" i="48"/>
  <c r="J108" i="48"/>
  <c r="E106" i="48"/>
  <c r="I106" i="48"/>
  <c r="E112" i="48"/>
  <c r="I112" i="48"/>
  <c r="C112" i="48"/>
  <c r="G112" i="48"/>
  <c r="E113" i="48"/>
  <c r="I113" i="48"/>
  <c r="C113" i="48"/>
  <c r="G113" i="48"/>
  <c r="E114" i="48"/>
  <c r="I114" i="48"/>
  <c r="C114" i="48"/>
  <c r="G114" i="48"/>
  <c r="E115" i="48"/>
  <c r="I115" i="48"/>
  <c r="C115" i="48"/>
  <c r="G115" i="48"/>
  <c r="E116" i="48"/>
  <c r="I116" i="48"/>
  <c r="C116" i="48"/>
  <c r="G116" i="48"/>
  <c r="E117" i="48"/>
  <c r="I117" i="48"/>
  <c r="C117" i="48"/>
  <c r="G117" i="48"/>
  <c r="E118" i="48"/>
  <c r="I118" i="48"/>
  <c r="C118" i="48"/>
  <c r="G118" i="48"/>
  <c r="E119" i="48"/>
  <c r="I119" i="48"/>
  <c r="C119" i="48"/>
  <c r="G119" i="48"/>
  <c r="E120" i="48"/>
  <c r="I120" i="48"/>
  <c r="C120" i="48"/>
  <c r="G120" i="48"/>
  <c r="E121" i="48"/>
  <c r="I121" i="48"/>
  <c r="C121" i="48"/>
  <c r="G121" i="48"/>
  <c r="E122" i="48"/>
  <c r="I122" i="48"/>
  <c r="C122" i="48"/>
  <c r="G122" i="48"/>
  <c r="E123" i="48"/>
  <c r="I123" i="48"/>
  <c r="C123" i="48"/>
  <c r="G123" i="48"/>
  <c r="E124" i="48"/>
  <c r="I124" i="48"/>
  <c r="C124" i="48"/>
  <c r="G124" i="48"/>
  <c r="C125" i="48"/>
  <c r="G125" i="48"/>
  <c r="J128" i="48"/>
  <c r="K128" i="48"/>
  <c r="E126" i="48"/>
  <c r="I126" i="48"/>
  <c r="C136" i="48"/>
  <c r="G136" i="48"/>
  <c r="K139" i="48"/>
  <c r="J139" i="48"/>
  <c r="E137" i="48"/>
  <c r="I137" i="48"/>
  <c r="E143" i="48"/>
  <c r="I143" i="48"/>
  <c r="C143" i="48"/>
  <c r="G143" i="48"/>
  <c r="E144" i="48"/>
  <c r="I144" i="48"/>
  <c r="C144" i="48"/>
  <c r="G144" i="48"/>
  <c r="E145" i="48"/>
  <c r="I145" i="48"/>
  <c r="C145" i="48"/>
  <c r="G145" i="48"/>
  <c r="E146" i="48"/>
  <c r="I146" i="48"/>
  <c r="C146" i="48"/>
  <c r="G146" i="48"/>
  <c r="E147" i="48"/>
  <c r="I147" i="48"/>
  <c r="C147" i="48"/>
  <c r="G147" i="48"/>
  <c r="E148" i="48"/>
  <c r="I148" i="48"/>
  <c r="C148" i="48"/>
  <c r="G148" i="48"/>
  <c r="E149" i="48"/>
  <c r="I149" i="48"/>
  <c r="C149" i="48"/>
  <c r="G149" i="48"/>
  <c r="C150" i="48"/>
  <c r="G150" i="48"/>
  <c r="K153" i="48"/>
  <c r="J153" i="48"/>
  <c r="E151" i="48"/>
  <c r="I151" i="48"/>
  <c r="E166" i="48"/>
  <c r="I166" i="48"/>
  <c r="C166" i="48"/>
  <c r="G166" i="48"/>
  <c r="E167" i="48"/>
  <c r="I167" i="48"/>
  <c r="C167" i="48"/>
  <c r="G167" i="48"/>
  <c r="E168" i="48"/>
  <c r="I168" i="48"/>
  <c r="C168" i="48"/>
  <c r="G168" i="48"/>
  <c r="E169" i="48"/>
  <c r="I169" i="48"/>
  <c r="C169" i="48"/>
  <c r="G169" i="48"/>
  <c r="E170" i="48"/>
  <c r="I170" i="48"/>
  <c r="C170" i="48"/>
  <c r="G170" i="48"/>
  <c r="E171" i="48"/>
  <c r="I171" i="48"/>
  <c r="C171" i="48"/>
  <c r="G171" i="48"/>
  <c r="E172" i="48"/>
  <c r="I172" i="48"/>
  <c r="C172" i="48"/>
  <c r="G172" i="48"/>
  <c r="G173" i="48"/>
  <c r="C173" i="48"/>
  <c r="E173" i="48"/>
  <c r="I173" i="48"/>
  <c r="E174" i="48"/>
  <c r="I174" i="48"/>
  <c r="C174" i="48"/>
  <c r="G174" i="48"/>
  <c r="C175" i="48"/>
  <c r="G175" i="48"/>
  <c r="K178" i="48"/>
  <c r="J178" i="48"/>
  <c r="E176" i="48"/>
  <c r="I176" i="48"/>
  <c r="F183" i="48"/>
  <c r="E186" i="48"/>
  <c r="I186" i="48"/>
  <c r="C186" i="48"/>
  <c r="G186" i="48"/>
  <c r="C187" i="48"/>
  <c r="G187" i="48"/>
  <c r="E187" i="48"/>
  <c r="I187" i="48"/>
  <c r="E188" i="48"/>
  <c r="I188" i="48"/>
  <c r="C188" i="48"/>
  <c r="G188" i="48"/>
  <c r="C189" i="48"/>
  <c r="G189" i="48"/>
  <c r="E189" i="48"/>
  <c r="I189" i="48"/>
  <c r="C190" i="48"/>
  <c r="G190" i="48"/>
  <c r="E190" i="48"/>
  <c r="I190" i="48"/>
  <c r="E191" i="48"/>
  <c r="I191" i="48"/>
  <c r="C191" i="48"/>
  <c r="G191" i="48"/>
  <c r="E192" i="48"/>
  <c r="I192" i="48"/>
  <c r="C192" i="48"/>
  <c r="G192" i="48"/>
  <c r="C193" i="48"/>
  <c r="G193" i="48"/>
  <c r="K196" i="48"/>
  <c r="J196" i="48"/>
  <c r="E194" i="48"/>
  <c r="I194" i="48"/>
  <c r="C200" i="48"/>
  <c r="G200" i="48"/>
  <c r="E200" i="48"/>
  <c r="C201" i="48"/>
  <c r="G201" i="48"/>
  <c r="K205" i="48"/>
  <c r="I201" i="48"/>
  <c r="J205" i="48"/>
  <c r="E202" i="48"/>
  <c r="I202" i="48"/>
  <c r="C202" i="48"/>
  <c r="G202" i="48"/>
  <c r="E203" i="48"/>
  <c r="I203" i="48"/>
  <c r="C213" i="48"/>
  <c r="G213" i="48"/>
  <c r="E213" i="48"/>
  <c r="I213" i="48"/>
  <c r="C214" i="48"/>
  <c r="G214" i="48"/>
  <c r="E214" i="48"/>
  <c r="I214" i="48"/>
  <c r="C215" i="48"/>
  <c r="G215" i="48"/>
  <c r="E215" i="48"/>
  <c r="I215" i="48"/>
  <c r="E216" i="48"/>
  <c r="I216" i="48"/>
  <c r="C216" i="48"/>
  <c r="G216" i="48"/>
  <c r="E217" i="48"/>
  <c r="I217" i="48"/>
  <c r="C217" i="48"/>
  <c r="G217" i="48"/>
  <c r="E218" i="48"/>
  <c r="I218" i="48"/>
  <c r="C218" i="48"/>
  <c r="G218" i="48"/>
  <c r="C219" i="48"/>
  <c r="G219" i="48"/>
  <c r="E219" i="48"/>
  <c r="I219" i="48"/>
  <c r="C220" i="48"/>
  <c r="G220" i="48"/>
  <c r="J223" i="48"/>
  <c r="K223" i="48"/>
  <c r="E221" i="48"/>
  <c r="I221" i="48"/>
  <c r="E227" i="48"/>
  <c r="I227" i="48"/>
  <c r="C227" i="48"/>
  <c r="G227" i="48"/>
  <c r="E228" i="48"/>
  <c r="I228" i="48"/>
  <c r="C228" i="48"/>
  <c r="G228" i="48"/>
  <c r="E229" i="48"/>
  <c r="I229" i="48"/>
  <c r="C229" i="48"/>
  <c r="G229" i="48"/>
  <c r="C230" i="48"/>
  <c r="G230" i="48"/>
  <c r="E230" i="48"/>
  <c r="I230" i="48"/>
  <c r="E231" i="48"/>
  <c r="I231" i="48"/>
  <c r="C231" i="48"/>
  <c r="G231" i="48"/>
  <c r="C232" i="48"/>
  <c r="G232" i="48"/>
  <c r="E232" i="48"/>
  <c r="I232" i="48"/>
  <c r="C233" i="48"/>
  <c r="G233" i="48"/>
  <c r="E233" i="48"/>
  <c r="I233" i="48"/>
  <c r="E234" i="48"/>
  <c r="I234" i="48"/>
  <c r="C234" i="48"/>
  <c r="G234" i="48"/>
  <c r="E235" i="48"/>
  <c r="I235" i="48"/>
  <c r="C235" i="48"/>
  <c r="G235" i="48"/>
  <c r="C236" i="48"/>
  <c r="G236" i="48"/>
  <c r="E236" i="48"/>
  <c r="I236" i="48"/>
  <c r="E237" i="48"/>
  <c r="I237" i="48"/>
  <c r="C237" i="48"/>
  <c r="G237" i="48"/>
  <c r="E238" i="48"/>
  <c r="I238" i="48"/>
  <c r="C238" i="48"/>
  <c r="G238" i="48"/>
  <c r="E239" i="48"/>
  <c r="I239" i="48"/>
  <c r="C239" i="48"/>
  <c r="G239" i="48"/>
  <c r="E240" i="48"/>
  <c r="I240" i="48"/>
  <c r="C240" i="48"/>
  <c r="G240" i="48"/>
  <c r="E241" i="48"/>
  <c r="I241" i="48"/>
  <c r="C241" i="48"/>
  <c r="G241" i="48"/>
  <c r="E242" i="48"/>
  <c r="I242" i="48"/>
  <c r="C242" i="48"/>
  <c r="G242" i="48"/>
  <c r="E243" i="48"/>
  <c r="I243" i="48"/>
  <c r="C243" i="48"/>
  <c r="G243" i="48"/>
  <c r="C244" i="48"/>
  <c r="G244" i="48"/>
  <c r="K247" i="48"/>
  <c r="J247" i="48"/>
  <c r="E245" i="48"/>
  <c r="I245" i="48"/>
  <c r="E251" i="48"/>
  <c r="I251" i="48"/>
  <c r="C251" i="48"/>
  <c r="G251" i="48"/>
  <c r="E252" i="48"/>
  <c r="I252" i="48"/>
  <c r="C252" i="48"/>
  <c r="G252" i="48"/>
  <c r="E253" i="48"/>
  <c r="I253" i="48"/>
  <c r="C253" i="48"/>
  <c r="G253" i="48"/>
  <c r="E254" i="48"/>
  <c r="I254" i="48"/>
  <c r="C254" i="48"/>
  <c r="G254" i="48"/>
  <c r="C255" i="48"/>
  <c r="G255" i="48"/>
  <c r="E255" i="48"/>
  <c r="I255" i="48"/>
  <c r="E256" i="48"/>
  <c r="I256" i="48"/>
  <c r="C256" i="48"/>
  <c r="G256" i="48"/>
  <c r="E257" i="48"/>
  <c r="I257" i="48"/>
  <c r="C257" i="48"/>
  <c r="G257" i="48"/>
  <c r="E258" i="48"/>
  <c r="I258" i="48"/>
  <c r="C258" i="48"/>
  <c r="G258" i="48"/>
  <c r="E259" i="48"/>
  <c r="I259" i="48"/>
  <c r="C259" i="48"/>
  <c r="G259" i="48"/>
  <c r="E260" i="48"/>
  <c r="I260" i="48"/>
  <c r="C260" i="48"/>
  <c r="G260" i="48"/>
  <c r="E261" i="48"/>
  <c r="I261" i="48"/>
  <c r="C261" i="48"/>
  <c r="G261" i="48"/>
  <c r="E262" i="48"/>
  <c r="I262" i="48"/>
  <c r="C262" i="48"/>
  <c r="G262" i="48"/>
  <c r="E263" i="48"/>
  <c r="I263" i="48"/>
  <c r="C263" i="48"/>
  <c r="G263" i="48"/>
  <c r="E264" i="48"/>
  <c r="I264" i="48"/>
  <c r="C264" i="48"/>
  <c r="G264" i="48"/>
  <c r="C265" i="48"/>
  <c r="G265" i="48"/>
  <c r="K268" i="48"/>
  <c r="J268" i="48"/>
  <c r="E266" i="48"/>
  <c r="I266" i="48"/>
  <c r="E39" i="47"/>
  <c r="D39" i="47"/>
  <c r="C39" i="47"/>
  <c r="B39" i="47"/>
  <c r="H37" i="47"/>
  <c r="J37" i="47" s="1"/>
  <c r="G37" i="47"/>
  <c r="I37" i="47" s="1"/>
  <c r="H31" i="47"/>
  <c r="J31" i="47" s="1"/>
  <c r="G31" i="47"/>
  <c r="I31" i="47" s="1"/>
  <c r="E28" i="47"/>
  <c r="D28" i="47"/>
  <c r="C28" i="47"/>
  <c r="B28" i="47"/>
  <c r="J26" i="47"/>
  <c r="H26" i="47"/>
  <c r="G26" i="47"/>
  <c r="I26" i="47" s="1"/>
  <c r="C13" i="51"/>
  <c r="E13" i="51" s="1"/>
  <c r="D13" i="51"/>
  <c r="F13" i="51" s="1"/>
  <c r="F24" i="51"/>
  <c r="D24" i="51"/>
  <c r="I15" i="51"/>
  <c r="I24" i="51" s="1"/>
  <c r="H15" i="51"/>
  <c r="H24" i="51" s="1"/>
  <c r="E24" i="51"/>
  <c r="C24" i="51"/>
  <c r="B33" i="46"/>
  <c r="E33" i="46"/>
  <c r="D33" i="46"/>
  <c r="C33" i="46"/>
  <c r="K272" i="48"/>
  <c r="J272" i="48"/>
  <c r="C11" i="44"/>
  <c r="C43" i="44"/>
  <c r="D11" i="44"/>
  <c r="D43" i="44"/>
  <c r="E11" i="44"/>
  <c r="E43" i="44"/>
  <c r="B11" i="44"/>
  <c r="B43" i="44"/>
  <c r="E11" i="45"/>
  <c r="D11" i="45"/>
  <c r="C11" i="45"/>
  <c r="B11" i="45"/>
  <c r="E626" i="49"/>
  <c r="D626" i="49"/>
  <c r="C626" i="49"/>
  <c r="B626" i="49"/>
  <c r="B5" i="49"/>
  <c r="C5" i="49" s="1"/>
  <c r="E5" i="49" s="1"/>
  <c r="B5" i="47"/>
  <c r="C5" i="47" s="1"/>
  <c r="E5" i="47" s="1"/>
  <c r="E76" i="26"/>
  <c r="C76" i="26"/>
  <c r="H6" i="26"/>
  <c r="H76" i="26" s="1"/>
  <c r="G6" i="26"/>
  <c r="G76" i="26" s="1"/>
  <c r="D76" i="26"/>
  <c r="B76"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6" i="33" s="1"/>
  <c r="G6" i="33"/>
  <c r="G76" i="33" s="1"/>
  <c r="E76" i="33"/>
  <c r="D76" i="33"/>
  <c r="C76" i="33"/>
  <c r="B76" i="33"/>
  <c r="D5" i="26"/>
  <c r="G626" i="49" l="1"/>
  <c r="I626" i="49" s="1"/>
  <c r="H626" i="49"/>
  <c r="J626" i="49" s="1"/>
  <c r="D5" i="49"/>
  <c r="H11" i="44"/>
  <c r="J11" i="44" s="1"/>
  <c r="D44" i="44"/>
  <c r="H43" i="44"/>
  <c r="B44" i="44"/>
  <c r="E44" i="44"/>
  <c r="G43" i="44"/>
  <c r="I43" i="44" s="1"/>
  <c r="C44" i="44"/>
  <c r="C5" i="44"/>
  <c r="E5" i="44" s="1"/>
  <c r="H28" i="47"/>
  <c r="J28" i="47" s="1"/>
  <c r="G28" i="47"/>
  <c r="I28" i="47" s="1"/>
  <c r="G39" i="47"/>
  <c r="I39" i="47" s="1"/>
  <c r="H39" i="47"/>
  <c r="J39" i="47" s="1"/>
  <c r="D5" i="47"/>
  <c r="H33" i="46"/>
  <c r="J33" i="46" s="1"/>
  <c r="G33" i="46"/>
  <c r="I33" i="46" s="1"/>
  <c r="D5" i="46"/>
  <c r="D5" i="33"/>
  <c r="J76" i="26"/>
  <c r="I6" i="26"/>
  <c r="I76" i="26"/>
  <c r="J6"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H49" i="45" s="1"/>
  <c r="E50" i="45"/>
  <c r="H50" i="45" s="1"/>
  <c r="E51" i="45"/>
  <c r="H51" i="45" s="1"/>
  <c r="E52" i="45"/>
  <c r="H52" i="45" s="1"/>
  <c r="E53" i="45"/>
  <c r="H53" i="45" s="1"/>
  <c r="E54" i="45"/>
  <c r="H54" i="45" s="1"/>
  <c r="E55" i="45"/>
  <c r="H55" i="45" s="1"/>
  <c r="E56" i="45"/>
  <c r="E57" i="45"/>
  <c r="H57" i="45" s="1"/>
  <c r="E58" i="45"/>
  <c r="H58" i="45" s="1"/>
  <c r="E59" i="45"/>
  <c r="H59" i="45" s="1"/>
  <c r="E60" i="45"/>
  <c r="H60" i="45" s="1"/>
  <c r="E61" i="45"/>
  <c r="H61" i="45" s="1"/>
  <c r="E62" i="45"/>
  <c r="H62" i="45" s="1"/>
  <c r="E63" i="45"/>
  <c r="H63" i="45" s="1"/>
  <c r="E64" i="45"/>
  <c r="H64" i="45" s="1"/>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D41" i="45"/>
  <c r="D42" i="45"/>
  <c r="G34" i="45"/>
  <c r="H34" i="45"/>
  <c r="J34" i="45" s="1"/>
  <c r="I34" i="45"/>
  <c r="H11" i="45"/>
  <c r="J11" i="45" s="1"/>
  <c r="G11" i="45"/>
  <c r="I11" i="45" s="1"/>
  <c r="J15" i="51"/>
  <c r="K15" i="51"/>
  <c r="J24" i="51"/>
  <c r="K24" i="51"/>
  <c r="G11" i="44"/>
  <c r="C6" i="45"/>
  <c r="J43" i="44"/>
  <c r="B38" i="45"/>
  <c r="I11" i="44"/>
  <c r="G44" i="44" l="1"/>
  <c r="I44" i="44" s="1"/>
  <c r="H44" i="44"/>
  <c r="J44" i="44" s="1"/>
  <c r="D43" i="45"/>
  <c r="H39" i="45"/>
  <c r="G39" i="45"/>
  <c r="B43" i="45"/>
  <c r="G65" i="45"/>
  <c r="G63" i="45"/>
  <c r="G61" i="45"/>
  <c r="G59" i="45"/>
  <c r="G57" i="45"/>
  <c r="G55" i="45"/>
  <c r="G53" i="45"/>
  <c r="G51" i="45"/>
  <c r="G49" i="45"/>
  <c r="G47" i="45"/>
  <c r="H42" i="45"/>
  <c r="H40" i="45"/>
  <c r="C66" i="45"/>
  <c r="G64" i="45"/>
  <c r="G62" i="45"/>
  <c r="G60" i="45"/>
  <c r="G58" i="45"/>
  <c r="G56" i="45"/>
  <c r="G54" i="45"/>
  <c r="G52" i="45"/>
  <c r="G50" i="45"/>
  <c r="G48" i="45"/>
  <c r="G46" i="45"/>
  <c r="B66" i="45"/>
  <c r="E66" i="45"/>
  <c r="H56" i="45"/>
  <c r="H48" i="45"/>
  <c r="D66" i="45"/>
  <c r="H46" i="45"/>
  <c r="H41" i="45"/>
  <c r="E43" i="45"/>
  <c r="H43" i="45" s="1"/>
  <c r="C43" i="45"/>
  <c r="C38" i="45"/>
  <c r="E6" i="45"/>
  <c r="E38" i="45" s="1"/>
  <c r="H66" i="45" l="1"/>
  <c r="G66" i="45"/>
  <c r="G43" i="45"/>
</calcChain>
</file>

<file path=xl/sharedStrings.xml><?xml version="1.0" encoding="utf-8"?>
<sst xmlns="http://schemas.openxmlformats.org/spreadsheetml/2006/main" count="2018" uniqueCount="734">
  <si>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</si>
  <si>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</si>
  <si>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</si>
  <si>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</si>
  <si>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</si>
  <si>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</si>
  <si>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</si>
  <si>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</si>
  <si>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</si>
  <si>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</si>
  <si>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</si>
  <si>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</si>
  <si>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</si>
  <si>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</si>
  <si>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</si>
  <si>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</si>
  <si>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</si>
  <si>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</si>
  <si>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</si>
  <si>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</si>
  <si>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</si>
  <si>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</si>
  <si>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</si>
  <si>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</si>
  <si>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</si>
  <si>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</si>
  <si>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</si>
  <si>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</si>
  <si>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</si>
  <si>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</si>
  <si>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</si>
  <si>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</si>
  <si>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</si>
  <si>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</si>
  <si>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</si>
  <si>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</si>
  <si>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</si>
  <si>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</si>
  <si>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</si>
  <si>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</si>
  <si>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</si>
  <si>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</si>
  <si>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</si>
  <si>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</si>
  <si>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</si>
  <si>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</si>
  <si>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</si>
  <si>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</si>
  <si>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</si>
  <si>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</si>
  <si>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</si>
  <si>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</si>
  <si>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</si>
  <si>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</si>
  <si>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</si>
  <si>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</si>
  <si>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</si>
  <si>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</si>
  <si>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</si>
  <si>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</si>
  <si>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</si>
  <si>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</si>
  <si>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</si>
  <si>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</si>
  <si>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</si>
  <si>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</si>
  <si>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</si>
  <si>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</si>
  <si>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</si>
  <si>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</si>
  <si>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</si>
  <si>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</si>
  <si>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</si>
  <si>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</si>
  <si>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</si>
  <si>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</si>
  <si>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</si>
  <si>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</si>
  <si>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</si>
  <si>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</si>
  <si>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</si>
  <si>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</si>
  <si>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</si>
  <si>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</si>
  <si>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</si>
  <si>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</si>
  <si>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</si>
  <si>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</si>
  <si>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</si>
  <si>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</si>
  <si>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</si>
  <si>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</si>
  <si>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</si>
  <si>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</si>
  <si>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</si>
  <si>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</si>
  <si>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</si>
  <si>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</si>
  <si>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</si>
  <si>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</si>
  <si>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VIC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</si>
  <si>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</si>
  <si>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</si>
  <si>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</si>
  <si>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</si>
  <si>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</si>
  <si>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</si>
  <si>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</si>
  <si>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</si>
  <si>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</si>
  <si>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</si>
  <si>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VIC</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</si>
  <si>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</si>
  <si>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</si>
  <si>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</si>
  <si>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</si>
  <si>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</si>
  <si>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</si>
  <si>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</si>
  <si>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</si>
  <si>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</si>
  <si>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</si>
  <si>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</si>
  <si>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</si>
  <si>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</si>
  <si>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</si>
  <si>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</si>
  <si>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</si>
  <si>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</si>
  <si>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</si>
  <si>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</si>
  <si>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</si>
  <si>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</si>
  <si>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</si>
  <si>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</si>
  <si>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</si>
  <si>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</si>
  <si>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</si>
  <si>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</si>
  <si>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</si>
  <si>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</si>
  <si>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</si>
  <si>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</si>
  <si>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</si>
  <si>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</si>
  <si>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</si>
  <si>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</si>
  <si>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</si>
  <si>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</si>
  <si>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</si>
  <si>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</si>
  <si>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</si>
  <si>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</si>
  <si>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</si>
  <si>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</si>
  <si>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</si>
  <si>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</si>
  <si>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</si>
  <si>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</si>
  <si>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</si>
  <si>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</si>
  <si>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</si>
  <si>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</si>
  <si>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</si>
  <si>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</si>
  <si>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</si>
  <si>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</si>
  <si>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</si>
  <si>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</si>
  <si>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</si>
  <si>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</si>
  <si>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</si>
  <si>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</si>
  <si>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</si>
  <si>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</si>
  <si>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</si>
  <si>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</si>
  <si>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</si>
  <si>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</si>
  <si>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</si>
  <si>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</si>
  <si>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</si>
  <si>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</si>
  <si>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</si>
  <si>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</si>
  <si>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</si>
  <si>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</si>
  <si>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</si>
  <si>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</si>
  <si>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</si>
  <si>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</si>
  <si>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</si>
  <si>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</si>
  <si>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</si>
  <si>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</si>
  <si>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</si>
  <si>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</si>
  <si>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</si>
  <si>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</si>
  <si>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Holden Spark</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</si>
  <si>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</si>
  <si>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</si>
  <si>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</si>
  <si>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</si>
  <si>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</si>
  <si>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</si>
  <si>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</si>
  <si>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</si>
  <si>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</si>
  <si>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</si>
  <si>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</si>
  <si>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</si>
  <si>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</si>
  <si>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</si>
  <si>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</si>
  <si>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</si>
  <si>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</si>
  <si>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</si>
  <si>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</si>
  <si>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</si>
  <si>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</si>
  <si>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</si>
  <si>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</si>
  <si>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</si>
  <si>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</si>
  <si>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</si>
  <si>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</si>
  <si>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</si>
  <si>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</si>
  <si>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</si>
  <si>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</si>
  <si>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</si>
  <si>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</si>
  <si>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</si>
  <si>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</si>
  <si>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</si>
  <si>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</si>
  <si>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</si>
  <si>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</si>
  <si>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</si>
  <si>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</si>
  <si>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</si>
  <si>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</si>
  <si>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</si>
  <si>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</si>
  <si>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</si>
  <si>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</si>
  <si>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</si>
  <si>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</si>
  <si>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</si>
  <si>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</si>
  <si>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</si>
  <si>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</si>
  <si>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</si>
  <si>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</si>
  <si>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</si>
  <si>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</si>
  <si>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</si>
  <si>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</si>
  <si>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</si>
  <si>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</si>
  <si>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</si>
  <si>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</si>
  <si>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</si>
  <si>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</si>
  <si>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</si>
  <si>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</si>
  <si>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</si>
  <si>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</si>
  <si>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</si>
  <si>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</si>
  <si>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</si>
  <si>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</si>
  <si>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</si>
  <si>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</si>
  <si>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</si>
  <si>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</si>
  <si>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</si>
  <si>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</si>
  <si>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</si>
  <si>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</si>
  <si>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</si>
  <si>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</si>
  <si>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</si>
  <si>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</si>
  <si>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</si>
  <si>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</si>
  <si>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</si>
  <si>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</si>
  <si>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</si>
  <si>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</si>
  <si>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</si>
  <si>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</si>
  <si>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</si>
  <si>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</si>
  <si>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</si>
  <si>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</si>
  <si>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</si>
  <si>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</si>
  <si>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</si>
  <si>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</si>
  <si>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</si>
  <si>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</si>
  <si>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</si>
  <si>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</si>
  <si>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</si>
  <si>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</si>
  <si>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</si>
  <si>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</si>
  <si>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</si>
  <si>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</si>
  <si>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</si>
  <si>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</si>
  <si>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Ssangyong Stavic</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</si>
  <si>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</si>
  <si>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</si>
  <si>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</si>
  <si>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</si>
  <si>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</si>
  <si>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</si>
  <si>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</si>
  <si>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</si>
  <si>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</si>
  <si>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</si>
  <si>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</si>
  <si>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</si>
  <si>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</si>
  <si>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</si>
  <si>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</si>
  <si>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</si>
  <si>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</si>
  <si>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</si>
  <si>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</si>
  <si>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</si>
  <si>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</si>
  <si>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</si>
  <si>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</si>
  <si>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</si>
  <si>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</si>
  <si>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</si>
  <si>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</si>
  <si>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</si>
  <si>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</si>
  <si>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</si>
  <si>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</si>
  <si>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</si>
  <si>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</si>
  <si>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</si>
  <si>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</si>
  <si>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</si>
  <si>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</si>
  <si>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</si>
  <si>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</si>
  <si>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</si>
  <si>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</si>
  <si>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</si>
  <si>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</si>
  <si>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</si>
  <si>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</si>
  <si>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</si>
  <si>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Honda NSX</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</si>
  <si>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</si>
  <si>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</si>
  <si>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</si>
  <si>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</si>
  <si>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</si>
  <si>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</si>
  <si>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</si>
  <si>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</si>
  <si>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</si>
  <si>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</si>
  <si>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</si>
  <si>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</si>
  <si>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</si>
  <si>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</si>
  <si>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</si>
  <si>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</si>
  <si>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</si>
  <si>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</si>
  <si>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</si>
  <si>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</si>
  <si>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</si>
  <si>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</si>
  <si>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</si>
  <si>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</si>
  <si>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</si>
  <si>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</si>
  <si>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</si>
  <si>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</si>
  <si>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</si>
  <si>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</si>
  <si>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</si>
  <si>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</si>
  <si>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</si>
  <si>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</si>
  <si>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</si>
  <si>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</si>
  <si>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</si>
  <si>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</si>
  <si>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Korando (old)</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</si>
  <si>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</si>
  <si>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</si>
  <si>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</si>
  <si>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</si>
  <si>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</si>
  <si>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</si>
  <si>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</si>
  <si>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</si>
  <si>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</si>
  <si>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</si>
  <si>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</si>
  <si>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</si>
  <si>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</si>
  <si>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</si>
  <si>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</si>
  <si>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</si>
  <si>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</si>
  <si>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</si>
  <si>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</si>
  <si>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</si>
  <si>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</si>
  <si>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</si>
  <si>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</si>
  <si>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</si>
  <si>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</si>
  <si>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</si>
  <si>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</si>
  <si>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</si>
  <si>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</si>
  <si>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</si>
  <si>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</si>
  <si>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</si>
  <si>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</si>
  <si>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</si>
  <si>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</si>
  <si>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</si>
  <si>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</si>
  <si>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</si>
  <si>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</si>
  <si>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</si>
  <si>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</si>
  <si>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</si>
  <si>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</si>
  <si>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</si>
  <si>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</si>
  <si>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</si>
  <si>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</si>
  <si>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</si>
  <si>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</si>
  <si>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</si>
  <si>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</si>
  <si>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</si>
  <si>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</si>
  <si>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</si>
  <si>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H8</t>
  </si>
  <si>
    <t>Haval H9</t>
  </si>
  <si>
    <t>Holden Acadia</t>
  </si>
  <si>
    <t>Holden Captiva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</si>
  <si>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</si>
  <si>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</si>
  <si>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</si>
  <si>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</si>
  <si>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</si>
  <si>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</si>
  <si>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</si>
  <si>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</si>
  <si>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</si>
  <si>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</si>
  <si>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</si>
  <si>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</si>
  <si>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</si>
  <si>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</si>
  <si>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</si>
  <si>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</si>
  <si>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FJ Cruiser</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</si>
  <si>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</si>
  <si>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</si>
  <si>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</si>
  <si>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</si>
  <si>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</si>
  <si>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</si>
  <si>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</si>
  <si>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</si>
  <si>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</si>
  <si>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</si>
  <si>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</si>
  <si>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</si>
  <si>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</si>
  <si>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</si>
  <si>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</si>
  <si>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</si>
  <si>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</si>
  <si>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</si>
  <si>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</si>
  <si>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</si>
  <si>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</si>
  <si>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</si>
  <si>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</si>
  <si>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</si>
  <si>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</si>
  <si>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</si>
  <si>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</si>
  <si>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</si>
  <si>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</si>
  <si>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</si>
  <si>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</si>
  <si>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</si>
  <si>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</si>
  <si>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</si>
  <si>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</si>
  <si>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</si>
  <si>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</si>
  <si>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</si>
  <si>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</si>
  <si>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</si>
  <si>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</si>
  <si>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</si>
  <si>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</si>
  <si>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Volkswagen Crafter Bus</t>
  </si>
  <si>
    <t>Toyota Coaster</t>
  </si>
  <si>
    <t>Citroen Berlingo</t>
  </si>
  <si>
    <t>Fiat Doblo</t>
  </si>
  <si>
    <t>Peugeot Partner</t>
  </si>
  <si>
    <t>Renault Kangoo</t>
  </si>
  <si>
    <t>Volkswagen Caddy Van</t>
  </si>
  <si>
    <t>Citroen Dispatch</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</si>
  <si>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</si>
  <si>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</si>
  <si>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</si>
  <si>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</si>
  <si>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</si>
  <si>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</si>
  <si>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</si>
  <si>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</si>
  <si>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</si>
  <si>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</si>
  <si>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</si>
  <si>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</si>
  <si>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</si>
  <si>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</si>
  <si>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</si>
  <si>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</si>
  <si>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</si>
  <si>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</si>
  <si>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</si>
  <si>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</si>
  <si>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</si>
  <si>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</si>
  <si>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</si>
  <si>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</si>
  <si>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</si>
  <si>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</si>
  <si>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</si>
  <si>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</si>
  <si>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</si>
  <si>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</si>
  <si>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</si>
  <si>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</si>
  <si>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</si>
  <si>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</si>
  <si>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</si>
  <si>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</si>
  <si>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</si>
  <si>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</si>
  <si>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</si>
  <si>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</si>
  <si>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</si>
  <si>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</si>
  <si>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</si>
  <si>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</si>
  <si>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</si>
  <si>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</si>
  <si>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</si>
  <si>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</si>
  <si>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</si>
  <si>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</si>
  <si>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</si>
  <si>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</si>
  <si>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</si>
  <si>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</si>
  <si>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</si>
  <si>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</si>
  <si>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</si>
  <si>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</si>
  <si>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</si>
  <si>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</si>
  <si>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Hyundai EX9</t>
  </si>
  <si>
    <t>Isuzu N-Series (MD)</t>
  </si>
  <si>
    <t>Iveco (MD)</t>
  </si>
  <si>
    <t>MAN (MD)</t>
  </si>
  <si>
    <t>Mercedes (MD)</t>
  </si>
  <si>
    <t>Scania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</si>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</sst>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103</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104</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105</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106</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107</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108</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109</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8"/>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370</v>
      </c>
      <c r="B7" s="65">
        <v>2</v>
      </c>
      <c r="C7" s="34">
        <f>IF(B22=0, "-", B7/B22)</f>
        <v>2.2446689113355782E-3</v>
      </c>
      <c r="D7" s="65">
        <v>7</v>
      </c>
      <c r="E7" s="9">
        <f>IF(D22=0, "-", D7/D22)</f>
        <v>1.0510510510510511E-2</v>
      </c>
      <c r="F7" s="81">
        <v>15</v>
      </c>
      <c r="G7" s="34">
        <f>IF(F22=0, "-", F7/F22)</f>
        <v>2.2166395744052016E-3</v>
      </c>
      <c r="H7" s="65">
        <v>14</v>
      </c>
      <c r="I7" s="9">
        <f>IF(H22=0, "-", H7/H22)</f>
        <v>1.8274376713222817E-3</v>
      </c>
      <c r="J7" s="8">
        <f t="shared" ref="J7:J20" si="0">IF(D7=0, "-", IF((B7-D7)/D7&lt;10, (B7-D7)/D7, "&gt;999%"))</f>
        <v>-0.7142857142857143</v>
      </c>
      <c r="K7" s="9">
        <f t="shared" ref="K7:K20" si="1">IF(H7=0, "-", IF((F7-H7)/H7&lt;10, (F7-H7)/H7, "&gt;999%"))</f>
        <v>7.1428571428571425E-2</v>
      </c>
    </row>
    <row r="8" spans="1:11" x14ac:dyDescent="0.2">
      <c r="A8" s="7" t="s">
        <v>371</v>
      </c>
      <c r="B8" s="65">
        <v>0</v>
      </c>
      <c r="C8" s="34">
        <f>IF(B22=0, "-", B8/B22)</f>
        <v>0</v>
      </c>
      <c r="D8" s="65">
        <v>0</v>
      </c>
      <c r="E8" s="9">
        <f>IF(D22=0, "-", D8/D22)</f>
        <v>0</v>
      </c>
      <c r="F8" s="81">
        <v>2</v>
      </c>
      <c r="G8" s="34">
        <f>IF(F22=0, "-", F8/F22)</f>
        <v>2.9555194325402688E-4</v>
      </c>
      <c r="H8" s="65">
        <v>34</v>
      </c>
      <c r="I8" s="9">
        <f>IF(H22=0, "-", H8/H22)</f>
        <v>4.4380629160683987E-3</v>
      </c>
      <c r="J8" s="8" t="str">
        <f t="shared" si="0"/>
        <v>-</v>
      </c>
      <c r="K8" s="9">
        <f t="shared" si="1"/>
        <v>-0.94117647058823528</v>
      </c>
    </row>
    <row r="9" spans="1:11" x14ac:dyDescent="0.2">
      <c r="A9" s="7" t="s">
        <v>372</v>
      </c>
      <c r="B9" s="65">
        <v>1</v>
      </c>
      <c r="C9" s="34">
        <f>IF(B22=0, "-", B9/B22)</f>
        <v>1.1223344556677891E-3</v>
      </c>
      <c r="D9" s="65">
        <v>9</v>
      </c>
      <c r="E9" s="9">
        <f>IF(D22=0, "-", D9/D22)</f>
        <v>1.3513513513513514E-2</v>
      </c>
      <c r="F9" s="81">
        <v>13</v>
      </c>
      <c r="G9" s="34">
        <f>IF(F22=0, "-", F9/F22)</f>
        <v>1.9210876311511749E-3</v>
      </c>
      <c r="H9" s="65">
        <v>225</v>
      </c>
      <c r="I9" s="9">
        <f>IF(H22=0, "-", H9/H22)</f>
        <v>2.9369534003393812E-2</v>
      </c>
      <c r="J9" s="8">
        <f t="shared" si="0"/>
        <v>-0.88888888888888884</v>
      </c>
      <c r="K9" s="9">
        <f t="shared" si="1"/>
        <v>-0.94222222222222218</v>
      </c>
    </row>
    <row r="10" spans="1:11" x14ac:dyDescent="0.2">
      <c r="A10" s="7" t="s">
        <v>373</v>
      </c>
      <c r="B10" s="65">
        <v>44</v>
      </c>
      <c r="C10" s="34">
        <f>IF(B22=0, "-", B10/B22)</f>
        <v>4.9382716049382713E-2</v>
      </c>
      <c r="D10" s="65">
        <v>0</v>
      </c>
      <c r="E10" s="9">
        <f>IF(D22=0, "-", D10/D22)</f>
        <v>0</v>
      </c>
      <c r="F10" s="81">
        <v>187</v>
      </c>
      <c r="G10" s="34">
        <f>IF(F22=0, "-", F10/F22)</f>
        <v>2.7634106694251516E-2</v>
      </c>
      <c r="H10" s="65">
        <v>0</v>
      </c>
      <c r="I10" s="9">
        <f>IF(H22=0, "-", H10/H22)</f>
        <v>0</v>
      </c>
      <c r="J10" s="8" t="str">
        <f t="shared" si="0"/>
        <v>-</v>
      </c>
      <c r="K10" s="9" t="str">
        <f t="shared" si="1"/>
        <v>-</v>
      </c>
    </row>
    <row r="11" spans="1:11" x14ac:dyDescent="0.2">
      <c r="A11" s="7" t="s">
        <v>374</v>
      </c>
      <c r="B11" s="65">
        <v>0</v>
      </c>
      <c r="C11" s="34">
        <f>IF(B22=0, "-", B11/B22)</f>
        <v>0</v>
      </c>
      <c r="D11" s="65">
        <v>189</v>
      </c>
      <c r="E11" s="9">
        <f>IF(D22=0, "-", D11/D22)</f>
        <v>0.28378378378378377</v>
      </c>
      <c r="F11" s="81">
        <v>768</v>
      </c>
      <c r="G11" s="34">
        <f>IF(F22=0, "-", F11/F22)</f>
        <v>0.11349194620954632</v>
      </c>
      <c r="H11" s="65">
        <v>1867</v>
      </c>
      <c r="I11" s="9">
        <f>IF(H22=0, "-", H11/H22)</f>
        <v>0.24370186659704998</v>
      </c>
      <c r="J11" s="8">
        <f t="shared" si="0"/>
        <v>-1</v>
      </c>
      <c r="K11" s="9">
        <f t="shared" si="1"/>
        <v>-0.58864488484199251</v>
      </c>
    </row>
    <row r="12" spans="1:11" x14ac:dyDescent="0.2">
      <c r="A12" s="7" t="s">
        <v>375</v>
      </c>
      <c r="B12" s="65">
        <v>95</v>
      </c>
      <c r="C12" s="34">
        <f>IF(B22=0, "-", B12/B22)</f>
        <v>0.10662177328843996</v>
      </c>
      <c r="D12" s="65">
        <v>55</v>
      </c>
      <c r="E12" s="9">
        <f>IF(D22=0, "-", D12/D22)</f>
        <v>8.2582582582582581E-2</v>
      </c>
      <c r="F12" s="81">
        <v>797</v>
      </c>
      <c r="G12" s="34">
        <f>IF(F22=0, "-", F12/F22)</f>
        <v>0.11777744938672972</v>
      </c>
      <c r="H12" s="65">
        <v>288</v>
      </c>
      <c r="I12" s="9">
        <f>IF(H22=0, "-", H12/H22)</f>
        <v>3.7593003524344082E-2</v>
      </c>
      <c r="J12" s="8">
        <f t="shared" si="0"/>
        <v>0.72727272727272729</v>
      </c>
      <c r="K12" s="9">
        <f t="shared" si="1"/>
        <v>1.7673611111111112</v>
      </c>
    </row>
    <row r="13" spans="1:11" x14ac:dyDescent="0.2">
      <c r="A13" s="7" t="s">
        <v>376</v>
      </c>
      <c r="B13" s="65">
        <v>348</v>
      </c>
      <c r="C13" s="34">
        <f>IF(B22=0, "-", B13/B22)</f>
        <v>0.39057239057239057</v>
      </c>
      <c r="D13" s="65">
        <v>290</v>
      </c>
      <c r="E13" s="9">
        <f>IF(D22=0, "-", D13/D22)</f>
        <v>0.43543543543543545</v>
      </c>
      <c r="F13" s="81">
        <v>3134</v>
      </c>
      <c r="G13" s="34">
        <f>IF(F22=0, "-", F13/F22)</f>
        <v>0.46312989507906016</v>
      </c>
      <c r="H13" s="65">
        <v>4216</v>
      </c>
      <c r="I13" s="9">
        <f>IF(H22=0, "-", H13/H22)</f>
        <v>0.55031980159248139</v>
      </c>
      <c r="J13" s="8">
        <f t="shared" si="0"/>
        <v>0.2</v>
      </c>
      <c r="K13" s="9">
        <f t="shared" si="1"/>
        <v>-0.25664136622390893</v>
      </c>
    </row>
    <row r="14" spans="1:11" x14ac:dyDescent="0.2">
      <c r="A14" s="7" t="s">
        <v>377</v>
      </c>
      <c r="B14" s="65">
        <v>98</v>
      </c>
      <c r="C14" s="34">
        <f>IF(B22=0, "-", B14/B22)</f>
        <v>0.10998877665544332</v>
      </c>
      <c r="D14" s="65">
        <v>24</v>
      </c>
      <c r="E14" s="9">
        <f>IF(D22=0, "-", D14/D22)</f>
        <v>3.6036036036036036E-2</v>
      </c>
      <c r="F14" s="81">
        <v>377</v>
      </c>
      <c r="G14" s="34">
        <f>IF(F22=0, "-", F14/F22)</f>
        <v>5.5711541303384071E-2</v>
      </c>
      <c r="H14" s="65">
        <v>266</v>
      </c>
      <c r="I14" s="9">
        <f>IF(H22=0, "-", H14/H22)</f>
        <v>3.4721315755123355E-2</v>
      </c>
      <c r="J14" s="8">
        <f t="shared" si="0"/>
        <v>3.0833333333333335</v>
      </c>
      <c r="K14" s="9">
        <f t="shared" si="1"/>
        <v>0.41729323308270677</v>
      </c>
    </row>
    <row r="15" spans="1:11" x14ac:dyDescent="0.2">
      <c r="A15" s="7" t="s">
        <v>378</v>
      </c>
      <c r="B15" s="65">
        <v>0</v>
      </c>
      <c r="C15" s="34">
        <f>IF(B22=0, "-", B15/B22)</f>
        <v>0</v>
      </c>
      <c r="D15" s="65">
        <v>51</v>
      </c>
      <c r="E15" s="9">
        <f>IF(D22=0, "-", D15/D22)</f>
        <v>7.6576576576576572E-2</v>
      </c>
      <c r="F15" s="81">
        <v>7</v>
      </c>
      <c r="G15" s="34">
        <f>IF(F22=0, "-", F15/F22)</f>
        <v>1.0344318013890941E-3</v>
      </c>
      <c r="H15" s="65">
        <v>227</v>
      </c>
      <c r="I15" s="9">
        <f>IF(H22=0, "-", H15/H22)</f>
        <v>2.9630596527868425E-2</v>
      </c>
      <c r="J15" s="8">
        <f t="shared" si="0"/>
        <v>-1</v>
      </c>
      <c r="K15" s="9">
        <f t="shared" si="1"/>
        <v>-0.96916299559471364</v>
      </c>
    </row>
    <row r="16" spans="1:11" x14ac:dyDescent="0.2">
      <c r="A16" s="7" t="s">
        <v>379</v>
      </c>
      <c r="B16" s="65">
        <v>0</v>
      </c>
      <c r="C16" s="34">
        <f>IF(B22=0, "-", B16/B22)</f>
        <v>0</v>
      </c>
      <c r="D16" s="65">
        <v>13</v>
      </c>
      <c r="E16" s="9">
        <f>IF(D22=0, "-", D16/D22)</f>
        <v>1.951951951951952E-2</v>
      </c>
      <c r="F16" s="81">
        <v>15</v>
      </c>
      <c r="G16" s="34">
        <f>IF(F22=0, "-", F16/F22)</f>
        <v>2.2166395744052016E-3</v>
      </c>
      <c r="H16" s="65">
        <v>44</v>
      </c>
      <c r="I16" s="9">
        <f>IF(H22=0, "-", H16/H22)</f>
        <v>5.7433755384414566E-3</v>
      </c>
      <c r="J16" s="8">
        <f t="shared" si="0"/>
        <v>-1</v>
      </c>
      <c r="K16" s="9">
        <f t="shared" si="1"/>
        <v>-0.65909090909090906</v>
      </c>
    </row>
    <row r="17" spans="1:11" x14ac:dyDescent="0.2">
      <c r="A17" s="7" t="s">
        <v>380</v>
      </c>
      <c r="B17" s="65">
        <v>31</v>
      </c>
      <c r="C17" s="34">
        <f>IF(B22=0, "-", B17/B22)</f>
        <v>3.479236812570146E-2</v>
      </c>
      <c r="D17" s="65">
        <v>7</v>
      </c>
      <c r="E17" s="9">
        <f>IF(D22=0, "-", D17/D22)</f>
        <v>1.0510510510510511E-2</v>
      </c>
      <c r="F17" s="81">
        <v>116</v>
      </c>
      <c r="G17" s="34">
        <f>IF(F22=0, "-", F17/F22)</f>
        <v>1.714201270873356E-2</v>
      </c>
      <c r="H17" s="65">
        <v>227</v>
      </c>
      <c r="I17" s="9">
        <f>IF(H22=0, "-", H17/H22)</f>
        <v>2.9630596527868425E-2</v>
      </c>
      <c r="J17" s="8">
        <f t="shared" si="0"/>
        <v>3.4285714285714284</v>
      </c>
      <c r="K17" s="9">
        <f t="shared" si="1"/>
        <v>-0.48898678414096919</v>
      </c>
    </row>
    <row r="18" spans="1:11" x14ac:dyDescent="0.2">
      <c r="A18" s="7" t="s">
        <v>381</v>
      </c>
      <c r="B18" s="65">
        <v>32</v>
      </c>
      <c r="C18" s="34">
        <f>IF(B22=0, "-", B18/B22)</f>
        <v>3.5914702581369251E-2</v>
      </c>
      <c r="D18" s="65">
        <v>21</v>
      </c>
      <c r="E18" s="9">
        <f>IF(D22=0, "-", D18/D22)</f>
        <v>3.1531531531531529E-2</v>
      </c>
      <c r="F18" s="81">
        <v>423</v>
      </c>
      <c r="G18" s="34">
        <f>IF(F22=0, "-", F18/F22)</f>
        <v>6.2509235998226692E-2</v>
      </c>
      <c r="H18" s="65">
        <v>253</v>
      </c>
      <c r="I18" s="9">
        <f>IF(H22=0, "-", H18/H22)</f>
        <v>3.3024409346038376E-2</v>
      </c>
      <c r="J18" s="8">
        <f t="shared" si="0"/>
        <v>0.52380952380952384</v>
      </c>
      <c r="K18" s="9">
        <f t="shared" si="1"/>
        <v>0.67193675889328064</v>
      </c>
    </row>
    <row r="19" spans="1:11" x14ac:dyDescent="0.2">
      <c r="A19" s="7" t="s">
        <v>382</v>
      </c>
      <c r="B19" s="65">
        <v>121</v>
      </c>
      <c r="C19" s="34">
        <f>IF(B22=0, "-", B19/B22)</f>
        <v>0.13580246913580246</v>
      </c>
      <c r="D19" s="65">
        <v>0</v>
      </c>
      <c r="E19" s="9">
        <f>IF(D22=0, "-", D19/D22)</f>
        <v>0</v>
      </c>
      <c r="F19" s="81">
        <v>275</v>
      </c>
      <c r="G19" s="34">
        <f>IF(F22=0, "-", F19/F22)</f>
        <v>4.0638392197428701E-2</v>
      </c>
      <c r="H19" s="65">
        <v>0</v>
      </c>
      <c r="I19" s="9">
        <f>IF(H22=0, "-", H19/H22)</f>
        <v>0</v>
      </c>
      <c r="J19" s="8" t="str">
        <f t="shared" si="0"/>
        <v>-</v>
      </c>
      <c r="K19" s="9" t="str">
        <f t="shared" si="1"/>
        <v>-</v>
      </c>
    </row>
    <row r="20" spans="1:11" x14ac:dyDescent="0.2">
      <c r="A20" s="7" t="s">
        <v>383</v>
      </c>
      <c r="B20" s="65">
        <v>119</v>
      </c>
      <c r="C20" s="34">
        <f>IF(B22=0, "-", B20/B22)</f>
        <v>0.13355780022446689</v>
      </c>
      <c r="D20" s="65">
        <v>0</v>
      </c>
      <c r="E20" s="9">
        <f>IF(D22=0, "-", D20/D22)</f>
        <v>0</v>
      </c>
      <c r="F20" s="81">
        <v>638</v>
      </c>
      <c r="G20" s="34">
        <f>IF(F22=0, "-", F20/F22)</f>
        <v>9.4281069898034586E-2</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649</v>
      </c>
      <c r="B22" s="71">
        <f>SUM(B7:B21)</f>
        <v>891</v>
      </c>
      <c r="C22" s="40">
        <f>B22/26370</f>
        <v>3.3788395904436858E-2</v>
      </c>
      <c r="D22" s="71">
        <f>SUM(D7:D21)</f>
        <v>666</v>
      </c>
      <c r="E22" s="41">
        <f>D22/24255</f>
        <v>2.7458256029684602E-2</v>
      </c>
      <c r="F22" s="77">
        <f>SUM(F7:F21)</f>
        <v>6767</v>
      </c>
      <c r="G22" s="42">
        <f>F22/226467</f>
        <v>2.9880733175252906E-2</v>
      </c>
      <c r="H22" s="71">
        <f>SUM(H7:H21)</f>
        <v>7661</v>
      </c>
      <c r="I22" s="41">
        <f>H22/304382</f>
        <v>2.5169031020231158E-2</v>
      </c>
      <c r="J22" s="37">
        <f>IF(D22=0, "-", IF((B22-D22)/D22&lt;10, (B22-D22)/D22, "&gt;999%"))</f>
        <v>0.33783783783783783</v>
      </c>
      <c r="K22" s="38">
        <f>IF(H22=0, "-", IF((F22-H22)/H22&lt;10, (F22-H22)/H22, "&gt;999%"))</f>
        <v>-0.11669494844015142</v>
      </c>
    </row>
    <row r="23" spans="1:11" x14ac:dyDescent="0.2">
      <c r="B23" s="83"/>
      <c r="D23" s="83"/>
      <c r="F23" s="83"/>
      <c r="H23" s="83"/>
    </row>
    <row r="24" spans="1:11" s="43" customFormat="1" x14ac:dyDescent="0.2">
      <c r="A24" s="162" t="s">
        <v>649</v>
      </c>
      <c r="B24" s="71">
        <v>891</v>
      </c>
      <c r="C24" s="40">
        <f>B24/26370</f>
        <v>3.3788395904436858E-2</v>
      </c>
      <c r="D24" s="71">
        <v>666</v>
      </c>
      <c r="E24" s="41">
        <f>D24/24255</f>
        <v>2.7458256029684602E-2</v>
      </c>
      <c r="F24" s="77">
        <v>6767</v>
      </c>
      <c r="G24" s="42">
        <f>F24/226467</f>
        <v>2.9880733175252906E-2</v>
      </c>
      <c r="H24" s="71">
        <v>7661</v>
      </c>
      <c r="I24" s="41">
        <f>H24/304382</f>
        <v>2.5169031020231158E-2</v>
      </c>
      <c r="J24" s="37">
        <f>IF(D24=0, "-", IF((B24-D24)/D24&lt;10, (B24-D24)/D24, "&gt;999%"))</f>
        <v>0.33783783783783783</v>
      </c>
      <c r="K24" s="38">
        <f>IF(H24=0, "-", IF((F24-H24)/H24&lt;10, (F24-H24)/H24, "&gt;999%"))</f>
        <v>-0.11669494844015142</v>
      </c>
    </row>
    <row r="25" spans="1:11" x14ac:dyDescent="0.2">
      <c r="B25" s="83"/>
      <c r="D25" s="83"/>
      <c r="F25" s="83"/>
      <c r="H25" s="83"/>
    </row>
    <row r="26" spans="1:11" ht="15.75" x14ac:dyDescent="0.25">
      <c r="A26" s="164" t="s">
        <v>123</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153</v>
      </c>
      <c r="B28" s="61" t="s">
        <v>12</v>
      </c>
      <c r="C28" s="62" t="s">
        <v>13</v>
      </c>
      <c r="D28" s="61" t="s">
        <v>12</v>
      </c>
      <c r="E28" s="63" t="s">
        <v>13</v>
      </c>
      <c r="F28" s="62" t="s">
        <v>12</v>
      </c>
      <c r="G28" s="62" t="s">
        <v>13</v>
      </c>
      <c r="H28" s="61" t="s">
        <v>12</v>
      </c>
      <c r="I28" s="63" t="s">
        <v>13</v>
      </c>
      <c r="J28" s="61"/>
      <c r="K28" s="63"/>
    </row>
    <row r="29" spans="1:11" x14ac:dyDescent="0.2">
      <c r="A29" s="7" t="s">
        <v>384</v>
      </c>
      <c r="B29" s="65">
        <v>3</v>
      </c>
      <c r="C29" s="34">
        <f>IF(B52=0, "-", B29/B52)</f>
        <v>9.8684210526315793E-4</v>
      </c>
      <c r="D29" s="65">
        <v>4</v>
      </c>
      <c r="E29" s="9">
        <f>IF(D52=0, "-", D29/D52)</f>
        <v>1.8323408153916628E-3</v>
      </c>
      <c r="F29" s="81">
        <v>39</v>
      </c>
      <c r="G29" s="34">
        <f>IF(F52=0, "-", F29/F52)</f>
        <v>1.8729289727704942E-3</v>
      </c>
      <c r="H29" s="65">
        <v>75</v>
      </c>
      <c r="I29" s="9">
        <f>IF(H52=0, "-", H29/H52)</f>
        <v>2.9223815461346635E-3</v>
      </c>
      <c r="J29" s="8">
        <f t="shared" ref="J29:J50" si="2">IF(D29=0, "-", IF((B29-D29)/D29&lt;10, (B29-D29)/D29, "&gt;999%"))</f>
        <v>-0.25</v>
      </c>
      <c r="K29" s="9">
        <f t="shared" ref="K29:K50" si="3">IF(H29=0, "-", IF((F29-H29)/H29&lt;10, (F29-H29)/H29, "&gt;999%"))</f>
        <v>-0.48</v>
      </c>
    </row>
    <row r="30" spans="1:11" x14ac:dyDescent="0.2">
      <c r="A30" s="7" t="s">
        <v>385</v>
      </c>
      <c r="B30" s="65">
        <v>40</v>
      </c>
      <c r="C30" s="34">
        <f>IF(B52=0, "-", B30/B52)</f>
        <v>1.3157894736842105E-2</v>
      </c>
      <c r="D30" s="65">
        <v>25</v>
      </c>
      <c r="E30" s="9">
        <f>IF(D52=0, "-", D30/D52)</f>
        <v>1.1452130096197893E-2</v>
      </c>
      <c r="F30" s="81">
        <v>333</v>
      </c>
      <c r="G30" s="34">
        <f>IF(F52=0, "-", F30/F52)</f>
        <v>1.5991931998271144E-2</v>
      </c>
      <c r="H30" s="65">
        <v>254</v>
      </c>
      <c r="I30" s="9">
        <f>IF(H52=0, "-", H30/H52)</f>
        <v>9.8971321695760592E-3</v>
      </c>
      <c r="J30" s="8">
        <f t="shared" si="2"/>
        <v>0.6</v>
      </c>
      <c r="K30" s="9">
        <f t="shared" si="3"/>
        <v>0.3110236220472441</v>
      </c>
    </row>
    <row r="31" spans="1:11" x14ac:dyDescent="0.2">
      <c r="A31" s="7" t="s">
        <v>386</v>
      </c>
      <c r="B31" s="65">
        <v>171</v>
      </c>
      <c r="C31" s="34">
        <f>IF(B52=0, "-", B31/B52)</f>
        <v>5.6250000000000001E-2</v>
      </c>
      <c r="D31" s="65">
        <v>290</v>
      </c>
      <c r="E31" s="9">
        <f>IF(D52=0, "-", D31/D52)</f>
        <v>0.13284470911589555</v>
      </c>
      <c r="F31" s="81">
        <v>1966</v>
      </c>
      <c r="G31" s="34">
        <f>IF(F52=0, "-", F31/F52)</f>
        <v>9.441482975555876E-2</v>
      </c>
      <c r="H31" s="65">
        <v>3608</v>
      </c>
      <c r="I31" s="9">
        <f>IF(H52=0, "-", H31/H52)</f>
        <v>0.14058603491271821</v>
      </c>
      <c r="J31" s="8">
        <f t="shared" si="2"/>
        <v>-0.41034482758620688</v>
      </c>
      <c r="K31" s="9">
        <f t="shared" si="3"/>
        <v>-0.45509977827050996</v>
      </c>
    </row>
    <row r="32" spans="1:11" x14ac:dyDescent="0.2">
      <c r="A32" s="7" t="s">
        <v>387</v>
      </c>
      <c r="B32" s="65">
        <v>544</v>
      </c>
      <c r="C32" s="34">
        <f>IF(B52=0, "-", B32/B52)</f>
        <v>0.17894736842105263</v>
      </c>
      <c r="D32" s="65">
        <v>228</v>
      </c>
      <c r="E32" s="9">
        <f>IF(D52=0, "-", D32/D52)</f>
        <v>0.10444342647732478</v>
      </c>
      <c r="F32" s="81">
        <v>2734</v>
      </c>
      <c r="G32" s="34">
        <f>IF(F52=0, "-", F32/F52)</f>
        <v>0.1312971233731931</v>
      </c>
      <c r="H32" s="65">
        <v>3302</v>
      </c>
      <c r="I32" s="9">
        <f>IF(H52=0, "-", H32/H52)</f>
        <v>0.12866271820448877</v>
      </c>
      <c r="J32" s="8">
        <f t="shared" si="2"/>
        <v>1.3859649122807018</v>
      </c>
      <c r="K32" s="9">
        <f t="shared" si="3"/>
        <v>-0.17201695941853423</v>
      </c>
    </row>
    <row r="33" spans="1:11" x14ac:dyDescent="0.2">
      <c r="A33" s="7" t="s">
        <v>388</v>
      </c>
      <c r="B33" s="65">
        <v>50</v>
      </c>
      <c r="C33" s="34">
        <f>IF(B52=0, "-", B33/B52)</f>
        <v>1.6447368421052631E-2</v>
      </c>
      <c r="D33" s="65">
        <v>16</v>
      </c>
      <c r="E33" s="9">
        <f>IF(D52=0, "-", D33/D52)</f>
        <v>7.3293632615666513E-3</v>
      </c>
      <c r="F33" s="81">
        <v>241</v>
      </c>
      <c r="G33" s="34">
        <f>IF(F52=0, "-", F33/F52)</f>
        <v>1.1573740575325361E-2</v>
      </c>
      <c r="H33" s="65">
        <v>390</v>
      </c>
      <c r="I33" s="9">
        <f>IF(H52=0, "-", H33/H52)</f>
        <v>1.519638403990025E-2</v>
      </c>
      <c r="J33" s="8">
        <f t="shared" si="2"/>
        <v>2.125</v>
      </c>
      <c r="K33" s="9">
        <f t="shared" si="3"/>
        <v>-0.38205128205128203</v>
      </c>
    </row>
    <row r="34" spans="1:11" x14ac:dyDescent="0.2">
      <c r="A34" s="7" t="s">
        <v>389</v>
      </c>
      <c r="B34" s="65">
        <v>0</v>
      </c>
      <c r="C34" s="34">
        <f>IF(B52=0, "-", B34/B52)</f>
        <v>0</v>
      </c>
      <c r="D34" s="65">
        <v>0</v>
      </c>
      <c r="E34" s="9">
        <f>IF(D52=0, "-", D34/D52)</f>
        <v>0</v>
      </c>
      <c r="F34" s="81">
        <v>2</v>
      </c>
      <c r="G34" s="34">
        <f>IF(F52=0, "-", F34/F52)</f>
        <v>9.6047639629256106E-5</v>
      </c>
      <c r="H34" s="65">
        <v>25</v>
      </c>
      <c r="I34" s="9">
        <f>IF(H52=0, "-", H34/H52)</f>
        <v>9.7412718204488782E-4</v>
      </c>
      <c r="J34" s="8" t="str">
        <f t="shared" si="2"/>
        <v>-</v>
      </c>
      <c r="K34" s="9">
        <f t="shared" si="3"/>
        <v>-0.92</v>
      </c>
    </row>
    <row r="35" spans="1:11" x14ac:dyDescent="0.2">
      <c r="A35" s="7" t="s">
        <v>390</v>
      </c>
      <c r="B35" s="65">
        <v>288</v>
      </c>
      <c r="C35" s="34">
        <f>IF(B52=0, "-", B35/B52)</f>
        <v>9.4736842105263161E-2</v>
      </c>
      <c r="D35" s="65">
        <v>275</v>
      </c>
      <c r="E35" s="9">
        <f>IF(D52=0, "-", D35/D52)</f>
        <v>0.12597343105817682</v>
      </c>
      <c r="F35" s="81">
        <v>2563</v>
      </c>
      <c r="G35" s="34">
        <f>IF(F52=0, "-", F35/F52)</f>
        <v>0.1230850501848917</v>
      </c>
      <c r="H35" s="65">
        <v>517</v>
      </c>
      <c r="I35" s="9">
        <f>IF(H52=0, "-", H35/H52)</f>
        <v>2.0144950124688279E-2</v>
      </c>
      <c r="J35" s="8">
        <f t="shared" si="2"/>
        <v>4.7272727272727272E-2</v>
      </c>
      <c r="K35" s="9">
        <f t="shared" si="3"/>
        <v>3.9574468085106385</v>
      </c>
    </row>
    <row r="36" spans="1:11" x14ac:dyDescent="0.2">
      <c r="A36" s="7" t="s">
        <v>391</v>
      </c>
      <c r="B36" s="65">
        <v>296</v>
      </c>
      <c r="C36" s="34">
        <f>IF(B52=0, "-", B36/B52)</f>
        <v>9.7368421052631576E-2</v>
      </c>
      <c r="D36" s="65">
        <v>0</v>
      </c>
      <c r="E36" s="9">
        <f>IF(D52=0, "-", D36/D52)</f>
        <v>0</v>
      </c>
      <c r="F36" s="81">
        <v>2048</v>
      </c>
      <c r="G36" s="34">
        <f>IF(F52=0, "-", F36/F52)</f>
        <v>9.8352782980358253E-2</v>
      </c>
      <c r="H36" s="65">
        <v>0</v>
      </c>
      <c r="I36" s="9">
        <f>IF(H52=0, "-", H36/H52)</f>
        <v>0</v>
      </c>
      <c r="J36" s="8" t="str">
        <f t="shared" si="2"/>
        <v>-</v>
      </c>
      <c r="K36" s="9" t="str">
        <f t="shared" si="3"/>
        <v>-</v>
      </c>
    </row>
    <row r="37" spans="1:11" x14ac:dyDescent="0.2">
      <c r="A37" s="7" t="s">
        <v>392</v>
      </c>
      <c r="B37" s="65">
        <v>278</v>
      </c>
      <c r="C37" s="34">
        <f>IF(B52=0, "-", B37/B52)</f>
        <v>9.1447368421052638E-2</v>
      </c>
      <c r="D37" s="65">
        <v>50</v>
      </c>
      <c r="E37" s="9">
        <f>IF(D52=0, "-", D37/D52)</f>
        <v>2.2904260192395786E-2</v>
      </c>
      <c r="F37" s="81">
        <v>1089</v>
      </c>
      <c r="G37" s="34">
        <f>IF(F52=0, "-", F37/F52)</f>
        <v>5.2297939778129951E-2</v>
      </c>
      <c r="H37" s="65">
        <v>1086</v>
      </c>
      <c r="I37" s="9">
        <f>IF(H52=0, "-", H37/H52)</f>
        <v>4.2316084788029923E-2</v>
      </c>
      <c r="J37" s="8">
        <f t="shared" si="2"/>
        <v>4.5599999999999996</v>
      </c>
      <c r="K37" s="9">
        <f t="shared" si="3"/>
        <v>2.7624309392265192E-3</v>
      </c>
    </row>
    <row r="38" spans="1:11" x14ac:dyDescent="0.2">
      <c r="A38" s="7" t="s">
        <v>393</v>
      </c>
      <c r="B38" s="65">
        <v>328</v>
      </c>
      <c r="C38" s="34">
        <f>IF(B52=0, "-", B38/B52)</f>
        <v>0.10789473684210527</v>
      </c>
      <c r="D38" s="65">
        <v>408</v>
      </c>
      <c r="E38" s="9">
        <f>IF(D52=0, "-", D38/D52)</f>
        <v>0.18689876316994961</v>
      </c>
      <c r="F38" s="81">
        <v>2288</v>
      </c>
      <c r="G38" s="34">
        <f>IF(F52=0, "-", F38/F52)</f>
        <v>0.109878499735869</v>
      </c>
      <c r="H38" s="65">
        <v>4288</v>
      </c>
      <c r="I38" s="9">
        <f>IF(H52=0, "-", H38/H52)</f>
        <v>0.16708229426433915</v>
      </c>
      <c r="J38" s="8">
        <f t="shared" si="2"/>
        <v>-0.19607843137254902</v>
      </c>
      <c r="K38" s="9">
        <f t="shared" si="3"/>
        <v>-0.46641791044776121</v>
      </c>
    </row>
    <row r="39" spans="1:11" x14ac:dyDescent="0.2">
      <c r="A39" s="7" t="s">
        <v>394</v>
      </c>
      <c r="B39" s="65">
        <v>95</v>
      </c>
      <c r="C39" s="34">
        <f>IF(B52=0, "-", B39/B52)</f>
        <v>3.125E-2</v>
      </c>
      <c r="D39" s="65">
        <v>108</v>
      </c>
      <c r="E39" s="9">
        <f>IF(D52=0, "-", D39/D52)</f>
        <v>4.9473202015574896E-2</v>
      </c>
      <c r="F39" s="81">
        <v>682</v>
      </c>
      <c r="G39" s="34">
        <f>IF(F52=0, "-", F39/F52)</f>
        <v>3.2752245113576335E-2</v>
      </c>
      <c r="H39" s="65">
        <v>1653</v>
      </c>
      <c r="I39" s="9">
        <f>IF(H52=0, "-", H39/H52)</f>
        <v>6.4409289276807974E-2</v>
      </c>
      <c r="J39" s="8">
        <f t="shared" si="2"/>
        <v>-0.12037037037037036</v>
      </c>
      <c r="K39" s="9">
        <f t="shared" si="3"/>
        <v>-0.58741681790683609</v>
      </c>
    </row>
    <row r="40" spans="1:11" x14ac:dyDescent="0.2">
      <c r="A40" s="7" t="s">
        <v>395</v>
      </c>
      <c r="B40" s="65">
        <v>239</v>
      </c>
      <c r="C40" s="34">
        <f>IF(B52=0, "-", B40/B52)</f>
        <v>7.8618421052631574E-2</v>
      </c>
      <c r="D40" s="65">
        <v>282</v>
      </c>
      <c r="E40" s="9">
        <f>IF(D52=0, "-", D40/D52)</f>
        <v>0.12918002748511223</v>
      </c>
      <c r="F40" s="81">
        <v>2178</v>
      </c>
      <c r="G40" s="34">
        <f>IF(F52=0, "-", F40/F52)</f>
        <v>0.1045958795562599</v>
      </c>
      <c r="H40" s="65">
        <v>4279</v>
      </c>
      <c r="I40" s="9">
        <f>IF(H52=0, "-", H40/H52)</f>
        <v>0.166731608478803</v>
      </c>
      <c r="J40" s="8">
        <f t="shared" si="2"/>
        <v>-0.1524822695035461</v>
      </c>
      <c r="K40" s="9">
        <f t="shared" si="3"/>
        <v>-0.49100257069408743</v>
      </c>
    </row>
    <row r="41" spans="1:11" x14ac:dyDescent="0.2">
      <c r="A41" s="7" t="s">
        <v>396</v>
      </c>
      <c r="B41" s="65">
        <v>0</v>
      </c>
      <c r="C41" s="34">
        <f>IF(B52=0, "-", B41/B52)</f>
        <v>0</v>
      </c>
      <c r="D41" s="65">
        <v>2</v>
      </c>
      <c r="E41" s="9">
        <f>IF(D52=0, "-", D41/D52)</f>
        <v>9.1617040769583142E-4</v>
      </c>
      <c r="F41" s="81">
        <v>7</v>
      </c>
      <c r="G41" s="34">
        <f>IF(F52=0, "-", F41/F52)</f>
        <v>3.3616673870239639E-4</v>
      </c>
      <c r="H41" s="65">
        <v>90</v>
      </c>
      <c r="I41" s="9">
        <f>IF(H52=0, "-", H41/H52)</f>
        <v>3.5068578553615962E-3</v>
      </c>
      <c r="J41" s="8">
        <f t="shared" si="2"/>
        <v>-1</v>
      </c>
      <c r="K41" s="9">
        <f t="shared" si="3"/>
        <v>-0.92222222222222228</v>
      </c>
    </row>
    <row r="42" spans="1:11" x14ac:dyDescent="0.2">
      <c r="A42" s="7" t="s">
        <v>397</v>
      </c>
      <c r="B42" s="65">
        <v>11</v>
      </c>
      <c r="C42" s="34">
        <f>IF(B52=0, "-", B42/B52)</f>
        <v>3.6184210526315789E-3</v>
      </c>
      <c r="D42" s="65">
        <v>8</v>
      </c>
      <c r="E42" s="9">
        <f>IF(D52=0, "-", D42/D52)</f>
        <v>3.6646816307833257E-3</v>
      </c>
      <c r="F42" s="81">
        <v>189</v>
      </c>
      <c r="G42" s="34">
        <f>IF(F52=0, "-", F42/F52)</f>
        <v>9.0765019449647027E-3</v>
      </c>
      <c r="H42" s="65">
        <v>53</v>
      </c>
      <c r="I42" s="9">
        <f>IF(H52=0, "-", H42/H52)</f>
        <v>2.0651496259351623E-3</v>
      </c>
      <c r="J42" s="8">
        <f t="shared" si="2"/>
        <v>0.375</v>
      </c>
      <c r="K42" s="9">
        <f t="shared" si="3"/>
        <v>2.5660377358490565</v>
      </c>
    </row>
    <row r="43" spans="1:11" x14ac:dyDescent="0.2">
      <c r="A43" s="7" t="s">
        <v>398</v>
      </c>
      <c r="B43" s="65">
        <v>64</v>
      </c>
      <c r="C43" s="34">
        <f>IF(B52=0, "-", B43/B52)</f>
        <v>2.1052631578947368E-2</v>
      </c>
      <c r="D43" s="65">
        <v>0</v>
      </c>
      <c r="E43" s="9">
        <f>IF(D52=0, "-", D43/D52)</f>
        <v>0</v>
      </c>
      <c r="F43" s="81">
        <v>99</v>
      </c>
      <c r="G43" s="34">
        <f>IF(F52=0, "-", F43/F52)</f>
        <v>4.7543581616481777E-3</v>
      </c>
      <c r="H43" s="65">
        <v>0</v>
      </c>
      <c r="I43" s="9">
        <f>IF(H52=0, "-", H43/H52)</f>
        <v>0</v>
      </c>
      <c r="J43" s="8" t="str">
        <f t="shared" si="2"/>
        <v>-</v>
      </c>
      <c r="K43" s="9" t="str">
        <f t="shared" si="3"/>
        <v>-</v>
      </c>
    </row>
    <row r="44" spans="1:11" x14ac:dyDescent="0.2">
      <c r="A44" s="7" t="s">
        <v>399</v>
      </c>
      <c r="B44" s="65">
        <v>0</v>
      </c>
      <c r="C44" s="34">
        <f>IF(B52=0, "-", B44/B52)</f>
        <v>0</v>
      </c>
      <c r="D44" s="65">
        <v>0</v>
      </c>
      <c r="E44" s="9">
        <f>IF(D52=0, "-", D44/D52)</f>
        <v>0</v>
      </c>
      <c r="F44" s="81">
        <v>0</v>
      </c>
      <c r="G44" s="34">
        <f>IF(F52=0, "-", F44/F52)</f>
        <v>0</v>
      </c>
      <c r="H44" s="65">
        <v>3</v>
      </c>
      <c r="I44" s="9">
        <f>IF(H52=0, "-", H44/H52)</f>
        <v>1.1689526184538653E-4</v>
      </c>
      <c r="J44" s="8" t="str">
        <f t="shared" si="2"/>
        <v>-</v>
      </c>
      <c r="K44" s="9">
        <f t="shared" si="3"/>
        <v>-1</v>
      </c>
    </row>
    <row r="45" spans="1:11" x14ac:dyDescent="0.2">
      <c r="A45" s="7" t="s">
        <v>400</v>
      </c>
      <c r="B45" s="65">
        <v>0</v>
      </c>
      <c r="C45" s="34">
        <f>IF(B52=0, "-", B45/B52)</f>
        <v>0</v>
      </c>
      <c r="D45" s="65">
        <v>1</v>
      </c>
      <c r="E45" s="9">
        <f>IF(D52=0, "-", D45/D52)</f>
        <v>4.5808520384791571E-4</v>
      </c>
      <c r="F45" s="81">
        <v>9</v>
      </c>
      <c r="G45" s="34">
        <f>IF(F52=0, "-", F45/F52)</f>
        <v>4.3221437833165251E-4</v>
      </c>
      <c r="H45" s="65">
        <v>13</v>
      </c>
      <c r="I45" s="9">
        <f>IF(H52=0, "-", H45/H52)</f>
        <v>5.0654613466334165E-4</v>
      </c>
      <c r="J45" s="8">
        <f t="shared" si="2"/>
        <v>-1</v>
      </c>
      <c r="K45" s="9">
        <f t="shared" si="3"/>
        <v>-0.30769230769230771</v>
      </c>
    </row>
    <row r="46" spans="1:11" x14ac:dyDescent="0.2">
      <c r="A46" s="7" t="s">
        <v>401</v>
      </c>
      <c r="B46" s="65">
        <v>185</v>
      </c>
      <c r="C46" s="34">
        <f>IF(B52=0, "-", B46/B52)</f>
        <v>6.0855263157894739E-2</v>
      </c>
      <c r="D46" s="65">
        <v>191</v>
      </c>
      <c r="E46" s="9">
        <f>IF(D52=0, "-", D46/D52)</f>
        <v>8.7494273934951905E-2</v>
      </c>
      <c r="F46" s="81">
        <v>1338</v>
      </c>
      <c r="G46" s="34">
        <f>IF(F52=0, "-", F46/F52)</f>
        <v>6.4255870911972338E-2</v>
      </c>
      <c r="H46" s="65">
        <v>2290</v>
      </c>
      <c r="I46" s="9">
        <f>IF(H52=0, "-", H46/H52)</f>
        <v>8.9230049875311718E-2</v>
      </c>
      <c r="J46" s="8">
        <f t="shared" si="2"/>
        <v>-3.1413612565445025E-2</v>
      </c>
      <c r="K46" s="9">
        <f t="shared" si="3"/>
        <v>-0.41572052401746723</v>
      </c>
    </row>
    <row r="47" spans="1:11" x14ac:dyDescent="0.2">
      <c r="A47" s="7" t="s">
        <v>402</v>
      </c>
      <c r="B47" s="65">
        <v>17</v>
      </c>
      <c r="C47" s="34">
        <f>IF(B52=0, "-", B47/B52)</f>
        <v>5.5921052631578948E-3</v>
      </c>
      <c r="D47" s="65">
        <v>6</v>
      </c>
      <c r="E47" s="9">
        <f>IF(D52=0, "-", D47/D52)</f>
        <v>2.7485112230874941E-3</v>
      </c>
      <c r="F47" s="81">
        <v>124</v>
      </c>
      <c r="G47" s="34">
        <f>IF(F52=0, "-", F47/F52)</f>
        <v>5.9549536570138789E-3</v>
      </c>
      <c r="H47" s="65">
        <v>159</v>
      </c>
      <c r="I47" s="9">
        <f>IF(H52=0, "-", H47/H52)</f>
        <v>6.1954488778054864E-3</v>
      </c>
      <c r="J47" s="8">
        <f t="shared" si="2"/>
        <v>1.8333333333333333</v>
      </c>
      <c r="K47" s="9">
        <f t="shared" si="3"/>
        <v>-0.22012578616352202</v>
      </c>
    </row>
    <row r="48" spans="1:11" x14ac:dyDescent="0.2">
      <c r="A48" s="7" t="s">
        <v>403</v>
      </c>
      <c r="B48" s="65">
        <v>61</v>
      </c>
      <c r="C48" s="34">
        <f>IF(B52=0, "-", B48/B52)</f>
        <v>2.006578947368421E-2</v>
      </c>
      <c r="D48" s="65">
        <v>70</v>
      </c>
      <c r="E48" s="9">
        <f>IF(D52=0, "-", D48/D52)</f>
        <v>3.2065964269354097E-2</v>
      </c>
      <c r="F48" s="81">
        <v>728</v>
      </c>
      <c r="G48" s="34">
        <f>IF(F52=0, "-", F48/F52)</f>
        <v>3.4961340825049224E-2</v>
      </c>
      <c r="H48" s="65">
        <v>1249</v>
      </c>
      <c r="I48" s="9">
        <f>IF(H52=0, "-", H48/H52)</f>
        <v>4.8667394014962596E-2</v>
      </c>
      <c r="J48" s="8">
        <f t="shared" si="2"/>
        <v>-0.12857142857142856</v>
      </c>
      <c r="K48" s="9">
        <f t="shared" si="3"/>
        <v>-0.41713370696557245</v>
      </c>
    </row>
    <row r="49" spans="1:11" x14ac:dyDescent="0.2">
      <c r="A49" s="7" t="s">
        <v>404</v>
      </c>
      <c r="B49" s="65">
        <v>251</v>
      </c>
      <c r="C49" s="34">
        <f>IF(B52=0, "-", B49/B52)</f>
        <v>8.2565789473684217E-2</v>
      </c>
      <c r="D49" s="65">
        <v>219</v>
      </c>
      <c r="E49" s="9">
        <f>IF(D52=0, "-", D49/D52)</f>
        <v>0.10032065964269354</v>
      </c>
      <c r="F49" s="81">
        <v>1868</v>
      </c>
      <c r="G49" s="34">
        <f>IF(F52=0, "-", F49/F52)</f>
        <v>8.9708495413725206E-2</v>
      </c>
      <c r="H49" s="65">
        <v>2330</v>
      </c>
      <c r="I49" s="9">
        <f>IF(H52=0, "-", H49/H52)</f>
        <v>9.0788653366583538E-2</v>
      </c>
      <c r="J49" s="8">
        <f t="shared" si="2"/>
        <v>0.14611872146118721</v>
      </c>
      <c r="K49" s="9">
        <f t="shared" si="3"/>
        <v>-0.19828326180257511</v>
      </c>
    </row>
    <row r="50" spans="1:11" x14ac:dyDescent="0.2">
      <c r="A50" s="7" t="s">
        <v>405</v>
      </c>
      <c r="B50" s="65">
        <v>119</v>
      </c>
      <c r="C50" s="34">
        <f>IF(B52=0, "-", B50/B52)</f>
        <v>3.914473684210526E-2</v>
      </c>
      <c r="D50" s="65">
        <v>0</v>
      </c>
      <c r="E50" s="9">
        <f>IF(D52=0, "-", D50/D52)</f>
        <v>0</v>
      </c>
      <c r="F50" s="81">
        <v>298</v>
      </c>
      <c r="G50" s="34">
        <f>IF(F52=0, "-", F50/F52)</f>
        <v>1.431109830475916E-2</v>
      </c>
      <c r="H50" s="65">
        <v>0</v>
      </c>
      <c r="I50" s="9">
        <f>IF(H52=0, "-", H50/H52)</f>
        <v>0</v>
      </c>
      <c r="J50" s="8" t="str">
        <f t="shared" si="2"/>
        <v>-</v>
      </c>
      <c r="K50" s="9" t="str">
        <f t="shared" si="3"/>
        <v>-</v>
      </c>
    </row>
    <row r="51" spans="1:11" x14ac:dyDescent="0.2">
      <c r="A51" s="2"/>
      <c r="B51" s="68"/>
      <c r="C51" s="33"/>
      <c r="D51" s="68"/>
      <c r="E51" s="6"/>
      <c r="F51" s="82"/>
      <c r="G51" s="33"/>
      <c r="H51" s="68"/>
      <c r="I51" s="6"/>
      <c r="J51" s="5"/>
      <c r="K51" s="6"/>
    </row>
    <row r="52" spans="1:11" s="43" customFormat="1" x14ac:dyDescent="0.2">
      <c r="A52" s="162" t="s">
        <v>648</v>
      </c>
      <c r="B52" s="71">
        <f>SUM(B29:B51)</f>
        <v>3040</v>
      </c>
      <c r="C52" s="40">
        <f>B52/26370</f>
        <v>0.11528251801289344</v>
      </c>
      <c r="D52" s="71">
        <f>SUM(D29:D51)</f>
        <v>2183</v>
      </c>
      <c r="E52" s="41">
        <f>D52/24255</f>
        <v>9.0002061430632857E-2</v>
      </c>
      <c r="F52" s="77">
        <f>SUM(F29:F51)</f>
        <v>20823</v>
      </c>
      <c r="G52" s="42">
        <f>F52/226467</f>
        <v>9.1947171111022796E-2</v>
      </c>
      <c r="H52" s="71">
        <f>SUM(H29:H51)</f>
        <v>25664</v>
      </c>
      <c r="I52" s="41">
        <f>H52/304382</f>
        <v>8.4315104046888453E-2</v>
      </c>
      <c r="J52" s="37">
        <f>IF(D52=0, "-", IF((B52-D52)/D52&lt;10, (B52-D52)/D52, "&gt;999%"))</f>
        <v>0.39257901969766379</v>
      </c>
      <c r="K52" s="38">
        <f>IF(H52=0, "-", IF((F52-H52)/H52&lt;10, (F52-H52)/H52, "&gt;999%"))</f>
        <v>-0.18862998753117208</v>
      </c>
    </row>
    <row r="53" spans="1:11" x14ac:dyDescent="0.2">
      <c r="B53" s="83"/>
      <c r="D53" s="83"/>
      <c r="F53" s="83"/>
      <c r="H53" s="83"/>
    </row>
    <row r="54" spans="1:11" x14ac:dyDescent="0.2">
      <c r="A54" s="163" t="s">
        <v>154</v>
      </c>
      <c r="B54" s="61" t="s">
        <v>12</v>
      </c>
      <c r="C54" s="62" t="s">
        <v>13</v>
      </c>
      <c r="D54" s="61" t="s">
        <v>12</v>
      </c>
      <c r="E54" s="63" t="s">
        <v>13</v>
      </c>
      <c r="F54" s="62" t="s">
        <v>12</v>
      </c>
      <c r="G54" s="62" t="s">
        <v>13</v>
      </c>
      <c r="H54" s="61" t="s">
        <v>12</v>
      </c>
      <c r="I54" s="63" t="s">
        <v>13</v>
      </c>
      <c r="J54" s="61"/>
      <c r="K54" s="63"/>
    </row>
    <row r="55" spans="1:11" x14ac:dyDescent="0.2">
      <c r="A55" s="7" t="s">
        <v>406</v>
      </c>
      <c r="B55" s="65">
        <v>29</v>
      </c>
      <c r="C55" s="34">
        <f>IF(B66=0, "-", B55/B66)</f>
        <v>0.04</v>
      </c>
      <c r="D55" s="65">
        <v>45</v>
      </c>
      <c r="E55" s="9">
        <f>IF(D66=0, "-", D55/D66)</f>
        <v>8.5066162570888462E-2</v>
      </c>
      <c r="F55" s="81">
        <v>273</v>
      </c>
      <c r="G55" s="34">
        <f>IF(F66=0, "-", F55/F66)</f>
        <v>5.14318010550113E-2</v>
      </c>
      <c r="H55" s="65">
        <v>551</v>
      </c>
      <c r="I55" s="9">
        <f>IF(H66=0, "-", H55/H66)</f>
        <v>9.634551495016612E-2</v>
      </c>
      <c r="J55" s="8">
        <f t="shared" ref="J55:J64" si="4">IF(D55=0, "-", IF((B55-D55)/D55&lt;10, (B55-D55)/D55, "&gt;999%"))</f>
        <v>-0.35555555555555557</v>
      </c>
      <c r="K55" s="9">
        <f t="shared" ref="K55:K64" si="5">IF(H55=0, "-", IF((F55-H55)/H55&lt;10, (F55-H55)/H55, "&gt;999%"))</f>
        <v>-0.50453720508166966</v>
      </c>
    </row>
    <row r="56" spans="1:11" x14ac:dyDescent="0.2">
      <c r="A56" s="7" t="s">
        <v>407</v>
      </c>
      <c r="B56" s="65">
        <v>202</v>
      </c>
      <c r="C56" s="34">
        <f>IF(B66=0, "-", B56/B66)</f>
        <v>0.27862068965517239</v>
      </c>
      <c r="D56" s="65">
        <v>135</v>
      </c>
      <c r="E56" s="9">
        <f>IF(D66=0, "-", D56/D66)</f>
        <v>0.2551984877126654</v>
      </c>
      <c r="F56" s="81">
        <v>1035</v>
      </c>
      <c r="G56" s="34">
        <f>IF(F66=0, "-", F56/F66)</f>
        <v>0.19498869630746044</v>
      </c>
      <c r="H56" s="65">
        <v>257</v>
      </c>
      <c r="I56" s="9">
        <f>IF(H66=0, "-", H56/H66)</f>
        <v>4.4937926210876028E-2</v>
      </c>
      <c r="J56" s="8">
        <f t="shared" si="4"/>
        <v>0.49629629629629629</v>
      </c>
      <c r="K56" s="9">
        <f t="shared" si="5"/>
        <v>3.027237354085603</v>
      </c>
    </row>
    <row r="57" spans="1:11" x14ac:dyDescent="0.2">
      <c r="A57" s="7" t="s">
        <v>408</v>
      </c>
      <c r="B57" s="65">
        <v>84</v>
      </c>
      <c r="C57" s="34">
        <f>IF(B66=0, "-", B57/B66)</f>
        <v>0.11586206896551725</v>
      </c>
      <c r="D57" s="65">
        <v>93</v>
      </c>
      <c r="E57" s="9">
        <f>IF(D66=0, "-", D57/D66)</f>
        <v>0.17580340264650285</v>
      </c>
      <c r="F57" s="81">
        <v>1196</v>
      </c>
      <c r="G57" s="34">
        <f>IF(F66=0, "-", F57/F66)</f>
        <v>0.22532027128862095</v>
      </c>
      <c r="H57" s="65">
        <v>1250</v>
      </c>
      <c r="I57" s="9">
        <f>IF(H66=0, "-", H57/H66)</f>
        <v>0.21856968001398847</v>
      </c>
      <c r="J57" s="8">
        <f t="shared" si="4"/>
        <v>-9.6774193548387094E-2</v>
      </c>
      <c r="K57" s="9">
        <f t="shared" si="5"/>
        <v>-4.3200000000000002E-2</v>
      </c>
    </row>
    <row r="58" spans="1:11" x14ac:dyDescent="0.2">
      <c r="A58" s="7" t="s">
        <v>409</v>
      </c>
      <c r="B58" s="65">
        <v>11</v>
      </c>
      <c r="C58" s="34">
        <f>IF(B66=0, "-", B58/B66)</f>
        <v>1.5172413793103448E-2</v>
      </c>
      <c r="D58" s="65">
        <v>15</v>
      </c>
      <c r="E58" s="9">
        <f>IF(D66=0, "-", D58/D66)</f>
        <v>2.835538752362949E-2</v>
      </c>
      <c r="F58" s="81">
        <v>182</v>
      </c>
      <c r="G58" s="34">
        <f>IF(F66=0, "-", F58/F66)</f>
        <v>3.4287867370007538E-2</v>
      </c>
      <c r="H58" s="65">
        <v>685</v>
      </c>
      <c r="I58" s="9">
        <f>IF(H66=0, "-", H58/H66)</f>
        <v>0.11977618464766568</v>
      </c>
      <c r="J58" s="8">
        <f t="shared" si="4"/>
        <v>-0.26666666666666666</v>
      </c>
      <c r="K58" s="9">
        <f t="shared" si="5"/>
        <v>-0.73430656934306571</v>
      </c>
    </row>
    <row r="59" spans="1:11" x14ac:dyDescent="0.2">
      <c r="A59" s="7" t="s">
        <v>410</v>
      </c>
      <c r="B59" s="65">
        <v>0</v>
      </c>
      <c r="C59" s="34">
        <f>IF(B66=0, "-", B59/B66)</f>
        <v>0</v>
      </c>
      <c r="D59" s="65">
        <v>0</v>
      </c>
      <c r="E59" s="9">
        <f>IF(D66=0, "-", D59/D66)</f>
        <v>0</v>
      </c>
      <c r="F59" s="81">
        <v>72</v>
      </c>
      <c r="G59" s="34">
        <f>IF(F66=0, "-", F59/F66)</f>
        <v>1.3564431047475508E-2</v>
      </c>
      <c r="H59" s="65">
        <v>33</v>
      </c>
      <c r="I59" s="9">
        <f>IF(H66=0, "-", H59/H66)</f>
        <v>5.7702395523692952E-3</v>
      </c>
      <c r="J59" s="8" t="str">
        <f t="shared" si="4"/>
        <v>-</v>
      </c>
      <c r="K59" s="9">
        <f t="shared" si="5"/>
        <v>1.1818181818181819</v>
      </c>
    </row>
    <row r="60" spans="1:11" x14ac:dyDescent="0.2">
      <c r="A60" s="7" t="s">
        <v>411</v>
      </c>
      <c r="B60" s="65">
        <v>13</v>
      </c>
      <c r="C60" s="34">
        <f>IF(B66=0, "-", B60/B66)</f>
        <v>1.793103448275862E-2</v>
      </c>
      <c r="D60" s="65">
        <v>27</v>
      </c>
      <c r="E60" s="9">
        <f>IF(D66=0, "-", D60/D66)</f>
        <v>5.1039697542533083E-2</v>
      </c>
      <c r="F60" s="81">
        <v>135</v>
      </c>
      <c r="G60" s="34">
        <f>IF(F66=0, "-", F60/F66)</f>
        <v>2.543330821401658E-2</v>
      </c>
      <c r="H60" s="65">
        <v>258</v>
      </c>
      <c r="I60" s="9">
        <f>IF(H66=0, "-", H60/H66)</f>
        <v>4.5112781954887216E-2</v>
      </c>
      <c r="J60" s="8">
        <f t="shared" si="4"/>
        <v>-0.51851851851851849</v>
      </c>
      <c r="K60" s="9">
        <f t="shared" si="5"/>
        <v>-0.47674418604651164</v>
      </c>
    </row>
    <row r="61" spans="1:11" x14ac:dyDescent="0.2">
      <c r="A61" s="7" t="s">
        <v>412</v>
      </c>
      <c r="B61" s="65">
        <v>35</v>
      </c>
      <c r="C61" s="34">
        <f>IF(B66=0, "-", B61/B66)</f>
        <v>4.8275862068965517E-2</v>
      </c>
      <c r="D61" s="65">
        <v>45</v>
      </c>
      <c r="E61" s="9">
        <f>IF(D66=0, "-", D61/D66)</f>
        <v>8.5066162570888462E-2</v>
      </c>
      <c r="F61" s="81">
        <v>299</v>
      </c>
      <c r="G61" s="34">
        <f>IF(F66=0, "-", F61/F66)</f>
        <v>5.6330067822155237E-2</v>
      </c>
      <c r="H61" s="65">
        <v>469</v>
      </c>
      <c r="I61" s="9">
        <f>IF(H66=0, "-", H61/H66)</f>
        <v>8.2007343941248464E-2</v>
      </c>
      <c r="J61" s="8">
        <f t="shared" si="4"/>
        <v>-0.22222222222222221</v>
      </c>
      <c r="K61" s="9">
        <f t="shared" si="5"/>
        <v>-0.36247334754797439</v>
      </c>
    </row>
    <row r="62" spans="1:11" x14ac:dyDescent="0.2">
      <c r="A62" s="7" t="s">
        <v>413</v>
      </c>
      <c r="B62" s="65">
        <v>184</v>
      </c>
      <c r="C62" s="34">
        <f>IF(B66=0, "-", B62/B66)</f>
        <v>0.25379310344827588</v>
      </c>
      <c r="D62" s="65">
        <v>130</v>
      </c>
      <c r="E62" s="9">
        <f>IF(D66=0, "-", D62/D66)</f>
        <v>0.24574669187145556</v>
      </c>
      <c r="F62" s="81">
        <v>1087</v>
      </c>
      <c r="G62" s="34">
        <f>IF(F66=0, "-", F62/F66)</f>
        <v>0.2047852298417483</v>
      </c>
      <c r="H62" s="65">
        <v>1106</v>
      </c>
      <c r="I62" s="9">
        <f>IF(H66=0, "-", H62/H66)</f>
        <v>0.19339045287637699</v>
      </c>
      <c r="J62" s="8">
        <f t="shared" si="4"/>
        <v>0.41538461538461541</v>
      </c>
      <c r="K62" s="9">
        <f t="shared" si="5"/>
        <v>-1.7179023508137433E-2</v>
      </c>
    </row>
    <row r="63" spans="1:11" x14ac:dyDescent="0.2">
      <c r="A63" s="7" t="s">
        <v>414</v>
      </c>
      <c r="B63" s="65">
        <v>18</v>
      </c>
      <c r="C63" s="34">
        <f>IF(B66=0, "-", B63/B66)</f>
        <v>2.4827586206896551E-2</v>
      </c>
      <c r="D63" s="65">
        <v>9</v>
      </c>
      <c r="E63" s="9">
        <f>IF(D66=0, "-", D63/D66)</f>
        <v>1.7013232514177693E-2</v>
      </c>
      <c r="F63" s="81">
        <v>228</v>
      </c>
      <c r="G63" s="34">
        <f>IF(F66=0, "-", F63/F66)</f>
        <v>4.2954031650339113E-2</v>
      </c>
      <c r="H63" s="65">
        <v>285</v>
      </c>
      <c r="I63" s="9">
        <f>IF(H66=0, "-", H63/H66)</f>
        <v>4.9833887043189369E-2</v>
      </c>
      <c r="J63" s="8">
        <f t="shared" si="4"/>
        <v>1</v>
      </c>
      <c r="K63" s="9">
        <f t="shared" si="5"/>
        <v>-0.2</v>
      </c>
    </row>
    <row r="64" spans="1:11" x14ac:dyDescent="0.2">
      <c r="A64" s="7" t="s">
        <v>415</v>
      </c>
      <c r="B64" s="65">
        <v>149</v>
      </c>
      <c r="C64" s="34">
        <f>IF(B66=0, "-", B64/B66)</f>
        <v>0.20551724137931035</v>
      </c>
      <c r="D64" s="65">
        <v>30</v>
      </c>
      <c r="E64" s="9">
        <f>IF(D66=0, "-", D64/D66)</f>
        <v>5.6710775047258979E-2</v>
      </c>
      <c r="F64" s="81">
        <v>801</v>
      </c>
      <c r="G64" s="34">
        <f>IF(F66=0, "-", F64/F66)</f>
        <v>0.15090429540316502</v>
      </c>
      <c r="H64" s="65">
        <v>825</v>
      </c>
      <c r="I64" s="9">
        <f>IF(H66=0, "-", H64/H66)</f>
        <v>0.14425598880923238</v>
      </c>
      <c r="J64" s="8">
        <f t="shared" si="4"/>
        <v>3.9666666666666668</v>
      </c>
      <c r="K64" s="9">
        <f t="shared" si="5"/>
        <v>-2.9090909090909091E-2</v>
      </c>
    </row>
    <row r="65" spans="1:11" x14ac:dyDescent="0.2">
      <c r="A65" s="2"/>
      <c r="B65" s="68"/>
      <c r="C65" s="33"/>
      <c r="D65" s="68"/>
      <c r="E65" s="6"/>
      <c r="F65" s="82"/>
      <c r="G65" s="33"/>
      <c r="H65" s="68"/>
      <c r="I65" s="6"/>
      <c r="J65" s="5"/>
      <c r="K65" s="6"/>
    </row>
    <row r="66" spans="1:11" s="43" customFormat="1" x14ac:dyDescent="0.2">
      <c r="A66" s="162" t="s">
        <v>647</v>
      </c>
      <c r="B66" s="71">
        <f>SUM(B55:B65)</f>
        <v>725</v>
      </c>
      <c r="C66" s="40">
        <f>B66/26370</f>
        <v>2.7493363670838072E-2</v>
      </c>
      <c r="D66" s="71">
        <f>SUM(D55:D65)</f>
        <v>529</v>
      </c>
      <c r="E66" s="41">
        <f>D66/24255</f>
        <v>2.1809936095650382E-2</v>
      </c>
      <c r="F66" s="77">
        <f>SUM(F55:F65)</f>
        <v>5308</v>
      </c>
      <c r="G66" s="42">
        <f>F66/226467</f>
        <v>2.3438293437896027E-2</v>
      </c>
      <c r="H66" s="71">
        <f>SUM(H55:H65)</f>
        <v>5719</v>
      </c>
      <c r="I66" s="41">
        <f>H66/304382</f>
        <v>1.8788890276034718E-2</v>
      </c>
      <c r="J66" s="37">
        <f>IF(D66=0, "-", IF((B66-D66)/D66&lt;10, (B66-D66)/D66, "&gt;999%"))</f>
        <v>0.37051039697542532</v>
      </c>
      <c r="K66" s="38">
        <f>IF(H66=0, "-", IF((F66-H66)/H66&lt;10, (F66-H66)/H66, "&gt;999%"))</f>
        <v>-7.1865710788599407E-2</v>
      </c>
    </row>
    <row r="67" spans="1:11" x14ac:dyDescent="0.2">
      <c r="B67" s="83"/>
      <c r="D67" s="83"/>
      <c r="F67" s="83"/>
      <c r="H67" s="83"/>
    </row>
    <row r="68" spans="1:11" s="43" customFormat="1" x14ac:dyDescent="0.2">
      <c r="A68" s="162" t="s">
        <v>646</v>
      </c>
      <c r="B68" s="71">
        <v>3765</v>
      </c>
      <c r="C68" s="40">
        <f>B68/26370</f>
        <v>0.14277588168373151</v>
      </c>
      <c r="D68" s="71">
        <v>2712</v>
      </c>
      <c r="E68" s="41">
        <f>D68/24255</f>
        <v>0.11181199752628324</v>
      </c>
      <c r="F68" s="77">
        <v>26131</v>
      </c>
      <c r="G68" s="42">
        <f>F68/226467</f>
        <v>0.11538546454891882</v>
      </c>
      <c r="H68" s="71">
        <v>31383</v>
      </c>
      <c r="I68" s="41">
        <f>H68/304382</f>
        <v>0.10310399432292316</v>
      </c>
      <c r="J68" s="37">
        <f>IF(D68=0, "-", IF((B68-D68)/D68&lt;10, (B68-D68)/D68, "&gt;999%"))</f>
        <v>0.38827433628318586</v>
      </c>
      <c r="K68" s="38">
        <f>IF(H68=0, "-", IF((F68-H68)/H68&lt;10, (F68-H68)/H68, "&gt;999%"))</f>
        <v>-0.16735175094796545</v>
      </c>
    </row>
    <row r="69" spans="1:11" x14ac:dyDescent="0.2">
      <c r="B69" s="83"/>
      <c r="D69" s="83"/>
      <c r="F69" s="83"/>
      <c r="H69" s="83"/>
    </row>
    <row r="70" spans="1:11" ht="15.75" x14ac:dyDescent="0.25">
      <c r="A70" s="164" t="s">
        <v>124</v>
      </c>
      <c r="B70" s="196" t="s">
        <v>1</v>
      </c>
      <c r="C70" s="200"/>
      <c r="D70" s="200"/>
      <c r="E70" s="197"/>
      <c r="F70" s="196" t="s">
        <v>14</v>
      </c>
      <c r="G70" s="200"/>
      <c r="H70" s="200"/>
      <c r="I70" s="197"/>
      <c r="J70" s="196" t="s">
        <v>15</v>
      </c>
      <c r="K70" s="197"/>
    </row>
    <row r="71" spans="1:11" x14ac:dyDescent="0.2">
      <c r="A71" s="22"/>
      <c r="B71" s="196">
        <f>VALUE(RIGHT($B$2, 4))</f>
        <v>2020</v>
      </c>
      <c r="C71" s="197"/>
      <c r="D71" s="196">
        <f>B71-1</f>
        <v>2019</v>
      </c>
      <c r="E71" s="204"/>
      <c r="F71" s="196">
        <f>B71</f>
        <v>2020</v>
      </c>
      <c r="G71" s="204"/>
      <c r="H71" s="196">
        <f>D71</f>
        <v>2019</v>
      </c>
      <c r="I71" s="204"/>
      <c r="J71" s="140" t="s">
        <v>4</v>
      </c>
      <c r="K71" s="141" t="s">
        <v>2</v>
      </c>
    </row>
    <row r="72" spans="1:11" x14ac:dyDescent="0.2">
      <c r="A72" s="163" t="s">
        <v>155</v>
      </c>
      <c r="B72" s="61" t="s">
        <v>12</v>
      </c>
      <c r="C72" s="62" t="s">
        <v>13</v>
      </c>
      <c r="D72" s="61" t="s">
        <v>12</v>
      </c>
      <c r="E72" s="63" t="s">
        <v>13</v>
      </c>
      <c r="F72" s="62" t="s">
        <v>12</v>
      </c>
      <c r="G72" s="62" t="s">
        <v>13</v>
      </c>
      <c r="H72" s="61" t="s">
        <v>12</v>
      </c>
      <c r="I72" s="63" t="s">
        <v>13</v>
      </c>
      <c r="J72" s="61"/>
      <c r="K72" s="63"/>
    </row>
    <row r="73" spans="1:11" x14ac:dyDescent="0.2">
      <c r="A73" s="7" t="s">
        <v>416</v>
      </c>
      <c r="B73" s="65">
        <v>5</v>
      </c>
      <c r="C73" s="34">
        <f>IF(B97=0, "-", B73/B97)</f>
        <v>1.1644154634373545E-3</v>
      </c>
      <c r="D73" s="65">
        <v>1</v>
      </c>
      <c r="E73" s="9">
        <f>IF(D97=0, "-", D73/D97)</f>
        <v>2.5361399949277199E-4</v>
      </c>
      <c r="F73" s="81">
        <v>18</v>
      </c>
      <c r="G73" s="34">
        <f>IF(F97=0, "-", F73/F97)</f>
        <v>4.7324832391218614E-4</v>
      </c>
      <c r="H73" s="65">
        <v>9</v>
      </c>
      <c r="I73" s="9">
        <f>IF(H97=0, "-", H73/H97)</f>
        <v>1.7621490386498023E-4</v>
      </c>
      <c r="J73" s="8">
        <f t="shared" ref="J73:J95" si="6">IF(D73=0, "-", IF((B73-D73)/D73&lt;10, (B73-D73)/D73, "&gt;999%"))</f>
        <v>4</v>
      </c>
      <c r="K73" s="9">
        <f t="shared" ref="K73:K95" si="7">IF(H73=0, "-", IF((F73-H73)/H73&lt;10, (F73-H73)/H73, "&gt;999%"))</f>
        <v>1</v>
      </c>
    </row>
    <row r="74" spans="1:11" x14ac:dyDescent="0.2">
      <c r="A74" s="7" t="s">
        <v>417</v>
      </c>
      <c r="B74" s="65">
        <v>139</v>
      </c>
      <c r="C74" s="34">
        <f>IF(B97=0, "-", B74/B97)</f>
        <v>3.2370749883558453E-2</v>
      </c>
      <c r="D74" s="65">
        <v>75</v>
      </c>
      <c r="E74" s="9">
        <f>IF(D97=0, "-", D74/D97)</f>
        <v>1.90210499619579E-2</v>
      </c>
      <c r="F74" s="81">
        <v>771</v>
      </c>
      <c r="G74" s="34">
        <f>IF(F97=0, "-", F74/F97)</f>
        <v>2.0270803207571974E-2</v>
      </c>
      <c r="H74" s="65">
        <v>1464</v>
      </c>
      <c r="I74" s="9">
        <f>IF(H97=0, "-", H74/H97)</f>
        <v>2.8664291028703451E-2</v>
      </c>
      <c r="J74" s="8">
        <f t="shared" si="6"/>
        <v>0.85333333333333339</v>
      </c>
      <c r="K74" s="9">
        <f t="shared" si="7"/>
        <v>-0.47336065573770492</v>
      </c>
    </row>
    <row r="75" spans="1:11" x14ac:dyDescent="0.2">
      <c r="A75" s="7" t="s">
        <v>418</v>
      </c>
      <c r="B75" s="65">
        <v>23</v>
      </c>
      <c r="C75" s="34">
        <f>IF(B97=0, "-", B75/B97)</f>
        <v>5.3563111318118304E-3</v>
      </c>
      <c r="D75" s="65">
        <v>17</v>
      </c>
      <c r="E75" s="9">
        <f>IF(D97=0, "-", D75/D97)</f>
        <v>4.3114379913771241E-3</v>
      </c>
      <c r="F75" s="81">
        <v>151</v>
      </c>
      <c r="G75" s="34">
        <f>IF(F97=0, "-", F75/F97)</f>
        <v>3.9700276061522283E-3</v>
      </c>
      <c r="H75" s="65">
        <v>139</v>
      </c>
      <c r="I75" s="9">
        <f>IF(H97=0, "-", H75/H97)</f>
        <v>2.7215412930258055E-3</v>
      </c>
      <c r="J75" s="8">
        <f t="shared" si="6"/>
        <v>0.35294117647058826</v>
      </c>
      <c r="K75" s="9">
        <f t="shared" si="7"/>
        <v>8.6330935251798566E-2</v>
      </c>
    </row>
    <row r="76" spans="1:11" x14ac:dyDescent="0.2">
      <c r="A76" s="7" t="s">
        <v>419</v>
      </c>
      <c r="B76" s="65">
        <v>0</v>
      </c>
      <c r="C76" s="34">
        <f>IF(B97=0, "-", B76/B97)</f>
        <v>0</v>
      </c>
      <c r="D76" s="65">
        <v>44</v>
      </c>
      <c r="E76" s="9">
        <f>IF(D97=0, "-", D76/D97)</f>
        <v>1.1159015977681968E-2</v>
      </c>
      <c r="F76" s="81">
        <v>574</v>
      </c>
      <c r="G76" s="34">
        <f>IF(F97=0, "-", F76/F97)</f>
        <v>1.5091363218088603E-2</v>
      </c>
      <c r="H76" s="65">
        <v>2474</v>
      </c>
      <c r="I76" s="9">
        <f>IF(H97=0, "-", H76/H97)</f>
        <v>4.8439519129106788E-2</v>
      </c>
      <c r="J76" s="8">
        <f t="shared" si="6"/>
        <v>-1</v>
      </c>
      <c r="K76" s="9">
        <f t="shared" si="7"/>
        <v>-0.76798706548100237</v>
      </c>
    </row>
    <row r="77" spans="1:11" x14ac:dyDescent="0.2">
      <c r="A77" s="7" t="s">
        <v>420</v>
      </c>
      <c r="B77" s="65">
        <v>284</v>
      </c>
      <c r="C77" s="34">
        <f>IF(B97=0, "-", B77/B97)</f>
        <v>6.6138798323241738E-2</v>
      </c>
      <c r="D77" s="65">
        <v>467</v>
      </c>
      <c r="E77" s="9">
        <f>IF(D97=0, "-", D77/D97)</f>
        <v>0.11843773776312452</v>
      </c>
      <c r="F77" s="81">
        <v>2558</v>
      </c>
      <c r="G77" s="34">
        <f>IF(F97=0, "-", F77/F97)</f>
        <v>6.7253845142631788E-2</v>
      </c>
      <c r="H77" s="65">
        <v>4511</v>
      </c>
      <c r="I77" s="9">
        <f>IF(H97=0, "-", H77/H97)</f>
        <v>8.8322825703880642E-2</v>
      </c>
      <c r="J77" s="8">
        <f t="shared" si="6"/>
        <v>-0.39186295503211993</v>
      </c>
      <c r="K77" s="9">
        <f t="shared" si="7"/>
        <v>-0.43294169807138105</v>
      </c>
    </row>
    <row r="78" spans="1:11" x14ac:dyDescent="0.2">
      <c r="A78" s="7" t="s">
        <v>421</v>
      </c>
      <c r="B78" s="65">
        <v>382</v>
      </c>
      <c r="C78" s="34">
        <f>IF(B97=0, "-", B78/B97)</f>
        <v>8.8961341406613881E-2</v>
      </c>
      <c r="D78" s="65">
        <v>351</v>
      </c>
      <c r="E78" s="9">
        <f>IF(D97=0, "-", D78/D97)</f>
        <v>8.9018513821962977E-2</v>
      </c>
      <c r="F78" s="81">
        <v>3639</v>
      </c>
      <c r="G78" s="34">
        <f>IF(F97=0, "-", F78/F97)</f>
        <v>9.5675036150913634E-2</v>
      </c>
      <c r="H78" s="65">
        <v>4857</v>
      </c>
      <c r="I78" s="9">
        <f>IF(H97=0, "-", H78/H97)</f>
        <v>9.5097309785800999E-2</v>
      </c>
      <c r="J78" s="8">
        <f t="shared" si="6"/>
        <v>8.8319088319088315E-2</v>
      </c>
      <c r="K78" s="9">
        <f t="shared" si="7"/>
        <v>-0.25077208153180974</v>
      </c>
    </row>
    <row r="79" spans="1:11" x14ac:dyDescent="0.2">
      <c r="A79" s="7" t="s">
        <v>422</v>
      </c>
      <c r="B79" s="65">
        <v>2</v>
      </c>
      <c r="C79" s="34">
        <f>IF(B97=0, "-", B79/B97)</f>
        <v>4.657661853749418E-4</v>
      </c>
      <c r="D79" s="65">
        <v>3</v>
      </c>
      <c r="E79" s="9">
        <f>IF(D97=0, "-", D79/D97)</f>
        <v>7.6084199847831603E-4</v>
      </c>
      <c r="F79" s="81">
        <v>124</v>
      </c>
      <c r="G79" s="34">
        <f>IF(F97=0, "-", F79/F97)</f>
        <v>3.2601551202839489E-3</v>
      </c>
      <c r="H79" s="65">
        <v>179</v>
      </c>
      <c r="I79" s="9">
        <f>IF(H97=0, "-", H79/H97)</f>
        <v>3.5047186435368288E-3</v>
      </c>
      <c r="J79" s="8">
        <f t="shared" si="6"/>
        <v>-0.33333333333333331</v>
      </c>
      <c r="K79" s="9">
        <f t="shared" si="7"/>
        <v>-0.30726256983240224</v>
      </c>
    </row>
    <row r="80" spans="1:11" x14ac:dyDescent="0.2">
      <c r="A80" s="7" t="s">
        <v>423</v>
      </c>
      <c r="B80" s="65">
        <v>227</v>
      </c>
      <c r="C80" s="34">
        <f>IF(B97=0, "-", B80/B97)</f>
        <v>5.286446204005589E-2</v>
      </c>
      <c r="D80" s="65">
        <v>371</v>
      </c>
      <c r="E80" s="9">
        <f>IF(D97=0, "-", D80/D97)</f>
        <v>9.409079381181841E-2</v>
      </c>
      <c r="F80" s="81">
        <v>3090</v>
      </c>
      <c r="G80" s="34">
        <f>IF(F97=0, "-", F80/F97)</f>
        <v>8.1240962271591957E-2</v>
      </c>
      <c r="H80" s="65">
        <v>4941</v>
      </c>
      <c r="I80" s="9">
        <f>IF(H97=0, "-", H80/H97)</f>
        <v>9.6741982221874148E-2</v>
      </c>
      <c r="J80" s="8">
        <f t="shared" si="6"/>
        <v>-0.38814016172506738</v>
      </c>
      <c r="K80" s="9">
        <f t="shared" si="7"/>
        <v>-0.37462052216150576</v>
      </c>
    </row>
    <row r="81" spans="1:11" x14ac:dyDescent="0.2">
      <c r="A81" s="7" t="s">
        <v>424</v>
      </c>
      <c r="B81" s="65">
        <v>553</v>
      </c>
      <c r="C81" s="34">
        <f>IF(B97=0, "-", B81/B97)</f>
        <v>0.12878435025617141</v>
      </c>
      <c r="D81" s="65">
        <v>572</v>
      </c>
      <c r="E81" s="9">
        <f>IF(D97=0, "-", D81/D97)</f>
        <v>0.14506720770986559</v>
      </c>
      <c r="F81" s="81">
        <v>5221</v>
      </c>
      <c r="G81" s="34">
        <f>IF(F97=0, "-", F81/F97)</f>
        <v>0.13726830550808466</v>
      </c>
      <c r="H81" s="65">
        <v>7658</v>
      </c>
      <c r="I81" s="9">
        <f>IF(H97=0, "-", H81/H97)</f>
        <v>0.1499393037553354</v>
      </c>
      <c r="J81" s="8">
        <f t="shared" si="6"/>
        <v>-3.3216783216783216E-2</v>
      </c>
      <c r="K81" s="9">
        <f t="shared" si="7"/>
        <v>-0.31822930268999738</v>
      </c>
    </row>
    <row r="82" spans="1:11" x14ac:dyDescent="0.2">
      <c r="A82" s="7" t="s">
        <v>425</v>
      </c>
      <c r="B82" s="65">
        <v>0</v>
      </c>
      <c r="C82" s="34">
        <f>IF(B97=0, "-", B82/B97)</f>
        <v>0</v>
      </c>
      <c r="D82" s="65">
        <v>5</v>
      </c>
      <c r="E82" s="9">
        <f>IF(D97=0, "-", D82/D97)</f>
        <v>1.2680699974638599E-3</v>
      </c>
      <c r="F82" s="81">
        <v>0</v>
      </c>
      <c r="G82" s="34">
        <f>IF(F97=0, "-", F82/F97)</f>
        <v>0</v>
      </c>
      <c r="H82" s="65">
        <v>66</v>
      </c>
      <c r="I82" s="9">
        <f>IF(H97=0, "-", H82/H97)</f>
        <v>1.2922426283431883E-3</v>
      </c>
      <c r="J82" s="8">
        <f t="shared" si="6"/>
        <v>-1</v>
      </c>
      <c r="K82" s="9">
        <f t="shared" si="7"/>
        <v>-1</v>
      </c>
    </row>
    <row r="83" spans="1:11" x14ac:dyDescent="0.2">
      <c r="A83" s="7" t="s">
        <v>426</v>
      </c>
      <c r="B83" s="65">
        <v>84</v>
      </c>
      <c r="C83" s="34">
        <f>IF(B97=0, "-", B83/B97)</f>
        <v>1.9562179785747556E-2</v>
      </c>
      <c r="D83" s="65">
        <v>20</v>
      </c>
      <c r="E83" s="9">
        <f>IF(D97=0, "-", D83/D97)</f>
        <v>5.0722799898554397E-3</v>
      </c>
      <c r="F83" s="81">
        <v>585</v>
      </c>
      <c r="G83" s="34">
        <f>IF(F97=0, "-", F83/F97)</f>
        <v>1.538057052714605E-2</v>
      </c>
      <c r="H83" s="65">
        <v>20</v>
      </c>
      <c r="I83" s="9">
        <f>IF(H97=0, "-", H83/H97)</f>
        <v>3.9158867525551161E-4</v>
      </c>
      <c r="J83" s="8">
        <f t="shared" si="6"/>
        <v>3.2</v>
      </c>
      <c r="K83" s="9" t="str">
        <f t="shared" si="7"/>
        <v>&gt;999%</v>
      </c>
    </row>
    <row r="84" spans="1:11" x14ac:dyDescent="0.2">
      <c r="A84" s="7" t="s">
        <v>427</v>
      </c>
      <c r="B84" s="65">
        <v>291</v>
      </c>
      <c r="C84" s="34">
        <f>IF(B97=0, "-", B84/B97)</f>
        <v>6.7768979972054028E-2</v>
      </c>
      <c r="D84" s="65">
        <v>264</v>
      </c>
      <c r="E84" s="9">
        <f>IF(D97=0, "-", D84/D97)</f>
        <v>6.6954095866091815E-2</v>
      </c>
      <c r="F84" s="81">
        <v>2038</v>
      </c>
      <c r="G84" s="34">
        <f>IF(F97=0, "-", F84/F97)</f>
        <v>5.3582226896279742E-2</v>
      </c>
      <c r="H84" s="65">
        <v>3402</v>
      </c>
      <c r="I84" s="9">
        <f>IF(H97=0, "-", H84/H97)</f>
        <v>6.6609233660962525E-2</v>
      </c>
      <c r="J84" s="8">
        <f t="shared" si="6"/>
        <v>0.10227272727272728</v>
      </c>
      <c r="K84" s="9">
        <f t="shared" si="7"/>
        <v>-0.4009406231628454</v>
      </c>
    </row>
    <row r="85" spans="1:11" x14ac:dyDescent="0.2">
      <c r="A85" s="7" t="s">
        <v>428</v>
      </c>
      <c r="B85" s="65">
        <v>839</v>
      </c>
      <c r="C85" s="34">
        <f>IF(B97=0, "-", B85/B97)</f>
        <v>0.19538891476478806</v>
      </c>
      <c r="D85" s="65">
        <v>433</v>
      </c>
      <c r="E85" s="9">
        <f>IF(D97=0, "-", D85/D97)</f>
        <v>0.10981486178037028</v>
      </c>
      <c r="F85" s="81">
        <v>4590</v>
      </c>
      <c r="G85" s="34">
        <f>IF(F97=0, "-", F85/F97)</f>
        <v>0.12067832259760747</v>
      </c>
      <c r="H85" s="65">
        <v>7134</v>
      </c>
      <c r="I85" s="9">
        <f>IF(H97=0, "-", H85/H97)</f>
        <v>0.13967968046364099</v>
      </c>
      <c r="J85" s="8">
        <f t="shared" si="6"/>
        <v>0.93764434180138567</v>
      </c>
      <c r="K85" s="9">
        <f t="shared" si="7"/>
        <v>-0.35660218671152227</v>
      </c>
    </row>
    <row r="86" spans="1:11" x14ac:dyDescent="0.2">
      <c r="A86" s="7" t="s">
        <v>429</v>
      </c>
      <c r="B86" s="65">
        <v>14</v>
      </c>
      <c r="C86" s="34">
        <f>IF(B97=0, "-", B86/B97)</f>
        <v>3.2603632976245926E-3</v>
      </c>
      <c r="D86" s="65">
        <v>48</v>
      </c>
      <c r="E86" s="9">
        <f>IF(D97=0, "-", D86/D97)</f>
        <v>1.2173471975653057E-2</v>
      </c>
      <c r="F86" s="81">
        <v>277</v>
      </c>
      <c r="G86" s="34">
        <f>IF(F97=0, "-", F86/F97)</f>
        <v>7.2827658735375314E-3</v>
      </c>
      <c r="H86" s="65">
        <v>373</v>
      </c>
      <c r="I86" s="9">
        <f>IF(H97=0, "-", H86/H97)</f>
        <v>7.3031287935152915E-3</v>
      </c>
      <c r="J86" s="8">
        <f t="shared" si="6"/>
        <v>-0.70833333333333337</v>
      </c>
      <c r="K86" s="9">
        <f t="shared" si="7"/>
        <v>-0.25737265415549598</v>
      </c>
    </row>
    <row r="87" spans="1:11" x14ac:dyDescent="0.2">
      <c r="A87" s="7" t="s">
        <v>430</v>
      </c>
      <c r="B87" s="65">
        <v>5</v>
      </c>
      <c r="C87" s="34">
        <f>IF(B97=0, "-", B87/B97)</f>
        <v>1.1644154634373545E-3</v>
      </c>
      <c r="D87" s="65">
        <v>13</v>
      </c>
      <c r="E87" s="9">
        <f>IF(D97=0, "-", D87/D97)</f>
        <v>3.2969819934060359E-3</v>
      </c>
      <c r="F87" s="81">
        <v>72</v>
      </c>
      <c r="G87" s="34">
        <f>IF(F97=0, "-", F87/F97)</f>
        <v>1.8929932956487446E-3</v>
      </c>
      <c r="H87" s="65">
        <v>182</v>
      </c>
      <c r="I87" s="9">
        <f>IF(H97=0, "-", H87/H97)</f>
        <v>3.5634569448251556E-3</v>
      </c>
      <c r="J87" s="8">
        <f t="shared" si="6"/>
        <v>-0.61538461538461542</v>
      </c>
      <c r="K87" s="9">
        <f t="shared" si="7"/>
        <v>-0.60439560439560436</v>
      </c>
    </row>
    <row r="88" spans="1:11" x14ac:dyDescent="0.2">
      <c r="A88" s="7" t="s">
        <v>431</v>
      </c>
      <c r="B88" s="65">
        <v>98</v>
      </c>
      <c r="C88" s="34">
        <f>IF(B97=0, "-", B88/B97)</f>
        <v>2.2822543083372147E-2</v>
      </c>
      <c r="D88" s="65">
        <v>109</v>
      </c>
      <c r="E88" s="9">
        <f>IF(D97=0, "-", D88/D97)</f>
        <v>2.7643925944712149E-2</v>
      </c>
      <c r="F88" s="81">
        <v>742</v>
      </c>
      <c r="G88" s="34">
        <f>IF(F97=0, "-", F88/F97)</f>
        <v>1.950834757460234E-2</v>
      </c>
      <c r="H88" s="65">
        <v>1052</v>
      </c>
      <c r="I88" s="9">
        <f>IF(H97=0, "-", H88/H97)</f>
        <v>2.0597564318439912E-2</v>
      </c>
      <c r="J88" s="8">
        <f t="shared" si="6"/>
        <v>-0.10091743119266056</v>
      </c>
      <c r="K88" s="9">
        <f t="shared" si="7"/>
        <v>-0.29467680608365021</v>
      </c>
    </row>
    <row r="89" spans="1:11" x14ac:dyDescent="0.2">
      <c r="A89" s="7" t="s">
        <v>432</v>
      </c>
      <c r="B89" s="65">
        <v>29</v>
      </c>
      <c r="C89" s="34">
        <f>IF(B97=0, "-", B89/B97)</f>
        <v>6.7536096879366554E-3</v>
      </c>
      <c r="D89" s="65">
        <v>25</v>
      </c>
      <c r="E89" s="9">
        <f>IF(D97=0, "-", D89/D97)</f>
        <v>6.3403499873193004E-3</v>
      </c>
      <c r="F89" s="81">
        <v>306</v>
      </c>
      <c r="G89" s="34">
        <f>IF(F97=0, "-", F89/F97)</f>
        <v>8.0452215065071643E-3</v>
      </c>
      <c r="H89" s="65">
        <v>363</v>
      </c>
      <c r="I89" s="9">
        <f>IF(H97=0, "-", H89/H97)</f>
        <v>7.1073344558875359E-3</v>
      </c>
      <c r="J89" s="8">
        <f t="shared" si="6"/>
        <v>0.16</v>
      </c>
      <c r="K89" s="9">
        <f t="shared" si="7"/>
        <v>-0.15702479338842976</v>
      </c>
    </row>
    <row r="90" spans="1:11" x14ac:dyDescent="0.2">
      <c r="A90" s="7" t="s">
        <v>433</v>
      </c>
      <c r="B90" s="65">
        <v>12</v>
      </c>
      <c r="C90" s="34">
        <f>IF(B97=0, "-", B90/B97)</f>
        <v>2.7945971122496508E-3</v>
      </c>
      <c r="D90" s="65">
        <v>10</v>
      </c>
      <c r="E90" s="9">
        <f>IF(D97=0, "-", D90/D97)</f>
        <v>2.5361399949277198E-3</v>
      </c>
      <c r="F90" s="81">
        <v>68</v>
      </c>
      <c r="G90" s="34">
        <f>IF(F97=0, "-", F90/F97)</f>
        <v>1.7878270014460365E-3</v>
      </c>
      <c r="H90" s="65">
        <v>19</v>
      </c>
      <c r="I90" s="9">
        <f>IF(H97=0, "-", H90/H97)</f>
        <v>3.7200924149273604E-4</v>
      </c>
      <c r="J90" s="8">
        <f t="shared" si="6"/>
        <v>0.2</v>
      </c>
      <c r="K90" s="9">
        <f t="shared" si="7"/>
        <v>2.5789473684210527</v>
      </c>
    </row>
    <row r="91" spans="1:11" x14ac:dyDescent="0.2">
      <c r="A91" s="7" t="s">
        <v>434</v>
      </c>
      <c r="B91" s="65">
        <v>360</v>
      </c>
      <c r="C91" s="34">
        <f>IF(B97=0, "-", B91/B97)</f>
        <v>8.3837913367489525E-2</v>
      </c>
      <c r="D91" s="65">
        <v>273</v>
      </c>
      <c r="E91" s="9">
        <f>IF(D97=0, "-", D91/D97)</f>
        <v>6.9236621861526751E-2</v>
      </c>
      <c r="F91" s="81">
        <v>2473</v>
      </c>
      <c r="G91" s="34">
        <f>IF(F97=0, "-", F91/F97)</f>
        <v>6.5019061390824237E-2</v>
      </c>
      <c r="H91" s="65">
        <v>3625</v>
      </c>
      <c r="I91" s="9">
        <f>IF(H97=0, "-", H91/H97)</f>
        <v>7.097544739006148E-2</v>
      </c>
      <c r="J91" s="8">
        <f t="shared" si="6"/>
        <v>0.31868131868131866</v>
      </c>
      <c r="K91" s="9">
        <f t="shared" si="7"/>
        <v>-0.31779310344827588</v>
      </c>
    </row>
    <row r="92" spans="1:11" x14ac:dyDescent="0.2">
      <c r="A92" s="7" t="s">
        <v>435</v>
      </c>
      <c r="B92" s="65">
        <v>0</v>
      </c>
      <c r="C92" s="34">
        <f>IF(B97=0, "-", B92/B97)</f>
        <v>0</v>
      </c>
      <c r="D92" s="65">
        <v>0</v>
      </c>
      <c r="E92" s="9">
        <f>IF(D97=0, "-", D92/D97)</f>
        <v>0</v>
      </c>
      <c r="F92" s="81">
        <v>0</v>
      </c>
      <c r="G92" s="34">
        <f>IF(F97=0, "-", F92/F97)</f>
        <v>0</v>
      </c>
      <c r="H92" s="65">
        <v>23</v>
      </c>
      <c r="I92" s="9">
        <f>IF(H97=0, "-", H92/H97)</f>
        <v>4.5032697654383833E-4</v>
      </c>
      <c r="J92" s="8" t="str">
        <f t="shared" si="6"/>
        <v>-</v>
      </c>
      <c r="K92" s="9">
        <f t="shared" si="7"/>
        <v>-1</v>
      </c>
    </row>
    <row r="93" spans="1:11" x14ac:dyDescent="0.2">
      <c r="A93" s="7" t="s">
        <v>436</v>
      </c>
      <c r="B93" s="65">
        <v>808</v>
      </c>
      <c r="C93" s="34">
        <f>IF(B97=0, "-", B93/B97)</f>
        <v>0.18816953889147647</v>
      </c>
      <c r="D93" s="65">
        <v>628</v>
      </c>
      <c r="E93" s="9">
        <f>IF(D97=0, "-", D93/D97)</f>
        <v>0.15926959168146082</v>
      </c>
      <c r="F93" s="81">
        <v>9124</v>
      </c>
      <c r="G93" s="34">
        <f>IF(F97=0, "-", F93/F97)</f>
        <v>0.23988431707637703</v>
      </c>
      <c r="H93" s="65">
        <v>6060</v>
      </c>
      <c r="I93" s="9">
        <f>IF(H97=0, "-", H93/H97)</f>
        <v>0.11865136860242002</v>
      </c>
      <c r="J93" s="8">
        <f t="shared" si="6"/>
        <v>0.28662420382165604</v>
      </c>
      <c r="K93" s="9">
        <f t="shared" si="7"/>
        <v>0.50561056105610558</v>
      </c>
    </row>
    <row r="94" spans="1:11" x14ac:dyDescent="0.2">
      <c r="A94" s="7" t="s">
        <v>437</v>
      </c>
      <c r="B94" s="65">
        <v>2</v>
      </c>
      <c r="C94" s="34">
        <f>IF(B97=0, "-", B94/B97)</f>
        <v>4.657661853749418E-4</v>
      </c>
      <c r="D94" s="65">
        <v>17</v>
      </c>
      <c r="E94" s="9">
        <f>IF(D97=0, "-", D94/D97)</f>
        <v>4.3114379913771241E-3</v>
      </c>
      <c r="F94" s="81">
        <v>105</v>
      </c>
      <c r="G94" s="34">
        <f>IF(F97=0, "-", F94/F97)</f>
        <v>2.7606152228210859E-3</v>
      </c>
      <c r="H94" s="65">
        <v>215</v>
      </c>
      <c r="I94" s="9">
        <f>IF(H97=0, "-", H94/H97)</f>
        <v>4.2095782589967497E-3</v>
      </c>
      <c r="J94" s="8">
        <f t="shared" si="6"/>
        <v>-0.88235294117647056</v>
      </c>
      <c r="K94" s="9">
        <f t="shared" si="7"/>
        <v>-0.51162790697674421</v>
      </c>
    </row>
    <row r="95" spans="1:11" x14ac:dyDescent="0.2">
      <c r="A95" s="7" t="s">
        <v>438</v>
      </c>
      <c r="B95" s="65">
        <v>137</v>
      </c>
      <c r="C95" s="34">
        <f>IF(B97=0, "-", B95/B97)</f>
        <v>3.1904983698183509E-2</v>
      </c>
      <c r="D95" s="65">
        <v>197</v>
      </c>
      <c r="E95" s="9">
        <f>IF(D97=0, "-", D95/D97)</f>
        <v>4.9961957900076084E-2</v>
      </c>
      <c r="F95" s="81">
        <v>1509</v>
      </c>
      <c r="G95" s="34">
        <f>IF(F97=0, "-", F95/F97)</f>
        <v>3.9673984487971603E-2</v>
      </c>
      <c r="H95" s="65">
        <v>2308</v>
      </c>
      <c r="I95" s="9">
        <f>IF(H97=0, "-", H95/H97)</f>
        <v>4.5189333124486038E-2</v>
      </c>
      <c r="J95" s="8">
        <f t="shared" si="6"/>
        <v>-0.30456852791878175</v>
      </c>
      <c r="K95" s="9">
        <f t="shared" si="7"/>
        <v>-0.34618717504332758</v>
      </c>
    </row>
    <row r="96" spans="1:11" x14ac:dyDescent="0.2">
      <c r="A96" s="2"/>
      <c r="B96" s="68"/>
      <c r="C96" s="33"/>
      <c r="D96" s="68"/>
      <c r="E96" s="6"/>
      <c r="F96" s="82"/>
      <c r="G96" s="33"/>
      <c r="H96" s="68"/>
      <c r="I96" s="6"/>
      <c r="J96" s="5"/>
      <c r="K96" s="6"/>
    </row>
    <row r="97" spans="1:11" s="43" customFormat="1" x14ac:dyDescent="0.2">
      <c r="A97" s="162" t="s">
        <v>645</v>
      </c>
      <c r="B97" s="71">
        <f>SUM(B73:B96)</f>
        <v>4294</v>
      </c>
      <c r="C97" s="40">
        <f>B97/26370</f>
        <v>0.16283655669321198</v>
      </c>
      <c r="D97" s="71">
        <f>SUM(D73:D96)</f>
        <v>3943</v>
      </c>
      <c r="E97" s="41">
        <f>D97/24255</f>
        <v>0.16256441970727686</v>
      </c>
      <c r="F97" s="77">
        <f>SUM(F73:F96)</f>
        <v>38035</v>
      </c>
      <c r="G97" s="42">
        <f>F97/226467</f>
        <v>0.16794941426344678</v>
      </c>
      <c r="H97" s="71">
        <f>SUM(H73:H96)</f>
        <v>51074</v>
      </c>
      <c r="I97" s="41">
        <f>H97/304382</f>
        <v>0.16779573036513329</v>
      </c>
      <c r="J97" s="37">
        <f>IF(D97=0, "-", IF((B97-D97)/D97&lt;10, (B97-D97)/D97, "&gt;999%"))</f>
        <v>8.9018513821962977E-2</v>
      </c>
      <c r="K97" s="38">
        <f>IF(H97=0, "-", IF((F97-H97)/H97&lt;10, (F97-H97)/H97, "&gt;999%"))</f>
        <v>-0.25529623683283081</v>
      </c>
    </row>
    <row r="98" spans="1:11" x14ac:dyDescent="0.2">
      <c r="B98" s="83"/>
      <c r="D98" s="83"/>
      <c r="F98" s="83"/>
      <c r="H98" s="83"/>
    </row>
    <row r="99" spans="1:11" x14ac:dyDescent="0.2">
      <c r="A99" s="163" t="s">
        <v>156</v>
      </c>
      <c r="B99" s="61" t="s">
        <v>12</v>
      </c>
      <c r="C99" s="62" t="s">
        <v>13</v>
      </c>
      <c r="D99" s="61" t="s">
        <v>12</v>
      </c>
      <c r="E99" s="63" t="s">
        <v>13</v>
      </c>
      <c r="F99" s="62" t="s">
        <v>12</v>
      </c>
      <c r="G99" s="62" t="s">
        <v>13</v>
      </c>
      <c r="H99" s="61" t="s">
        <v>12</v>
      </c>
      <c r="I99" s="63" t="s">
        <v>13</v>
      </c>
      <c r="J99" s="61"/>
      <c r="K99" s="63"/>
    </row>
    <row r="100" spans="1:11" x14ac:dyDescent="0.2">
      <c r="A100" s="7" t="s">
        <v>439</v>
      </c>
      <c r="B100" s="65">
        <v>3</v>
      </c>
      <c r="C100" s="34">
        <f>IF(B114=0, "-", B100/B114)</f>
        <v>3.4013605442176869E-3</v>
      </c>
      <c r="D100" s="65">
        <v>18</v>
      </c>
      <c r="E100" s="9">
        <f>IF(D114=0, "-", D100/D114)</f>
        <v>2.2784810126582278E-2</v>
      </c>
      <c r="F100" s="81">
        <v>114</v>
      </c>
      <c r="G100" s="34">
        <f>IF(F114=0, "-", F100/F114)</f>
        <v>1.3384994716449454E-2</v>
      </c>
      <c r="H100" s="65">
        <v>222</v>
      </c>
      <c r="I100" s="9">
        <f>IF(H114=0, "-", H100/H114)</f>
        <v>2.0007209805335255E-2</v>
      </c>
      <c r="J100" s="8">
        <f t="shared" ref="J100:J112" si="8">IF(D100=0, "-", IF((B100-D100)/D100&lt;10, (B100-D100)/D100, "&gt;999%"))</f>
        <v>-0.83333333333333337</v>
      </c>
      <c r="K100" s="9">
        <f t="shared" ref="K100:K112" si="9">IF(H100=0, "-", IF((F100-H100)/H100&lt;10, (F100-H100)/H100, "&gt;999%"))</f>
        <v>-0.48648648648648651</v>
      </c>
    </row>
    <row r="101" spans="1:11" x14ac:dyDescent="0.2">
      <c r="A101" s="7" t="s">
        <v>440</v>
      </c>
      <c r="B101" s="65">
        <v>89</v>
      </c>
      <c r="C101" s="34">
        <f>IF(B114=0, "-", B101/B114)</f>
        <v>0.10090702947845805</v>
      </c>
      <c r="D101" s="65">
        <v>133</v>
      </c>
      <c r="E101" s="9">
        <f>IF(D114=0, "-", D101/D114)</f>
        <v>0.16835443037974684</v>
      </c>
      <c r="F101" s="81">
        <v>776</v>
      </c>
      <c r="G101" s="34">
        <f>IF(F114=0, "-", F101/F114)</f>
        <v>9.111189385934014E-2</v>
      </c>
      <c r="H101" s="65">
        <v>1208</v>
      </c>
      <c r="I101" s="9">
        <f>IF(H114=0, "-", H101/H114)</f>
        <v>0.10886806056236481</v>
      </c>
      <c r="J101" s="8">
        <f t="shared" si="8"/>
        <v>-0.33082706766917291</v>
      </c>
      <c r="K101" s="9">
        <f t="shared" si="9"/>
        <v>-0.35761589403973509</v>
      </c>
    </row>
    <row r="102" spans="1:11" x14ac:dyDescent="0.2">
      <c r="A102" s="7" t="s">
        <v>441</v>
      </c>
      <c r="B102" s="65">
        <v>150</v>
      </c>
      <c r="C102" s="34">
        <f>IF(B114=0, "-", B102/B114)</f>
        <v>0.17006802721088435</v>
      </c>
      <c r="D102" s="65">
        <v>94</v>
      </c>
      <c r="E102" s="9">
        <f>IF(D114=0, "-", D102/D114)</f>
        <v>0.11898734177215189</v>
      </c>
      <c r="F102" s="81">
        <v>1504</v>
      </c>
      <c r="G102" s="34">
        <f>IF(F114=0, "-", F102/F114)</f>
        <v>0.17658800046964893</v>
      </c>
      <c r="H102" s="65">
        <v>2373</v>
      </c>
      <c r="I102" s="9">
        <f>IF(H114=0, "-", H102/H114)</f>
        <v>0.21386085075702957</v>
      </c>
      <c r="J102" s="8">
        <f t="shared" si="8"/>
        <v>0.5957446808510638</v>
      </c>
      <c r="K102" s="9">
        <f t="shared" si="9"/>
        <v>-0.36620311841550779</v>
      </c>
    </row>
    <row r="103" spans="1:11" x14ac:dyDescent="0.2">
      <c r="A103" s="7" t="s">
        <v>442</v>
      </c>
      <c r="B103" s="65">
        <v>18</v>
      </c>
      <c r="C103" s="34">
        <f>IF(B114=0, "-", B103/B114)</f>
        <v>2.0408163265306121E-2</v>
      </c>
      <c r="D103" s="65">
        <v>25</v>
      </c>
      <c r="E103" s="9">
        <f>IF(D114=0, "-", D103/D114)</f>
        <v>3.1645569620253167E-2</v>
      </c>
      <c r="F103" s="81">
        <v>509</v>
      </c>
      <c r="G103" s="34">
        <f>IF(F114=0, "-", F103/F114)</f>
        <v>5.9762827286603266E-2</v>
      </c>
      <c r="H103" s="65">
        <v>641</v>
      </c>
      <c r="I103" s="9">
        <f>IF(H114=0, "-", H103/H114)</f>
        <v>5.7768565248738281E-2</v>
      </c>
      <c r="J103" s="8">
        <f t="shared" si="8"/>
        <v>-0.28000000000000003</v>
      </c>
      <c r="K103" s="9">
        <f t="shared" si="9"/>
        <v>-0.20592823712948519</v>
      </c>
    </row>
    <row r="104" spans="1:11" x14ac:dyDescent="0.2">
      <c r="A104" s="7" t="s">
        <v>443</v>
      </c>
      <c r="B104" s="65">
        <v>17</v>
      </c>
      <c r="C104" s="34">
        <f>IF(B114=0, "-", B104/B114)</f>
        <v>1.927437641723356E-2</v>
      </c>
      <c r="D104" s="65">
        <v>27</v>
      </c>
      <c r="E104" s="9">
        <f>IF(D114=0, "-", D104/D114)</f>
        <v>3.4177215189873419E-2</v>
      </c>
      <c r="F104" s="81">
        <v>322</v>
      </c>
      <c r="G104" s="34">
        <f>IF(F114=0, "-", F104/F114)</f>
        <v>3.7806739462251965E-2</v>
      </c>
      <c r="H104" s="65">
        <v>553</v>
      </c>
      <c r="I104" s="9">
        <f>IF(H114=0, "-", H104/H114)</f>
        <v>4.9837779379956738E-2</v>
      </c>
      <c r="J104" s="8">
        <f t="shared" si="8"/>
        <v>-0.37037037037037035</v>
      </c>
      <c r="K104" s="9">
        <f t="shared" si="9"/>
        <v>-0.41772151898734178</v>
      </c>
    </row>
    <row r="105" spans="1:11" x14ac:dyDescent="0.2">
      <c r="A105" s="7" t="s">
        <v>444</v>
      </c>
      <c r="B105" s="65">
        <v>45</v>
      </c>
      <c r="C105" s="34">
        <f>IF(B114=0, "-", B105/B114)</f>
        <v>5.1020408163265307E-2</v>
      </c>
      <c r="D105" s="65">
        <v>38</v>
      </c>
      <c r="E105" s="9">
        <f>IF(D114=0, "-", D105/D114)</f>
        <v>4.810126582278481E-2</v>
      </c>
      <c r="F105" s="81">
        <v>387</v>
      </c>
      <c r="G105" s="34">
        <f>IF(F114=0, "-", F105/F114)</f>
        <v>4.5438534695315252E-2</v>
      </c>
      <c r="H105" s="65">
        <v>499</v>
      </c>
      <c r="I105" s="9">
        <f>IF(H114=0, "-", H105/H114)</f>
        <v>4.4971160778658974E-2</v>
      </c>
      <c r="J105" s="8">
        <f t="shared" si="8"/>
        <v>0.18421052631578946</v>
      </c>
      <c r="K105" s="9">
        <f t="shared" si="9"/>
        <v>-0.22444889779559118</v>
      </c>
    </row>
    <row r="106" spans="1:11" x14ac:dyDescent="0.2">
      <c r="A106" s="7" t="s">
        <v>445</v>
      </c>
      <c r="B106" s="65">
        <v>124</v>
      </c>
      <c r="C106" s="34">
        <f>IF(B114=0, "-", B106/B114)</f>
        <v>0.14058956916099774</v>
      </c>
      <c r="D106" s="65">
        <v>68</v>
      </c>
      <c r="E106" s="9">
        <f>IF(D114=0, "-", D106/D114)</f>
        <v>8.6075949367088608E-2</v>
      </c>
      <c r="F106" s="81">
        <v>890</v>
      </c>
      <c r="G106" s="34">
        <f>IF(F114=0, "-", F106/F114)</f>
        <v>0.10449688857578959</v>
      </c>
      <c r="H106" s="65">
        <v>966</v>
      </c>
      <c r="I106" s="9">
        <f>IF(H114=0, "-", H106/H114)</f>
        <v>8.7058399423215568E-2</v>
      </c>
      <c r="J106" s="8">
        <f t="shared" si="8"/>
        <v>0.82352941176470584</v>
      </c>
      <c r="K106" s="9">
        <f t="shared" si="9"/>
        <v>-7.8674948240165632E-2</v>
      </c>
    </row>
    <row r="107" spans="1:11" x14ac:dyDescent="0.2">
      <c r="A107" s="7" t="s">
        <v>446</v>
      </c>
      <c r="B107" s="65">
        <v>13</v>
      </c>
      <c r="C107" s="34">
        <f>IF(B114=0, "-", B107/B114)</f>
        <v>1.4739229024943311E-2</v>
      </c>
      <c r="D107" s="65">
        <v>0</v>
      </c>
      <c r="E107" s="9">
        <f>IF(D114=0, "-", D107/D114)</f>
        <v>0</v>
      </c>
      <c r="F107" s="81">
        <v>77</v>
      </c>
      <c r="G107" s="34">
        <f>IF(F114=0, "-", F107/F114)</f>
        <v>9.0407420453211228E-3</v>
      </c>
      <c r="H107" s="65">
        <v>11</v>
      </c>
      <c r="I107" s="9">
        <f>IF(H114=0, "-", H107/H114)</f>
        <v>9.9134823359769281E-4</v>
      </c>
      <c r="J107" s="8" t="str">
        <f t="shared" si="8"/>
        <v>-</v>
      </c>
      <c r="K107" s="9">
        <f t="shared" si="9"/>
        <v>6</v>
      </c>
    </row>
    <row r="108" spans="1:11" x14ac:dyDescent="0.2">
      <c r="A108" s="7" t="s">
        <v>447</v>
      </c>
      <c r="B108" s="65">
        <v>95</v>
      </c>
      <c r="C108" s="34">
        <f>IF(B114=0, "-", B108/B114)</f>
        <v>0.10770975056689343</v>
      </c>
      <c r="D108" s="65">
        <v>0</v>
      </c>
      <c r="E108" s="9">
        <f>IF(D114=0, "-", D108/D114)</f>
        <v>0</v>
      </c>
      <c r="F108" s="81">
        <v>276</v>
      </c>
      <c r="G108" s="34">
        <f>IF(F114=0, "-", F108/F114)</f>
        <v>3.240577668193026E-2</v>
      </c>
      <c r="H108" s="65">
        <v>0</v>
      </c>
      <c r="I108" s="9">
        <f>IF(H114=0, "-", H108/H114)</f>
        <v>0</v>
      </c>
      <c r="J108" s="8" t="str">
        <f t="shared" si="8"/>
        <v>-</v>
      </c>
      <c r="K108" s="9" t="str">
        <f t="shared" si="9"/>
        <v>-</v>
      </c>
    </row>
    <row r="109" spans="1:11" x14ac:dyDescent="0.2">
      <c r="A109" s="7" t="s">
        <v>448</v>
      </c>
      <c r="B109" s="65">
        <v>35</v>
      </c>
      <c r="C109" s="34">
        <f>IF(B114=0, "-", B109/B114)</f>
        <v>3.968253968253968E-2</v>
      </c>
      <c r="D109" s="65">
        <v>48</v>
      </c>
      <c r="E109" s="9">
        <f>IF(D114=0, "-", D109/D114)</f>
        <v>6.0759493670886074E-2</v>
      </c>
      <c r="F109" s="81">
        <v>462</v>
      </c>
      <c r="G109" s="34">
        <f>IF(F114=0, "-", F109/F114)</f>
        <v>5.4244452271926737E-2</v>
      </c>
      <c r="H109" s="65">
        <v>424</v>
      </c>
      <c r="I109" s="9">
        <f>IF(H114=0, "-", H109/H114)</f>
        <v>3.8211968276856523E-2</v>
      </c>
      <c r="J109" s="8">
        <f t="shared" si="8"/>
        <v>-0.27083333333333331</v>
      </c>
      <c r="K109" s="9">
        <f t="shared" si="9"/>
        <v>8.9622641509433956E-2</v>
      </c>
    </row>
    <row r="110" spans="1:11" x14ac:dyDescent="0.2">
      <c r="A110" s="7" t="s">
        <v>449</v>
      </c>
      <c r="B110" s="65">
        <v>142</v>
      </c>
      <c r="C110" s="34">
        <f>IF(B114=0, "-", B110/B114)</f>
        <v>0.16099773242630386</v>
      </c>
      <c r="D110" s="65">
        <v>178</v>
      </c>
      <c r="E110" s="9">
        <f>IF(D114=0, "-", D110/D114)</f>
        <v>0.22531645569620254</v>
      </c>
      <c r="F110" s="81">
        <v>1852</v>
      </c>
      <c r="G110" s="34">
        <f>IF(F114=0, "-", F110/F114)</f>
        <v>0.21744745802512622</v>
      </c>
      <c r="H110" s="65">
        <v>2483</v>
      </c>
      <c r="I110" s="9">
        <f>IF(H114=0, "-", H110/H114)</f>
        <v>0.22377433309300648</v>
      </c>
      <c r="J110" s="8">
        <f t="shared" si="8"/>
        <v>-0.20224719101123595</v>
      </c>
      <c r="K110" s="9">
        <f t="shared" si="9"/>
        <v>-0.25412807088199757</v>
      </c>
    </row>
    <row r="111" spans="1:11" x14ac:dyDescent="0.2">
      <c r="A111" s="7" t="s">
        <v>450</v>
      </c>
      <c r="B111" s="65">
        <v>74</v>
      </c>
      <c r="C111" s="34">
        <f>IF(B114=0, "-", B111/B114)</f>
        <v>8.390022675736962E-2</v>
      </c>
      <c r="D111" s="65">
        <v>42</v>
      </c>
      <c r="E111" s="9">
        <f>IF(D114=0, "-", D111/D114)</f>
        <v>5.3164556962025315E-2</v>
      </c>
      <c r="F111" s="81">
        <v>697</v>
      </c>
      <c r="G111" s="34">
        <f>IF(F114=0, "-", F111/F114)</f>
        <v>8.1836327345309379E-2</v>
      </c>
      <c r="H111" s="65">
        <v>712</v>
      </c>
      <c r="I111" s="9">
        <f>IF(H114=0, "-", H111/H114)</f>
        <v>6.4167267483777934E-2</v>
      </c>
      <c r="J111" s="8">
        <f t="shared" si="8"/>
        <v>0.76190476190476186</v>
      </c>
      <c r="K111" s="9">
        <f t="shared" si="9"/>
        <v>-2.1067415730337078E-2</v>
      </c>
    </row>
    <row r="112" spans="1:11" x14ac:dyDescent="0.2">
      <c r="A112" s="7" t="s">
        <v>451</v>
      </c>
      <c r="B112" s="65">
        <v>77</v>
      </c>
      <c r="C112" s="34">
        <f>IF(B114=0, "-", B112/B114)</f>
        <v>8.7301587301587297E-2</v>
      </c>
      <c r="D112" s="65">
        <v>119</v>
      </c>
      <c r="E112" s="9">
        <f>IF(D114=0, "-", D112/D114)</f>
        <v>0.15063291139240506</v>
      </c>
      <c r="F112" s="81">
        <v>651</v>
      </c>
      <c r="G112" s="34">
        <f>IF(F114=0, "-", F112/F114)</f>
        <v>7.6435364564987673E-2</v>
      </c>
      <c r="H112" s="65">
        <v>1004</v>
      </c>
      <c r="I112" s="9">
        <f>IF(H114=0, "-", H112/H114)</f>
        <v>9.0483056957462143E-2</v>
      </c>
      <c r="J112" s="8">
        <f t="shared" si="8"/>
        <v>-0.35294117647058826</v>
      </c>
      <c r="K112" s="9">
        <f t="shared" si="9"/>
        <v>-0.35159362549800799</v>
      </c>
    </row>
    <row r="113" spans="1:11" x14ac:dyDescent="0.2">
      <c r="A113" s="2"/>
      <c r="B113" s="68"/>
      <c r="C113" s="33"/>
      <c r="D113" s="68"/>
      <c r="E113" s="6"/>
      <c r="F113" s="82"/>
      <c r="G113" s="33"/>
      <c r="H113" s="68"/>
      <c r="I113" s="6"/>
      <c r="J113" s="5"/>
      <c r="K113" s="6"/>
    </row>
    <row r="114" spans="1:11" s="43" customFormat="1" x14ac:dyDescent="0.2">
      <c r="A114" s="162" t="s">
        <v>644</v>
      </c>
      <c r="B114" s="71">
        <f>SUM(B100:B113)</f>
        <v>882</v>
      </c>
      <c r="C114" s="40">
        <f>B114/26370</f>
        <v>3.3447098976109216E-2</v>
      </c>
      <c r="D114" s="71">
        <f>SUM(D100:D113)</f>
        <v>790</v>
      </c>
      <c r="E114" s="41">
        <f>D114/24255</f>
        <v>3.2570603999175426E-2</v>
      </c>
      <c r="F114" s="77">
        <f>SUM(F100:F113)</f>
        <v>8517</v>
      </c>
      <c r="G114" s="42">
        <f>F114/226467</f>
        <v>3.7608128336578839E-2</v>
      </c>
      <c r="H114" s="71">
        <f>SUM(H100:H113)</f>
        <v>11096</v>
      </c>
      <c r="I114" s="41">
        <f>H114/304382</f>
        <v>3.645419242925009E-2</v>
      </c>
      <c r="J114" s="37">
        <f>IF(D114=0, "-", IF((B114-D114)/D114&lt;10, (B114-D114)/D114, "&gt;999%"))</f>
        <v>0.11645569620253164</v>
      </c>
      <c r="K114" s="38">
        <f>IF(H114=0, "-", IF((F114-H114)/H114&lt;10, (F114-H114)/H114, "&gt;999%"))</f>
        <v>-0.23242609949531362</v>
      </c>
    </row>
    <row r="115" spans="1:11" x14ac:dyDescent="0.2">
      <c r="B115" s="83"/>
      <c r="D115" s="83"/>
      <c r="F115" s="83"/>
      <c r="H115" s="83"/>
    </row>
    <row r="116" spans="1:11" s="43" customFormat="1" x14ac:dyDescent="0.2">
      <c r="A116" s="162" t="s">
        <v>643</v>
      </c>
      <c r="B116" s="71">
        <v>5176</v>
      </c>
      <c r="C116" s="40">
        <f>B116/26370</f>
        <v>0.19628365566932121</v>
      </c>
      <c r="D116" s="71">
        <v>4733</v>
      </c>
      <c r="E116" s="41">
        <f>D116/24255</f>
        <v>0.19513502370645228</v>
      </c>
      <c r="F116" s="77">
        <v>46552</v>
      </c>
      <c r="G116" s="42">
        <f>F116/226467</f>
        <v>0.20555754260002562</v>
      </c>
      <c r="H116" s="71">
        <v>62170</v>
      </c>
      <c r="I116" s="41">
        <f>H116/304382</f>
        <v>0.20424992279438337</v>
      </c>
      <c r="J116" s="37">
        <f>IF(D116=0, "-", IF((B116-D116)/D116&lt;10, (B116-D116)/D116, "&gt;999%"))</f>
        <v>9.3598140714134803E-2</v>
      </c>
      <c r="K116" s="38">
        <f>IF(H116=0, "-", IF((F116-H116)/H116&lt;10, (F116-H116)/H116, "&gt;999%"))</f>
        <v>-0.25121441209586615</v>
      </c>
    </row>
    <row r="117" spans="1:11" x14ac:dyDescent="0.2">
      <c r="B117" s="83"/>
      <c r="D117" s="83"/>
      <c r="F117" s="83"/>
      <c r="H117" s="83"/>
    </row>
    <row r="118" spans="1:11" ht="15.75" x14ac:dyDescent="0.25">
      <c r="A118" s="164" t="s">
        <v>125</v>
      </c>
      <c r="B118" s="196" t="s">
        <v>1</v>
      </c>
      <c r="C118" s="200"/>
      <c r="D118" s="200"/>
      <c r="E118" s="197"/>
      <c r="F118" s="196" t="s">
        <v>14</v>
      </c>
      <c r="G118" s="200"/>
      <c r="H118" s="200"/>
      <c r="I118" s="197"/>
      <c r="J118" s="196" t="s">
        <v>15</v>
      </c>
      <c r="K118" s="197"/>
    </row>
    <row r="119" spans="1:11" x14ac:dyDescent="0.2">
      <c r="A119" s="22"/>
      <c r="B119" s="196">
        <f>VALUE(RIGHT($B$2, 4))</f>
        <v>2020</v>
      </c>
      <c r="C119" s="197"/>
      <c r="D119" s="196">
        <f>B119-1</f>
        <v>2019</v>
      </c>
      <c r="E119" s="204"/>
      <c r="F119" s="196">
        <f>B119</f>
        <v>2020</v>
      </c>
      <c r="G119" s="204"/>
      <c r="H119" s="196">
        <f>D119</f>
        <v>2019</v>
      </c>
      <c r="I119" s="204"/>
      <c r="J119" s="140" t="s">
        <v>4</v>
      </c>
      <c r="K119" s="141" t="s">
        <v>2</v>
      </c>
    </row>
    <row r="120" spans="1:11" x14ac:dyDescent="0.2">
      <c r="A120" s="163" t="s">
        <v>157</v>
      </c>
      <c r="B120" s="61" t="s">
        <v>12</v>
      </c>
      <c r="C120" s="62" t="s">
        <v>13</v>
      </c>
      <c r="D120" s="61" t="s">
        <v>12</v>
      </c>
      <c r="E120" s="63" t="s">
        <v>13</v>
      </c>
      <c r="F120" s="62" t="s">
        <v>12</v>
      </c>
      <c r="G120" s="62" t="s">
        <v>13</v>
      </c>
      <c r="H120" s="61" t="s">
        <v>12</v>
      </c>
      <c r="I120" s="63" t="s">
        <v>13</v>
      </c>
      <c r="J120" s="61"/>
      <c r="K120" s="63"/>
    </row>
    <row r="121" spans="1:11" x14ac:dyDescent="0.2">
      <c r="A121" s="7" t="s">
        <v>452</v>
      </c>
      <c r="B121" s="65">
        <v>29</v>
      </c>
      <c r="C121" s="34">
        <f>IF(B150=0, "-", B121/B150)</f>
        <v>1.1354737666405637E-2</v>
      </c>
      <c r="D121" s="65">
        <v>34</v>
      </c>
      <c r="E121" s="9">
        <f>IF(D150=0, "-", D121/D150)</f>
        <v>1.3051823416506719E-2</v>
      </c>
      <c r="F121" s="81">
        <v>775</v>
      </c>
      <c r="G121" s="34">
        <f>IF(F150=0, "-", F121/F150)</f>
        <v>3.4074920858248328E-2</v>
      </c>
      <c r="H121" s="65">
        <v>797</v>
      </c>
      <c r="I121" s="9">
        <f>IF(H150=0, "-", H121/H150)</f>
        <v>2.6489846112939142E-2</v>
      </c>
      <c r="J121" s="8">
        <f t="shared" ref="J121:J148" si="10">IF(D121=0, "-", IF((B121-D121)/D121&lt;10, (B121-D121)/D121, "&gt;999%"))</f>
        <v>-0.14705882352941177</v>
      </c>
      <c r="K121" s="9">
        <f t="shared" ref="K121:K148" si="11">IF(H121=0, "-", IF((F121-H121)/H121&lt;10, (F121-H121)/H121, "&gt;999%"))</f>
        <v>-2.7603513174404015E-2</v>
      </c>
    </row>
    <row r="122" spans="1:11" x14ac:dyDescent="0.2">
      <c r="A122" s="7" t="s">
        <v>453</v>
      </c>
      <c r="B122" s="65">
        <v>171</v>
      </c>
      <c r="C122" s="34">
        <f>IF(B150=0, "-", B122/B150)</f>
        <v>6.6953797963978073E-2</v>
      </c>
      <c r="D122" s="65">
        <v>178</v>
      </c>
      <c r="E122" s="9">
        <f>IF(D150=0, "-", D122/D150)</f>
        <v>6.8330134357005759E-2</v>
      </c>
      <c r="F122" s="81">
        <v>2114</v>
      </c>
      <c r="G122" s="34">
        <f>IF(F150=0, "-", F122/F150)</f>
        <v>9.2947590573338026E-2</v>
      </c>
      <c r="H122" s="65">
        <v>2294</v>
      </c>
      <c r="I122" s="9">
        <f>IF(H150=0, "-", H122/H150)</f>
        <v>7.6245554558447171E-2</v>
      </c>
      <c r="J122" s="8">
        <f t="shared" si="10"/>
        <v>-3.9325842696629212E-2</v>
      </c>
      <c r="K122" s="9">
        <f t="shared" si="11"/>
        <v>-7.8465562336530084E-2</v>
      </c>
    </row>
    <row r="123" spans="1:11" x14ac:dyDescent="0.2">
      <c r="A123" s="7" t="s">
        <v>454</v>
      </c>
      <c r="B123" s="65">
        <v>0</v>
      </c>
      <c r="C123" s="34">
        <f>IF(B150=0, "-", B123/B150)</f>
        <v>0</v>
      </c>
      <c r="D123" s="65">
        <v>0</v>
      </c>
      <c r="E123" s="9">
        <f>IF(D150=0, "-", D123/D150)</f>
        <v>0</v>
      </c>
      <c r="F123" s="81">
        <v>0</v>
      </c>
      <c r="G123" s="34">
        <f>IF(F150=0, "-", F123/F150)</f>
        <v>0</v>
      </c>
      <c r="H123" s="65">
        <v>1</v>
      </c>
      <c r="I123" s="9">
        <f>IF(H150=0, "-", H123/H150)</f>
        <v>3.3236946189384118E-5</v>
      </c>
      <c r="J123" s="8" t="str">
        <f t="shared" si="10"/>
        <v>-</v>
      </c>
      <c r="K123" s="9">
        <f t="shared" si="11"/>
        <v>-1</v>
      </c>
    </row>
    <row r="124" spans="1:11" x14ac:dyDescent="0.2">
      <c r="A124" s="7" t="s">
        <v>455</v>
      </c>
      <c r="B124" s="65">
        <v>2</v>
      </c>
      <c r="C124" s="34">
        <f>IF(B150=0, "-", B124/B150)</f>
        <v>7.8308535630383712E-4</v>
      </c>
      <c r="D124" s="65">
        <v>6</v>
      </c>
      <c r="E124" s="9">
        <f>IF(D150=0, "-", D124/D150)</f>
        <v>2.3032629558541267E-3</v>
      </c>
      <c r="F124" s="81">
        <v>37</v>
      </c>
      <c r="G124" s="34">
        <f>IF(F150=0, "-", F124/F150)</f>
        <v>1.6268026732325009E-3</v>
      </c>
      <c r="H124" s="65">
        <v>85</v>
      </c>
      <c r="I124" s="9">
        <f>IF(H150=0, "-", H124/H150)</f>
        <v>2.8251404260976501E-3</v>
      </c>
      <c r="J124" s="8">
        <f t="shared" si="10"/>
        <v>-0.66666666666666663</v>
      </c>
      <c r="K124" s="9">
        <f t="shared" si="11"/>
        <v>-0.56470588235294117</v>
      </c>
    </row>
    <row r="125" spans="1:11" x14ac:dyDescent="0.2">
      <c r="A125" s="7" t="s">
        <v>456</v>
      </c>
      <c r="B125" s="65">
        <v>0</v>
      </c>
      <c r="C125" s="34">
        <f>IF(B150=0, "-", B125/B150)</f>
        <v>0</v>
      </c>
      <c r="D125" s="65">
        <v>172</v>
      </c>
      <c r="E125" s="9">
        <f>IF(D150=0, "-", D125/D150)</f>
        <v>6.6026871401151627E-2</v>
      </c>
      <c r="F125" s="81">
        <v>523</v>
      </c>
      <c r="G125" s="34">
        <f>IF(F150=0, "-", F125/F150)</f>
        <v>2.2995075624340486E-2</v>
      </c>
      <c r="H125" s="65">
        <v>1383</v>
      </c>
      <c r="I125" s="9">
        <f>IF(H150=0, "-", H125/H150)</f>
        <v>4.596669657991824E-2</v>
      </c>
      <c r="J125" s="8">
        <f t="shared" si="10"/>
        <v>-1</v>
      </c>
      <c r="K125" s="9">
        <f t="shared" si="11"/>
        <v>-0.6218365871294288</v>
      </c>
    </row>
    <row r="126" spans="1:11" x14ac:dyDescent="0.2">
      <c r="A126" s="7" t="s">
        <v>457</v>
      </c>
      <c r="B126" s="65">
        <v>0</v>
      </c>
      <c r="C126" s="34">
        <f>IF(B150=0, "-", B126/B150)</f>
        <v>0</v>
      </c>
      <c r="D126" s="65">
        <v>0</v>
      </c>
      <c r="E126" s="9">
        <f>IF(D150=0, "-", D126/D150)</f>
        <v>0</v>
      </c>
      <c r="F126" s="81">
        <v>0</v>
      </c>
      <c r="G126" s="34">
        <f>IF(F150=0, "-", F126/F150)</f>
        <v>0</v>
      </c>
      <c r="H126" s="65">
        <v>118</v>
      </c>
      <c r="I126" s="9">
        <f>IF(H150=0, "-", H126/H150)</f>
        <v>3.9219596503473264E-3</v>
      </c>
      <c r="J126" s="8" t="str">
        <f t="shared" si="10"/>
        <v>-</v>
      </c>
      <c r="K126" s="9">
        <f t="shared" si="11"/>
        <v>-1</v>
      </c>
    </row>
    <row r="127" spans="1:11" x14ac:dyDescent="0.2">
      <c r="A127" s="7" t="s">
        <v>458</v>
      </c>
      <c r="B127" s="65">
        <v>0</v>
      </c>
      <c r="C127" s="34">
        <f>IF(B150=0, "-", B127/B150)</f>
        <v>0</v>
      </c>
      <c r="D127" s="65">
        <v>52</v>
      </c>
      <c r="E127" s="9">
        <f>IF(D150=0, "-", D127/D150)</f>
        <v>1.9961612284069098E-2</v>
      </c>
      <c r="F127" s="81">
        <v>323</v>
      </c>
      <c r="G127" s="34">
        <f>IF(F150=0, "-", F127/F150)</f>
        <v>1.4201547660921562E-2</v>
      </c>
      <c r="H127" s="65">
        <v>812</v>
      </c>
      <c r="I127" s="9">
        <f>IF(H150=0, "-", H127/H150)</f>
        <v>2.6988400305779904E-2</v>
      </c>
      <c r="J127" s="8">
        <f t="shared" si="10"/>
        <v>-1</v>
      </c>
      <c r="K127" s="9">
        <f t="shared" si="11"/>
        <v>-0.60221674876847286</v>
      </c>
    </row>
    <row r="128" spans="1:11" x14ac:dyDescent="0.2">
      <c r="A128" s="7" t="s">
        <v>459</v>
      </c>
      <c r="B128" s="65">
        <v>29</v>
      </c>
      <c r="C128" s="34">
        <f>IF(B150=0, "-", B128/B150)</f>
        <v>1.1354737666405637E-2</v>
      </c>
      <c r="D128" s="65">
        <v>0</v>
      </c>
      <c r="E128" s="9">
        <f>IF(D150=0, "-", D128/D150)</f>
        <v>0</v>
      </c>
      <c r="F128" s="81">
        <v>29</v>
      </c>
      <c r="G128" s="34">
        <f>IF(F150=0, "-", F128/F150)</f>
        <v>1.2750615546957438E-3</v>
      </c>
      <c r="H128" s="65">
        <v>0</v>
      </c>
      <c r="I128" s="9">
        <f>IF(H150=0, "-", H128/H150)</f>
        <v>0</v>
      </c>
      <c r="J128" s="8" t="str">
        <f t="shared" si="10"/>
        <v>-</v>
      </c>
      <c r="K128" s="9" t="str">
        <f t="shared" si="11"/>
        <v>-</v>
      </c>
    </row>
    <row r="129" spans="1:11" x14ac:dyDescent="0.2">
      <c r="A129" s="7" t="s">
        <v>460</v>
      </c>
      <c r="B129" s="65">
        <v>154</v>
      </c>
      <c r="C129" s="34">
        <f>IF(B150=0, "-", B129/B150)</f>
        <v>6.0297572435395456E-2</v>
      </c>
      <c r="D129" s="65">
        <v>89</v>
      </c>
      <c r="E129" s="9">
        <f>IF(D150=0, "-", D129/D150)</f>
        <v>3.4165067178502879E-2</v>
      </c>
      <c r="F129" s="81">
        <v>1328</v>
      </c>
      <c r="G129" s="34">
        <f>IF(F150=0, "-", F129/F150)</f>
        <v>5.8389025677101657E-2</v>
      </c>
      <c r="H129" s="65">
        <v>1630</v>
      </c>
      <c r="I129" s="9">
        <f>IF(H150=0, "-", H129/H150)</f>
        <v>5.4176222288696112E-2</v>
      </c>
      <c r="J129" s="8">
        <f t="shared" si="10"/>
        <v>0.7303370786516854</v>
      </c>
      <c r="K129" s="9">
        <f t="shared" si="11"/>
        <v>-0.18527607361963191</v>
      </c>
    </row>
    <row r="130" spans="1:11" x14ac:dyDescent="0.2">
      <c r="A130" s="7" t="s">
        <v>461</v>
      </c>
      <c r="B130" s="65">
        <v>187</v>
      </c>
      <c r="C130" s="34">
        <f>IF(B150=0, "-", B130/B150)</f>
        <v>7.3218480814408765E-2</v>
      </c>
      <c r="D130" s="65">
        <v>191</v>
      </c>
      <c r="E130" s="9">
        <f>IF(D150=0, "-", D130/D150)</f>
        <v>7.3320537428023039E-2</v>
      </c>
      <c r="F130" s="81">
        <v>1231</v>
      </c>
      <c r="G130" s="34">
        <f>IF(F150=0, "-", F130/F150)</f>
        <v>5.4124164614843477E-2</v>
      </c>
      <c r="H130" s="65">
        <v>1730</v>
      </c>
      <c r="I130" s="9">
        <f>IF(H150=0, "-", H130/H150)</f>
        <v>5.7499916907634528E-2</v>
      </c>
      <c r="J130" s="8">
        <f t="shared" si="10"/>
        <v>-2.0942408376963352E-2</v>
      </c>
      <c r="K130" s="9">
        <f t="shared" si="11"/>
        <v>-0.2884393063583815</v>
      </c>
    </row>
    <row r="131" spans="1:11" x14ac:dyDescent="0.2">
      <c r="A131" s="7" t="s">
        <v>462</v>
      </c>
      <c r="B131" s="65">
        <v>142</v>
      </c>
      <c r="C131" s="34">
        <f>IF(B150=0, "-", B131/B150)</f>
        <v>5.5599060297572438E-2</v>
      </c>
      <c r="D131" s="65">
        <v>84</v>
      </c>
      <c r="E131" s="9">
        <f>IF(D150=0, "-", D131/D150)</f>
        <v>3.2245681381957776E-2</v>
      </c>
      <c r="F131" s="81">
        <v>977</v>
      </c>
      <c r="G131" s="34">
        <f>IF(F150=0, "-", F131/F150)</f>
        <v>4.295638410130144E-2</v>
      </c>
      <c r="H131" s="65">
        <v>1154</v>
      </c>
      <c r="I131" s="9">
        <f>IF(H150=0, "-", H131/H150)</f>
        <v>3.8355435902549272E-2</v>
      </c>
      <c r="J131" s="8">
        <f t="shared" si="10"/>
        <v>0.69047619047619047</v>
      </c>
      <c r="K131" s="9">
        <f t="shared" si="11"/>
        <v>-0.15337954939341422</v>
      </c>
    </row>
    <row r="132" spans="1:11" x14ac:dyDescent="0.2">
      <c r="A132" s="7" t="s">
        <v>463</v>
      </c>
      <c r="B132" s="65">
        <v>29</v>
      </c>
      <c r="C132" s="34">
        <f>IF(B150=0, "-", B132/B150)</f>
        <v>1.1354737666405637E-2</v>
      </c>
      <c r="D132" s="65">
        <v>23</v>
      </c>
      <c r="E132" s="9">
        <f>IF(D150=0, "-", D132/D150)</f>
        <v>8.8291746641074864E-3</v>
      </c>
      <c r="F132" s="81">
        <v>314</v>
      </c>
      <c r="G132" s="34">
        <f>IF(F150=0, "-", F132/F150)</f>
        <v>1.3805838902567711E-2</v>
      </c>
      <c r="H132" s="65">
        <v>317</v>
      </c>
      <c r="I132" s="9">
        <f>IF(H150=0, "-", H132/H150)</f>
        <v>1.0536111942034765E-2</v>
      </c>
      <c r="J132" s="8">
        <f t="shared" si="10"/>
        <v>0.2608695652173913</v>
      </c>
      <c r="K132" s="9">
        <f t="shared" si="11"/>
        <v>-9.4637223974763408E-3</v>
      </c>
    </row>
    <row r="133" spans="1:11" x14ac:dyDescent="0.2">
      <c r="A133" s="7" t="s">
        <v>464</v>
      </c>
      <c r="B133" s="65">
        <v>221</v>
      </c>
      <c r="C133" s="34">
        <f>IF(B150=0, "-", B133/B150)</f>
        <v>8.6530931871573999E-2</v>
      </c>
      <c r="D133" s="65">
        <v>78</v>
      </c>
      <c r="E133" s="9">
        <f>IF(D150=0, "-", D133/D150)</f>
        <v>2.9942418426103647E-2</v>
      </c>
      <c r="F133" s="81">
        <v>1230</v>
      </c>
      <c r="G133" s="34">
        <f>IF(F150=0, "-", F133/F150)</f>
        <v>5.4080196975026383E-2</v>
      </c>
      <c r="H133" s="65">
        <v>1174</v>
      </c>
      <c r="I133" s="9">
        <f>IF(H150=0, "-", H133/H150)</f>
        <v>3.9020174826336955E-2</v>
      </c>
      <c r="J133" s="8">
        <f t="shared" si="10"/>
        <v>1.8333333333333333</v>
      </c>
      <c r="K133" s="9">
        <f t="shared" si="11"/>
        <v>4.770017035775128E-2</v>
      </c>
    </row>
    <row r="134" spans="1:11" x14ac:dyDescent="0.2">
      <c r="A134" s="7" t="s">
        <v>465</v>
      </c>
      <c r="B134" s="65">
        <v>27</v>
      </c>
      <c r="C134" s="34">
        <f>IF(B150=0, "-", B134/B150)</f>
        <v>1.0571652310101801E-2</v>
      </c>
      <c r="D134" s="65">
        <v>7</v>
      </c>
      <c r="E134" s="9">
        <f>IF(D150=0, "-", D134/D150)</f>
        <v>2.6871401151631479E-3</v>
      </c>
      <c r="F134" s="81">
        <v>108</v>
      </c>
      <c r="G134" s="34">
        <f>IF(F150=0, "-", F134/F150)</f>
        <v>4.7485051002462185E-3</v>
      </c>
      <c r="H134" s="65">
        <v>50</v>
      </c>
      <c r="I134" s="9">
        <f>IF(H150=0, "-", H134/H150)</f>
        <v>1.6618473094692061E-3</v>
      </c>
      <c r="J134" s="8">
        <f t="shared" si="10"/>
        <v>2.8571428571428572</v>
      </c>
      <c r="K134" s="9">
        <f t="shared" si="11"/>
        <v>1.1599999999999999</v>
      </c>
    </row>
    <row r="135" spans="1:11" x14ac:dyDescent="0.2">
      <c r="A135" s="7" t="s">
        <v>466</v>
      </c>
      <c r="B135" s="65">
        <v>158</v>
      </c>
      <c r="C135" s="34">
        <f>IF(B150=0, "-", B135/B150)</f>
        <v>6.1863743148003129E-2</v>
      </c>
      <c r="D135" s="65">
        <v>82</v>
      </c>
      <c r="E135" s="9">
        <f>IF(D150=0, "-", D135/D150)</f>
        <v>3.1477927063339732E-2</v>
      </c>
      <c r="F135" s="81">
        <v>912</v>
      </c>
      <c r="G135" s="34">
        <f>IF(F150=0, "-", F135/F150)</f>
        <v>4.0098487513190291E-2</v>
      </c>
      <c r="H135" s="65">
        <v>774</v>
      </c>
      <c r="I135" s="9">
        <f>IF(H150=0, "-", H135/H150)</f>
        <v>2.572539635058331E-2</v>
      </c>
      <c r="J135" s="8">
        <f t="shared" si="10"/>
        <v>0.92682926829268297</v>
      </c>
      <c r="K135" s="9">
        <f t="shared" si="11"/>
        <v>0.17829457364341086</v>
      </c>
    </row>
    <row r="136" spans="1:11" x14ac:dyDescent="0.2">
      <c r="A136" s="7" t="s">
        <v>467</v>
      </c>
      <c r="B136" s="65">
        <v>209</v>
      </c>
      <c r="C136" s="34">
        <f>IF(B150=0, "-", B136/B150)</f>
        <v>8.183241973375098E-2</v>
      </c>
      <c r="D136" s="65">
        <v>231</v>
      </c>
      <c r="E136" s="9">
        <f>IF(D150=0, "-", D136/D150)</f>
        <v>8.8675623800383879E-2</v>
      </c>
      <c r="F136" s="81">
        <v>1951</v>
      </c>
      <c r="G136" s="34">
        <f>IF(F150=0, "-", F136/F150)</f>
        <v>8.5780865283151597E-2</v>
      </c>
      <c r="H136" s="65">
        <v>2501</v>
      </c>
      <c r="I136" s="9">
        <f>IF(H150=0, "-", H136/H150)</f>
        <v>8.3125602419649683E-2</v>
      </c>
      <c r="J136" s="8">
        <f t="shared" si="10"/>
        <v>-9.5238095238095233E-2</v>
      </c>
      <c r="K136" s="9">
        <f t="shared" si="11"/>
        <v>-0.21991203518592564</v>
      </c>
    </row>
    <row r="137" spans="1:11" x14ac:dyDescent="0.2">
      <c r="A137" s="7" t="s">
        <v>468</v>
      </c>
      <c r="B137" s="65">
        <v>71</v>
      </c>
      <c r="C137" s="34">
        <f>IF(B150=0, "-", B137/B150)</f>
        <v>2.7799530148786219E-2</v>
      </c>
      <c r="D137" s="65">
        <v>59</v>
      </c>
      <c r="E137" s="9">
        <f>IF(D150=0, "-", D137/D150)</f>
        <v>2.2648752399232246E-2</v>
      </c>
      <c r="F137" s="81">
        <v>296</v>
      </c>
      <c r="G137" s="34">
        <f>IF(F150=0, "-", F137/F150)</f>
        <v>1.3014421385860007E-2</v>
      </c>
      <c r="H137" s="65">
        <v>322</v>
      </c>
      <c r="I137" s="9">
        <f>IF(H150=0, "-", H137/H150)</f>
        <v>1.0702296672981686E-2</v>
      </c>
      <c r="J137" s="8">
        <f t="shared" si="10"/>
        <v>0.20338983050847459</v>
      </c>
      <c r="K137" s="9">
        <f t="shared" si="11"/>
        <v>-8.0745341614906832E-2</v>
      </c>
    </row>
    <row r="138" spans="1:11" x14ac:dyDescent="0.2">
      <c r="A138" s="7" t="s">
        <v>469</v>
      </c>
      <c r="B138" s="65">
        <v>109</v>
      </c>
      <c r="C138" s="34">
        <f>IF(B150=0, "-", B138/B150)</f>
        <v>4.2678151918559122E-2</v>
      </c>
      <c r="D138" s="65">
        <v>90</v>
      </c>
      <c r="E138" s="9">
        <f>IF(D150=0, "-", D138/D150)</f>
        <v>3.4548944337811902E-2</v>
      </c>
      <c r="F138" s="81">
        <v>957</v>
      </c>
      <c r="G138" s="34">
        <f>IF(F150=0, "-", F138/F150)</f>
        <v>4.2077031304959552E-2</v>
      </c>
      <c r="H138" s="65">
        <v>1243</v>
      </c>
      <c r="I138" s="9">
        <f>IF(H150=0, "-", H138/H150)</f>
        <v>4.1313524113404464E-2</v>
      </c>
      <c r="J138" s="8">
        <f t="shared" si="10"/>
        <v>0.21111111111111111</v>
      </c>
      <c r="K138" s="9">
        <f t="shared" si="11"/>
        <v>-0.23008849557522124</v>
      </c>
    </row>
    <row r="139" spans="1:11" x14ac:dyDescent="0.2">
      <c r="A139" s="7" t="s">
        <v>470</v>
      </c>
      <c r="B139" s="65">
        <v>45</v>
      </c>
      <c r="C139" s="34">
        <f>IF(B150=0, "-", B139/B150)</f>
        <v>1.7619420516836334E-2</v>
      </c>
      <c r="D139" s="65">
        <v>206</v>
      </c>
      <c r="E139" s="9">
        <f>IF(D150=0, "-", D139/D150)</f>
        <v>7.9078694817658349E-2</v>
      </c>
      <c r="F139" s="81">
        <v>507</v>
      </c>
      <c r="G139" s="34">
        <f>IF(F150=0, "-", F139/F150)</f>
        <v>2.229159338726697E-2</v>
      </c>
      <c r="H139" s="65">
        <v>1418</v>
      </c>
      <c r="I139" s="9">
        <f>IF(H150=0, "-", H139/H150)</f>
        <v>4.7129989696546679E-2</v>
      </c>
      <c r="J139" s="8">
        <f t="shared" si="10"/>
        <v>-0.78155339805825241</v>
      </c>
      <c r="K139" s="9">
        <f t="shared" si="11"/>
        <v>-0.64245416078984485</v>
      </c>
    </row>
    <row r="140" spans="1:11" x14ac:dyDescent="0.2">
      <c r="A140" s="7" t="s">
        <v>471</v>
      </c>
      <c r="B140" s="65">
        <v>34</v>
      </c>
      <c r="C140" s="34">
        <f>IF(B150=0, "-", B140/B150)</f>
        <v>1.331245105716523E-2</v>
      </c>
      <c r="D140" s="65">
        <v>56</v>
      </c>
      <c r="E140" s="9">
        <f>IF(D150=0, "-", D140/D150)</f>
        <v>2.1497120921305183E-2</v>
      </c>
      <c r="F140" s="81">
        <v>429</v>
      </c>
      <c r="G140" s="34">
        <f>IF(F150=0, "-", F140/F150)</f>
        <v>1.8862117481533592E-2</v>
      </c>
      <c r="H140" s="65">
        <v>681</v>
      </c>
      <c r="I140" s="9">
        <f>IF(H150=0, "-", H140/H150)</f>
        <v>2.2634360354970587E-2</v>
      </c>
      <c r="J140" s="8">
        <f t="shared" si="10"/>
        <v>-0.39285714285714285</v>
      </c>
      <c r="K140" s="9">
        <f t="shared" si="11"/>
        <v>-0.37004405286343611</v>
      </c>
    </row>
    <row r="141" spans="1:11" x14ac:dyDescent="0.2">
      <c r="A141" s="7" t="s">
        <v>472</v>
      </c>
      <c r="B141" s="65">
        <v>13</v>
      </c>
      <c r="C141" s="34">
        <f>IF(B150=0, "-", B141/B150)</f>
        <v>5.0900548159749414E-3</v>
      </c>
      <c r="D141" s="65">
        <v>17</v>
      </c>
      <c r="E141" s="9">
        <f>IF(D150=0, "-", D141/D150)</f>
        <v>6.5259117082533593E-3</v>
      </c>
      <c r="F141" s="81">
        <v>104</v>
      </c>
      <c r="G141" s="34">
        <f>IF(F150=0, "-", F141/F150)</f>
        <v>4.5726345409778405E-3</v>
      </c>
      <c r="H141" s="65">
        <v>81</v>
      </c>
      <c r="I141" s="9">
        <f>IF(H150=0, "-", H141/H150)</f>
        <v>2.6921926413401138E-3</v>
      </c>
      <c r="J141" s="8">
        <f t="shared" si="10"/>
        <v>-0.23529411764705882</v>
      </c>
      <c r="K141" s="9">
        <f t="shared" si="11"/>
        <v>0.2839506172839506</v>
      </c>
    </row>
    <row r="142" spans="1:11" x14ac:dyDescent="0.2">
      <c r="A142" s="7" t="s">
        <v>473</v>
      </c>
      <c r="B142" s="65">
        <v>96</v>
      </c>
      <c r="C142" s="34">
        <f>IF(B150=0, "-", B142/B150)</f>
        <v>3.7588097102584185E-2</v>
      </c>
      <c r="D142" s="65">
        <v>86</v>
      </c>
      <c r="E142" s="9">
        <f>IF(D150=0, "-", D142/D150)</f>
        <v>3.3013435700575813E-2</v>
      </c>
      <c r="F142" s="81">
        <v>1163</v>
      </c>
      <c r="G142" s="34">
        <f>IF(F150=0, "-", F142/F150)</f>
        <v>5.1134365107281039E-2</v>
      </c>
      <c r="H142" s="65">
        <v>2059</v>
      </c>
      <c r="I142" s="9">
        <f>IF(H150=0, "-", H142/H150)</f>
        <v>6.8434872203941899E-2</v>
      </c>
      <c r="J142" s="8">
        <f t="shared" si="10"/>
        <v>0.11627906976744186</v>
      </c>
      <c r="K142" s="9">
        <f t="shared" si="11"/>
        <v>-0.43516270033997084</v>
      </c>
    </row>
    <row r="143" spans="1:11" x14ac:dyDescent="0.2">
      <c r="A143" s="7" t="s">
        <v>474</v>
      </c>
      <c r="B143" s="65">
        <v>0</v>
      </c>
      <c r="C143" s="34">
        <f>IF(B150=0, "-", B143/B150)</f>
        <v>0</v>
      </c>
      <c r="D143" s="65">
        <v>0</v>
      </c>
      <c r="E143" s="9">
        <f>IF(D150=0, "-", D143/D150)</f>
        <v>0</v>
      </c>
      <c r="F143" s="81">
        <v>0</v>
      </c>
      <c r="G143" s="34">
        <f>IF(F150=0, "-", F143/F150)</f>
        <v>0</v>
      </c>
      <c r="H143" s="65">
        <v>1</v>
      </c>
      <c r="I143" s="9">
        <f>IF(H150=0, "-", H143/H150)</f>
        <v>3.3236946189384118E-5</v>
      </c>
      <c r="J143" s="8" t="str">
        <f t="shared" si="10"/>
        <v>-</v>
      </c>
      <c r="K143" s="9">
        <f t="shared" si="11"/>
        <v>-1</v>
      </c>
    </row>
    <row r="144" spans="1:11" x14ac:dyDescent="0.2">
      <c r="A144" s="7" t="s">
        <v>475</v>
      </c>
      <c r="B144" s="65">
        <v>70</v>
      </c>
      <c r="C144" s="34">
        <f>IF(B150=0, "-", B144/B150)</f>
        <v>2.7407987470634301E-2</v>
      </c>
      <c r="D144" s="65">
        <v>32</v>
      </c>
      <c r="E144" s="9">
        <f>IF(D150=0, "-", D144/D150)</f>
        <v>1.2284069097888676E-2</v>
      </c>
      <c r="F144" s="81">
        <v>447</v>
      </c>
      <c r="G144" s="34">
        <f>IF(F150=0, "-", F144/F150)</f>
        <v>1.9653534998241295E-2</v>
      </c>
      <c r="H144" s="65">
        <v>492</v>
      </c>
      <c r="I144" s="9">
        <f>IF(H150=0, "-", H144/H150)</f>
        <v>1.6352577525176985E-2</v>
      </c>
      <c r="J144" s="8">
        <f t="shared" si="10"/>
        <v>1.1875</v>
      </c>
      <c r="K144" s="9">
        <f t="shared" si="11"/>
        <v>-9.1463414634146339E-2</v>
      </c>
    </row>
    <row r="145" spans="1:11" x14ac:dyDescent="0.2">
      <c r="A145" s="7" t="s">
        <v>476</v>
      </c>
      <c r="B145" s="65">
        <v>246</v>
      </c>
      <c r="C145" s="34">
        <f>IF(B150=0, "-", B145/B150)</f>
        <v>9.6319498825371969E-2</v>
      </c>
      <c r="D145" s="65">
        <v>399</v>
      </c>
      <c r="E145" s="9">
        <f>IF(D150=0, "-", D145/D150)</f>
        <v>0.15316698656429942</v>
      </c>
      <c r="F145" s="81">
        <v>2673</v>
      </c>
      <c r="G145" s="34">
        <f>IF(F150=0, "-", F145/F150)</f>
        <v>0.11752550123109391</v>
      </c>
      <c r="H145" s="65">
        <v>3751</v>
      </c>
      <c r="I145" s="9">
        <f>IF(H150=0, "-", H145/H150)</f>
        <v>0.12467178515637983</v>
      </c>
      <c r="J145" s="8">
        <f t="shared" si="10"/>
        <v>-0.38345864661654133</v>
      </c>
      <c r="K145" s="9">
        <f t="shared" si="11"/>
        <v>-0.28739002932551322</v>
      </c>
    </row>
    <row r="146" spans="1:11" x14ac:dyDescent="0.2">
      <c r="A146" s="7" t="s">
        <v>477</v>
      </c>
      <c r="B146" s="65">
        <v>433</v>
      </c>
      <c r="C146" s="34">
        <f>IF(B150=0, "-", B146/B150)</f>
        <v>0.16953797963978073</v>
      </c>
      <c r="D146" s="65">
        <v>295</v>
      </c>
      <c r="E146" s="9">
        <f>IF(D150=0, "-", D146/D150)</f>
        <v>0.11324376199616124</v>
      </c>
      <c r="F146" s="81">
        <v>3358</v>
      </c>
      <c r="G146" s="34">
        <f>IF(F150=0, "-", F146/F150)</f>
        <v>0.14764333450580372</v>
      </c>
      <c r="H146" s="65">
        <v>3667</v>
      </c>
      <c r="I146" s="9">
        <f>IF(H150=0, "-", H146/H150)</f>
        <v>0.12187988167647157</v>
      </c>
      <c r="J146" s="8">
        <f t="shared" si="10"/>
        <v>0.46779661016949153</v>
      </c>
      <c r="K146" s="9">
        <f t="shared" si="11"/>
        <v>-8.4265066812107992E-2</v>
      </c>
    </row>
    <row r="147" spans="1:11" x14ac:dyDescent="0.2">
      <c r="A147" s="7" t="s">
        <v>478</v>
      </c>
      <c r="B147" s="65">
        <v>0</v>
      </c>
      <c r="C147" s="34">
        <f>IF(B150=0, "-", B147/B150)</f>
        <v>0</v>
      </c>
      <c r="D147" s="65">
        <v>6</v>
      </c>
      <c r="E147" s="9">
        <f>IF(D150=0, "-", D147/D150)</f>
        <v>2.3032629558541267E-3</v>
      </c>
      <c r="F147" s="81">
        <v>0</v>
      </c>
      <c r="G147" s="34">
        <f>IF(F150=0, "-", F147/F150)</f>
        <v>0</v>
      </c>
      <c r="H147" s="65">
        <v>88</v>
      </c>
      <c r="I147" s="9">
        <f>IF(H150=0, "-", H147/H150)</f>
        <v>2.9248512646658023E-3</v>
      </c>
      <c r="J147" s="8">
        <f t="shared" si="10"/>
        <v>-1</v>
      </c>
      <c r="K147" s="9">
        <f t="shared" si="11"/>
        <v>-1</v>
      </c>
    </row>
    <row r="148" spans="1:11" x14ac:dyDescent="0.2">
      <c r="A148" s="7" t="s">
        <v>479</v>
      </c>
      <c r="B148" s="65">
        <v>79</v>
      </c>
      <c r="C148" s="34">
        <f>IF(B150=0, "-", B148/B150)</f>
        <v>3.0931871574001565E-2</v>
      </c>
      <c r="D148" s="65">
        <v>132</v>
      </c>
      <c r="E148" s="9">
        <f>IF(D150=0, "-", D148/D150)</f>
        <v>5.0671785028790786E-2</v>
      </c>
      <c r="F148" s="81">
        <v>958</v>
      </c>
      <c r="G148" s="34">
        <f>IF(F150=0, "-", F148/F150)</f>
        <v>4.2120998944776646E-2</v>
      </c>
      <c r="H148" s="65">
        <v>1464</v>
      </c>
      <c r="I148" s="9">
        <f>IF(H150=0, "-", H148/H150)</f>
        <v>4.8658889221258349E-2</v>
      </c>
      <c r="J148" s="8">
        <f t="shared" si="10"/>
        <v>-0.40151515151515149</v>
      </c>
      <c r="K148" s="9">
        <f t="shared" si="11"/>
        <v>-0.34562841530054644</v>
      </c>
    </row>
    <row r="149" spans="1:11" x14ac:dyDescent="0.2">
      <c r="A149" s="2"/>
      <c r="B149" s="68"/>
      <c r="C149" s="33"/>
      <c r="D149" s="68"/>
      <c r="E149" s="6"/>
      <c r="F149" s="82"/>
      <c r="G149" s="33"/>
      <c r="H149" s="68"/>
      <c r="I149" s="6"/>
      <c r="J149" s="5"/>
      <c r="K149" s="6"/>
    </row>
    <row r="150" spans="1:11" s="43" customFormat="1" x14ac:dyDescent="0.2">
      <c r="A150" s="162" t="s">
        <v>642</v>
      </c>
      <c r="B150" s="71">
        <f>SUM(B121:B149)</f>
        <v>2554</v>
      </c>
      <c r="C150" s="40">
        <f>B150/26370</f>
        <v>9.6852483883200613E-2</v>
      </c>
      <c r="D150" s="71">
        <f>SUM(D121:D149)</f>
        <v>2605</v>
      </c>
      <c r="E150" s="41">
        <f>D150/24255</f>
        <v>0.10740053597196454</v>
      </c>
      <c r="F150" s="77">
        <f>SUM(F121:F149)</f>
        <v>22744</v>
      </c>
      <c r="G150" s="42">
        <f>F150/226467</f>
        <v>0.10042964317096972</v>
      </c>
      <c r="H150" s="71">
        <f>SUM(H121:H149)</f>
        <v>30087</v>
      </c>
      <c r="I150" s="41">
        <f>H150/304382</f>
        <v>9.8846186699607735E-2</v>
      </c>
      <c r="J150" s="37">
        <f>IF(D150=0, "-", IF((B150-D150)/D150&lt;10, (B150-D150)/D150, "&gt;999%"))</f>
        <v>-1.9577735124760076E-2</v>
      </c>
      <c r="K150" s="38">
        <f>IF(H150=0, "-", IF((F150-H150)/H150&lt;10, (F150-H150)/H150, "&gt;999%"))</f>
        <v>-0.2440588958686476</v>
      </c>
    </row>
    <row r="151" spans="1:11" x14ac:dyDescent="0.2">
      <c r="B151" s="83"/>
      <c r="D151" s="83"/>
      <c r="F151" s="83"/>
      <c r="H151" s="83"/>
    </row>
    <row r="152" spans="1:11" x14ac:dyDescent="0.2">
      <c r="A152" s="163" t="s">
        <v>158</v>
      </c>
      <c r="B152" s="61" t="s">
        <v>12</v>
      </c>
      <c r="C152" s="62" t="s">
        <v>13</v>
      </c>
      <c r="D152" s="61" t="s">
        <v>12</v>
      </c>
      <c r="E152" s="63" t="s">
        <v>13</v>
      </c>
      <c r="F152" s="62" t="s">
        <v>12</v>
      </c>
      <c r="G152" s="62" t="s">
        <v>13</v>
      </c>
      <c r="H152" s="61" t="s">
        <v>12</v>
      </c>
      <c r="I152" s="63" t="s">
        <v>13</v>
      </c>
      <c r="J152" s="61"/>
      <c r="K152" s="63"/>
    </row>
    <row r="153" spans="1:11" x14ac:dyDescent="0.2">
      <c r="A153" s="7" t="s">
        <v>480</v>
      </c>
      <c r="B153" s="65">
        <v>2</v>
      </c>
      <c r="C153" s="34">
        <f>IF(B173=0, "-", B153/B173)</f>
        <v>3.0211480362537764E-3</v>
      </c>
      <c r="D153" s="65">
        <v>0</v>
      </c>
      <c r="E153" s="9">
        <f>IF(D173=0, "-", D153/D173)</f>
        <v>0</v>
      </c>
      <c r="F153" s="81">
        <v>11</v>
      </c>
      <c r="G153" s="34">
        <f>IF(F173=0, "-", F153/F173)</f>
        <v>2.0242914979757085E-3</v>
      </c>
      <c r="H153" s="65">
        <v>0</v>
      </c>
      <c r="I153" s="9">
        <f>IF(H173=0, "-", H153/H173)</f>
        <v>0</v>
      </c>
      <c r="J153" s="8" t="str">
        <f t="shared" ref="J153:J171" si="12">IF(D153=0, "-", IF((B153-D153)/D153&lt;10, (B153-D153)/D153, "&gt;999%"))</f>
        <v>-</v>
      </c>
      <c r="K153" s="9" t="str">
        <f t="shared" ref="K153:K171" si="13">IF(H153=0, "-", IF((F153-H153)/H153&lt;10, (F153-H153)/H153, "&gt;999%"))</f>
        <v>-</v>
      </c>
    </row>
    <row r="154" spans="1:11" x14ac:dyDescent="0.2">
      <c r="A154" s="7" t="s">
        <v>481</v>
      </c>
      <c r="B154" s="65">
        <v>78</v>
      </c>
      <c r="C154" s="34">
        <f>IF(B173=0, "-", B154/B173)</f>
        <v>0.11782477341389729</v>
      </c>
      <c r="D154" s="65">
        <v>58</v>
      </c>
      <c r="E154" s="9">
        <f>IF(D173=0, "-", D154/D173)</f>
        <v>0.10357142857142858</v>
      </c>
      <c r="F154" s="81">
        <v>420</v>
      </c>
      <c r="G154" s="34">
        <f>IF(F173=0, "-", F154/F173)</f>
        <v>7.7291129922708868E-2</v>
      </c>
      <c r="H154" s="65">
        <v>365</v>
      </c>
      <c r="I154" s="9">
        <f>IF(H173=0, "-", H154/H173)</f>
        <v>5.9282117914568784E-2</v>
      </c>
      <c r="J154" s="8">
        <f t="shared" si="12"/>
        <v>0.34482758620689657</v>
      </c>
      <c r="K154" s="9">
        <f t="shared" si="13"/>
        <v>0.15068493150684931</v>
      </c>
    </row>
    <row r="155" spans="1:11" x14ac:dyDescent="0.2">
      <c r="A155" s="7" t="s">
        <v>482</v>
      </c>
      <c r="B155" s="65">
        <v>102</v>
      </c>
      <c r="C155" s="34">
        <f>IF(B173=0, "-", B155/B173)</f>
        <v>0.15407854984894259</v>
      </c>
      <c r="D155" s="65">
        <v>109</v>
      </c>
      <c r="E155" s="9">
        <f>IF(D173=0, "-", D155/D173)</f>
        <v>0.19464285714285715</v>
      </c>
      <c r="F155" s="81">
        <v>1083</v>
      </c>
      <c r="G155" s="34">
        <f>IF(F173=0, "-", F155/F173)</f>
        <v>0.1993006993006993</v>
      </c>
      <c r="H155" s="65">
        <v>1550</v>
      </c>
      <c r="I155" s="9">
        <f>IF(H173=0, "-", H155/H173)</f>
        <v>0.25174598018515509</v>
      </c>
      <c r="J155" s="8">
        <f t="shared" si="12"/>
        <v>-6.4220183486238536E-2</v>
      </c>
      <c r="K155" s="9">
        <f t="shared" si="13"/>
        <v>-0.30129032258064514</v>
      </c>
    </row>
    <row r="156" spans="1:11" x14ac:dyDescent="0.2">
      <c r="A156" s="7" t="s">
        <v>483</v>
      </c>
      <c r="B156" s="65">
        <v>15</v>
      </c>
      <c r="C156" s="34">
        <f>IF(B173=0, "-", B156/B173)</f>
        <v>2.2658610271903322E-2</v>
      </c>
      <c r="D156" s="65">
        <v>10</v>
      </c>
      <c r="E156" s="9">
        <f>IF(D173=0, "-", D156/D173)</f>
        <v>1.7857142857142856E-2</v>
      </c>
      <c r="F156" s="81">
        <v>186</v>
      </c>
      <c r="G156" s="34">
        <f>IF(F173=0, "-", F156/F173)</f>
        <v>3.4228928965771073E-2</v>
      </c>
      <c r="H156" s="65">
        <v>98</v>
      </c>
      <c r="I156" s="9">
        <f>IF(H173=0, "-", H156/H173)</f>
        <v>1.5916842618158195E-2</v>
      </c>
      <c r="J156" s="8">
        <f t="shared" si="12"/>
        <v>0.5</v>
      </c>
      <c r="K156" s="9">
        <f t="shared" si="13"/>
        <v>0.89795918367346939</v>
      </c>
    </row>
    <row r="157" spans="1:11" x14ac:dyDescent="0.2">
      <c r="A157" s="7" t="s">
        <v>484</v>
      </c>
      <c r="B157" s="65">
        <v>2</v>
      </c>
      <c r="C157" s="34">
        <f>IF(B173=0, "-", B157/B173)</f>
        <v>3.0211480362537764E-3</v>
      </c>
      <c r="D157" s="65">
        <v>0</v>
      </c>
      <c r="E157" s="9">
        <f>IF(D173=0, "-", D157/D173)</f>
        <v>0</v>
      </c>
      <c r="F157" s="81">
        <v>5</v>
      </c>
      <c r="G157" s="34">
        <f>IF(F173=0, "-", F157/F173)</f>
        <v>9.2013249907986754E-4</v>
      </c>
      <c r="H157" s="65">
        <v>0</v>
      </c>
      <c r="I157" s="9">
        <f>IF(H173=0, "-", H157/H173)</f>
        <v>0</v>
      </c>
      <c r="J157" s="8" t="str">
        <f t="shared" si="12"/>
        <v>-</v>
      </c>
      <c r="K157" s="9" t="str">
        <f t="shared" si="13"/>
        <v>-</v>
      </c>
    </row>
    <row r="158" spans="1:11" x14ac:dyDescent="0.2">
      <c r="A158" s="7" t="s">
        <v>485</v>
      </c>
      <c r="B158" s="65">
        <v>0</v>
      </c>
      <c r="C158" s="34">
        <f>IF(B173=0, "-", B158/B173)</f>
        <v>0</v>
      </c>
      <c r="D158" s="65">
        <v>2</v>
      </c>
      <c r="E158" s="9">
        <f>IF(D173=0, "-", D158/D173)</f>
        <v>3.5714285714285713E-3</v>
      </c>
      <c r="F158" s="81">
        <v>1</v>
      </c>
      <c r="G158" s="34">
        <f>IF(F173=0, "-", F158/F173)</f>
        <v>1.840264998159735E-4</v>
      </c>
      <c r="H158" s="65">
        <v>74</v>
      </c>
      <c r="I158" s="9">
        <f>IF(H173=0, "-", H158/H173)</f>
        <v>1.2018840344323534E-2</v>
      </c>
      <c r="J158" s="8">
        <f t="shared" si="12"/>
        <v>-1</v>
      </c>
      <c r="K158" s="9">
        <f t="shared" si="13"/>
        <v>-0.98648648648648651</v>
      </c>
    </row>
    <row r="159" spans="1:11" x14ac:dyDescent="0.2">
      <c r="A159" s="7" t="s">
        <v>486</v>
      </c>
      <c r="B159" s="65">
        <v>4</v>
      </c>
      <c r="C159" s="34">
        <f>IF(B173=0, "-", B159/B173)</f>
        <v>6.0422960725075529E-3</v>
      </c>
      <c r="D159" s="65">
        <v>11</v>
      </c>
      <c r="E159" s="9">
        <f>IF(D173=0, "-", D159/D173)</f>
        <v>1.9642857142857142E-2</v>
      </c>
      <c r="F159" s="81">
        <v>78</v>
      </c>
      <c r="G159" s="34">
        <f>IF(F173=0, "-", F159/F173)</f>
        <v>1.4354066985645933E-2</v>
      </c>
      <c r="H159" s="65">
        <v>132</v>
      </c>
      <c r="I159" s="9">
        <f>IF(H173=0, "-", H159/H173)</f>
        <v>2.1439012506090628E-2</v>
      </c>
      <c r="J159" s="8">
        <f t="shared" si="12"/>
        <v>-0.63636363636363635</v>
      </c>
      <c r="K159" s="9">
        <f t="shared" si="13"/>
        <v>-0.40909090909090912</v>
      </c>
    </row>
    <row r="160" spans="1:11" x14ac:dyDescent="0.2">
      <c r="A160" s="7" t="s">
        <v>487</v>
      </c>
      <c r="B160" s="65">
        <v>0</v>
      </c>
      <c r="C160" s="34">
        <f>IF(B173=0, "-", B160/B173)</f>
        <v>0</v>
      </c>
      <c r="D160" s="65">
        <v>3</v>
      </c>
      <c r="E160" s="9">
        <f>IF(D173=0, "-", D160/D173)</f>
        <v>5.3571428571428572E-3</v>
      </c>
      <c r="F160" s="81">
        <v>18</v>
      </c>
      <c r="G160" s="34">
        <f>IF(F173=0, "-", F160/F173)</f>
        <v>3.3124769966875228E-3</v>
      </c>
      <c r="H160" s="65">
        <v>47</v>
      </c>
      <c r="I160" s="9">
        <f>IF(H173=0, "-", H160/H173)</f>
        <v>7.6335877862595417E-3</v>
      </c>
      <c r="J160" s="8">
        <f t="shared" si="12"/>
        <v>-1</v>
      </c>
      <c r="K160" s="9">
        <f t="shared" si="13"/>
        <v>-0.61702127659574468</v>
      </c>
    </row>
    <row r="161" spans="1:11" x14ac:dyDescent="0.2">
      <c r="A161" s="7" t="s">
        <v>488</v>
      </c>
      <c r="B161" s="65">
        <v>53</v>
      </c>
      <c r="C161" s="34">
        <f>IF(B173=0, "-", B161/B173)</f>
        <v>8.0060422960725075E-2</v>
      </c>
      <c r="D161" s="65">
        <v>0</v>
      </c>
      <c r="E161" s="9">
        <f>IF(D173=0, "-", D161/D173)</f>
        <v>0</v>
      </c>
      <c r="F161" s="81">
        <v>129</v>
      </c>
      <c r="G161" s="34">
        <f>IF(F173=0, "-", F161/F173)</f>
        <v>2.3739418476260581E-2</v>
      </c>
      <c r="H161" s="65">
        <v>0</v>
      </c>
      <c r="I161" s="9">
        <f>IF(H173=0, "-", H161/H173)</f>
        <v>0</v>
      </c>
      <c r="J161" s="8" t="str">
        <f t="shared" si="12"/>
        <v>-</v>
      </c>
      <c r="K161" s="9" t="str">
        <f t="shared" si="13"/>
        <v>-</v>
      </c>
    </row>
    <row r="162" spans="1:11" x14ac:dyDescent="0.2">
      <c r="A162" s="7" t="s">
        <v>489</v>
      </c>
      <c r="B162" s="65">
        <v>61</v>
      </c>
      <c r="C162" s="34">
        <f>IF(B173=0, "-", B162/B173)</f>
        <v>9.2145015105740177E-2</v>
      </c>
      <c r="D162" s="65">
        <v>48</v>
      </c>
      <c r="E162" s="9">
        <f>IF(D173=0, "-", D162/D173)</f>
        <v>8.5714285714285715E-2</v>
      </c>
      <c r="F162" s="81">
        <v>466</v>
      </c>
      <c r="G162" s="34">
        <f>IF(F173=0, "-", F162/F173)</f>
        <v>8.5756348914243649E-2</v>
      </c>
      <c r="H162" s="65">
        <v>696</v>
      </c>
      <c r="I162" s="9">
        <f>IF(H173=0, "-", H162/H173)</f>
        <v>0.11304206594120514</v>
      </c>
      <c r="J162" s="8">
        <f t="shared" si="12"/>
        <v>0.27083333333333331</v>
      </c>
      <c r="K162" s="9">
        <f t="shared" si="13"/>
        <v>-0.33045977011494254</v>
      </c>
    </row>
    <row r="163" spans="1:11" x14ac:dyDescent="0.2">
      <c r="A163" s="7" t="s">
        <v>490</v>
      </c>
      <c r="B163" s="65">
        <v>18</v>
      </c>
      <c r="C163" s="34">
        <f>IF(B173=0, "-", B163/B173)</f>
        <v>2.7190332326283987E-2</v>
      </c>
      <c r="D163" s="65">
        <v>32</v>
      </c>
      <c r="E163" s="9">
        <f>IF(D173=0, "-", D163/D173)</f>
        <v>5.7142857142857141E-2</v>
      </c>
      <c r="F163" s="81">
        <v>191</v>
      </c>
      <c r="G163" s="34">
        <f>IF(F173=0, "-", F163/F173)</f>
        <v>3.5149061464850938E-2</v>
      </c>
      <c r="H163" s="65">
        <v>309</v>
      </c>
      <c r="I163" s="9">
        <f>IF(H173=0, "-", H163/H173)</f>
        <v>5.0186779275621242E-2</v>
      </c>
      <c r="J163" s="8">
        <f t="shared" si="12"/>
        <v>-0.4375</v>
      </c>
      <c r="K163" s="9">
        <f t="shared" si="13"/>
        <v>-0.3818770226537217</v>
      </c>
    </row>
    <row r="164" spans="1:11" x14ac:dyDescent="0.2">
      <c r="A164" s="7" t="s">
        <v>491</v>
      </c>
      <c r="B164" s="65">
        <v>60</v>
      </c>
      <c r="C164" s="34">
        <f>IF(B173=0, "-", B164/B173)</f>
        <v>9.0634441087613288E-2</v>
      </c>
      <c r="D164" s="65">
        <v>42</v>
      </c>
      <c r="E164" s="9">
        <f>IF(D173=0, "-", D164/D173)</f>
        <v>7.4999999999999997E-2</v>
      </c>
      <c r="F164" s="81">
        <v>488</v>
      </c>
      <c r="G164" s="34">
        <f>IF(F173=0, "-", F164/F173)</f>
        <v>8.9804931910195063E-2</v>
      </c>
      <c r="H164" s="65">
        <v>600</v>
      </c>
      <c r="I164" s="9">
        <f>IF(H173=0, "-", H164/H173)</f>
        <v>9.7450056845866495E-2</v>
      </c>
      <c r="J164" s="8">
        <f t="shared" si="12"/>
        <v>0.42857142857142855</v>
      </c>
      <c r="K164" s="9">
        <f t="shared" si="13"/>
        <v>-0.18666666666666668</v>
      </c>
    </row>
    <row r="165" spans="1:11" x14ac:dyDescent="0.2">
      <c r="A165" s="7" t="s">
        <v>492</v>
      </c>
      <c r="B165" s="65">
        <v>10</v>
      </c>
      <c r="C165" s="34">
        <f>IF(B173=0, "-", B165/B173)</f>
        <v>1.5105740181268883E-2</v>
      </c>
      <c r="D165" s="65">
        <v>10</v>
      </c>
      <c r="E165" s="9">
        <f>IF(D173=0, "-", D165/D173)</f>
        <v>1.7857142857142856E-2</v>
      </c>
      <c r="F165" s="81">
        <v>88</v>
      </c>
      <c r="G165" s="34">
        <f>IF(F173=0, "-", F165/F173)</f>
        <v>1.6194331983805668E-2</v>
      </c>
      <c r="H165" s="65">
        <v>93</v>
      </c>
      <c r="I165" s="9">
        <f>IF(H173=0, "-", H165/H173)</f>
        <v>1.5104758811109306E-2</v>
      </c>
      <c r="J165" s="8">
        <f t="shared" si="12"/>
        <v>0</v>
      </c>
      <c r="K165" s="9">
        <f t="shared" si="13"/>
        <v>-5.3763440860215055E-2</v>
      </c>
    </row>
    <row r="166" spans="1:11" x14ac:dyDescent="0.2">
      <c r="A166" s="7" t="s">
        <v>493</v>
      </c>
      <c r="B166" s="65">
        <v>39</v>
      </c>
      <c r="C166" s="34">
        <f>IF(B173=0, "-", B166/B173)</f>
        <v>5.8912386706948643E-2</v>
      </c>
      <c r="D166" s="65">
        <v>19</v>
      </c>
      <c r="E166" s="9">
        <f>IF(D173=0, "-", D166/D173)</f>
        <v>3.3928571428571426E-2</v>
      </c>
      <c r="F166" s="81">
        <v>128</v>
      </c>
      <c r="G166" s="34">
        <f>IF(F173=0, "-", F166/F173)</f>
        <v>2.3555391976444608E-2</v>
      </c>
      <c r="H166" s="65">
        <v>173</v>
      </c>
      <c r="I166" s="9">
        <f>IF(H173=0, "-", H166/H173)</f>
        <v>2.8098099723891507E-2</v>
      </c>
      <c r="J166" s="8">
        <f t="shared" si="12"/>
        <v>1.0526315789473684</v>
      </c>
      <c r="K166" s="9">
        <f t="shared" si="13"/>
        <v>-0.26011560693641617</v>
      </c>
    </row>
    <row r="167" spans="1:11" x14ac:dyDescent="0.2">
      <c r="A167" s="7" t="s">
        <v>494</v>
      </c>
      <c r="B167" s="65">
        <v>90</v>
      </c>
      <c r="C167" s="34">
        <f>IF(B173=0, "-", B167/B173)</f>
        <v>0.13595166163141995</v>
      </c>
      <c r="D167" s="65">
        <v>116</v>
      </c>
      <c r="E167" s="9">
        <f>IF(D173=0, "-", D167/D173)</f>
        <v>0.20714285714285716</v>
      </c>
      <c r="F167" s="81">
        <v>1136</v>
      </c>
      <c r="G167" s="34">
        <f>IF(F173=0, "-", F167/F173)</f>
        <v>0.20905410379094588</v>
      </c>
      <c r="H167" s="65">
        <v>803</v>
      </c>
      <c r="I167" s="9">
        <f>IF(H173=0, "-", H167/H173)</f>
        <v>0.13042065941205133</v>
      </c>
      <c r="J167" s="8">
        <f t="shared" si="12"/>
        <v>-0.22413793103448276</v>
      </c>
      <c r="K167" s="9">
        <f t="shared" si="13"/>
        <v>0.41469489414694893</v>
      </c>
    </row>
    <row r="168" spans="1:11" x14ac:dyDescent="0.2">
      <c r="A168" s="7" t="s">
        <v>495</v>
      </c>
      <c r="B168" s="65">
        <v>23</v>
      </c>
      <c r="C168" s="34">
        <f>IF(B173=0, "-", B168/B173)</f>
        <v>3.4743202416918431E-2</v>
      </c>
      <c r="D168" s="65">
        <v>4</v>
      </c>
      <c r="E168" s="9">
        <f>IF(D173=0, "-", D168/D173)</f>
        <v>7.1428571428571426E-3</v>
      </c>
      <c r="F168" s="81">
        <v>180</v>
      </c>
      <c r="G168" s="34">
        <f>IF(F173=0, "-", F168/F173)</f>
        <v>3.3124769966875231E-2</v>
      </c>
      <c r="H168" s="65">
        <v>10</v>
      </c>
      <c r="I168" s="9">
        <f>IF(H173=0, "-", H168/H173)</f>
        <v>1.6241676140977749E-3</v>
      </c>
      <c r="J168" s="8">
        <f t="shared" si="12"/>
        <v>4.75</v>
      </c>
      <c r="K168" s="9" t="str">
        <f t="shared" si="13"/>
        <v>&gt;999%</v>
      </c>
    </row>
    <row r="169" spans="1:11" x14ac:dyDescent="0.2">
      <c r="A169" s="7" t="s">
        <v>496</v>
      </c>
      <c r="B169" s="65">
        <v>37</v>
      </c>
      <c r="C169" s="34">
        <f>IF(B173=0, "-", B169/B173)</f>
        <v>5.5891238670694864E-2</v>
      </c>
      <c r="D169" s="65">
        <v>26</v>
      </c>
      <c r="E169" s="9">
        <f>IF(D173=0, "-", D169/D173)</f>
        <v>4.642857142857143E-2</v>
      </c>
      <c r="F169" s="81">
        <v>263</v>
      </c>
      <c r="G169" s="34">
        <f>IF(F173=0, "-", F169/F173)</f>
        <v>4.8398969451601027E-2</v>
      </c>
      <c r="H169" s="65">
        <v>472</v>
      </c>
      <c r="I169" s="9">
        <f>IF(H173=0, "-", H169/H173)</f>
        <v>7.666071138541497E-2</v>
      </c>
      <c r="J169" s="8">
        <f t="shared" si="12"/>
        <v>0.42307692307692307</v>
      </c>
      <c r="K169" s="9">
        <f t="shared" si="13"/>
        <v>-0.44279661016949151</v>
      </c>
    </row>
    <row r="170" spans="1:11" x14ac:dyDescent="0.2">
      <c r="A170" s="7" t="s">
        <v>497</v>
      </c>
      <c r="B170" s="65">
        <v>30</v>
      </c>
      <c r="C170" s="34">
        <f>IF(B173=0, "-", B170/B173)</f>
        <v>4.5317220543806644E-2</v>
      </c>
      <c r="D170" s="65">
        <v>42</v>
      </c>
      <c r="E170" s="9">
        <f>IF(D173=0, "-", D170/D173)</f>
        <v>7.4999999999999997E-2</v>
      </c>
      <c r="F170" s="81">
        <v>346</v>
      </c>
      <c r="G170" s="34">
        <f>IF(F173=0, "-", F170/F173)</f>
        <v>6.3673168936326838E-2</v>
      </c>
      <c r="H170" s="65">
        <v>381</v>
      </c>
      <c r="I170" s="9">
        <f>IF(H173=0, "-", H170/H173)</f>
        <v>6.1880786097125225E-2</v>
      </c>
      <c r="J170" s="8">
        <f t="shared" si="12"/>
        <v>-0.2857142857142857</v>
      </c>
      <c r="K170" s="9">
        <f t="shared" si="13"/>
        <v>-9.1863517060367453E-2</v>
      </c>
    </row>
    <row r="171" spans="1:11" x14ac:dyDescent="0.2">
      <c r="A171" s="7" t="s">
        <v>498</v>
      </c>
      <c r="B171" s="65">
        <v>38</v>
      </c>
      <c r="C171" s="34">
        <f>IF(B173=0, "-", B171/B173)</f>
        <v>5.7401812688821753E-2</v>
      </c>
      <c r="D171" s="65">
        <v>28</v>
      </c>
      <c r="E171" s="9">
        <f>IF(D173=0, "-", D171/D173)</f>
        <v>0.05</v>
      </c>
      <c r="F171" s="81">
        <v>217</v>
      </c>
      <c r="G171" s="34">
        <f>IF(F173=0, "-", F171/F173)</f>
        <v>3.9933750460066253E-2</v>
      </c>
      <c r="H171" s="65">
        <v>354</v>
      </c>
      <c r="I171" s="9">
        <f>IF(H173=0, "-", H171/H173)</f>
        <v>5.7495533539061228E-2</v>
      </c>
      <c r="J171" s="8">
        <f t="shared" si="12"/>
        <v>0.35714285714285715</v>
      </c>
      <c r="K171" s="9">
        <f t="shared" si="13"/>
        <v>-0.38700564971751411</v>
      </c>
    </row>
    <row r="172" spans="1:11" x14ac:dyDescent="0.2">
      <c r="A172" s="2"/>
      <c r="B172" s="68"/>
      <c r="C172" s="33"/>
      <c r="D172" s="68"/>
      <c r="E172" s="6"/>
      <c r="F172" s="82"/>
      <c r="G172" s="33"/>
      <c r="H172" s="68"/>
      <c r="I172" s="6"/>
      <c r="J172" s="5"/>
      <c r="K172" s="6"/>
    </row>
    <row r="173" spans="1:11" s="43" customFormat="1" x14ac:dyDescent="0.2">
      <c r="A173" s="162" t="s">
        <v>641</v>
      </c>
      <c r="B173" s="71">
        <f>SUM(B153:B172)</f>
        <v>662</v>
      </c>
      <c r="C173" s="40">
        <f>B173/26370</f>
        <v>2.5104285172544559E-2</v>
      </c>
      <c r="D173" s="71">
        <f>SUM(D153:D172)</f>
        <v>560</v>
      </c>
      <c r="E173" s="41">
        <f>D173/24255</f>
        <v>2.3088023088023088E-2</v>
      </c>
      <c r="F173" s="77">
        <f>SUM(F153:F172)</f>
        <v>5434</v>
      </c>
      <c r="G173" s="42">
        <f>F173/226467</f>
        <v>2.3994665889511498E-2</v>
      </c>
      <c r="H173" s="71">
        <f>SUM(H153:H172)</f>
        <v>6157</v>
      </c>
      <c r="I173" s="41">
        <f>H173/304382</f>
        <v>2.0227871556136697E-2</v>
      </c>
      <c r="J173" s="37">
        <f>IF(D173=0, "-", IF((B173-D173)/D173&lt;10, (B173-D173)/D173, "&gt;999%"))</f>
        <v>0.18214285714285713</v>
      </c>
      <c r="K173" s="38">
        <f>IF(H173=0, "-", IF((F173-H173)/H173&lt;10, (F173-H173)/H173, "&gt;999%"))</f>
        <v>-0.11742731849926913</v>
      </c>
    </row>
    <row r="174" spans="1:11" x14ac:dyDescent="0.2">
      <c r="B174" s="83"/>
      <c r="D174" s="83"/>
      <c r="F174" s="83"/>
      <c r="H174" s="83"/>
    </row>
    <row r="175" spans="1:11" s="43" customFormat="1" x14ac:dyDescent="0.2">
      <c r="A175" s="162" t="s">
        <v>640</v>
      </c>
      <c r="B175" s="71">
        <v>3216</v>
      </c>
      <c r="C175" s="40">
        <f>B175/26370</f>
        <v>0.12195676905574517</v>
      </c>
      <c r="D175" s="71">
        <v>3165</v>
      </c>
      <c r="E175" s="41">
        <f>D175/24255</f>
        <v>0.13048855905998763</v>
      </c>
      <c r="F175" s="77">
        <v>28178</v>
      </c>
      <c r="G175" s="42">
        <f>F175/226467</f>
        <v>0.12442430906048121</v>
      </c>
      <c r="H175" s="71">
        <v>36244</v>
      </c>
      <c r="I175" s="41">
        <f>H175/304382</f>
        <v>0.11907405825574442</v>
      </c>
      <c r="J175" s="37">
        <f>IF(D175=0, "-", IF((B175-D175)/D175&lt;10, (B175-D175)/D175, "&gt;999%"))</f>
        <v>1.6113744075829384E-2</v>
      </c>
      <c r="K175" s="38">
        <f>IF(H175=0, "-", IF((F175-H175)/H175&lt;10, (F175-H175)/H175, "&gt;999%"))</f>
        <v>-0.22254718022293346</v>
      </c>
    </row>
    <row r="176" spans="1:11" x14ac:dyDescent="0.2">
      <c r="B176" s="83"/>
      <c r="D176" s="83"/>
      <c r="F176" s="83"/>
      <c r="H176" s="83"/>
    </row>
    <row r="177" spans="1:11" ht="15.75" x14ac:dyDescent="0.25">
      <c r="A177" s="164" t="s">
        <v>126</v>
      </c>
      <c r="B177" s="196" t="s">
        <v>1</v>
      </c>
      <c r="C177" s="200"/>
      <c r="D177" s="200"/>
      <c r="E177" s="197"/>
      <c r="F177" s="196" t="s">
        <v>14</v>
      </c>
      <c r="G177" s="200"/>
      <c r="H177" s="200"/>
      <c r="I177" s="197"/>
      <c r="J177" s="196" t="s">
        <v>15</v>
      </c>
      <c r="K177" s="197"/>
    </row>
    <row r="178" spans="1:11" x14ac:dyDescent="0.2">
      <c r="A178" s="22"/>
      <c r="B178" s="196">
        <f>VALUE(RIGHT($B$2, 4))</f>
        <v>2020</v>
      </c>
      <c r="C178" s="197"/>
      <c r="D178" s="196">
        <f>B178-1</f>
        <v>2019</v>
      </c>
      <c r="E178" s="204"/>
      <c r="F178" s="196">
        <f>B178</f>
        <v>2020</v>
      </c>
      <c r="G178" s="204"/>
      <c r="H178" s="196">
        <f>D178</f>
        <v>2019</v>
      </c>
      <c r="I178" s="204"/>
      <c r="J178" s="140" t="s">
        <v>4</v>
      </c>
      <c r="K178" s="141" t="s">
        <v>2</v>
      </c>
    </row>
    <row r="179" spans="1:11" x14ac:dyDescent="0.2">
      <c r="A179" s="163" t="s">
        <v>159</v>
      </c>
      <c r="B179" s="61" t="s">
        <v>12</v>
      </c>
      <c r="C179" s="62" t="s">
        <v>13</v>
      </c>
      <c r="D179" s="61" t="s">
        <v>12</v>
      </c>
      <c r="E179" s="63" t="s">
        <v>13</v>
      </c>
      <c r="F179" s="62" t="s">
        <v>12</v>
      </c>
      <c r="G179" s="62" t="s">
        <v>13</v>
      </c>
      <c r="H179" s="61" t="s">
        <v>12</v>
      </c>
      <c r="I179" s="63" t="s">
        <v>13</v>
      </c>
      <c r="J179" s="61"/>
      <c r="K179" s="63"/>
    </row>
    <row r="180" spans="1:11" x14ac:dyDescent="0.2">
      <c r="A180" s="7" t="s">
        <v>499</v>
      </c>
      <c r="B180" s="65">
        <v>107</v>
      </c>
      <c r="C180" s="34">
        <f>IF(B183=0, "-", B180/B183)</f>
        <v>0.20980392156862746</v>
      </c>
      <c r="D180" s="65">
        <v>57</v>
      </c>
      <c r="E180" s="9">
        <f>IF(D183=0, "-", D180/D183)</f>
        <v>0.20212765957446807</v>
      </c>
      <c r="F180" s="81">
        <v>759</v>
      </c>
      <c r="G180" s="34">
        <f>IF(F183=0, "-", F180/F183)</f>
        <v>0.2069247546346783</v>
      </c>
      <c r="H180" s="65">
        <v>588</v>
      </c>
      <c r="I180" s="9">
        <f>IF(H183=0, "-", H180/H183)</f>
        <v>0.15793714746172441</v>
      </c>
      <c r="J180" s="8">
        <f>IF(D180=0, "-", IF((B180-D180)/D180&lt;10, (B180-D180)/D180, "&gt;999%"))</f>
        <v>0.8771929824561403</v>
      </c>
      <c r="K180" s="9">
        <f>IF(H180=0, "-", IF((F180-H180)/H180&lt;10, (F180-H180)/H180, "&gt;999%"))</f>
        <v>0.29081632653061223</v>
      </c>
    </row>
    <row r="181" spans="1:11" x14ac:dyDescent="0.2">
      <c r="A181" s="7" t="s">
        <v>500</v>
      </c>
      <c r="B181" s="65">
        <v>403</v>
      </c>
      <c r="C181" s="34">
        <f>IF(B183=0, "-", B181/B183)</f>
        <v>0.79019607843137252</v>
      </c>
      <c r="D181" s="65">
        <v>225</v>
      </c>
      <c r="E181" s="9">
        <f>IF(D183=0, "-", D181/D183)</f>
        <v>0.7978723404255319</v>
      </c>
      <c r="F181" s="81">
        <v>2909</v>
      </c>
      <c r="G181" s="34">
        <f>IF(F183=0, "-", F181/F183)</f>
        <v>0.7930752453653217</v>
      </c>
      <c r="H181" s="65">
        <v>3135</v>
      </c>
      <c r="I181" s="9">
        <f>IF(H183=0, "-", H181/H183)</f>
        <v>0.84206285253827562</v>
      </c>
      <c r="J181" s="8">
        <f>IF(D181=0, "-", IF((B181-D181)/D181&lt;10, (B181-D181)/D181, "&gt;999%"))</f>
        <v>0.7911111111111111</v>
      </c>
      <c r="K181" s="9">
        <f>IF(H181=0, "-", IF((F181-H181)/H181&lt;10, (F181-H181)/H181, "&gt;999%"))</f>
        <v>-7.2089314194577356E-2</v>
      </c>
    </row>
    <row r="182" spans="1:11" x14ac:dyDescent="0.2">
      <c r="A182" s="2"/>
      <c r="B182" s="68"/>
      <c r="C182" s="33"/>
      <c r="D182" s="68"/>
      <c r="E182" s="6"/>
      <c r="F182" s="82"/>
      <c r="G182" s="33"/>
      <c r="H182" s="68"/>
      <c r="I182" s="6"/>
      <c r="J182" s="5"/>
      <c r="K182" s="6"/>
    </row>
    <row r="183" spans="1:11" s="43" customFormat="1" x14ac:dyDescent="0.2">
      <c r="A183" s="162" t="s">
        <v>639</v>
      </c>
      <c r="B183" s="71">
        <f>SUM(B180:B182)</f>
        <v>510</v>
      </c>
      <c r="C183" s="40">
        <f>B183/26370</f>
        <v>1.9340159271899887E-2</v>
      </c>
      <c r="D183" s="71">
        <f>SUM(D180:D182)</f>
        <v>282</v>
      </c>
      <c r="E183" s="41">
        <f>D183/24255</f>
        <v>1.1626468769325913E-2</v>
      </c>
      <c r="F183" s="77">
        <f>SUM(F180:F182)</f>
        <v>3668</v>
      </c>
      <c r="G183" s="42">
        <f>F183/226467</f>
        <v>1.6196620258139154E-2</v>
      </c>
      <c r="H183" s="71">
        <f>SUM(H180:H182)</f>
        <v>3723</v>
      </c>
      <c r="I183" s="41">
        <f>H183/304382</f>
        <v>1.2231340880866805E-2</v>
      </c>
      <c r="J183" s="37">
        <f>IF(D183=0, "-", IF((B183-D183)/D183&lt;10, (B183-D183)/D183, "&gt;999%"))</f>
        <v>0.80851063829787229</v>
      </c>
      <c r="K183" s="38">
        <f>IF(H183=0, "-", IF((F183-H183)/H183&lt;10, (F183-H183)/H183, "&gt;999%"))</f>
        <v>-1.4773032500671501E-2</v>
      </c>
    </row>
    <row r="184" spans="1:11" x14ac:dyDescent="0.2">
      <c r="B184" s="83"/>
      <c r="D184" s="83"/>
      <c r="F184" s="83"/>
      <c r="H184" s="83"/>
    </row>
    <row r="185" spans="1:11" x14ac:dyDescent="0.2">
      <c r="A185" s="163" t="s">
        <v>160</v>
      </c>
      <c r="B185" s="61" t="s">
        <v>12</v>
      </c>
      <c r="C185" s="62" t="s">
        <v>13</v>
      </c>
      <c r="D185" s="61" t="s">
        <v>12</v>
      </c>
      <c r="E185" s="63" t="s">
        <v>13</v>
      </c>
      <c r="F185" s="62" t="s">
        <v>12</v>
      </c>
      <c r="G185" s="62" t="s">
        <v>13</v>
      </c>
      <c r="H185" s="61" t="s">
        <v>12</v>
      </c>
      <c r="I185" s="63" t="s">
        <v>13</v>
      </c>
      <c r="J185" s="61"/>
      <c r="K185" s="63"/>
    </row>
    <row r="186" spans="1:11" x14ac:dyDescent="0.2">
      <c r="A186" s="7" t="s">
        <v>501</v>
      </c>
      <c r="B186" s="65">
        <v>0</v>
      </c>
      <c r="C186" s="34">
        <f>IF(B200=0, "-", B186/B200)</f>
        <v>0</v>
      </c>
      <c r="D186" s="65">
        <v>0</v>
      </c>
      <c r="E186" s="9">
        <f>IF(D200=0, "-", D186/D200)</f>
        <v>0</v>
      </c>
      <c r="F186" s="81">
        <v>1</v>
      </c>
      <c r="G186" s="34">
        <f>IF(F200=0, "-", F186/F200)</f>
        <v>9.4607379375591296E-4</v>
      </c>
      <c r="H186" s="65">
        <v>0</v>
      </c>
      <c r="I186" s="9">
        <f>IF(H200=0, "-", H186/H200)</f>
        <v>0</v>
      </c>
      <c r="J186" s="8" t="str">
        <f t="shared" ref="J186:J198" si="14">IF(D186=0, "-", IF((B186-D186)/D186&lt;10, (B186-D186)/D186, "&gt;999%"))</f>
        <v>-</v>
      </c>
      <c r="K186" s="9" t="str">
        <f t="shared" ref="K186:K198" si="15">IF(H186=0, "-", IF((F186-H186)/H186&lt;10, (F186-H186)/H186, "&gt;999%"))</f>
        <v>-</v>
      </c>
    </row>
    <row r="187" spans="1:11" x14ac:dyDescent="0.2">
      <c r="A187" s="7" t="s">
        <v>502</v>
      </c>
      <c r="B187" s="65">
        <v>9</v>
      </c>
      <c r="C187" s="34">
        <f>IF(B200=0, "-", B187/B200)</f>
        <v>8.8235294117647065E-2</v>
      </c>
      <c r="D187" s="65">
        <v>8</v>
      </c>
      <c r="E187" s="9">
        <f>IF(D200=0, "-", D187/D200)</f>
        <v>8.3333333333333329E-2</v>
      </c>
      <c r="F187" s="81">
        <v>86</v>
      </c>
      <c r="G187" s="34">
        <f>IF(F200=0, "-", F187/F200)</f>
        <v>8.136234626300852E-2</v>
      </c>
      <c r="H187" s="65">
        <v>134</v>
      </c>
      <c r="I187" s="9">
        <f>IF(H200=0, "-", H187/H200)</f>
        <v>0.10113207547169811</v>
      </c>
      <c r="J187" s="8">
        <f t="shared" si="14"/>
        <v>0.125</v>
      </c>
      <c r="K187" s="9">
        <f t="shared" si="15"/>
        <v>-0.35820895522388058</v>
      </c>
    </row>
    <row r="188" spans="1:11" x14ac:dyDescent="0.2">
      <c r="A188" s="7" t="s">
        <v>503</v>
      </c>
      <c r="B188" s="65">
        <v>1</v>
      </c>
      <c r="C188" s="34">
        <f>IF(B200=0, "-", B188/B200)</f>
        <v>9.8039215686274508E-3</v>
      </c>
      <c r="D188" s="65">
        <v>3</v>
      </c>
      <c r="E188" s="9">
        <f>IF(D200=0, "-", D188/D200)</f>
        <v>3.125E-2</v>
      </c>
      <c r="F188" s="81">
        <v>11</v>
      </c>
      <c r="G188" s="34">
        <f>IF(F200=0, "-", F188/F200)</f>
        <v>1.0406811731315043E-2</v>
      </c>
      <c r="H188" s="65">
        <v>21</v>
      </c>
      <c r="I188" s="9">
        <f>IF(H200=0, "-", H188/H200)</f>
        <v>1.5849056603773583E-2</v>
      </c>
      <c r="J188" s="8">
        <f t="shared" si="14"/>
        <v>-0.66666666666666663</v>
      </c>
      <c r="K188" s="9">
        <f t="shared" si="15"/>
        <v>-0.47619047619047616</v>
      </c>
    </row>
    <row r="189" spans="1:11" x14ac:dyDescent="0.2">
      <c r="A189" s="7" t="s">
        <v>504</v>
      </c>
      <c r="B189" s="65">
        <v>17</v>
      </c>
      <c r="C189" s="34">
        <f>IF(B200=0, "-", B189/B200)</f>
        <v>0.16666666666666666</v>
      </c>
      <c r="D189" s="65">
        <v>9</v>
      </c>
      <c r="E189" s="9">
        <f>IF(D200=0, "-", D189/D200)</f>
        <v>9.375E-2</v>
      </c>
      <c r="F189" s="81">
        <v>202</v>
      </c>
      <c r="G189" s="34">
        <f>IF(F200=0, "-", F189/F200)</f>
        <v>0.19110690633869443</v>
      </c>
      <c r="H189" s="65">
        <v>210</v>
      </c>
      <c r="I189" s="9">
        <f>IF(H200=0, "-", H189/H200)</f>
        <v>0.15849056603773584</v>
      </c>
      <c r="J189" s="8">
        <f t="shared" si="14"/>
        <v>0.88888888888888884</v>
      </c>
      <c r="K189" s="9">
        <f t="shared" si="15"/>
        <v>-3.8095238095238099E-2</v>
      </c>
    </row>
    <row r="190" spans="1:11" x14ac:dyDescent="0.2">
      <c r="A190" s="7" t="s">
        <v>505</v>
      </c>
      <c r="B190" s="65">
        <v>0</v>
      </c>
      <c r="C190" s="34">
        <f>IF(B200=0, "-", B190/B200)</f>
        <v>0</v>
      </c>
      <c r="D190" s="65">
        <v>0</v>
      </c>
      <c r="E190" s="9">
        <f>IF(D200=0, "-", D190/D200)</f>
        <v>0</v>
      </c>
      <c r="F190" s="81">
        <v>0</v>
      </c>
      <c r="G190" s="34">
        <f>IF(F200=0, "-", F190/F200)</f>
        <v>0</v>
      </c>
      <c r="H190" s="65">
        <v>32</v>
      </c>
      <c r="I190" s="9">
        <f>IF(H200=0, "-", H190/H200)</f>
        <v>2.4150943396226414E-2</v>
      </c>
      <c r="J190" s="8" t="str">
        <f t="shared" si="14"/>
        <v>-</v>
      </c>
      <c r="K190" s="9">
        <f t="shared" si="15"/>
        <v>-1</v>
      </c>
    </row>
    <row r="191" spans="1:11" x14ac:dyDescent="0.2">
      <c r="A191" s="7" t="s">
        <v>506</v>
      </c>
      <c r="B191" s="65">
        <v>4</v>
      </c>
      <c r="C191" s="34">
        <f>IF(B200=0, "-", B191/B200)</f>
        <v>3.9215686274509803E-2</v>
      </c>
      <c r="D191" s="65">
        <v>0</v>
      </c>
      <c r="E191" s="9">
        <f>IF(D200=0, "-", D191/D200)</f>
        <v>0</v>
      </c>
      <c r="F191" s="81">
        <v>21</v>
      </c>
      <c r="G191" s="34">
        <f>IF(F200=0, "-", F191/F200)</f>
        <v>1.9867549668874173E-2</v>
      </c>
      <c r="H191" s="65">
        <v>26</v>
      </c>
      <c r="I191" s="9">
        <f>IF(H200=0, "-", H191/H200)</f>
        <v>1.9622641509433963E-2</v>
      </c>
      <c r="J191" s="8" t="str">
        <f t="shared" si="14"/>
        <v>-</v>
      </c>
      <c r="K191" s="9">
        <f t="shared" si="15"/>
        <v>-0.19230769230769232</v>
      </c>
    </row>
    <row r="192" spans="1:11" x14ac:dyDescent="0.2">
      <c r="A192" s="7" t="s">
        <v>507</v>
      </c>
      <c r="B192" s="65">
        <v>18</v>
      </c>
      <c r="C192" s="34">
        <f>IF(B200=0, "-", B192/B200)</f>
        <v>0.17647058823529413</v>
      </c>
      <c r="D192" s="65">
        <v>31</v>
      </c>
      <c r="E192" s="9">
        <f>IF(D200=0, "-", D192/D200)</f>
        <v>0.32291666666666669</v>
      </c>
      <c r="F192" s="81">
        <v>193</v>
      </c>
      <c r="G192" s="34">
        <f>IF(F200=0, "-", F192/F200)</f>
        <v>0.1825922421948912</v>
      </c>
      <c r="H192" s="65">
        <v>378</v>
      </c>
      <c r="I192" s="9">
        <f>IF(H200=0, "-", H192/H200)</f>
        <v>0.28528301886792451</v>
      </c>
      <c r="J192" s="8">
        <f t="shared" si="14"/>
        <v>-0.41935483870967744</v>
      </c>
      <c r="K192" s="9">
        <f t="shared" si="15"/>
        <v>-0.48941798941798942</v>
      </c>
    </row>
    <row r="193" spans="1:11" x14ac:dyDescent="0.2">
      <c r="A193" s="7" t="s">
        <v>508</v>
      </c>
      <c r="B193" s="65">
        <v>0</v>
      </c>
      <c r="C193" s="34">
        <f>IF(B200=0, "-", B193/B200)</f>
        <v>0</v>
      </c>
      <c r="D193" s="65">
        <v>3</v>
      </c>
      <c r="E193" s="9">
        <f>IF(D200=0, "-", D193/D200)</f>
        <v>3.125E-2</v>
      </c>
      <c r="F193" s="81">
        <v>52</v>
      </c>
      <c r="G193" s="34">
        <f>IF(F200=0, "-", F193/F200)</f>
        <v>4.9195837275307477E-2</v>
      </c>
      <c r="H193" s="65">
        <v>101</v>
      </c>
      <c r="I193" s="9">
        <f>IF(H200=0, "-", H193/H200)</f>
        <v>7.6226415094339625E-2</v>
      </c>
      <c r="J193" s="8">
        <f t="shared" si="14"/>
        <v>-1</v>
      </c>
      <c r="K193" s="9">
        <f t="shared" si="15"/>
        <v>-0.48514851485148514</v>
      </c>
    </row>
    <row r="194" spans="1:11" x14ac:dyDescent="0.2">
      <c r="A194" s="7" t="s">
        <v>509</v>
      </c>
      <c r="B194" s="65">
        <v>11</v>
      </c>
      <c r="C194" s="34">
        <f>IF(B200=0, "-", B194/B200)</f>
        <v>0.10784313725490197</v>
      </c>
      <c r="D194" s="65">
        <v>9</v>
      </c>
      <c r="E194" s="9">
        <f>IF(D200=0, "-", D194/D200)</f>
        <v>9.375E-2</v>
      </c>
      <c r="F194" s="81">
        <v>88</v>
      </c>
      <c r="G194" s="34">
        <f>IF(F200=0, "-", F194/F200)</f>
        <v>8.3254493850520347E-2</v>
      </c>
      <c r="H194" s="65">
        <v>151</v>
      </c>
      <c r="I194" s="9">
        <f>IF(H200=0, "-", H194/H200)</f>
        <v>0.11396226415094339</v>
      </c>
      <c r="J194" s="8">
        <f t="shared" si="14"/>
        <v>0.22222222222222221</v>
      </c>
      <c r="K194" s="9">
        <f t="shared" si="15"/>
        <v>-0.41721854304635764</v>
      </c>
    </row>
    <row r="195" spans="1:11" x14ac:dyDescent="0.2">
      <c r="A195" s="7" t="s">
        <v>510</v>
      </c>
      <c r="B195" s="65">
        <v>19</v>
      </c>
      <c r="C195" s="34">
        <f>IF(B200=0, "-", B195/B200)</f>
        <v>0.18627450980392157</v>
      </c>
      <c r="D195" s="65">
        <v>6</v>
      </c>
      <c r="E195" s="9">
        <f>IF(D200=0, "-", D195/D200)</f>
        <v>6.25E-2</v>
      </c>
      <c r="F195" s="81">
        <v>91</v>
      </c>
      <c r="G195" s="34">
        <f>IF(F200=0, "-", F195/F200)</f>
        <v>8.6092715231788075E-2</v>
      </c>
      <c r="H195" s="65">
        <v>102</v>
      </c>
      <c r="I195" s="9">
        <f>IF(H200=0, "-", H195/H200)</f>
        <v>7.6981132075471692E-2</v>
      </c>
      <c r="J195" s="8">
        <f t="shared" si="14"/>
        <v>2.1666666666666665</v>
      </c>
      <c r="K195" s="9">
        <f t="shared" si="15"/>
        <v>-0.10784313725490197</v>
      </c>
    </row>
    <row r="196" spans="1:11" x14ac:dyDescent="0.2">
      <c r="A196" s="7" t="s">
        <v>511</v>
      </c>
      <c r="B196" s="65">
        <v>23</v>
      </c>
      <c r="C196" s="34">
        <f>IF(B200=0, "-", B196/B200)</f>
        <v>0.22549019607843138</v>
      </c>
      <c r="D196" s="65">
        <v>26</v>
      </c>
      <c r="E196" s="9">
        <f>IF(D200=0, "-", D196/D200)</f>
        <v>0.27083333333333331</v>
      </c>
      <c r="F196" s="81">
        <v>303</v>
      </c>
      <c r="G196" s="34">
        <f>IF(F200=0, "-", F196/F200)</f>
        <v>0.28666035950804164</v>
      </c>
      <c r="H196" s="65">
        <v>140</v>
      </c>
      <c r="I196" s="9">
        <f>IF(H200=0, "-", H196/H200)</f>
        <v>0.10566037735849057</v>
      </c>
      <c r="J196" s="8">
        <f t="shared" si="14"/>
        <v>-0.11538461538461539</v>
      </c>
      <c r="K196" s="9">
        <f t="shared" si="15"/>
        <v>1.1642857142857144</v>
      </c>
    </row>
    <row r="197" spans="1:11" x14ac:dyDescent="0.2">
      <c r="A197" s="7" t="s">
        <v>512</v>
      </c>
      <c r="B197" s="65">
        <v>0</v>
      </c>
      <c r="C197" s="34">
        <f>IF(B200=0, "-", B197/B200)</f>
        <v>0</v>
      </c>
      <c r="D197" s="65">
        <v>0</v>
      </c>
      <c r="E197" s="9">
        <f>IF(D200=0, "-", D197/D200)</f>
        <v>0</v>
      </c>
      <c r="F197" s="81">
        <v>2</v>
      </c>
      <c r="G197" s="34">
        <f>IF(F200=0, "-", F197/F200)</f>
        <v>1.8921475875118259E-3</v>
      </c>
      <c r="H197" s="65">
        <v>20</v>
      </c>
      <c r="I197" s="9">
        <f>IF(H200=0, "-", H197/H200)</f>
        <v>1.509433962264151E-2</v>
      </c>
      <c r="J197" s="8" t="str">
        <f t="shared" si="14"/>
        <v>-</v>
      </c>
      <c r="K197" s="9">
        <f t="shared" si="15"/>
        <v>-0.9</v>
      </c>
    </row>
    <row r="198" spans="1:11" x14ac:dyDescent="0.2">
      <c r="A198" s="7" t="s">
        <v>513</v>
      </c>
      <c r="B198" s="65">
        <v>0</v>
      </c>
      <c r="C198" s="34">
        <f>IF(B200=0, "-", B198/B200)</f>
        <v>0</v>
      </c>
      <c r="D198" s="65">
        <v>1</v>
      </c>
      <c r="E198" s="9">
        <f>IF(D200=0, "-", D198/D200)</f>
        <v>1.0416666666666666E-2</v>
      </c>
      <c r="F198" s="81">
        <v>7</v>
      </c>
      <c r="G198" s="34">
        <f>IF(F200=0, "-", F198/F200)</f>
        <v>6.6225165562913907E-3</v>
      </c>
      <c r="H198" s="65">
        <v>10</v>
      </c>
      <c r="I198" s="9">
        <f>IF(H200=0, "-", H198/H200)</f>
        <v>7.5471698113207548E-3</v>
      </c>
      <c r="J198" s="8">
        <f t="shared" si="14"/>
        <v>-1</v>
      </c>
      <c r="K198" s="9">
        <f t="shared" si="15"/>
        <v>-0.3</v>
      </c>
    </row>
    <row r="199" spans="1:11" x14ac:dyDescent="0.2">
      <c r="A199" s="2"/>
      <c r="B199" s="68"/>
      <c r="C199" s="33"/>
      <c r="D199" s="68"/>
      <c r="E199" s="6"/>
      <c r="F199" s="82"/>
      <c r="G199" s="33"/>
      <c r="H199" s="68"/>
      <c r="I199" s="6"/>
      <c r="J199" s="5"/>
      <c r="K199" s="6"/>
    </row>
    <row r="200" spans="1:11" s="43" customFormat="1" x14ac:dyDescent="0.2">
      <c r="A200" s="162" t="s">
        <v>638</v>
      </c>
      <c r="B200" s="71">
        <f>SUM(B186:B199)</f>
        <v>102</v>
      </c>
      <c r="C200" s="40">
        <f>B200/26370</f>
        <v>3.8680318543799774E-3</v>
      </c>
      <c r="D200" s="71">
        <f>SUM(D186:D199)</f>
        <v>96</v>
      </c>
      <c r="E200" s="41">
        <f>D200/24255</f>
        <v>3.9579468150896724E-3</v>
      </c>
      <c r="F200" s="77">
        <f>SUM(F186:F199)</f>
        <v>1057</v>
      </c>
      <c r="G200" s="42">
        <f>F200/226467</f>
        <v>4.6673466774408631E-3</v>
      </c>
      <c r="H200" s="71">
        <f>SUM(H186:H199)</f>
        <v>1325</v>
      </c>
      <c r="I200" s="41">
        <f>H200/304382</f>
        <v>4.3530826395778988E-3</v>
      </c>
      <c r="J200" s="37">
        <f>IF(D200=0, "-", IF((B200-D200)/D200&lt;10, (B200-D200)/D200, "&gt;999%"))</f>
        <v>6.25E-2</v>
      </c>
      <c r="K200" s="38">
        <f>IF(H200=0, "-", IF((F200-H200)/H200&lt;10, (F200-H200)/H200, "&gt;999%"))</f>
        <v>-0.20226415094339623</v>
      </c>
    </row>
    <row r="201" spans="1:11" x14ac:dyDescent="0.2">
      <c r="B201" s="83"/>
      <c r="D201" s="83"/>
      <c r="F201" s="83"/>
      <c r="H201" s="83"/>
    </row>
    <row r="202" spans="1:11" s="43" customFormat="1" x14ac:dyDescent="0.2">
      <c r="A202" s="162" t="s">
        <v>637</v>
      </c>
      <c r="B202" s="71">
        <v>612</v>
      </c>
      <c r="C202" s="40">
        <f>B202/26370</f>
        <v>2.3208191126279865E-2</v>
      </c>
      <c r="D202" s="71">
        <v>378</v>
      </c>
      <c r="E202" s="41">
        <f>D202/24255</f>
        <v>1.5584415584415584E-2</v>
      </c>
      <c r="F202" s="77">
        <v>4725</v>
      </c>
      <c r="G202" s="42">
        <f>F202/226467</f>
        <v>2.0863966935580017E-2</v>
      </c>
      <c r="H202" s="71">
        <v>5048</v>
      </c>
      <c r="I202" s="41">
        <f>H202/304382</f>
        <v>1.6584423520444706E-2</v>
      </c>
      <c r="J202" s="37">
        <f>IF(D202=0, "-", IF((B202-D202)/D202&lt;10, (B202-D202)/D202, "&gt;999%"))</f>
        <v>0.61904761904761907</v>
      </c>
      <c r="K202" s="38">
        <f>IF(H202=0, "-", IF((F202-H202)/H202&lt;10, (F202-H202)/H202, "&gt;999%"))</f>
        <v>-6.3985736925515055E-2</v>
      </c>
    </row>
    <row r="203" spans="1:11" x14ac:dyDescent="0.2">
      <c r="B203" s="83"/>
      <c r="D203" s="83"/>
      <c r="F203" s="83"/>
      <c r="H203" s="83"/>
    </row>
    <row r="204" spans="1:11" x14ac:dyDescent="0.2">
      <c r="A204" s="27" t="s">
        <v>635</v>
      </c>
      <c r="B204" s="71">
        <f>B208-B206</f>
        <v>11289</v>
      </c>
      <c r="C204" s="40">
        <f>B204/26370</f>
        <v>0.42810011376564278</v>
      </c>
      <c r="D204" s="71">
        <f>D208-D206</f>
        <v>9679</v>
      </c>
      <c r="E204" s="41">
        <f>D204/24255</f>
        <v>0.39905174190888476</v>
      </c>
      <c r="F204" s="77">
        <f>F208-F206</f>
        <v>92037</v>
      </c>
      <c r="G204" s="42">
        <f>F204/226467</f>
        <v>0.40640358197883136</v>
      </c>
      <c r="H204" s="71">
        <f>H208-H206</f>
        <v>118209</v>
      </c>
      <c r="I204" s="41">
        <f>H204/304382</f>
        <v>0.38835739301272743</v>
      </c>
      <c r="J204" s="37">
        <f>IF(D204=0, "-", IF((B204-D204)/D204&lt;10, (B204-D204)/D204, "&gt;999%"))</f>
        <v>0.1663394978820126</v>
      </c>
      <c r="K204" s="38">
        <f>IF(H204=0, "-", IF((F204-H204)/H204&lt;10, (F204-H204)/H204, "&gt;999%"))</f>
        <v>-0.22140446158921909</v>
      </c>
    </row>
    <row r="205" spans="1:11" x14ac:dyDescent="0.2">
      <c r="A205" s="27"/>
      <c r="B205" s="71"/>
      <c r="C205" s="40"/>
      <c r="D205" s="71"/>
      <c r="E205" s="41"/>
      <c r="F205" s="77"/>
      <c r="G205" s="42"/>
      <c r="H205" s="71"/>
      <c r="I205" s="41"/>
      <c r="J205" s="37"/>
      <c r="K205" s="38"/>
    </row>
    <row r="206" spans="1:11" x14ac:dyDescent="0.2">
      <c r="A206" s="27" t="s">
        <v>636</v>
      </c>
      <c r="B206" s="71">
        <v>2371</v>
      </c>
      <c r="C206" s="40">
        <f>B206/26370</f>
        <v>8.9912779673871818E-2</v>
      </c>
      <c r="D206" s="71">
        <v>1975</v>
      </c>
      <c r="E206" s="41">
        <f>D206/24255</f>
        <v>8.1426509997938573E-2</v>
      </c>
      <c r="F206" s="77">
        <v>20316</v>
      </c>
      <c r="G206" s="42">
        <f>F206/226467</f>
        <v>8.9708434341427223E-2</v>
      </c>
      <c r="H206" s="71">
        <v>24297</v>
      </c>
      <c r="I206" s="41">
        <f>H206/304382</f>
        <v>7.9824036900999401E-2</v>
      </c>
      <c r="J206" s="37">
        <f>IF(D206=0, "-", IF((B206-D206)/D206&lt;10, (B206-D206)/D206, "&gt;999%"))</f>
        <v>0.20050632911392405</v>
      </c>
      <c r="K206" s="38">
        <f>IF(H206=0, "-", IF((F206-H206)/H206&lt;10, (F206-H206)/H206, "&gt;999%"))</f>
        <v>-0.1638473885664897</v>
      </c>
    </row>
    <row r="207" spans="1:11" x14ac:dyDescent="0.2">
      <c r="A207" s="27"/>
      <c r="B207" s="71"/>
      <c r="C207" s="40"/>
      <c r="D207" s="71"/>
      <c r="E207" s="41"/>
      <c r="F207" s="77"/>
      <c r="G207" s="42"/>
      <c r="H207" s="71"/>
      <c r="I207" s="41"/>
      <c r="J207" s="37"/>
      <c r="K207" s="38"/>
    </row>
    <row r="208" spans="1:11" x14ac:dyDescent="0.2">
      <c r="A208" s="27" t="s">
        <v>634</v>
      </c>
      <c r="B208" s="71">
        <v>13660</v>
      </c>
      <c r="C208" s="40">
        <f>B208/26370</f>
        <v>0.51801289343951462</v>
      </c>
      <c r="D208" s="71">
        <v>11654</v>
      </c>
      <c r="E208" s="41">
        <f>D208/24255</f>
        <v>0.48047825190682336</v>
      </c>
      <c r="F208" s="77">
        <v>112353</v>
      </c>
      <c r="G208" s="42">
        <f>F208/226467</f>
        <v>0.49611201632025859</v>
      </c>
      <c r="H208" s="71">
        <v>142506</v>
      </c>
      <c r="I208" s="41">
        <f>H208/304382</f>
        <v>0.46818142991372685</v>
      </c>
      <c r="J208" s="37">
        <f>IF(D208=0, "-", IF((B208-D208)/D208&lt;10, (B208-D208)/D208, "&gt;999%"))</f>
        <v>0.17212974086150679</v>
      </c>
      <c r="K208" s="38">
        <f>IF(H208=0, "-", IF((F208-H208)/H208&lt;10, (F208-H208)/H208, "&gt;999%"))</f>
        <v>-0.21159109090143574</v>
      </c>
    </row>
  </sheetData>
  <mergeCells count="37">
    <mergeCell ref="B1:K1"/>
    <mergeCell ref="B2:K2"/>
    <mergeCell ref="B177:E177"/>
    <mergeCell ref="F177:I177"/>
    <mergeCell ref="J177:K177"/>
    <mergeCell ref="B178:C178"/>
    <mergeCell ref="D178:E178"/>
    <mergeCell ref="F178:G178"/>
    <mergeCell ref="H178:I178"/>
    <mergeCell ref="B118:E118"/>
    <mergeCell ref="F118:I118"/>
    <mergeCell ref="J118:K118"/>
    <mergeCell ref="B119:C119"/>
    <mergeCell ref="D119:E119"/>
    <mergeCell ref="F119:G119"/>
    <mergeCell ref="H119:I119"/>
    <mergeCell ref="B70:E70"/>
    <mergeCell ref="F70:I70"/>
    <mergeCell ref="J70:K70"/>
    <mergeCell ref="B71:C71"/>
    <mergeCell ref="D71:E71"/>
    <mergeCell ref="F71:G71"/>
    <mergeCell ref="H71:I71"/>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7"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662</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IF(B48=0, "-", B7/B48)</f>
        <v>2.1961932650073208E-4</v>
      </c>
      <c r="D7" s="65">
        <v>18</v>
      </c>
      <c r="E7" s="21">
        <f>IF(D48=0, "-", D7/D48)</f>
        <v>1.5445340655568904E-3</v>
      </c>
      <c r="F7" s="81">
        <v>114</v>
      </c>
      <c r="G7" s="39">
        <f>IF(F48=0, "-", F7/F48)</f>
        <v>1.0146591546287148E-3</v>
      </c>
      <c r="H7" s="65">
        <v>222</v>
      </c>
      <c r="I7" s="21">
        <f>IF(H48=0, "-", H7/H48)</f>
        <v>1.5578291440360406E-3</v>
      </c>
      <c r="J7" s="20">
        <f t="shared" ref="J7:J46" si="0">IF(D7=0, "-", IF((B7-D7)/D7&lt;10, (B7-D7)/D7, "&gt;999%"))</f>
        <v>-0.83333333333333337</v>
      </c>
      <c r="K7" s="21">
        <f t="shared" ref="K7:K46" si="1">IF(H7=0, "-", IF((F7-H7)/H7&lt;10, (F7-H7)/H7, "&gt;999%"))</f>
        <v>-0.48648648648648651</v>
      </c>
    </row>
    <row r="8" spans="1:11" x14ac:dyDescent="0.2">
      <c r="A8" s="7" t="s">
        <v>33</v>
      </c>
      <c r="B8" s="65">
        <v>0</v>
      </c>
      <c r="C8" s="39">
        <f>IF(B48=0, "-", B8/B48)</f>
        <v>0</v>
      </c>
      <c r="D8" s="65">
        <v>0</v>
      </c>
      <c r="E8" s="21">
        <f>IF(D48=0, "-", D8/D48)</f>
        <v>0</v>
      </c>
      <c r="F8" s="81">
        <v>1</v>
      </c>
      <c r="G8" s="39">
        <f>IF(F48=0, "-", F8/F48)</f>
        <v>8.9005189002518848E-6</v>
      </c>
      <c r="H8" s="65">
        <v>0</v>
      </c>
      <c r="I8" s="21">
        <f>IF(H48=0, "-", H8/H48)</f>
        <v>0</v>
      </c>
      <c r="J8" s="20" t="str">
        <f t="shared" si="0"/>
        <v>-</v>
      </c>
      <c r="K8" s="21" t="str">
        <f t="shared" si="1"/>
        <v>-</v>
      </c>
    </row>
    <row r="9" spans="1:11" x14ac:dyDescent="0.2">
      <c r="A9" s="7" t="s">
        <v>34</v>
      </c>
      <c r="B9" s="65">
        <v>409</v>
      </c>
      <c r="C9" s="39">
        <f>IF(B48=0, "-", B9/B48)</f>
        <v>2.9941434846266473E-2</v>
      </c>
      <c r="D9" s="65">
        <v>379</v>
      </c>
      <c r="E9" s="21">
        <f>IF(D48=0, "-", D9/D48)</f>
        <v>3.2521022824781191E-2</v>
      </c>
      <c r="F9" s="81">
        <v>2601</v>
      </c>
      <c r="G9" s="39">
        <f>IF(F48=0, "-", F9/F48)</f>
        <v>2.3150249659555151E-2</v>
      </c>
      <c r="H9" s="65">
        <v>2515</v>
      </c>
      <c r="I9" s="21">
        <f>IF(H48=0, "-", H9/H48)</f>
        <v>1.7648379717345234E-2</v>
      </c>
      <c r="J9" s="20">
        <f t="shared" si="0"/>
        <v>7.9155672823219003E-2</v>
      </c>
      <c r="K9" s="21">
        <f t="shared" si="1"/>
        <v>3.4194831013916502E-2</v>
      </c>
    </row>
    <row r="10" spans="1:11" x14ac:dyDescent="0.2">
      <c r="A10" s="7" t="s">
        <v>35</v>
      </c>
      <c r="B10" s="65">
        <v>1</v>
      </c>
      <c r="C10" s="39">
        <f>IF(B48=0, "-", B10/B48)</f>
        <v>7.3206442166910687E-5</v>
      </c>
      <c r="D10" s="65">
        <v>3</v>
      </c>
      <c r="E10" s="21">
        <f>IF(D48=0, "-", D10/D48)</f>
        <v>2.574223442594817E-4</v>
      </c>
      <c r="F10" s="81">
        <v>11</v>
      </c>
      <c r="G10" s="39">
        <f>IF(F48=0, "-", F10/F48)</f>
        <v>9.7905707902770737E-5</v>
      </c>
      <c r="H10" s="65">
        <v>21</v>
      </c>
      <c r="I10" s="21">
        <f>IF(H48=0, "-", H10/H48)</f>
        <v>1.4736221632773356E-4</v>
      </c>
      <c r="J10" s="20">
        <f t="shared" si="0"/>
        <v>-0.66666666666666663</v>
      </c>
      <c r="K10" s="21">
        <f t="shared" si="1"/>
        <v>-0.47619047619047616</v>
      </c>
    </row>
    <row r="11" spans="1:11" x14ac:dyDescent="0.2">
      <c r="A11" s="7" t="s">
        <v>36</v>
      </c>
      <c r="B11" s="65">
        <v>397</v>
      </c>
      <c r="C11" s="39">
        <f>IF(B48=0, "-", B11/B48)</f>
        <v>2.9062957540263543E-2</v>
      </c>
      <c r="D11" s="65">
        <v>355</v>
      </c>
      <c r="E11" s="21">
        <f>IF(D48=0, "-", D11/D48)</f>
        <v>3.0461644070705337E-2</v>
      </c>
      <c r="F11" s="81">
        <v>4862</v>
      </c>
      <c r="G11" s="39">
        <f>IF(F48=0, "-", F11/F48)</f>
        <v>4.3274322893024665E-2</v>
      </c>
      <c r="H11" s="65">
        <v>6807</v>
      </c>
      <c r="I11" s="21">
        <f>IF(H48=0, "-", H11/H48)</f>
        <v>4.7766409835375355E-2</v>
      </c>
      <c r="J11" s="20">
        <f t="shared" si="0"/>
        <v>0.11830985915492957</v>
      </c>
      <c r="K11" s="21">
        <f t="shared" si="1"/>
        <v>-0.28573527251358893</v>
      </c>
    </row>
    <row r="12" spans="1:11" x14ac:dyDescent="0.2">
      <c r="A12" s="7" t="s">
        <v>39</v>
      </c>
      <c r="B12" s="65">
        <v>7</v>
      </c>
      <c r="C12" s="39">
        <f>IF(B48=0, "-", B12/B48)</f>
        <v>5.1244509516837485E-4</v>
      </c>
      <c r="D12" s="65">
        <v>8</v>
      </c>
      <c r="E12" s="21">
        <f>IF(D48=0, "-", D12/D48)</f>
        <v>6.8645958469195126E-4</v>
      </c>
      <c r="F12" s="81">
        <v>35</v>
      </c>
      <c r="G12" s="39">
        <f>IF(F48=0, "-", F12/F48)</f>
        <v>3.1151816150881597E-4</v>
      </c>
      <c r="H12" s="65">
        <v>57</v>
      </c>
      <c r="I12" s="21">
        <f>IF(H48=0, "-", H12/H48)</f>
        <v>3.9998315860384828E-4</v>
      </c>
      <c r="J12" s="20">
        <f t="shared" si="0"/>
        <v>-0.125</v>
      </c>
      <c r="K12" s="21">
        <f t="shared" si="1"/>
        <v>-0.38596491228070173</v>
      </c>
    </row>
    <row r="13" spans="1:11" x14ac:dyDescent="0.2">
      <c r="A13" s="7" t="s">
        <v>43</v>
      </c>
      <c r="B13" s="65">
        <v>3</v>
      </c>
      <c r="C13" s="39">
        <f>IF(B48=0, "-", B13/B48)</f>
        <v>2.1961932650073208E-4</v>
      </c>
      <c r="D13" s="65">
        <v>4</v>
      </c>
      <c r="E13" s="21">
        <f>IF(D48=0, "-", D13/D48)</f>
        <v>3.4322979234597563E-4</v>
      </c>
      <c r="F13" s="81">
        <v>39</v>
      </c>
      <c r="G13" s="39">
        <f>IF(F48=0, "-", F13/F48)</f>
        <v>3.471202371098235E-4</v>
      </c>
      <c r="H13" s="65">
        <v>75</v>
      </c>
      <c r="I13" s="21">
        <f>IF(H48=0, "-", H13/H48)</f>
        <v>5.2629362974190559E-4</v>
      </c>
      <c r="J13" s="20">
        <f t="shared" si="0"/>
        <v>-0.25</v>
      </c>
      <c r="K13" s="21">
        <f t="shared" si="1"/>
        <v>-0.48</v>
      </c>
    </row>
    <row r="14" spans="1:11" x14ac:dyDescent="0.2">
      <c r="A14" s="7" t="s">
        <v>45</v>
      </c>
      <c r="B14" s="65">
        <v>384</v>
      </c>
      <c r="C14" s="39">
        <f>IF(B48=0, "-", B14/B48)</f>
        <v>2.8111273792093706E-2</v>
      </c>
      <c r="D14" s="65">
        <v>296</v>
      </c>
      <c r="E14" s="21">
        <f>IF(D48=0, "-", D14/D48)</f>
        <v>2.5399004633602198E-2</v>
      </c>
      <c r="F14" s="81">
        <v>3860</v>
      </c>
      <c r="G14" s="39">
        <f>IF(F48=0, "-", F14/F48)</f>
        <v>3.4356002954972271E-2</v>
      </c>
      <c r="H14" s="65">
        <v>4780</v>
      </c>
      <c r="I14" s="21">
        <f>IF(H48=0, "-", H14/H48)</f>
        <v>3.3542447335550785E-2</v>
      </c>
      <c r="J14" s="20">
        <f t="shared" si="0"/>
        <v>0.29729729729729731</v>
      </c>
      <c r="K14" s="21">
        <f t="shared" si="1"/>
        <v>-0.19246861924686193</v>
      </c>
    </row>
    <row r="15" spans="1:11" x14ac:dyDescent="0.2">
      <c r="A15" s="7" t="s">
        <v>48</v>
      </c>
      <c r="B15" s="65">
        <v>2</v>
      </c>
      <c r="C15" s="39">
        <f>IF(B48=0, "-", B15/B48)</f>
        <v>1.4641288433382137E-4</v>
      </c>
      <c r="D15" s="65">
        <v>0</v>
      </c>
      <c r="E15" s="21">
        <f>IF(D48=0, "-", D15/D48)</f>
        <v>0</v>
      </c>
      <c r="F15" s="81">
        <v>5</v>
      </c>
      <c r="G15" s="39">
        <f>IF(F48=0, "-", F15/F48)</f>
        <v>4.4502594501259421E-5</v>
      </c>
      <c r="H15" s="65">
        <v>0</v>
      </c>
      <c r="I15" s="21">
        <f>IF(H48=0, "-", H15/H48)</f>
        <v>0</v>
      </c>
      <c r="J15" s="20" t="str">
        <f t="shared" si="0"/>
        <v>-</v>
      </c>
      <c r="K15" s="21" t="str">
        <f t="shared" si="1"/>
        <v>-</v>
      </c>
    </row>
    <row r="16" spans="1:11" x14ac:dyDescent="0.2">
      <c r="A16" s="7" t="s">
        <v>50</v>
      </c>
      <c r="B16" s="65">
        <v>65</v>
      </c>
      <c r="C16" s="39">
        <f>IF(B48=0, "-", B16/B48)</f>
        <v>4.7584187408491949E-3</v>
      </c>
      <c r="D16" s="65">
        <v>48</v>
      </c>
      <c r="E16" s="21">
        <f>IF(D48=0, "-", D16/D48)</f>
        <v>4.1187575081517071E-3</v>
      </c>
      <c r="F16" s="81">
        <v>521</v>
      </c>
      <c r="G16" s="39">
        <f>IF(F48=0, "-", F16/F48)</f>
        <v>4.6371703470312322E-3</v>
      </c>
      <c r="H16" s="65">
        <v>479</v>
      </c>
      <c r="I16" s="21">
        <f>IF(H48=0, "-", H16/H48)</f>
        <v>3.3612619819516371E-3</v>
      </c>
      <c r="J16" s="20">
        <f t="shared" si="0"/>
        <v>0.35416666666666669</v>
      </c>
      <c r="K16" s="21">
        <f t="shared" si="1"/>
        <v>8.7682672233820466E-2</v>
      </c>
    </row>
    <row r="17" spans="1:11" x14ac:dyDescent="0.2">
      <c r="A17" s="7" t="s">
        <v>52</v>
      </c>
      <c r="B17" s="65">
        <v>0</v>
      </c>
      <c r="C17" s="39">
        <f>IF(B48=0, "-", B17/B48)</f>
        <v>0</v>
      </c>
      <c r="D17" s="65">
        <v>457</v>
      </c>
      <c r="E17" s="21">
        <f>IF(D48=0, "-", D17/D48)</f>
        <v>3.9214003775527716E-2</v>
      </c>
      <c r="F17" s="81">
        <v>2188</v>
      </c>
      <c r="G17" s="39">
        <f>IF(F48=0, "-", F17/F48)</f>
        <v>1.9474335353751124E-2</v>
      </c>
      <c r="H17" s="65">
        <v>6654</v>
      </c>
      <c r="I17" s="21">
        <f>IF(H48=0, "-", H17/H48)</f>
        <v>4.6692770830701863E-2</v>
      </c>
      <c r="J17" s="20">
        <f t="shared" si="0"/>
        <v>-1</v>
      </c>
      <c r="K17" s="21">
        <f t="shared" si="1"/>
        <v>-0.67117523294259096</v>
      </c>
    </row>
    <row r="18" spans="1:11" x14ac:dyDescent="0.2">
      <c r="A18" s="7" t="s">
        <v>53</v>
      </c>
      <c r="B18" s="65">
        <v>455</v>
      </c>
      <c r="C18" s="39">
        <f>IF(B48=0, "-", B18/B48)</f>
        <v>3.3308931185944364E-2</v>
      </c>
      <c r="D18" s="65">
        <v>757</v>
      </c>
      <c r="E18" s="21">
        <f>IF(D48=0, "-", D18/D48)</f>
        <v>6.4956238201475891E-2</v>
      </c>
      <c r="F18" s="81">
        <v>4524</v>
      </c>
      <c r="G18" s="39">
        <f>IF(F48=0, "-", F18/F48)</f>
        <v>4.0265947504739524E-2</v>
      </c>
      <c r="H18" s="65">
        <v>8119</v>
      </c>
      <c r="I18" s="21">
        <f>IF(H48=0, "-", H18/H48)</f>
        <v>5.6973039731660423E-2</v>
      </c>
      <c r="J18" s="20">
        <f t="shared" si="0"/>
        <v>-0.39894319682959051</v>
      </c>
      <c r="K18" s="21">
        <f t="shared" si="1"/>
        <v>-0.44278852075378738</v>
      </c>
    </row>
    <row r="19" spans="1:11" x14ac:dyDescent="0.2">
      <c r="A19" s="7" t="s">
        <v>54</v>
      </c>
      <c r="B19" s="65">
        <v>1204</v>
      </c>
      <c r="C19" s="39">
        <f>IF(B48=0, "-", B19/B48)</f>
        <v>8.8140556368960468E-2</v>
      </c>
      <c r="D19" s="65">
        <v>723</v>
      </c>
      <c r="E19" s="21">
        <f>IF(D48=0, "-", D19/D48)</f>
        <v>6.2038784966535095E-2</v>
      </c>
      <c r="F19" s="81">
        <v>8527</v>
      </c>
      <c r="G19" s="39">
        <f>IF(F48=0, "-", F19/F48)</f>
        <v>7.5894724662447816E-2</v>
      </c>
      <c r="H19" s="65">
        <v>10077</v>
      </c>
      <c r="I19" s="21">
        <f>IF(H48=0, "-", H19/H48)</f>
        <v>7.0712812092122435E-2</v>
      </c>
      <c r="J19" s="20">
        <f t="shared" si="0"/>
        <v>0.66528354080221297</v>
      </c>
      <c r="K19" s="21">
        <f t="shared" si="1"/>
        <v>-0.15381561972809368</v>
      </c>
    </row>
    <row r="20" spans="1:11" x14ac:dyDescent="0.2">
      <c r="A20" s="7" t="s">
        <v>56</v>
      </c>
      <c r="B20" s="65">
        <v>0</v>
      </c>
      <c r="C20" s="39">
        <f>IF(B48=0, "-", B20/B48)</f>
        <v>0</v>
      </c>
      <c r="D20" s="65">
        <v>2</v>
      </c>
      <c r="E20" s="21">
        <f>IF(D48=0, "-", D20/D48)</f>
        <v>1.7161489617298782E-4</v>
      </c>
      <c r="F20" s="81">
        <v>73</v>
      </c>
      <c r="G20" s="39">
        <f>IF(F48=0, "-", F20/F48)</f>
        <v>6.497378797183876E-4</v>
      </c>
      <c r="H20" s="65">
        <v>139</v>
      </c>
      <c r="I20" s="21">
        <f>IF(H48=0, "-", H20/H48)</f>
        <v>9.7539752712166503E-4</v>
      </c>
      <c r="J20" s="20">
        <f t="shared" si="0"/>
        <v>-1</v>
      </c>
      <c r="K20" s="21">
        <f t="shared" si="1"/>
        <v>-0.47482014388489208</v>
      </c>
    </row>
    <row r="21" spans="1:11" x14ac:dyDescent="0.2">
      <c r="A21" s="7" t="s">
        <v>59</v>
      </c>
      <c r="B21" s="65">
        <v>187</v>
      </c>
      <c r="C21" s="39">
        <f>IF(B48=0, "-", B21/B48)</f>
        <v>1.3689604685212299E-2</v>
      </c>
      <c r="D21" s="65">
        <v>191</v>
      </c>
      <c r="E21" s="21">
        <f>IF(D48=0, "-", D21/D48)</f>
        <v>1.6389222584520337E-2</v>
      </c>
      <c r="F21" s="81">
        <v>1231</v>
      </c>
      <c r="G21" s="39">
        <f>IF(F48=0, "-", F21/F48)</f>
        <v>1.0956538766210069E-2</v>
      </c>
      <c r="H21" s="65">
        <v>1730</v>
      </c>
      <c r="I21" s="21">
        <f>IF(H48=0, "-", H21/H48)</f>
        <v>1.2139839726046623E-2</v>
      </c>
      <c r="J21" s="20">
        <f t="shared" si="0"/>
        <v>-2.0942408376963352E-2</v>
      </c>
      <c r="K21" s="21">
        <f t="shared" si="1"/>
        <v>-0.2884393063583815</v>
      </c>
    </row>
    <row r="22" spans="1:11" x14ac:dyDescent="0.2">
      <c r="A22" s="7" t="s">
        <v>62</v>
      </c>
      <c r="B22" s="65">
        <v>17</v>
      </c>
      <c r="C22" s="39">
        <f>IF(B48=0, "-", B22/B48)</f>
        <v>1.2445095168374816E-3</v>
      </c>
      <c r="D22" s="65">
        <v>41</v>
      </c>
      <c r="E22" s="21">
        <f>IF(D48=0, "-", D22/D48)</f>
        <v>3.51810537154625E-3</v>
      </c>
      <c r="F22" s="81">
        <v>231</v>
      </c>
      <c r="G22" s="39">
        <f>IF(F48=0, "-", F22/F48)</f>
        <v>2.0560198659581854E-3</v>
      </c>
      <c r="H22" s="65">
        <v>437</v>
      </c>
      <c r="I22" s="21">
        <f>IF(H48=0, "-", H22/H48)</f>
        <v>3.06653754929617E-3</v>
      </c>
      <c r="J22" s="20">
        <f t="shared" si="0"/>
        <v>-0.58536585365853655</v>
      </c>
      <c r="K22" s="21">
        <f t="shared" si="1"/>
        <v>-0.47139588100686497</v>
      </c>
    </row>
    <row r="23" spans="1:11" x14ac:dyDescent="0.2">
      <c r="A23" s="7" t="s">
        <v>63</v>
      </c>
      <c r="B23" s="65">
        <v>223</v>
      </c>
      <c r="C23" s="39">
        <f>IF(B48=0, "-", B23/B48)</f>
        <v>1.6325036603221082E-2</v>
      </c>
      <c r="D23" s="65">
        <v>126</v>
      </c>
      <c r="E23" s="21">
        <f>IF(D48=0, "-", D23/D48)</f>
        <v>1.0811738458898233E-2</v>
      </c>
      <c r="F23" s="81">
        <v>1658</v>
      </c>
      <c r="G23" s="39">
        <f>IF(F48=0, "-", F23/F48)</f>
        <v>1.4757060336617625E-2</v>
      </c>
      <c r="H23" s="65">
        <v>2065</v>
      </c>
      <c r="I23" s="21">
        <f>IF(H48=0, "-", H23/H48)</f>
        <v>1.44906179388938E-2</v>
      </c>
      <c r="J23" s="20">
        <f t="shared" si="0"/>
        <v>0.76984126984126988</v>
      </c>
      <c r="K23" s="21">
        <f t="shared" si="1"/>
        <v>-0.19709443099273607</v>
      </c>
    </row>
    <row r="24" spans="1:11" x14ac:dyDescent="0.2">
      <c r="A24" s="7" t="s">
        <v>65</v>
      </c>
      <c r="B24" s="65">
        <v>736</v>
      </c>
      <c r="C24" s="39">
        <f>IF(B48=0, "-", B24/B48)</f>
        <v>5.3879941434846264E-2</v>
      </c>
      <c r="D24" s="65">
        <v>724</v>
      </c>
      <c r="E24" s="21">
        <f>IF(D48=0, "-", D24/D48)</f>
        <v>6.2124592414621586E-2</v>
      </c>
      <c r="F24" s="81">
        <v>6883</v>
      </c>
      <c r="G24" s="39">
        <f>IF(F48=0, "-", F24/F48)</f>
        <v>6.1262271590433723E-2</v>
      </c>
      <c r="H24" s="65">
        <v>6632</v>
      </c>
      <c r="I24" s="21">
        <f>IF(H48=0, "-", H24/H48)</f>
        <v>4.6538391365977573E-2</v>
      </c>
      <c r="J24" s="20">
        <f t="shared" si="0"/>
        <v>1.6574585635359115E-2</v>
      </c>
      <c r="K24" s="21">
        <f t="shared" si="1"/>
        <v>3.7846803377563326E-2</v>
      </c>
    </row>
    <row r="25" spans="1:11" x14ac:dyDescent="0.2">
      <c r="A25" s="7" t="s">
        <v>66</v>
      </c>
      <c r="B25" s="65">
        <v>4</v>
      </c>
      <c r="C25" s="39">
        <f>IF(B48=0, "-", B25/B48)</f>
        <v>2.9282576866764275E-4</v>
      </c>
      <c r="D25" s="65">
        <v>0</v>
      </c>
      <c r="E25" s="21">
        <f>IF(D48=0, "-", D25/D48)</f>
        <v>0</v>
      </c>
      <c r="F25" s="81">
        <v>21</v>
      </c>
      <c r="G25" s="39">
        <f>IF(F48=0, "-", F25/F48)</f>
        <v>1.8691089690528958E-4</v>
      </c>
      <c r="H25" s="65">
        <v>26</v>
      </c>
      <c r="I25" s="21">
        <f>IF(H48=0, "-", H25/H48)</f>
        <v>1.8244845831052726E-4</v>
      </c>
      <c r="J25" s="20" t="str">
        <f t="shared" si="0"/>
        <v>-</v>
      </c>
      <c r="K25" s="21">
        <f t="shared" si="1"/>
        <v>-0.19230769230769232</v>
      </c>
    </row>
    <row r="26" spans="1:11" x14ac:dyDescent="0.2">
      <c r="A26" s="7" t="s">
        <v>67</v>
      </c>
      <c r="B26" s="65">
        <v>212</v>
      </c>
      <c r="C26" s="39">
        <f>IF(B48=0, "-", B26/B48)</f>
        <v>1.5519765739385067E-2</v>
      </c>
      <c r="D26" s="65">
        <v>179</v>
      </c>
      <c r="E26" s="21">
        <f>IF(D48=0, "-", D26/D48)</f>
        <v>1.535953320748241E-2</v>
      </c>
      <c r="F26" s="81">
        <v>1740</v>
      </c>
      <c r="G26" s="39">
        <f>IF(F48=0, "-", F26/F48)</f>
        <v>1.5486902886438279E-2</v>
      </c>
      <c r="H26" s="65">
        <v>2536</v>
      </c>
      <c r="I26" s="21">
        <f>IF(H48=0, "-", H26/H48)</f>
        <v>1.7795741933672969E-2</v>
      </c>
      <c r="J26" s="20">
        <f t="shared" si="0"/>
        <v>0.18435754189944134</v>
      </c>
      <c r="K26" s="21">
        <f t="shared" si="1"/>
        <v>-0.31388012618296529</v>
      </c>
    </row>
    <row r="27" spans="1:11" x14ac:dyDescent="0.2">
      <c r="A27" s="7" t="s">
        <v>68</v>
      </c>
      <c r="B27" s="65">
        <v>27</v>
      </c>
      <c r="C27" s="39">
        <f>IF(B48=0, "-", B27/B48)</f>
        <v>1.9765739385065885E-3</v>
      </c>
      <c r="D27" s="65">
        <v>7</v>
      </c>
      <c r="E27" s="21">
        <f>IF(D48=0, "-", D27/D48)</f>
        <v>6.0065213660545733E-4</v>
      </c>
      <c r="F27" s="81">
        <v>108</v>
      </c>
      <c r="G27" s="39">
        <f>IF(F48=0, "-", F27/F48)</f>
        <v>9.6125604122720358E-4</v>
      </c>
      <c r="H27" s="65">
        <v>50</v>
      </c>
      <c r="I27" s="21">
        <f>IF(H48=0, "-", H27/H48)</f>
        <v>3.5086241982793708E-4</v>
      </c>
      <c r="J27" s="20">
        <f t="shared" si="0"/>
        <v>2.8571428571428572</v>
      </c>
      <c r="K27" s="21">
        <f t="shared" si="1"/>
        <v>1.1599999999999999</v>
      </c>
    </row>
    <row r="28" spans="1:11" x14ac:dyDescent="0.2">
      <c r="A28" s="7" t="s">
        <v>69</v>
      </c>
      <c r="B28" s="65">
        <v>230</v>
      </c>
      <c r="C28" s="39">
        <f>IF(B48=0, "-", B28/B48)</f>
        <v>1.6837481698389459E-2</v>
      </c>
      <c r="D28" s="65">
        <v>164</v>
      </c>
      <c r="E28" s="21">
        <f>IF(D48=0, "-", D28/D48)</f>
        <v>1.4072421486185E-2</v>
      </c>
      <c r="F28" s="81">
        <v>1765</v>
      </c>
      <c r="G28" s="39">
        <f>IF(F48=0, "-", F28/F48)</f>
        <v>1.5709415858944576E-2</v>
      </c>
      <c r="H28" s="65">
        <v>2186</v>
      </c>
      <c r="I28" s="21">
        <f>IF(H48=0, "-", H28/H48)</f>
        <v>1.5339704994877409E-2</v>
      </c>
      <c r="J28" s="20">
        <f t="shared" si="0"/>
        <v>0.40243902439024393</v>
      </c>
      <c r="K28" s="21">
        <f t="shared" si="1"/>
        <v>-0.19258920402561758</v>
      </c>
    </row>
    <row r="29" spans="1:11" x14ac:dyDescent="0.2">
      <c r="A29" s="7" t="s">
        <v>73</v>
      </c>
      <c r="B29" s="65">
        <v>10</v>
      </c>
      <c r="C29" s="39">
        <f>IF(B48=0, "-", B29/B48)</f>
        <v>7.320644216691069E-4</v>
      </c>
      <c r="D29" s="65">
        <v>10</v>
      </c>
      <c r="E29" s="21">
        <f>IF(D48=0, "-", D29/D48)</f>
        <v>8.5807448086493902E-4</v>
      </c>
      <c r="F29" s="81">
        <v>88</v>
      </c>
      <c r="G29" s="39">
        <f>IF(F48=0, "-", F29/F48)</f>
        <v>7.8324566322216589E-4</v>
      </c>
      <c r="H29" s="65">
        <v>93</v>
      </c>
      <c r="I29" s="21">
        <f>IF(H48=0, "-", H29/H48)</f>
        <v>6.526041008799629E-4</v>
      </c>
      <c r="J29" s="20">
        <f t="shared" si="0"/>
        <v>0</v>
      </c>
      <c r="K29" s="21">
        <f t="shared" si="1"/>
        <v>-5.3763440860215055E-2</v>
      </c>
    </row>
    <row r="30" spans="1:11" x14ac:dyDescent="0.2">
      <c r="A30" s="7" t="s">
        <v>74</v>
      </c>
      <c r="B30" s="65">
        <v>1564</v>
      </c>
      <c r="C30" s="39">
        <f>IF(B48=0, "-", B30/B48)</f>
        <v>0.11449487554904832</v>
      </c>
      <c r="D30" s="65">
        <v>1175</v>
      </c>
      <c r="E30" s="21">
        <f>IF(D48=0, "-", D30/D48)</f>
        <v>0.10082375150163034</v>
      </c>
      <c r="F30" s="81">
        <v>13266</v>
      </c>
      <c r="G30" s="39">
        <f>IF(F48=0, "-", F30/F48)</f>
        <v>0.1180742837307415</v>
      </c>
      <c r="H30" s="65">
        <v>15149</v>
      </c>
      <c r="I30" s="21">
        <f>IF(H48=0, "-", H30/H48)</f>
        <v>0.10630429595946837</v>
      </c>
      <c r="J30" s="20">
        <f t="shared" si="0"/>
        <v>0.33106382978723403</v>
      </c>
      <c r="K30" s="21">
        <f t="shared" si="1"/>
        <v>-0.12429863357317315</v>
      </c>
    </row>
    <row r="31" spans="1:11" x14ac:dyDescent="0.2">
      <c r="A31" s="7" t="s">
        <v>76</v>
      </c>
      <c r="B31" s="65">
        <v>640</v>
      </c>
      <c r="C31" s="39">
        <f>IF(B48=0, "-", B31/B48)</f>
        <v>4.6852122986822842E-2</v>
      </c>
      <c r="D31" s="65">
        <v>523</v>
      </c>
      <c r="E31" s="21">
        <f>IF(D48=0, "-", D31/D48)</f>
        <v>4.4877295349236311E-2</v>
      </c>
      <c r="F31" s="81">
        <v>5414</v>
      </c>
      <c r="G31" s="39">
        <f>IF(F48=0, "-", F31/F48)</f>
        <v>4.8187409325963701E-2</v>
      </c>
      <c r="H31" s="65">
        <v>5262</v>
      </c>
      <c r="I31" s="21">
        <f>IF(H48=0, "-", H31/H48)</f>
        <v>3.6924761062692095E-2</v>
      </c>
      <c r="J31" s="20">
        <f t="shared" si="0"/>
        <v>0.22370936902485661</v>
      </c>
      <c r="K31" s="21">
        <f t="shared" si="1"/>
        <v>2.8886354998099582E-2</v>
      </c>
    </row>
    <row r="32" spans="1:11" x14ac:dyDescent="0.2">
      <c r="A32" s="7" t="s">
        <v>79</v>
      </c>
      <c r="B32" s="65">
        <v>362</v>
      </c>
      <c r="C32" s="39">
        <f>IF(B48=0, "-", B32/B48)</f>
        <v>2.6500732064421668E-2</v>
      </c>
      <c r="D32" s="65">
        <v>75</v>
      </c>
      <c r="E32" s="21">
        <f>IF(D48=0, "-", D32/D48)</f>
        <v>6.435558606487043E-3</v>
      </c>
      <c r="F32" s="81">
        <v>1674</v>
      </c>
      <c r="G32" s="39">
        <f>IF(F48=0, "-", F32/F48)</f>
        <v>1.4899468639021656E-2</v>
      </c>
      <c r="H32" s="65">
        <v>1172</v>
      </c>
      <c r="I32" s="21">
        <f>IF(H48=0, "-", H32/H48)</f>
        <v>8.2242151207668444E-3</v>
      </c>
      <c r="J32" s="20">
        <f t="shared" si="0"/>
        <v>3.8266666666666667</v>
      </c>
      <c r="K32" s="21">
        <f t="shared" si="1"/>
        <v>0.42832764505119453</v>
      </c>
    </row>
    <row r="33" spans="1:11" x14ac:dyDescent="0.2">
      <c r="A33" s="7" t="s">
        <v>80</v>
      </c>
      <c r="B33" s="65">
        <v>18</v>
      </c>
      <c r="C33" s="39">
        <f>IF(B48=0, "-", B33/B48)</f>
        <v>1.3177159590043923E-3</v>
      </c>
      <c r="D33" s="65">
        <v>9</v>
      </c>
      <c r="E33" s="21">
        <f>IF(D48=0, "-", D33/D48)</f>
        <v>7.722670327784452E-4</v>
      </c>
      <c r="F33" s="81">
        <v>228</v>
      </c>
      <c r="G33" s="39">
        <f>IF(F48=0, "-", F33/F48)</f>
        <v>2.0293183092574296E-3</v>
      </c>
      <c r="H33" s="65">
        <v>285</v>
      </c>
      <c r="I33" s="21">
        <f>IF(H48=0, "-", H33/H48)</f>
        <v>1.9999157930192411E-3</v>
      </c>
      <c r="J33" s="20">
        <f t="shared" si="0"/>
        <v>1</v>
      </c>
      <c r="K33" s="21">
        <f t="shared" si="1"/>
        <v>-0.2</v>
      </c>
    </row>
    <row r="34" spans="1:11" x14ac:dyDescent="0.2">
      <c r="A34" s="7" t="s">
        <v>81</v>
      </c>
      <c r="B34" s="65">
        <v>894</v>
      </c>
      <c r="C34" s="39">
        <f>IF(B48=0, "-", B34/B48)</f>
        <v>6.5446559297218154E-2</v>
      </c>
      <c r="D34" s="65">
        <v>929</v>
      </c>
      <c r="E34" s="21">
        <f>IF(D48=0, "-", D34/D48)</f>
        <v>7.9715119272352836E-2</v>
      </c>
      <c r="F34" s="81">
        <v>6261</v>
      </c>
      <c r="G34" s="39">
        <f>IF(F48=0, "-", F34/F48)</f>
        <v>5.5726148834477053E-2</v>
      </c>
      <c r="H34" s="65">
        <v>10908</v>
      </c>
      <c r="I34" s="21">
        <f>IF(H48=0, "-", H34/H48)</f>
        <v>7.654414550966275E-2</v>
      </c>
      <c r="J34" s="20">
        <f t="shared" si="0"/>
        <v>-3.7674919268030141E-2</v>
      </c>
      <c r="K34" s="21">
        <f t="shared" si="1"/>
        <v>-0.426017601760176</v>
      </c>
    </row>
    <row r="35" spans="1:11" x14ac:dyDescent="0.2">
      <c r="A35" s="7" t="s">
        <v>83</v>
      </c>
      <c r="B35" s="65">
        <v>1328</v>
      </c>
      <c r="C35" s="39">
        <f>IF(B48=0, "-", B35/B48)</f>
        <v>9.7218155197657391E-2</v>
      </c>
      <c r="D35" s="65">
        <v>1002</v>
      </c>
      <c r="E35" s="21">
        <f>IF(D48=0, "-", D35/D48)</f>
        <v>8.5979062982666901E-2</v>
      </c>
      <c r="F35" s="81">
        <v>8411</v>
      </c>
      <c r="G35" s="39">
        <f>IF(F48=0, "-", F35/F48)</f>
        <v>7.4862264470018605E-2</v>
      </c>
      <c r="H35" s="65">
        <v>13685</v>
      </c>
      <c r="I35" s="21">
        <f>IF(H48=0, "-", H35/H48)</f>
        <v>9.6031044306906371E-2</v>
      </c>
      <c r="J35" s="20">
        <f t="shared" si="0"/>
        <v>0.32534930139720558</v>
      </c>
      <c r="K35" s="21">
        <f t="shared" si="1"/>
        <v>-0.38538545853123857</v>
      </c>
    </row>
    <row r="36" spans="1:11" x14ac:dyDescent="0.2">
      <c r="A36" s="7" t="s">
        <v>84</v>
      </c>
      <c r="B36" s="65">
        <v>19</v>
      </c>
      <c r="C36" s="39">
        <f>IF(B48=0, "-", B36/B48)</f>
        <v>1.3909224011713032E-3</v>
      </c>
      <c r="D36" s="65">
        <v>63</v>
      </c>
      <c r="E36" s="21">
        <f>IF(D48=0, "-", D36/D48)</f>
        <v>5.4058692294491166E-3</v>
      </c>
      <c r="F36" s="81">
        <v>356</v>
      </c>
      <c r="G36" s="39">
        <f>IF(F48=0, "-", F36/F48)</f>
        <v>3.1685847284896708E-3</v>
      </c>
      <c r="H36" s="65">
        <v>645</v>
      </c>
      <c r="I36" s="21">
        <f>IF(H48=0, "-", H36/H48)</f>
        <v>4.5261252157803881E-3</v>
      </c>
      <c r="J36" s="20">
        <f t="shared" si="0"/>
        <v>-0.69841269841269837</v>
      </c>
      <c r="K36" s="21">
        <f t="shared" si="1"/>
        <v>-0.44806201550387598</v>
      </c>
    </row>
    <row r="37" spans="1:11" x14ac:dyDescent="0.2">
      <c r="A37" s="7" t="s">
        <v>85</v>
      </c>
      <c r="B37" s="65">
        <v>134</v>
      </c>
      <c r="C37" s="39">
        <f>IF(B48=0, "-", B37/B48)</f>
        <v>9.8096632503660314E-3</v>
      </c>
      <c r="D37" s="65">
        <v>72</v>
      </c>
      <c r="E37" s="21">
        <f>IF(D48=0, "-", D37/D48)</f>
        <v>6.1781362622275616E-3</v>
      </c>
      <c r="F37" s="81">
        <v>1140</v>
      </c>
      <c r="G37" s="39">
        <f>IF(F48=0, "-", F37/F48)</f>
        <v>1.0146591546287149E-2</v>
      </c>
      <c r="H37" s="65">
        <v>1194</v>
      </c>
      <c r="I37" s="21">
        <f>IF(H48=0, "-", H37/H48)</f>
        <v>8.3785945854911378E-3</v>
      </c>
      <c r="J37" s="20">
        <f t="shared" si="0"/>
        <v>0.86111111111111116</v>
      </c>
      <c r="K37" s="21">
        <f t="shared" si="1"/>
        <v>-4.5226130653266333E-2</v>
      </c>
    </row>
    <row r="38" spans="1:11" x14ac:dyDescent="0.2">
      <c r="A38" s="7" t="s">
        <v>87</v>
      </c>
      <c r="B38" s="65">
        <v>109</v>
      </c>
      <c r="C38" s="39">
        <f>IF(B48=0, "-", B38/B48)</f>
        <v>7.9795021961932642E-3</v>
      </c>
      <c r="D38" s="65">
        <v>168</v>
      </c>
      <c r="E38" s="21">
        <f>IF(D48=0, "-", D38/D48)</f>
        <v>1.4415651278530976E-2</v>
      </c>
      <c r="F38" s="81">
        <v>938</v>
      </c>
      <c r="G38" s="39">
        <f>IF(F48=0, "-", F38/F48)</f>
        <v>8.3486867284362672E-3</v>
      </c>
      <c r="H38" s="65">
        <v>1332</v>
      </c>
      <c r="I38" s="21">
        <f>IF(H48=0, "-", H38/H48)</f>
        <v>9.3469748642162429E-3</v>
      </c>
      <c r="J38" s="20">
        <f t="shared" si="0"/>
        <v>-0.35119047619047616</v>
      </c>
      <c r="K38" s="21">
        <f t="shared" si="1"/>
        <v>-0.29579579579579579</v>
      </c>
    </row>
    <row r="39" spans="1:11" x14ac:dyDescent="0.2">
      <c r="A39" s="7" t="s">
        <v>88</v>
      </c>
      <c r="B39" s="65">
        <v>0</v>
      </c>
      <c r="C39" s="39">
        <f>IF(B48=0, "-", B39/B48)</f>
        <v>0</v>
      </c>
      <c r="D39" s="65">
        <v>1</v>
      </c>
      <c r="E39" s="21">
        <f>IF(D48=0, "-", D39/D48)</f>
        <v>8.5807448086493908E-5</v>
      </c>
      <c r="F39" s="81">
        <v>7</v>
      </c>
      <c r="G39" s="39">
        <f>IF(F48=0, "-", F39/F48)</f>
        <v>6.2303632301763197E-5</v>
      </c>
      <c r="H39" s="65">
        <v>10</v>
      </c>
      <c r="I39" s="21">
        <f>IF(H48=0, "-", H39/H48)</f>
        <v>7.0172483965587419E-5</v>
      </c>
      <c r="J39" s="20">
        <f t="shared" si="0"/>
        <v>-1</v>
      </c>
      <c r="K39" s="21">
        <f t="shared" si="1"/>
        <v>-0.3</v>
      </c>
    </row>
    <row r="40" spans="1:11" x14ac:dyDescent="0.2">
      <c r="A40" s="7" t="s">
        <v>90</v>
      </c>
      <c r="B40" s="65">
        <v>127</v>
      </c>
      <c r="C40" s="39">
        <f>IF(B48=0, "-", B40/B48)</f>
        <v>9.297218155197658E-3</v>
      </c>
      <c r="D40" s="65">
        <v>81</v>
      </c>
      <c r="E40" s="21">
        <f>IF(D48=0, "-", D40/D48)</f>
        <v>6.9504032950060066E-3</v>
      </c>
      <c r="F40" s="81">
        <v>834</v>
      </c>
      <c r="G40" s="39">
        <f>IF(F48=0, "-", F40/F48)</f>
        <v>7.4230327628100716E-3</v>
      </c>
      <c r="H40" s="65">
        <v>1044</v>
      </c>
      <c r="I40" s="21">
        <f>IF(H48=0, "-", H40/H48)</f>
        <v>7.326007326007326E-3</v>
      </c>
      <c r="J40" s="20">
        <f t="shared" si="0"/>
        <v>0.5679012345679012</v>
      </c>
      <c r="K40" s="21">
        <f t="shared" si="1"/>
        <v>-0.20114942528735633</v>
      </c>
    </row>
    <row r="41" spans="1:11" x14ac:dyDescent="0.2">
      <c r="A41" s="7" t="s">
        <v>91</v>
      </c>
      <c r="B41" s="65">
        <v>25</v>
      </c>
      <c r="C41" s="39">
        <f>IF(B48=0, "-", B41/B48)</f>
        <v>1.8301610541727673E-3</v>
      </c>
      <c r="D41" s="65">
        <v>41</v>
      </c>
      <c r="E41" s="21">
        <f>IF(D48=0, "-", D41/D48)</f>
        <v>3.51810537154625E-3</v>
      </c>
      <c r="F41" s="81">
        <v>196</v>
      </c>
      <c r="G41" s="39">
        <f>IF(F48=0, "-", F41/F48)</f>
        <v>1.7445017044493694E-3</v>
      </c>
      <c r="H41" s="65">
        <v>160</v>
      </c>
      <c r="I41" s="21">
        <f>IF(H48=0, "-", H41/H48)</f>
        <v>1.1227597434493987E-3</v>
      </c>
      <c r="J41" s="20">
        <f t="shared" si="0"/>
        <v>-0.3902439024390244</v>
      </c>
      <c r="K41" s="21">
        <f t="shared" si="1"/>
        <v>0.22500000000000001</v>
      </c>
    </row>
    <row r="42" spans="1:11" x14ac:dyDescent="0.2">
      <c r="A42" s="7" t="s">
        <v>92</v>
      </c>
      <c r="B42" s="65">
        <v>641</v>
      </c>
      <c r="C42" s="39">
        <f>IF(B48=0, "-", B42/B48)</f>
        <v>4.6925329428989748E-2</v>
      </c>
      <c r="D42" s="65">
        <v>550</v>
      </c>
      <c r="E42" s="21">
        <f>IF(D48=0, "-", D42/D48)</f>
        <v>4.7194096447571651E-2</v>
      </c>
      <c r="F42" s="81">
        <v>4974</v>
      </c>
      <c r="G42" s="39">
        <f>IF(F48=0, "-", F42/F48)</f>
        <v>4.4271181009852875E-2</v>
      </c>
      <c r="H42" s="65">
        <v>7974</v>
      </c>
      <c r="I42" s="21">
        <f>IF(H48=0, "-", H42/H48)</f>
        <v>5.5955538714159404E-2</v>
      </c>
      <c r="J42" s="20">
        <f t="shared" si="0"/>
        <v>0.16545454545454547</v>
      </c>
      <c r="K42" s="21">
        <f t="shared" si="1"/>
        <v>-0.3762227238525207</v>
      </c>
    </row>
    <row r="43" spans="1:11" x14ac:dyDescent="0.2">
      <c r="A43" s="7" t="s">
        <v>93</v>
      </c>
      <c r="B43" s="65">
        <v>141</v>
      </c>
      <c r="C43" s="39">
        <f>IF(B48=0, "-", B43/B48)</f>
        <v>1.0322108345534407E-2</v>
      </c>
      <c r="D43" s="65">
        <v>104</v>
      </c>
      <c r="E43" s="21">
        <f>IF(D48=0, "-", D43/D48)</f>
        <v>8.9239746009953658E-3</v>
      </c>
      <c r="F43" s="81">
        <v>1391</v>
      </c>
      <c r="G43" s="39">
        <f>IF(F48=0, "-", F43/F48)</f>
        <v>1.2380621790250372E-2</v>
      </c>
      <c r="H43" s="65">
        <v>1911</v>
      </c>
      <c r="I43" s="21">
        <f>IF(H48=0, "-", H43/H48)</f>
        <v>1.3409961685823755E-2</v>
      </c>
      <c r="J43" s="20">
        <f t="shared" si="0"/>
        <v>0.35576923076923078</v>
      </c>
      <c r="K43" s="21">
        <f t="shared" si="1"/>
        <v>-0.27210884353741499</v>
      </c>
    </row>
    <row r="44" spans="1:11" x14ac:dyDescent="0.2">
      <c r="A44" s="7" t="s">
        <v>94</v>
      </c>
      <c r="B44" s="65">
        <v>2332</v>
      </c>
      <c r="C44" s="39">
        <f>IF(B48=0, "-", B44/B48)</f>
        <v>0.17071742313323574</v>
      </c>
      <c r="D44" s="65">
        <v>1798</v>
      </c>
      <c r="E44" s="21">
        <f>IF(D48=0, "-", D44/D48)</f>
        <v>0.15428179165951605</v>
      </c>
      <c r="F44" s="81">
        <v>20654</v>
      </c>
      <c r="G44" s="39">
        <f>IF(F48=0, "-", F44/F48)</f>
        <v>0.18383131736580244</v>
      </c>
      <c r="H44" s="65">
        <v>19436</v>
      </c>
      <c r="I44" s="21">
        <f>IF(H48=0, "-", H44/H48)</f>
        <v>0.13638723983551571</v>
      </c>
      <c r="J44" s="20">
        <f t="shared" si="0"/>
        <v>0.29699666295884314</v>
      </c>
      <c r="K44" s="21">
        <f t="shared" si="1"/>
        <v>6.2667215476435487E-2</v>
      </c>
    </row>
    <row r="45" spans="1:11" x14ac:dyDescent="0.2">
      <c r="A45" s="7" t="s">
        <v>96</v>
      </c>
      <c r="B45" s="65">
        <v>486</v>
      </c>
      <c r="C45" s="39">
        <f>IF(B48=0, "-", B45/B48)</f>
        <v>3.5578330893118591E-2</v>
      </c>
      <c r="D45" s="65">
        <v>394</v>
      </c>
      <c r="E45" s="21">
        <f>IF(D48=0, "-", D45/D48)</f>
        <v>3.3808134546078603E-2</v>
      </c>
      <c r="F45" s="81">
        <v>3854</v>
      </c>
      <c r="G45" s="39">
        <f>IF(F48=0, "-", F45/F48)</f>
        <v>3.4302599841570761E-2</v>
      </c>
      <c r="H45" s="65">
        <v>4456</v>
      </c>
      <c r="I45" s="21">
        <f>IF(H48=0, "-", H45/H48)</f>
        <v>3.1268858855065751E-2</v>
      </c>
      <c r="J45" s="20">
        <f t="shared" si="0"/>
        <v>0.233502538071066</v>
      </c>
      <c r="K45" s="21">
        <f t="shared" si="1"/>
        <v>-0.13509874326750448</v>
      </c>
    </row>
    <row r="46" spans="1:11" x14ac:dyDescent="0.2">
      <c r="A46" s="7" t="s">
        <v>97</v>
      </c>
      <c r="B46" s="65">
        <v>264</v>
      </c>
      <c r="C46" s="39">
        <f>IF(B48=0, "-", B46/B48)</f>
        <v>1.9326500732064423E-2</v>
      </c>
      <c r="D46" s="65">
        <v>177</v>
      </c>
      <c r="E46" s="21">
        <f>IF(D48=0, "-", D46/D48)</f>
        <v>1.5187918311309421E-2</v>
      </c>
      <c r="F46" s="81">
        <v>1669</v>
      </c>
      <c r="G46" s="39">
        <f>IF(F48=0, "-", F46/F48)</f>
        <v>1.4854966044520395E-2</v>
      </c>
      <c r="H46" s="65">
        <v>2183</v>
      </c>
      <c r="I46" s="21">
        <f>IF(H48=0, "-", H46/H48)</f>
        <v>1.5318653249687732E-2</v>
      </c>
      <c r="J46" s="20">
        <f t="shared" si="0"/>
        <v>0.49152542372881358</v>
      </c>
      <c r="K46" s="21">
        <f t="shared" si="1"/>
        <v>-0.23545579477782869</v>
      </c>
    </row>
    <row r="47" spans="1:11" x14ac:dyDescent="0.2">
      <c r="A47" s="2"/>
      <c r="B47" s="68"/>
      <c r="C47" s="33"/>
      <c r="D47" s="68"/>
      <c r="E47" s="6"/>
      <c r="F47" s="82"/>
      <c r="G47" s="33"/>
      <c r="H47" s="68"/>
      <c r="I47" s="6"/>
      <c r="J47" s="5"/>
      <c r="K47" s="6"/>
    </row>
    <row r="48" spans="1:11" s="43" customFormat="1" x14ac:dyDescent="0.2">
      <c r="A48" s="162" t="s">
        <v>634</v>
      </c>
      <c r="B48" s="71">
        <f>SUM(B7:B47)</f>
        <v>13660</v>
      </c>
      <c r="C48" s="40">
        <v>1</v>
      </c>
      <c r="D48" s="71">
        <f>SUM(D7:D47)</f>
        <v>11654</v>
      </c>
      <c r="E48" s="41">
        <v>1</v>
      </c>
      <c r="F48" s="77">
        <f>SUM(F7:F47)</f>
        <v>112353</v>
      </c>
      <c r="G48" s="42">
        <v>1</v>
      </c>
      <c r="H48" s="71">
        <f>SUM(H7:H47)</f>
        <v>142506</v>
      </c>
      <c r="I48" s="41">
        <v>1</v>
      </c>
      <c r="J48" s="37">
        <f>IF(D48=0, "-", (B48-D48)/D48)</f>
        <v>0.17212974086150679</v>
      </c>
      <c r="K48" s="38">
        <f>IF(H48=0, "-", (F48-H48)/H48)</f>
        <v>-0.21159109090143574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514</v>
      </c>
      <c r="B7" s="65">
        <v>1</v>
      </c>
      <c r="C7" s="34">
        <f>IF(B13=0, "-", B7/B13)</f>
        <v>4.3478260869565216E-2</v>
      </c>
      <c r="D7" s="65">
        <v>0</v>
      </c>
      <c r="E7" s="9">
        <f>IF(D13=0, "-", D7/D13)</f>
        <v>0</v>
      </c>
      <c r="F7" s="81">
        <v>12</v>
      </c>
      <c r="G7" s="34">
        <f>IF(F13=0, "-", F7/F13)</f>
        <v>3.4188034188034191E-2</v>
      </c>
      <c r="H7" s="65">
        <v>0</v>
      </c>
      <c r="I7" s="9">
        <f>IF(H13=0, "-", H7/H13)</f>
        <v>0</v>
      </c>
      <c r="J7" s="8" t="str">
        <f>IF(D7=0, "-", IF((B7-D7)/D7&lt;10, (B7-D7)/D7, "&gt;999%"))</f>
        <v>-</v>
      </c>
      <c r="K7" s="9" t="str">
        <f>IF(H7=0, "-", IF((F7-H7)/H7&lt;10, (F7-H7)/H7, "&gt;999%"))</f>
        <v>-</v>
      </c>
    </row>
    <row r="8" spans="1:11" x14ac:dyDescent="0.2">
      <c r="A8" s="7" t="s">
        <v>515</v>
      </c>
      <c r="B8" s="65">
        <v>2</v>
      </c>
      <c r="C8" s="34">
        <f>IF(B13=0, "-", B8/B13)</f>
        <v>8.6956521739130432E-2</v>
      </c>
      <c r="D8" s="65">
        <v>1</v>
      </c>
      <c r="E8" s="9">
        <f>IF(D13=0, "-", D8/D13)</f>
        <v>2.4390243902439025E-2</v>
      </c>
      <c r="F8" s="81">
        <v>30</v>
      </c>
      <c r="G8" s="34">
        <f>IF(F13=0, "-", F8/F13)</f>
        <v>8.5470085470085472E-2</v>
      </c>
      <c r="H8" s="65">
        <v>51</v>
      </c>
      <c r="I8" s="9">
        <f>IF(H13=0, "-", H8/H13)</f>
        <v>7.4020319303338175E-2</v>
      </c>
      <c r="J8" s="8">
        <f>IF(D8=0, "-", IF((B8-D8)/D8&lt;10, (B8-D8)/D8, "&gt;999%"))</f>
        <v>1</v>
      </c>
      <c r="K8" s="9">
        <f>IF(H8=0, "-", IF((F8-H8)/H8&lt;10, (F8-H8)/H8, "&gt;999%"))</f>
        <v>-0.41176470588235292</v>
      </c>
    </row>
    <row r="9" spans="1:11" x14ac:dyDescent="0.2">
      <c r="A9" s="7" t="s">
        <v>516</v>
      </c>
      <c r="B9" s="65">
        <v>0</v>
      </c>
      <c r="C9" s="34">
        <f>IF(B13=0, "-", B9/B13)</f>
        <v>0</v>
      </c>
      <c r="D9" s="65">
        <v>1</v>
      </c>
      <c r="E9" s="9">
        <f>IF(D13=0, "-", D9/D13)</f>
        <v>2.4390243902439025E-2</v>
      </c>
      <c r="F9" s="81">
        <v>20</v>
      </c>
      <c r="G9" s="34">
        <f>IF(F13=0, "-", F9/F13)</f>
        <v>5.6980056980056981E-2</v>
      </c>
      <c r="H9" s="65">
        <v>56</v>
      </c>
      <c r="I9" s="9">
        <f>IF(H13=0, "-", H9/H13)</f>
        <v>8.1277213352685049E-2</v>
      </c>
      <c r="J9" s="8">
        <f>IF(D9=0, "-", IF((B9-D9)/D9&lt;10, (B9-D9)/D9, "&gt;999%"))</f>
        <v>-1</v>
      </c>
      <c r="K9" s="9">
        <f>IF(H9=0, "-", IF((F9-H9)/H9&lt;10, (F9-H9)/H9, "&gt;999%"))</f>
        <v>-0.6428571428571429</v>
      </c>
    </row>
    <row r="10" spans="1:11" x14ac:dyDescent="0.2">
      <c r="A10" s="7" t="s">
        <v>517</v>
      </c>
      <c r="B10" s="65">
        <v>20</v>
      </c>
      <c r="C10" s="34">
        <f>IF(B13=0, "-", B10/B13)</f>
        <v>0.86956521739130432</v>
      </c>
      <c r="D10" s="65">
        <v>39</v>
      </c>
      <c r="E10" s="9">
        <f>IF(D13=0, "-", D10/D13)</f>
        <v>0.95121951219512191</v>
      </c>
      <c r="F10" s="81">
        <v>287</v>
      </c>
      <c r="G10" s="34">
        <f>IF(F13=0, "-", F10/F13)</f>
        <v>0.81766381766381768</v>
      </c>
      <c r="H10" s="65">
        <v>582</v>
      </c>
      <c r="I10" s="9">
        <f>IF(H13=0, "-", H10/H13)</f>
        <v>0.8447024673439768</v>
      </c>
      <c r="J10" s="8">
        <f>IF(D10=0, "-", IF((B10-D10)/D10&lt;10, (B10-D10)/D10, "&gt;999%"))</f>
        <v>-0.48717948717948717</v>
      </c>
      <c r="K10" s="9">
        <f>IF(H10=0, "-", IF((F10-H10)/H10&lt;10, (F10-H10)/H10, "&gt;999%"))</f>
        <v>-0.50687285223367695</v>
      </c>
    </row>
    <row r="11" spans="1:11" x14ac:dyDescent="0.2">
      <c r="A11" s="7" t="s">
        <v>518</v>
      </c>
      <c r="B11" s="65">
        <v>0</v>
      </c>
      <c r="C11" s="34">
        <f>IF(B13=0, "-", B11/B13)</f>
        <v>0</v>
      </c>
      <c r="D11" s="65">
        <v>0</v>
      </c>
      <c r="E11" s="9">
        <f>IF(D13=0, "-", D11/D13)</f>
        <v>0</v>
      </c>
      <c r="F11" s="81">
        <v>2</v>
      </c>
      <c r="G11" s="34">
        <f>IF(F13=0, "-", F11/F13)</f>
        <v>5.6980056980056983E-3</v>
      </c>
      <c r="H11" s="65">
        <v>0</v>
      </c>
      <c r="I11" s="9">
        <f>IF(H13=0, "-", H11/H13)</f>
        <v>0</v>
      </c>
      <c r="J11" s="8" t="str">
        <f>IF(D11=0, "-", IF((B11-D11)/D11&lt;10, (B11-D11)/D11, "&gt;999%"))</f>
        <v>-</v>
      </c>
      <c r="K11" s="9" t="str">
        <f>IF(H11=0, "-", IF((F11-H11)/H11&lt;10, (F11-H11)/H11, "&gt;999%"))</f>
        <v>-</v>
      </c>
    </row>
    <row r="12" spans="1:11" x14ac:dyDescent="0.2">
      <c r="A12" s="2"/>
      <c r="B12" s="68"/>
      <c r="C12" s="33"/>
      <c r="D12" s="68"/>
      <c r="E12" s="6"/>
      <c r="F12" s="82"/>
      <c r="G12" s="33"/>
      <c r="H12" s="68"/>
      <c r="I12" s="6"/>
      <c r="J12" s="5"/>
      <c r="K12" s="6"/>
    </row>
    <row r="13" spans="1:11" s="43" customFormat="1" x14ac:dyDescent="0.2">
      <c r="A13" s="162" t="s">
        <v>656</v>
      </c>
      <c r="B13" s="71">
        <f>SUM(B7:B12)</f>
        <v>23</v>
      </c>
      <c r="C13" s="40">
        <f>B13/26370</f>
        <v>8.7220326128175957E-4</v>
      </c>
      <c r="D13" s="71">
        <f>SUM(D7:D12)</f>
        <v>41</v>
      </c>
      <c r="E13" s="41">
        <f>D13/24255</f>
        <v>1.6903731189445476E-3</v>
      </c>
      <c r="F13" s="77">
        <f>SUM(F7:F12)</f>
        <v>351</v>
      </c>
      <c r="G13" s="42">
        <f>F13/226467</f>
        <v>1.549894686643087E-3</v>
      </c>
      <c r="H13" s="71">
        <f>SUM(H7:H12)</f>
        <v>689</v>
      </c>
      <c r="I13" s="41">
        <f>H13/304382</f>
        <v>2.2636029725805074E-3</v>
      </c>
      <c r="J13" s="37">
        <f>IF(D13=0, "-", IF((B13-D13)/D13&lt;10, (B13-D13)/D13, "&gt;999%"))</f>
        <v>-0.43902439024390244</v>
      </c>
      <c r="K13" s="38">
        <f>IF(H13=0, "-", IF((F13-H13)/H13&lt;10, (F13-H13)/H13, "&gt;999%"))</f>
        <v>-0.49056603773584906</v>
      </c>
    </row>
    <row r="14" spans="1:11" x14ac:dyDescent="0.2">
      <c r="B14" s="83"/>
      <c r="D14" s="83"/>
      <c r="F14" s="83"/>
      <c r="H14" s="83"/>
    </row>
    <row r="15" spans="1:11" x14ac:dyDescent="0.2">
      <c r="A15" s="163" t="s">
        <v>130</v>
      </c>
      <c r="B15" s="61" t="s">
        <v>12</v>
      </c>
      <c r="C15" s="62" t="s">
        <v>13</v>
      </c>
      <c r="D15" s="61" t="s">
        <v>12</v>
      </c>
      <c r="E15" s="63" t="s">
        <v>13</v>
      </c>
      <c r="F15" s="62" t="s">
        <v>12</v>
      </c>
      <c r="G15" s="62" t="s">
        <v>13</v>
      </c>
      <c r="H15" s="61" t="s">
        <v>12</v>
      </c>
      <c r="I15" s="63" t="s">
        <v>13</v>
      </c>
      <c r="J15" s="61"/>
      <c r="K15" s="63"/>
    </row>
    <row r="16" spans="1:11" x14ac:dyDescent="0.2">
      <c r="A16" s="7" t="s">
        <v>519</v>
      </c>
      <c r="B16" s="65">
        <v>1</v>
      </c>
      <c r="C16" s="34">
        <f>IF(B18=0, "-", B16/B18)</f>
        <v>1</v>
      </c>
      <c r="D16" s="65">
        <v>1</v>
      </c>
      <c r="E16" s="9">
        <f>IF(D18=0, "-", D16/D18)</f>
        <v>1</v>
      </c>
      <c r="F16" s="81">
        <v>30</v>
      </c>
      <c r="G16" s="34">
        <f>IF(F18=0, "-", F16/F18)</f>
        <v>1</v>
      </c>
      <c r="H16" s="65">
        <v>26</v>
      </c>
      <c r="I16" s="9">
        <f>IF(H18=0, "-", H16/H18)</f>
        <v>1</v>
      </c>
      <c r="J16" s="8">
        <f>IF(D16=0, "-", IF((B16-D16)/D16&lt;10, (B16-D16)/D16, "&gt;999%"))</f>
        <v>0</v>
      </c>
      <c r="K16" s="9">
        <f>IF(H16=0, "-", IF((F16-H16)/H16&lt;10, (F16-H16)/H16, "&gt;999%"))</f>
        <v>0.15384615384615385</v>
      </c>
    </row>
    <row r="17" spans="1:11" x14ac:dyDescent="0.2">
      <c r="A17" s="2"/>
      <c r="B17" s="68"/>
      <c r="C17" s="33"/>
      <c r="D17" s="68"/>
      <c r="E17" s="6"/>
      <c r="F17" s="82"/>
      <c r="G17" s="33"/>
      <c r="H17" s="68"/>
      <c r="I17" s="6"/>
      <c r="J17" s="5"/>
      <c r="K17" s="6"/>
    </row>
    <row r="18" spans="1:11" s="43" customFormat="1" x14ac:dyDescent="0.2">
      <c r="A18" s="162" t="s">
        <v>655</v>
      </c>
      <c r="B18" s="71">
        <f>SUM(B16:B17)</f>
        <v>1</v>
      </c>
      <c r="C18" s="40">
        <f>B18/26370</f>
        <v>3.7921880925293891E-5</v>
      </c>
      <c r="D18" s="71">
        <f>SUM(D16:D17)</f>
        <v>1</v>
      </c>
      <c r="E18" s="41">
        <f>D18/24255</f>
        <v>4.1228612657184085E-5</v>
      </c>
      <c r="F18" s="77">
        <f>SUM(F16:F17)</f>
        <v>30</v>
      </c>
      <c r="G18" s="42">
        <f>F18/226467</f>
        <v>1.32469631337016E-4</v>
      </c>
      <c r="H18" s="71">
        <f>SUM(H16:H17)</f>
        <v>26</v>
      </c>
      <c r="I18" s="41">
        <f>H18/304382</f>
        <v>8.5418980097377634E-5</v>
      </c>
      <c r="J18" s="37">
        <f>IF(D18=0, "-", IF((B18-D18)/D18&lt;10, (B18-D18)/D18, "&gt;999%"))</f>
        <v>0</v>
      </c>
      <c r="K18" s="38">
        <f>IF(H18=0, "-", IF((F18-H18)/H18&lt;10, (F18-H18)/H18, "&gt;999%"))</f>
        <v>0.15384615384615385</v>
      </c>
    </row>
    <row r="19" spans="1:11" x14ac:dyDescent="0.2">
      <c r="B19" s="83"/>
      <c r="D19" s="83"/>
      <c r="F19" s="83"/>
      <c r="H19" s="83"/>
    </row>
    <row r="20" spans="1:11" x14ac:dyDescent="0.2">
      <c r="A20" s="163" t="s">
        <v>131</v>
      </c>
      <c r="B20" s="61" t="s">
        <v>12</v>
      </c>
      <c r="C20" s="62" t="s">
        <v>13</v>
      </c>
      <c r="D20" s="61" t="s">
        <v>12</v>
      </c>
      <c r="E20" s="63" t="s">
        <v>13</v>
      </c>
      <c r="F20" s="62" t="s">
        <v>12</v>
      </c>
      <c r="G20" s="62" t="s">
        <v>13</v>
      </c>
      <c r="H20" s="61" t="s">
        <v>12</v>
      </c>
      <c r="I20" s="63" t="s">
        <v>13</v>
      </c>
      <c r="J20" s="61"/>
      <c r="K20" s="63"/>
    </row>
    <row r="21" spans="1:11" x14ac:dyDescent="0.2">
      <c r="A21" s="7" t="s">
        <v>520</v>
      </c>
      <c r="B21" s="65">
        <v>0</v>
      </c>
      <c r="C21" s="34">
        <f>IF(B27=0, "-", B21/B27)</f>
        <v>0</v>
      </c>
      <c r="D21" s="65">
        <v>0</v>
      </c>
      <c r="E21" s="9">
        <f>IF(D27=0, "-", D21/D27)</f>
        <v>0</v>
      </c>
      <c r="F21" s="81">
        <v>0</v>
      </c>
      <c r="G21" s="34">
        <f>IF(F27=0, "-", F21/F27)</f>
        <v>0</v>
      </c>
      <c r="H21" s="65">
        <v>17</v>
      </c>
      <c r="I21" s="9">
        <f>IF(H27=0, "-", H21/H27)</f>
        <v>1.9384264538198404E-2</v>
      </c>
      <c r="J21" s="8" t="str">
        <f>IF(D21=0, "-", IF((B21-D21)/D21&lt;10, (B21-D21)/D21, "&gt;999%"))</f>
        <v>-</v>
      </c>
      <c r="K21" s="9">
        <f>IF(H21=0, "-", IF((F21-H21)/H21&lt;10, (F21-H21)/H21, "&gt;999%"))</f>
        <v>-1</v>
      </c>
    </row>
    <row r="22" spans="1:11" x14ac:dyDescent="0.2">
      <c r="A22" s="7" t="s">
        <v>521</v>
      </c>
      <c r="B22" s="65">
        <v>0</v>
      </c>
      <c r="C22" s="34">
        <f>IF(B27=0, "-", B22/B27)</f>
        <v>0</v>
      </c>
      <c r="D22" s="65">
        <v>4</v>
      </c>
      <c r="E22" s="9">
        <f>IF(D27=0, "-", D22/D27)</f>
        <v>5.6338028169014086E-2</v>
      </c>
      <c r="F22" s="81">
        <v>4</v>
      </c>
      <c r="G22" s="34">
        <f>IF(F27=0, "-", F22/F27)</f>
        <v>5.8997050147492625E-3</v>
      </c>
      <c r="H22" s="65">
        <v>32</v>
      </c>
      <c r="I22" s="9">
        <f>IF(H27=0, "-", H22/H27)</f>
        <v>3.6488027366020526E-2</v>
      </c>
      <c r="J22" s="8">
        <f>IF(D22=0, "-", IF((B22-D22)/D22&lt;10, (B22-D22)/D22, "&gt;999%"))</f>
        <v>-1</v>
      </c>
      <c r="K22" s="9">
        <f>IF(H22=0, "-", IF((F22-H22)/H22&lt;10, (F22-H22)/H22, "&gt;999%"))</f>
        <v>-0.875</v>
      </c>
    </row>
    <row r="23" spans="1:11" x14ac:dyDescent="0.2">
      <c r="A23" s="7" t="s">
        <v>522</v>
      </c>
      <c r="B23" s="65">
        <v>2</v>
      </c>
      <c r="C23" s="34">
        <f>IF(B27=0, "-", B23/B27)</f>
        <v>2.2727272727272728E-2</v>
      </c>
      <c r="D23" s="65">
        <v>1</v>
      </c>
      <c r="E23" s="9">
        <f>IF(D27=0, "-", D23/D27)</f>
        <v>1.4084507042253521E-2</v>
      </c>
      <c r="F23" s="81">
        <v>25</v>
      </c>
      <c r="G23" s="34">
        <f>IF(F27=0, "-", F23/F27)</f>
        <v>3.687315634218289E-2</v>
      </c>
      <c r="H23" s="65">
        <v>11</v>
      </c>
      <c r="I23" s="9">
        <f>IF(H27=0, "-", H23/H27)</f>
        <v>1.2542759407069556E-2</v>
      </c>
      <c r="J23" s="8">
        <f>IF(D23=0, "-", IF((B23-D23)/D23&lt;10, (B23-D23)/D23, "&gt;999%"))</f>
        <v>1</v>
      </c>
      <c r="K23" s="9">
        <f>IF(H23=0, "-", IF((F23-H23)/H23&lt;10, (F23-H23)/H23, "&gt;999%"))</f>
        <v>1.2727272727272727</v>
      </c>
    </row>
    <row r="24" spans="1:11" x14ac:dyDescent="0.2">
      <c r="A24" s="7" t="s">
        <v>523</v>
      </c>
      <c r="B24" s="65">
        <v>14</v>
      </c>
      <c r="C24" s="34">
        <f>IF(B27=0, "-", B24/B27)</f>
        <v>0.15909090909090909</v>
      </c>
      <c r="D24" s="65">
        <v>26</v>
      </c>
      <c r="E24" s="9">
        <f>IF(D27=0, "-", D24/D27)</f>
        <v>0.36619718309859156</v>
      </c>
      <c r="F24" s="81">
        <v>156</v>
      </c>
      <c r="G24" s="34">
        <f>IF(F27=0, "-", F24/F27)</f>
        <v>0.23008849557522124</v>
      </c>
      <c r="H24" s="65">
        <v>332</v>
      </c>
      <c r="I24" s="9">
        <f>IF(H27=0, "-", H24/H27)</f>
        <v>0.37856328392246297</v>
      </c>
      <c r="J24" s="8">
        <f>IF(D24=0, "-", IF((B24-D24)/D24&lt;10, (B24-D24)/D24, "&gt;999%"))</f>
        <v>-0.46153846153846156</v>
      </c>
      <c r="K24" s="9">
        <f>IF(H24=0, "-", IF((F24-H24)/H24&lt;10, (F24-H24)/H24, "&gt;999%"))</f>
        <v>-0.53012048192771088</v>
      </c>
    </row>
    <row r="25" spans="1:11" x14ac:dyDescent="0.2">
      <c r="A25" s="7" t="s">
        <v>524</v>
      </c>
      <c r="B25" s="65">
        <v>72</v>
      </c>
      <c r="C25" s="34">
        <f>IF(B27=0, "-", B25/B27)</f>
        <v>0.81818181818181823</v>
      </c>
      <c r="D25" s="65">
        <v>40</v>
      </c>
      <c r="E25" s="9">
        <f>IF(D27=0, "-", D25/D27)</f>
        <v>0.56338028169014087</v>
      </c>
      <c r="F25" s="81">
        <v>493</v>
      </c>
      <c r="G25" s="34">
        <f>IF(F27=0, "-", F25/F27)</f>
        <v>0.72713864306784659</v>
      </c>
      <c r="H25" s="65">
        <v>485</v>
      </c>
      <c r="I25" s="9">
        <f>IF(H27=0, "-", H25/H27)</f>
        <v>0.55302166476624859</v>
      </c>
      <c r="J25" s="8">
        <f>IF(D25=0, "-", IF((B25-D25)/D25&lt;10, (B25-D25)/D25, "&gt;999%"))</f>
        <v>0.8</v>
      </c>
      <c r="K25" s="9">
        <f>IF(H25=0, "-", IF((F25-H25)/H25&lt;10, (F25-H25)/H25, "&gt;999%"))</f>
        <v>1.6494845360824743E-2</v>
      </c>
    </row>
    <row r="26" spans="1:11" x14ac:dyDescent="0.2">
      <c r="A26" s="2"/>
      <c r="B26" s="68"/>
      <c r="C26" s="33"/>
      <c r="D26" s="68"/>
      <c r="E26" s="6"/>
      <c r="F26" s="82"/>
      <c r="G26" s="33"/>
      <c r="H26" s="68"/>
      <c r="I26" s="6"/>
      <c r="J26" s="5"/>
      <c r="K26" s="6"/>
    </row>
    <row r="27" spans="1:11" s="43" customFormat="1" x14ac:dyDescent="0.2">
      <c r="A27" s="162" t="s">
        <v>654</v>
      </c>
      <c r="B27" s="71">
        <f>SUM(B21:B26)</f>
        <v>88</v>
      </c>
      <c r="C27" s="40">
        <f>B27/26370</f>
        <v>3.3371255214258628E-3</v>
      </c>
      <c r="D27" s="71">
        <f>SUM(D21:D26)</f>
        <v>71</v>
      </c>
      <c r="E27" s="41">
        <f>D27/24255</f>
        <v>2.92723149866007E-3</v>
      </c>
      <c r="F27" s="77">
        <f>SUM(F21:F26)</f>
        <v>678</v>
      </c>
      <c r="G27" s="42">
        <f>F27/226467</f>
        <v>2.9938136682165612E-3</v>
      </c>
      <c r="H27" s="71">
        <f>SUM(H21:H26)</f>
        <v>877</v>
      </c>
      <c r="I27" s="41">
        <f>H27/304382</f>
        <v>2.8812479055923151E-3</v>
      </c>
      <c r="J27" s="37">
        <f>IF(D27=0, "-", IF((B27-D27)/D27&lt;10, (B27-D27)/D27, "&gt;999%"))</f>
        <v>0.23943661971830985</v>
      </c>
      <c r="K27" s="38">
        <f>IF(H27=0, "-", IF((F27-H27)/H27&lt;10, (F27-H27)/H27, "&gt;999%"))</f>
        <v>-0.22690992018244013</v>
      </c>
    </row>
    <row r="28" spans="1:11" x14ac:dyDescent="0.2">
      <c r="B28" s="83"/>
      <c r="D28" s="83"/>
      <c r="F28" s="83"/>
      <c r="H28" s="83"/>
    </row>
    <row r="29" spans="1:11" x14ac:dyDescent="0.2">
      <c r="A29" s="163" t="s">
        <v>132</v>
      </c>
      <c r="B29" s="61" t="s">
        <v>12</v>
      </c>
      <c r="C29" s="62" t="s">
        <v>13</v>
      </c>
      <c r="D29" s="61" t="s">
        <v>12</v>
      </c>
      <c r="E29" s="63" t="s">
        <v>13</v>
      </c>
      <c r="F29" s="62" t="s">
        <v>12</v>
      </c>
      <c r="G29" s="62" t="s">
        <v>13</v>
      </c>
      <c r="H29" s="61" t="s">
        <v>12</v>
      </c>
      <c r="I29" s="63" t="s">
        <v>13</v>
      </c>
      <c r="J29" s="61"/>
      <c r="K29" s="63"/>
    </row>
    <row r="30" spans="1:11" x14ac:dyDescent="0.2">
      <c r="A30" s="7" t="s">
        <v>525</v>
      </c>
      <c r="B30" s="65">
        <v>0</v>
      </c>
      <c r="C30" s="34">
        <f>IF(B42=0, "-", B30/B42)</f>
        <v>0</v>
      </c>
      <c r="D30" s="65">
        <v>0</v>
      </c>
      <c r="E30" s="9">
        <f>IF(D42=0, "-", D30/D42)</f>
        <v>0</v>
      </c>
      <c r="F30" s="81">
        <v>0</v>
      </c>
      <c r="G30" s="34">
        <f>IF(F42=0, "-", F30/F42)</f>
        <v>0</v>
      </c>
      <c r="H30" s="65">
        <v>17</v>
      </c>
      <c r="I30" s="9">
        <f>IF(H42=0, "-", H30/H42)</f>
        <v>2.9787979674084459E-3</v>
      </c>
      <c r="J30" s="8" t="str">
        <f t="shared" ref="J30:J40" si="0">IF(D30=0, "-", IF((B30-D30)/D30&lt;10, (B30-D30)/D30, "&gt;999%"))</f>
        <v>-</v>
      </c>
      <c r="K30" s="9">
        <f t="shared" ref="K30:K40" si="1">IF(H30=0, "-", IF((F30-H30)/H30&lt;10, (F30-H30)/H30, "&gt;999%"))</f>
        <v>-1</v>
      </c>
    </row>
    <row r="31" spans="1:11" x14ac:dyDescent="0.2">
      <c r="A31" s="7" t="s">
        <v>526</v>
      </c>
      <c r="B31" s="65">
        <v>110</v>
      </c>
      <c r="C31" s="34">
        <f>IF(B42=0, "-", B31/B42)</f>
        <v>8.9649551752241236E-2</v>
      </c>
      <c r="D31" s="65">
        <v>68</v>
      </c>
      <c r="E31" s="9">
        <f>IF(D42=0, "-", D31/D42)</f>
        <v>0.14498933901918976</v>
      </c>
      <c r="F31" s="81">
        <v>897</v>
      </c>
      <c r="G31" s="34">
        <f>IF(F42=0, "-", F31/F42)</f>
        <v>0.11607142857142858</v>
      </c>
      <c r="H31" s="65">
        <v>802</v>
      </c>
      <c r="I31" s="9">
        <f>IF(H42=0, "-", H31/H42)</f>
        <v>0.14052917469773962</v>
      </c>
      <c r="J31" s="8">
        <f t="shared" si="0"/>
        <v>0.61764705882352944</v>
      </c>
      <c r="K31" s="9">
        <f t="shared" si="1"/>
        <v>0.11845386533665836</v>
      </c>
    </row>
    <row r="32" spans="1:11" x14ac:dyDescent="0.2">
      <c r="A32" s="7" t="s">
        <v>527</v>
      </c>
      <c r="B32" s="65">
        <v>104</v>
      </c>
      <c r="C32" s="34">
        <f>IF(B42=0, "-", B32/B42)</f>
        <v>8.4759576202118991E-2</v>
      </c>
      <c r="D32" s="65">
        <v>40</v>
      </c>
      <c r="E32" s="9">
        <f>IF(D42=0, "-", D32/D42)</f>
        <v>8.5287846481876331E-2</v>
      </c>
      <c r="F32" s="81">
        <v>1145</v>
      </c>
      <c r="G32" s="34">
        <f>IF(F42=0, "-", F32/F42)</f>
        <v>0.14816252587991718</v>
      </c>
      <c r="H32" s="65">
        <v>1076</v>
      </c>
      <c r="I32" s="9">
        <f>IF(H42=0, "-", H32/H42)</f>
        <v>0.18854038899596987</v>
      </c>
      <c r="J32" s="8">
        <f t="shared" si="0"/>
        <v>1.6</v>
      </c>
      <c r="K32" s="9">
        <f t="shared" si="1"/>
        <v>6.4126394052044608E-2</v>
      </c>
    </row>
    <row r="33" spans="1:11" x14ac:dyDescent="0.2">
      <c r="A33" s="7" t="s">
        <v>528</v>
      </c>
      <c r="B33" s="65">
        <v>65</v>
      </c>
      <c r="C33" s="34">
        <f>IF(B42=0, "-", B33/B42)</f>
        <v>5.297473512632437E-2</v>
      </c>
      <c r="D33" s="65">
        <v>26</v>
      </c>
      <c r="E33" s="9">
        <f>IF(D42=0, "-", D33/D42)</f>
        <v>5.5437100213219619E-2</v>
      </c>
      <c r="F33" s="81">
        <v>486</v>
      </c>
      <c r="G33" s="34">
        <f>IF(F42=0, "-", F33/F42)</f>
        <v>6.2888198757763969E-2</v>
      </c>
      <c r="H33" s="65">
        <v>349</v>
      </c>
      <c r="I33" s="9">
        <f>IF(H42=0, "-", H33/H42)</f>
        <v>6.1152970036796914E-2</v>
      </c>
      <c r="J33" s="8">
        <f t="shared" si="0"/>
        <v>1.5</v>
      </c>
      <c r="K33" s="9">
        <f t="shared" si="1"/>
        <v>0.39255014326647564</v>
      </c>
    </row>
    <row r="34" spans="1:11" x14ac:dyDescent="0.2">
      <c r="A34" s="7" t="s">
        <v>529</v>
      </c>
      <c r="B34" s="65">
        <v>16</v>
      </c>
      <c r="C34" s="34">
        <f>IF(B42=0, "-", B34/B42)</f>
        <v>1.3039934800325998E-2</v>
      </c>
      <c r="D34" s="65">
        <v>6</v>
      </c>
      <c r="E34" s="9">
        <f>IF(D42=0, "-", D34/D42)</f>
        <v>1.279317697228145E-2</v>
      </c>
      <c r="F34" s="81">
        <v>100</v>
      </c>
      <c r="G34" s="34">
        <f>IF(F42=0, "-", F34/F42)</f>
        <v>1.2939958592132506E-2</v>
      </c>
      <c r="H34" s="65">
        <v>100</v>
      </c>
      <c r="I34" s="9">
        <f>IF(H42=0, "-", H34/H42)</f>
        <v>1.7522340984755563E-2</v>
      </c>
      <c r="J34" s="8">
        <f t="shared" si="0"/>
        <v>1.6666666666666667</v>
      </c>
      <c r="K34" s="9">
        <f t="shared" si="1"/>
        <v>0</v>
      </c>
    </row>
    <row r="35" spans="1:11" x14ac:dyDescent="0.2">
      <c r="A35" s="7" t="s">
        <v>530</v>
      </c>
      <c r="B35" s="65">
        <v>31</v>
      </c>
      <c r="C35" s="34">
        <f>IF(B42=0, "-", B35/B42)</f>
        <v>2.526487367563162E-2</v>
      </c>
      <c r="D35" s="65">
        <v>56</v>
      </c>
      <c r="E35" s="9">
        <f>IF(D42=0, "-", D35/D42)</f>
        <v>0.11940298507462686</v>
      </c>
      <c r="F35" s="81">
        <v>572</v>
      </c>
      <c r="G35" s="34">
        <f>IF(F42=0, "-", F35/F42)</f>
        <v>7.4016563146997935E-2</v>
      </c>
      <c r="H35" s="65">
        <v>256</v>
      </c>
      <c r="I35" s="9">
        <f>IF(H42=0, "-", H35/H42)</f>
        <v>4.4857192920974245E-2</v>
      </c>
      <c r="J35" s="8">
        <f t="shared" si="0"/>
        <v>-0.44642857142857145</v>
      </c>
      <c r="K35" s="9">
        <f t="shared" si="1"/>
        <v>1.234375</v>
      </c>
    </row>
    <row r="36" spans="1:11" x14ac:dyDescent="0.2">
      <c r="A36" s="7" t="s">
        <v>531</v>
      </c>
      <c r="B36" s="65">
        <v>14</v>
      </c>
      <c r="C36" s="34">
        <f>IF(B42=0, "-", B36/B42)</f>
        <v>1.1409942950285249E-2</v>
      </c>
      <c r="D36" s="65">
        <v>0</v>
      </c>
      <c r="E36" s="9">
        <f>IF(D42=0, "-", D36/D42)</f>
        <v>0</v>
      </c>
      <c r="F36" s="81">
        <v>98</v>
      </c>
      <c r="G36" s="34">
        <f>IF(F42=0, "-", F36/F42)</f>
        <v>1.2681159420289856E-2</v>
      </c>
      <c r="H36" s="65">
        <v>0</v>
      </c>
      <c r="I36" s="9">
        <f>IF(H42=0, "-", H36/H42)</f>
        <v>0</v>
      </c>
      <c r="J36" s="8" t="str">
        <f t="shared" si="0"/>
        <v>-</v>
      </c>
      <c r="K36" s="9" t="str">
        <f t="shared" si="1"/>
        <v>-</v>
      </c>
    </row>
    <row r="37" spans="1:11" x14ac:dyDescent="0.2">
      <c r="A37" s="7" t="s">
        <v>532</v>
      </c>
      <c r="B37" s="65">
        <v>0</v>
      </c>
      <c r="C37" s="34">
        <f>IF(B42=0, "-", B37/B42)</f>
        <v>0</v>
      </c>
      <c r="D37" s="65">
        <v>0</v>
      </c>
      <c r="E37" s="9">
        <f>IF(D42=0, "-", D37/D42)</f>
        <v>0</v>
      </c>
      <c r="F37" s="81">
        <v>21</v>
      </c>
      <c r="G37" s="34">
        <f>IF(F42=0, "-", F37/F42)</f>
        <v>2.717391304347826E-3</v>
      </c>
      <c r="H37" s="65">
        <v>31</v>
      </c>
      <c r="I37" s="9">
        <f>IF(H42=0, "-", H37/H42)</f>
        <v>5.4319257052742242E-3</v>
      </c>
      <c r="J37" s="8" t="str">
        <f t="shared" si="0"/>
        <v>-</v>
      </c>
      <c r="K37" s="9">
        <f t="shared" si="1"/>
        <v>-0.32258064516129031</v>
      </c>
    </row>
    <row r="38" spans="1:11" x14ac:dyDescent="0.2">
      <c r="A38" s="7" t="s">
        <v>533</v>
      </c>
      <c r="B38" s="65">
        <v>116</v>
      </c>
      <c r="C38" s="34">
        <f>IF(B42=0, "-", B38/B42)</f>
        <v>9.4539527302363494E-2</v>
      </c>
      <c r="D38" s="65">
        <v>113</v>
      </c>
      <c r="E38" s="9">
        <f>IF(D42=0, "-", D38/D42)</f>
        <v>0.24093816631130063</v>
      </c>
      <c r="F38" s="81">
        <v>623</v>
      </c>
      <c r="G38" s="34">
        <f>IF(F42=0, "-", F38/F42)</f>
        <v>8.0615942028985504E-2</v>
      </c>
      <c r="H38" s="65">
        <v>782</v>
      </c>
      <c r="I38" s="9">
        <f>IF(H42=0, "-", H38/H42)</f>
        <v>0.13702470650078852</v>
      </c>
      <c r="J38" s="8">
        <f t="shared" si="0"/>
        <v>2.6548672566371681E-2</v>
      </c>
      <c r="K38" s="9">
        <f t="shared" si="1"/>
        <v>-0.20332480818414322</v>
      </c>
    </row>
    <row r="39" spans="1:11" x14ac:dyDescent="0.2">
      <c r="A39" s="7" t="s">
        <v>534</v>
      </c>
      <c r="B39" s="65">
        <v>747</v>
      </c>
      <c r="C39" s="34">
        <f>IF(B42=0, "-", B39/B42)</f>
        <v>0.60880195599022002</v>
      </c>
      <c r="D39" s="65">
        <v>133</v>
      </c>
      <c r="E39" s="9">
        <f>IF(D42=0, "-", D39/D42)</f>
        <v>0.28358208955223879</v>
      </c>
      <c r="F39" s="81">
        <v>3596</v>
      </c>
      <c r="G39" s="34">
        <f>IF(F42=0, "-", F39/F42)</f>
        <v>0.46532091097308487</v>
      </c>
      <c r="H39" s="65">
        <v>1790</v>
      </c>
      <c r="I39" s="9">
        <f>IF(H42=0, "-", H39/H42)</f>
        <v>0.31364990362712458</v>
      </c>
      <c r="J39" s="8">
        <f t="shared" si="0"/>
        <v>4.6165413533834583</v>
      </c>
      <c r="K39" s="9">
        <f t="shared" si="1"/>
        <v>1.0089385474860335</v>
      </c>
    </row>
    <row r="40" spans="1:11" x14ac:dyDescent="0.2">
      <c r="A40" s="7" t="s">
        <v>535</v>
      </c>
      <c r="B40" s="65">
        <v>24</v>
      </c>
      <c r="C40" s="34">
        <f>IF(B42=0, "-", B40/B42)</f>
        <v>1.9559902200488997E-2</v>
      </c>
      <c r="D40" s="65">
        <v>27</v>
      </c>
      <c r="E40" s="9">
        <f>IF(D42=0, "-", D40/D42)</f>
        <v>5.7569296375266525E-2</v>
      </c>
      <c r="F40" s="81">
        <v>190</v>
      </c>
      <c r="G40" s="34">
        <f>IF(F42=0, "-", F40/F42)</f>
        <v>2.458592132505176E-2</v>
      </c>
      <c r="H40" s="65">
        <v>504</v>
      </c>
      <c r="I40" s="9">
        <f>IF(H42=0, "-", H40/H42)</f>
        <v>8.8312598563168046E-2</v>
      </c>
      <c r="J40" s="8">
        <f t="shared" si="0"/>
        <v>-0.1111111111111111</v>
      </c>
      <c r="K40" s="9">
        <f t="shared" si="1"/>
        <v>-0.62301587301587302</v>
      </c>
    </row>
    <row r="41" spans="1:11" x14ac:dyDescent="0.2">
      <c r="A41" s="2"/>
      <c r="B41" s="68"/>
      <c r="C41" s="33"/>
      <c r="D41" s="68"/>
      <c r="E41" s="6"/>
      <c r="F41" s="82"/>
      <c r="G41" s="33"/>
      <c r="H41" s="68"/>
      <c r="I41" s="6"/>
      <c r="J41" s="5"/>
      <c r="K41" s="6"/>
    </row>
    <row r="42" spans="1:11" s="43" customFormat="1" x14ac:dyDescent="0.2">
      <c r="A42" s="162" t="s">
        <v>653</v>
      </c>
      <c r="B42" s="71">
        <f>SUM(B30:B41)</f>
        <v>1227</v>
      </c>
      <c r="C42" s="40">
        <f>B42/26370</f>
        <v>4.6530147895335612E-2</v>
      </c>
      <c r="D42" s="71">
        <f>SUM(D30:D41)</f>
        <v>469</v>
      </c>
      <c r="E42" s="41">
        <f>D42/24255</f>
        <v>1.9336219336219335E-2</v>
      </c>
      <c r="F42" s="77">
        <f>SUM(F30:F41)</f>
        <v>7728</v>
      </c>
      <c r="G42" s="42">
        <f>F42/226467</f>
        <v>3.4124177032415319E-2</v>
      </c>
      <c r="H42" s="71">
        <f>SUM(H30:H41)</f>
        <v>5707</v>
      </c>
      <c r="I42" s="41">
        <f>H42/304382</f>
        <v>1.874946613137439E-2</v>
      </c>
      <c r="J42" s="37">
        <f>IF(D42=0, "-", IF((B42-D42)/D42&lt;10, (B42-D42)/D42, "&gt;999%"))</f>
        <v>1.6162046908315566</v>
      </c>
      <c r="K42" s="38">
        <f>IF(H42=0, "-", IF((F42-H42)/H42&lt;10, (F42-H42)/H42, "&gt;999%"))</f>
        <v>0.35412651130190992</v>
      </c>
    </row>
    <row r="43" spans="1:11" x14ac:dyDescent="0.2">
      <c r="B43" s="83"/>
      <c r="D43" s="83"/>
      <c r="F43" s="83"/>
      <c r="H43" s="83"/>
    </row>
    <row r="44" spans="1:11" x14ac:dyDescent="0.2">
      <c r="A44" s="163" t="s">
        <v>133</v>
      </c>
      <c r="B44" s="61" t="s">
        <v>12</v>
      </c>
      <c r="C44" s="62" t="s">
        <v>13</v>
      </c>
      <c r="D44" s="61" t="s">
        <v>12</v>
      </c>
      <c r="E44" s="63" t="s">
        <v>13</v>
      </c>
      <c r="F44" s="62" t="s">
        <v>12</v>
      </c>
      <c r="G44" s="62" t="s">
        <v>13</v>
      </c>
      <c r="H44" s="61" t="s">
        <v>12</v>
      </c>
      <c r="I44" s="63" t="s">
        <v>13</v>
      </c>
      <c r="J44" s="61"/>
      <c r="K44" s="63"/>
    </row>
    <row r="45" spans="1:11" x14ac:dyDescent="0.2">
      <c r="A45" s="7" t="s">
        <v>536</v>
      </c>
      <c r="B45" s="65">
        <v>123</v>
      </c>
      <c r="C45" s="34">
        <f>IF(B57=0, "-", B45/B57)</f>
        <v>0.17496443812233287</v>
      </c>
      <c r="D45" s="65">
        <v>136</v>
      </c>
      <c r="E45" s="9">
        <f>IF(D57=0, "-", D45/D57)</f>
        <v>0.21759999999999999</v>
      </c>
      <c r="F45" s="81">
        <v>983</v>
      </c>
      <c r="G45" s="34">
        <f>IF(F57=0, "-", F45/F57)</f>
        <v>0.15397869674185463</v>
      </c>
      <c r="H45" s="65">
        <v>1672</v>
      </c>
      <c r="I45" s="9">
        <f>IF(H57=0, "-", H45/H57)</f>
        <v>0.17999784691570675</v>
      </c>
      <c r="J45" s="8">
        <f t="shared" ref="J45:J55" si="2">IF(D45=0, "-", IF((B45-D45)/D45&lt;10, (B45-D45)/D45, "&gt;999%"))</f>
        <v>-9.5588235294117641E-2</v>
      </c>
      <c r="K45" s="9">
        <f t="shared" ref="K45:K55" si="3">IF(H45=0, "-", IF((F45-H45)/H45&lt;10, (F45-H45)/H45, "&gt;999%"))</f>
        <v>-0.41208133971291866</v>
      </c>
    </row>
    <row r="46" spans="1:11" x14ac:dyDescent="0.2">
      <c r="A46" s="7" t="s">
        <v>537</v>
      </c>
      <c r="B46" s="65">
        <v>6</v>
      </c>
      <c r="C46" s="34">
        <f>IF(B57=0, "-", B46/B57)</f>
        <v>8.5348506401137988E-3</v>
      </c>
      <c r="D46" s="65">
        <v>12</v>
      </c>
      <c r="E46" s="9">
        <f>IF(D57=0, "-", D46/D57)</f>
        <v>1.9199999999999998E-2</v>
      </c>
      <c r="F46" s="81">
        <v>187</v>
      </c>
      <c r="G46" s="34">
        <f>IF(F57=0, "-", F46/F57)</f>
        <v>2.9291979949874685E-2</v>
      </c>
      <c r="H46" s="65">
        <v>185</v>
      </c>
      <c r="I46" s="9">
        <f>IF(H57=0, "-", H46/H57)</f>
        <v>1.9916029712563246E-2</v>
      </c>
      <c r="J46" s="8">
        <f t="shared" si="2"/>
        <v>-0.5</v>
      </c>
      <c r="K46" s="9">
        <f t="shared" si="3"/>
        <v>1.0810810810810811E-2</v>
      </c>
    </row>
    <row r="47" spans="1:11" x14ac:dyDescent="0.2">
      <c r="A47" s="7" t="s">
        <v>538</v>
      </c>
      <c r="B47" s="65">
        <v>0</v>
      </c>
      <c r="C47" s="34">
        <f>IF(B57=0, "-", B47/B57)</f>
        <v>0</v>
      </c>
      <c r="D47" s="65">
        <v>58</v>
      </c>
      <c r="E47" s="9">
        <f>IF(D57=0, "-", D47/D57)</f>
        <v>9.2799999999999994E-2</v>
      </c>
      <c r="F47" s="81">
        <v>347</v>
      </c>
      <c r="G47" s="34">
        <f>IF(F57=0, "-", F47/F57)</f>
        <v>5.4354636591478697E-2</v>
      </c>
      <c r="H47" s="65">
        <v>877</v>
      </c>
      <c r="I47" s="9">
        <f>IF(H57=0, "-", H47/H57)</f>
        <v>9.4412746259016037E-2</v>
      </c>
      <c r="J47" s="8">
        <f t="shared" si="2"/>
        <v>-1</v>
      </c>
      <c r="K47" s="9">
        <f t="shared" si="3"/>
        <v>-0.60433295324971492</v>
      </c>
    </row>
    <row r="48" spans="1:11" x14ac:dyDescent="0.2">
      <c r="A48" s="7" t="s">
        <v>539</v>
      </c>
      <c r="B48" s="65">
        <v>0</v>
      </c>
      <c r="C48" s="34">
        <f>IF(B57=0, "-", B48/B57)</f>
        <v>0</v>
      </c>
      <c r="D48" s="65">
        <v>0</v>
      </c>
      <c r="E48" s="9">
        <f>IF(D57=0, "-", D48/D57)</f>
        <v>0</v>
      </c>
      <c r="F48" s="81">
        <v>0</v>
      </c>
      <c r="G48" s="34">
        <f>IF(F57=0, "-", F48/F57)</f>
        <v>0</v>
      </c>
      <c r="H48" s="65">
        <v>1</v>
      </c>
      <c r="I48" s="9">
        <f>IF(H57=0, "-", H48/H57)</f>
        <v>1.0765421466250404E-4</v>
      </c>
      <c r="J48" s="8" t="str">
        <f t="shared" si="2"/>
        <v>-</v>
      </c>
      <c r="K48" s="9">
        <f t="shared" si="3"/>
        <v>-1</v>
      </c>
    </row>
    <row r="49" spans="1:11" x14ac:dyDescent="0.2">
      <c r="A49" s="7" t="s">
        <v>540</v>
      </c>
      <c r="B49" s="65">
        <v>175</v>
      </c>
      <c r="C49" s="34">
        <f>IF(B57=0, "-", B49/B57)</f>
        <v>0.24893314366998578</v>
      </c>
      <c r="D49" s="65">
        <v>143</v>
      </c>
      <c r="E49" s="9">
        <f>IF(D57=0, "-", D49/D57)</f>
        <v>0.2288</v>
      </c>
      <c r="F49" s="81">
        <v>1015</v>
      </c>
      <c r="G49" s="34">
        <f>IF(F57=0, "-", F49/F57)</f>
        <v>0.15899122807017543</v>
      </c>
      <c r="H49" s="65">
        <v>1323</v>
      </c>
      <c r="I49" s="9">
        <f>IF(H57=0, "-", H49/H57)</f>
        <v>0.14242652599849284</v>
      </c>
      <c r="J49" s="8">
        <f t="shared" si="2"/>
        <v>0.22377622377622378</v>
      </c>
      <c r="K49" s="9">
        <f t="shared" si="3"/>
        <v>-0.23280423280423279</v>
      </c>
    </row>
    <row r="50" spans="1:11" x14ac:dyDescent="0.2">
      <c r="A50" s="7" t="s">
        <v>541</v>
      </c>
      <c r="B50" s="65">
        <v>47</v>
      </c>
      <c r="C50" s="34">
        <f>IF(B57=0, "-", B50/B57)</f>
        <v>6.6856330014224752E-2</v>
      </c>
      <c r="D50" s="65">
        <v>56</v>
      </c>
      <c r="E50" s="9">
        <f>IF(D57=0, "-", D50/D57)</f>
        <v>8.9599999999999999E-2</v>
      </c>
      <c r="F50" s="81">
        <v>705</v>
      </c>
      <c r="G50" s="34">
        <f>IF(F57=0, "-", F50/F57)</f>
        <v>0.11043233082706767</v>
      </c>
      <c r="H50" s="65">
        <v>1018</v>
      </c>
      <c r="I50" s="9">
        <f>IF(H57=0, "-", H50/H57)</f>
        <v>0.10959199052642911</v>
      </c>
      <c r="J50" s="8">
        <f t="shared" si="2"/>
        <v>-0.16071428571428573</v>
      </c>
      <c r="K50" s="9">
        <f t="shared" si="3"/>
        <v>-0.30746561886051083</v>
      </c>
    </row>
    <row r="51" spans="1:11" x14ac:dyDescent="0.2">
      <c r="A51" s="7" t="s">
        <v>542</v>
      </c>
      <c r="B51" s="65">
        <v>0</v>
      </c>
      <c r="C51" s="34">
        <f>IF(B57=0, "-", B51/B57)</f>
        <v>0</v>
      </c>
      <c r="D51" s="65">
        <v>2</v>
      </c>
      <c r="E51" s="9">
        <f>IF(D57=0, "-", D51/D57)</f>
        <v>3.2000000000000002E-3</v>
      </c>
      <c r="F51" s="81">
        <v>4</v>
      </c>
      <c r="G51" s="34">
        <f>IF(F57=0, "-", F51/F57)</f>
        <v>6.2656641604010022E-4</v>
      </c>
      <c r="H51" s="65">
        <v>16</v>
      </c>
      <c r="I51" s="9">
        <f>IF(H57=0, "-", H51/H57)</f>
        <v>1.7224674346000646E-3</v>
      </c>
      <c r="J51" s="8">
        <f t="shared" si="2"/>
        <v>-1</v>
      </c>
      <c r="K51" s="9">
        <f t="shared" si="3"/>
        <v>-0.75</v>
      </c>
    </row>
    <row r="52" spans="1:11" x14ac:dyDescent="0.2">
      <c r="A52" s="7" t="s">
        <v>543</v>
      </c>
      <c r="B52" s="65">
        <v>53</v>
      </c>
      <c r="C52" s="34">
        <f>IF(B57=0, "-", B52/B57)</f>
        <v>7.5391180654338544E-2</v>
      </c>
      <c r="D52" s="65">
        <v>57</v>
      </c>
      <c r="E52" s="9">
        <f>IF(D57=0, "-", D52/D57)</f>
        <v>9.1200000000000003E-2</v>
      </c>
      <c r="F52" s="81">
        <v>597</v>
      </c>
      <c r="G52" s="34">
        <f>IF(F57=0, "-", F52/F57)</f>
        <v>9.3515037593984968E-2</v>
      </c>
      <c r="H52" s="65">
        <v>890</v>
      </c>
      <c r="I52" s="9">
        <f>IF(H57=0, "-", H52/H57)</f>
        <v>9.5812251049628594E-2</v>
      </c>
      <c r="J52" s="8">
        <f t="shared" si="2"/>
        <v>-7.0175438596491224E-2</v>
      </c>
      <c r="K52" s="9">
        <f t="shared" si="3"/>
        <v>-0.32921348314606741</v>
      </c>
    </row>
    <row r="53" spans="1:11" x14ac:dyDescent="0.2">
      <c r="A53" s="7" t="s">
        <v>544</v>
      </c>
      <c r="B53" s="65">
        <v>44</v>
      </c>
      <c r="C53" s="34">
        <f>IF(B57=0, "-", B53/B57)</f>
        <v>6.2588904694167849E-2</v>
      </c>
      <c r="D53" s="65">
        <v>46</v>
      </c>
      <c r="E53" s="9">
        <f>IF(D57=0, "-", D53/D57)</f>
        <v>7.3599999999999999E-2</v>
      </c>
      <c r="F53" s="81">
        <v>644</v>
      </c>
      <c r="G53" s="34">
        <f>IF(F57=0, "-", F53/F57)</f>
        <v>0.10087719298245613</v>
      </c>
      <c r="H53" s="65">
        <v>1045</v>
      </c>
      <c r="I53" s="9">
        <f>IF(H57=0, "-", H53/H57)</f>
        <v>0.11249865432231672</v>
      </c>
      <c r="J53" s="8">
        <f t="shared" si="2"/>
        <v>-4.3478260869565216E-2</v>
      </c>
      <c r="K53" s="9">
        <f t="shared" si="3"/>
        <v>-0.38373205741626792</v>
      </c>
    </row>
    <row r="54" spans="1:11" x14ac:dyDescent="0.2">
      <c r="A54" s="7" t="s">
        <v>545</v>
      </c>
      <c r="B54" s="65">
        <v>255</v>
      </c>
      <c r="C54" s="34">
        <f>IF(B57=0, "-", B54/B57)</f>
        <v>0.36273115220483643</v>
      </c>
      <c r="D54" s="65">
        <v>115</v>
      </c>
      <c r="E54" s="9">
        <f>IF(D57=0, "-", D54/D57)</f>
        <v>0.184</v>
      </c>
      <c r="F54" s="81">
        <v>1881</v>
      </c>
      <c r="G54" s="34">
        <f>IF(F57=0, "-", F54/F57)</f>
        <v>0.29464285714285715</v>
      </c>
      <c r="H54" s="65">
        <v>2225</v>
      </c>
      <c r="I54" s="9">
        <f>IF(H57=0, "-", H54/H57)</f>
        <v>0.23953062762407148</v>
      </c>
      <c r="J54" s="8">
        <f t="shared" si="2"/>
        <v>1.2173913043478262</v>
      </c>
      <c r="K54" s="9">
        <f t="shared" si="3"/>
        <v>-0.1546067415730337</v>
      </c>
    </row>
    <row r="55" spans="1:11" x14ac:dyDescent="0.2">
      <c r="A55" s="7" t="s">
        <v>546</v>
      </c>
      <c r="B55" s="65">
        <v>0</v>
      </c>
      <c r="C55" s="34">
        <f>IF(B57=0, "-", B55/B57)</f>
        <v>0</v>
      </c>
      <c r="D55" s="65">
        <v>0</v>
      </c>
      <c r="E55" s="9">
        <f>IF(D57=0, "-", D55/D57)</f>
        <v>0</v>
      </c>
      <c r="F55" s="81">
        <v>21</v>
      </c>
      <c r="G55" s="34">
        <f>IF(F57=0, "-", F55/F57)</f>
        <v>3.2894736842105261E-3</v>
      </c>
      <c r="H55" s="65">
        <v>37</v>
      </c>
      <c r="I55" s="9">
        <f>IF(H57=0, "-", H55/H57)</f>
        <v>3.9832059425126496E-3</v>
      </c>
      <c r="J55" s="8" t="str">
        <f t="shared" si="2"/>
        <v>-</v>
      </c>
      <c r="K55" s="9">
        <f t="shared" si="3"/>
        <v>-0.43243243243243246</v>
      </c>
    </row>
    <row r="56" spans="1:11" x14ac:dyDescent="0.2">
      <c r="A56" s="2"/>
      <c r="B56" s="68"/>
      <c r="C56" s="33"/>
      <c r="D56" s="68"/>
      <c r="E56" s="6"/>
      <c r="F56" s="82"/>
      <c r="G56" s="33"/>
      <c r="H56" s="68"/>
      <c r="I56" s="6"/>
      <c r="J56" s="5"/>
      <c r="K56" s="6"/>
    </row>
    <row r="57" spans="1:11" s="43" customFormat="1" x14ac:dyDescent="0.2">
      <c r="A57" s="162" t="s">
        <v>652</v>
      </c>
      <c r="B57" s="71">
        <f>SUM(B45:B56)</f>
        <v>703</v>
      </c>
      <c r="C57" s="40">
        <f>B57/26370</f>
        <v>2.6659082290481608E-2</v>
      </c>
      <c r="D57" s="71">
        <f>SUM(D45:D56)</f>
        <v>625</v>
      </c>
      <c r="E57" s="41">
        <f>D57/24255</f>
        <v>2.5767882910740055E-2</v>
      </c>
      <c r="F57" s="77">
        <f>SUM(F45:F56)</f>
        <v>6384</v>
      </c>
      <c r="G57" s="42">
        <f>F57/226467</f>
        <v>2.8189537548517003E-2</v>
      </c>
      <c r="H57" s="71">
        <f>SUM(H45:H56)</f>
        <v>9289</v>
      </c>
      <c r="I57" s="41">
        <f>H57/304382</f>
        <v>3.0517573312482341E-2</v>
      </c>
      <c r="J57" s="37">
        <f>IF(D57=0, "-", IF((B57-D57)/D57&lt;10, (B57-D57)/D57, "&gt;999%"))</f>
        <v>0.12479999999999999</v>
      </c>
      <c r="K57" s="38">
        <f>IF(H57=0, "-", IF((F57-H57)/H57&lt;10, (F57-H57)/H57, "&gt;999%"))</f>
        <v>-0.31273549359457425</v>
      </c>
    </row>
    <row r="58" spans="1:11" x14ac:dyDescent="0.2">
      <c r="B58" s="83"/>
      <c r="D58" s="83"/>
      <c r="F58" s="83"/>
      <c r="H58" s="83"/>
    </row>
    <row r="59" spans="1:11" x14ac:dyDescent="0.2">
      <c r="A59" s="163" t="s">
        <v>134</v>
      </c>
      <c r="B59" s="61" t="s">
        <v>12</v>
      </c>
      <c r="C59" s="62" t="s">
        <v>13</v>
      </c>
      <c r="D59" s="61" t="s">
        <v>12</v>
      </c>
      <c r="E59" s="63" t="s">
        <v>13</v>
      </c>
      <c r="F59" s="62" t="s">
        <v>12</v>
      </c>
      <c r="G59" s="62" t="s">
        <v>13</v>
      </c>
      <c r="H59" s="61" t="s">
        <v>12</v>
      </c>
      <c r="I59" s="63" t="s">
        <v>13</v>
      </c>
      <c r="J59" s="61"/>
      <c r="K59" s="63"/>
    </row>
    <row r="60" spans="1:11" x14ac:dyDescent="0.2">
      <c r="A60" s="7" t="s">
        <v>547</v>
      </c>
      <c r="B60" s="65">
        <v>15</v>
      </c>
      <c r="C60" s="34">
        <f>IF(B82=0, "-", B60/B82)</f>
        <v>3.8981288981288983E-3</v>
      </c>
      <c r="D60" s="65">
        <v>0</v>
      </c>
      <c r="E60" s="9">
        <f>IF(D82=0, "-", D60/D82)</f>
        <v>0</v>
      </c>
      <c r="F60" s="81">
        <v>15</v>
      </c>
      <c r="G60" s="34">
        <f>IF(F82=0, "-", F60/F82)</f>
        <v>4.3628748436636515E-4</v>
      </c>
      <c r="H60" s="65">
        <v>0</v>
      </c>
      <c r="I60" s="9">
        <f>IF(H82=0, "-", H60/H82)</f>
        <v>0</v>
      </c>
      <c r="J60" s="8" t="str">
        <f t="shared" ref="J60:J80" si="4">IF(D60=0, "-", IF((B60-D60)/D60&lt;10, (B60-D60)/D60, "&gt;999%"))</f>
        <v>-</v>
      </c>
      <c r="K60" s="9" t="str">
        <f t="shared" ref="K60:K80" si="5">IF(H60=0, "-", IF((F60-H60)/H60&lt;10, (F60-H60)/H60, "&gt;999%"))</f>
        <v>-</v>
      </c>
    </row>
    <row r="61" spans="1:11" x14ac:dyDescent="0.2">
      <c r="A61" s="7" t="s">
        <v>548</v>
      </c>
      <c r="B61" s="65">
        <v>1243</v>
      </c>
      <c r="C61" s="34">
        <f>IF(B82=0, "-", B61/B82)</f>
        <v>0.32302494802494802</v>
      </c>
      <c r="D61" s="65">
        <v>1180</v>
      </c>
      <c r="E61" s="9">
        <f>IF(D82=0, "-", D61/D82)</f>
        <v>0.3124172623775483</v>
      </c>
      <c r="F61" s="81">
        <v>11649</v>
      </c>
      <c r="G61" s="34">
        <f>IF(F82=0, "-", F61/F82)</f>
        <v>0.33882086035891917</v>
      </c>
      <c r="H61" s="65">
        <v>11811</v>
      </c>
      <c r="I61" s="9">
        <f>IF(H82=0, "-", H61/H82)</f>
        <v>0.29611151502995964</v>
      </c>
      <c r="J61" s="8">
        <f t="shared" si="4"/>
        <v>5.3389830508474574E-2</v>
      </c>
      <c r="K61" s="9">
        <f t="shared" si="5"/>
        <v>-1.3716027432054865E-2</v>
      </c>
    </row>
    <row r="62" spans="1:11" x14ac:dyDescent="0.2">
      <c r="A62" s="7" t="s">
        <v>549</v>
      </c>
      <c r="B62" s="65">
        <v>28</v>
      </c>
      <c r="C62" s="34">
        <f>IF(B82=0, "-", B62/B82)</f>
        <v>7.2765072765072769E-3</v>
      </c>
      <c r="D62" s="65">
        <v>0</v>
      </c>
      <c r="E62" s="9">
        <f>IF(D82=0, "-", D62/D82)</f>
        <v>0</v>
      </c>
      <c r="F62" s="81">
        <v>28</v>
      </c>
      <c r="G62" s="34">
        <f>IF(F82=0, "-", F62/F82)</f>
        <v>8.1440330415054828E-4</v>
      </c>
      <c r="H62" s="65">
        <v>0</v>
      </c>
      <c r="I62" s="9">
        <f>IF(H82=0, "-", H62/H82)</f>
        <v>0</v>
      </c>
      <c r="J62" s="8" t="str">
        <f t="shared" si="4"/>
        <v>-</v>
      </c>
      <c r="K62" s="9" t="str">
        <f t="shared" si="5"/>
        <v>-</v>
      </c>
    </row>
    <row r="63" spans="1:11" x14ac:dyDescent="0.2">
      <c r="A63" s="7" t="s">
        <v>550</v>
      </c>
      <c r="B63" s="65">
        <v>3</v>
      </c>
      <c r="C63" s="34">
        <f>IF(B82=0, "-", B63/B82)</f>
        <v>7.7962577962577967E-4</v>
      </c>
      <c r="D63" s="65">
        <v>3</v>
      </c>
      <c r="E63" s="9">
        <f>IF(D82=0, "-", D63/D82)</f>
        <v>7.9428117553613975E-4</v>
      </c>
      <c r="F63" s="81">
        <v>73</v>
      </c>
      <c r="G63" s="34">
        <f>IF(F82=0, "-", F63/F82)</f>
        <v>2.1232657572496437E-3</v>
      </c>
      <c r="H63" s="65">
        <v>85</v>
      </c>
      <c r="I63" s="9">
        <f>IF(H82=0, "-", H63/H82)</f>
        <v>2.1310201318725398E-3</v>
      </c>
      <c r="J63" s="8">
        <f t="shared" si="4"/>
        <v>0</v>
      </c>
      <c r="K63" s="9">
        <f t="shared" si="5"/>
        <v>-0.14117647058823529</v>
      </c>
    </row>
    <row r="64" spans="1:11" x14ac:dyDescent="0.2">
      <c r="A64" s="7" t="s">
        <v>551</v>
      </c>
      <c r="B64" s="65">
        <v>27</v>
      </c>
      <c r="C64" s="34">
        <f>IF(B82=0, "-", B64/B82)</f>
        <v>7.016632016632017E-3</v>
      </c>
      <c r="D64" s="65">
        <v>420</v>
      </c>
      <c r="E64" s="9">
        <f>IF(D82=0, "-", D64/D82)</f>
        <v>0.11119936457505956</v>
      </c>
      <c r="F64" s="81">
        <v>2222</v>
      </c>
      <c r="G64" s="34">
        <f>IF(F82=0, "-", F64/F82)</f>
        <v>6.462871935080422E-2</v>
      </c>
      <c r="H64" s="65">
        <v>4691</v>
      </c>
      <c r="I64" s="9">
        <f>IF(H82=0, "-", H64/H82)</f>
        <v>0.11760724045428335</v>
      </c>
      <c r="J64" s="8">
        <f t="shared" si="4"/>
        <v>-0.93571428571428572</v>
      </c>
      <c r="K64" s="9">
        <f t="shared" si="5"/>
        <v>-0.526327009166489</v>
      </c>
    </row>
    <row r="65" spans="1:11" x14ac:dyDescent="0.2">
      <c r="A65" s="7" t="s">
        <v>552</v>
      </c>
      <c r="B65" s="65">
        <v>339</v>
      </c>
      <c r="C65" s="34">
        <f>IF(B82=0, "-", B65/B82)</f>
        <v>8.8097713097713096E-2</v>
      </c>
      <c r="D65" s="65">
        <v>259</v>
      </c>
      <c r="E65" s="9">
        <f>IF(D82=0, "-", D65/D82)</f>
        <v>6.8572941487953398E-2</v>
      </c>
      <c r="F65" s="81">
        <v>1893</v>
      </c>
      <c r="G65" s="34">
        <f>IF(F82=0, "-", F65/F82)</f>
        <v>5.5059480527035284E-2</v>
      </c>
      <c r="H65" s="65">
        <v>2128</v>
      </c>
      <c r="I65" s="9">
        <f>IF(H82=0, "-", H65/H82)</f>
        <v>5.3350715772056058E-2</v>
      </c>
      <c r="J65" s="8">
        <f t="shared" si="4"/>
        <v>0.30888030888030887</v>
      </c>
      <c r="K65" s="9">
        <f t="shared" si="5"/>
        <v>-0.11043233082706767</v>
      </c>
    </row>
    <row r="66" spans="1:11" x14ac:dyDescent="0.2">
      <c r="A66" s="7" t="s">
        <v>553</v>
      </c>
      <c r="B66" s="65">
        <v>26</v>
      </c>
      <c r="C66" s="34">
        <f>IF(B82=0, "-", B66/B82)</f>
        <v>6.7567567567567571E-3</v>
      </c>
      <c r="D66" s="65">
        <v>0</v>
      </c>
      <c r="E66" s="9">
        <f>IF(D82=0, "-", D66/D82)</f>
        <v>0</v>
      </c>
      <c r="F66" s="81">
        <v>161</v>
      </c>
      <c r="G66" s="34">
        <f>IF(F82=0, "-", F66/F82)</f>
        <v>4.6828189988656526E-3</v>
      </c>
      <c r="H66" s="65">
        <v>0</v>
      </c>
      <c r="I66" s="9">
        <f>IF(H82=0, "-", H66/H82)</f>
        <v>0</v>
      </c>
      <c r="J66" s="8" t="str">
        <f t="shared" si="4"/>
        <v>-</v>
      </c>
      <c r="K66" s="9" t="str">
        <f t="shared" si="5"/>
        <v>-</v>
      </c>
    </row>
    <row r="67" spans="1:11" x14ac:dyDescent="0.2">
      <c r="A67" s="7" t="s">
        <v>554</v>
      </c>
      <c r="B67" s="65">
        <v>187</v>
      </c>
      <c r="C67" s="34">
        <f>IF(B82=0, "-", B67/B82)</f>
        <v>4.8596673596673599E-2</v>
      </c>
      <c r="D67" s="65">
        <v>67</v>
      </c>
      <c r="E67" s="9">
        <f>IF(D82=0, "-", D67/D82)</f>
        <v>1.7738946253640454E-2</v>
      </c>
      <c r="F67" s="81">
        <v>1109</v>
      </c>
      <c r="G67" s="34">
        <f>IF(F82=0, "-", F67/F82)</f>
        <v>3.2256188010819926E-2</v>
      </c>
      <c r="H67" s="65">
        <v>804</v>
      </c>
      <c r="I67" s="9">
        <f>IF(H82=0, "-", H67/H82)</f>
        <v>2.0156943365006143E-2</v>
      </c>
      <c r="J67" s="8">
        <f t="shared" si="4"/>
        <v>1.791044776119403</v>
      </c>
      <c r="K67" s="9">
        <f t="shared" si="5"/>
        <v>0.37935323383084579</v>
      </c>
    </row>
    <row r="68" spans="1:11" x14ac:dyDescent="0.2">
      <c r="A68" s="7" t="s">
        <v>555</v>
      </c>
      <c r="B68" s="65">
        <v>167</v>
      </c>
      <c r="C68" s="34">
        <f>IF(B82=0, "-", B68/B82)</f>
        <v>4.3399168399168402E-2</v>
      </c>
      <c r="D68" s="65">
        <v>94</v>
      </c>
      <c r="E68" s="9">
        <f>IF(D82=0, "-", D68/D82)</f>
        <v>2.4887476833465715E-2</v>
      </c>
      <c r="F68" s="81">
        <v>1339</v>
      </c>
      <c r="G68" s="34">
        <f>IF(F82=0, "-", F68/F82)</f>
        <v>3.8945929437770858E-2</v>
      </c>
      <c r="H68" s="65">
        <v>1584</v>
      </c>
      <c r="I68" s="9">
        <f>IF(H82=0, "-", H68/H82)</f>
        <v>3.9712186928071803E-2</v>
      </c>
      <c r="J68" s="8">
        <f t="shared" si="4"/>
        <v>0.77659574468085102</v>
      </c>
      <c r="K68" s="9">
        <f t="shared" si="5"/>
        <v>-0.15467171717171718</v>
      </c>
    </row>
    <row r="69" spans="1:11" x14ac:dyDescent="0.2">
      <c r="A69" s="7" t="s">
        <v>556</v>
      </c>
      <c r="B69" s="65">
        <v>0</v>
      </c>
      <c r="C69" s="34">
        <f>IF(B82=0, "-", B69/B82)</f>
        <v>0</v>
      </c>
      <c r="D69" s="65">
        <v>1</v>
      </c>
      <c r="E69" s="9">
        <f>IF(D82=0, "-", D69/D82)</f>
        <v>2.6476039184537993E-4</v>
      </c>
      <c r="F69" s="81">
        <v>81</v>
      </c>
      <c r="G69" s="34">
        <f>IF(F82=0, "-", F69/F82)</f>
        <v>2.3559524155783718E-3</v>
      </c>
      <c r="H69" s="65">
        <v>15</v>
      </c>
      <c r="I69" s="9">
        <f>IF(H82=0, "-", H69/H82)</f>
        <v>3.7606237621280118E-4</v>
      </c>
      <c r="J69" s="8">
        <f t="shared" si="4"/>
        <v>-1</v>
      </c>
      <c r="K69" s="9">
        <f t="shared" si="5"/>
        <v>4.4000000000000004</v>
      </c>
    </row>
    <row r="70" spans="1:11" x14ac:dyDescent="0.2">
      <c r="A70" s="7" t="s">
        <v>557</v>
      </c>
      <c r="B70" s="65">
        <v>75</v>
      </c>
      <c r="C70" s="34">
        <f>IF(B82=0, "-", B70/B82)</f>
        <v>1.9490644490644492E-2</v>
      </c>
      <c r="D70" s="65">
        <v>77</v>
      </c>
      <c r="E70" s="9">
        <f>IF(D82=0, "-", D70/D82)</f>
        <v>2.0386550172094255E-2</v>
      </c>
      <c r="F70" s="81">
        <v>733</v>
      </c>
      <c r="G70" s="34">
        <f>IF(F82=0, "-", F70/F82)</f>
        <v>2.131991506936971E-2</v>
      </c>
      <c r="H70" s="65">
        <v>616</v>
      </c>
      <c r="I70" s="9">
        <f>IF(H82=0, "-", H70/H82)</f>
        <v>1.5443628249805701E-2</v>
      </c>
      <c r="J70" s="8">
        <f t="shared" si="4"/>
        <v>-2.5974025974025976E-2</v>
      </c>
      <c r="K70" s="9">
        <f t="shared" si="5"/>
        <v>0.18993506493506493</v>
      </c>
    </row>
    <row r="71" spans="1:11" x14ac:dyDescent="0.2">
      <c r="A71" s="7" t="s">
        <v>558</v>
      </c>
      <c r="B71" s="65">
        <v>251</v>
      </c>
      <c r="C71" s="34">
        <f>IF(B82=0, "-", B71/B82)</f>
        <v>6.5228690228690225E-2</v>
      </c>
      <c r="D71" s="65">
        <v>561</v>
      </c>
      <c r="E71" s="9">
        <f>IF(D82=0, "-", D71/D82)</f>
        <v>0.14853057982525814</v>
      </c>
      <c r="F71" s="81">
        <v>2810</v>
      </c>
      <c r="G71" s="34">
        <f>IF(F82=0, "-", F71/F82)</f>
        <v>8.173118873796574E-2</v>
      </c>
      <c r="H71" s="65">
        <v>4528</v>
      </c>
      <c r="I71" s="9">
        <f>IF(H82=0, "-", H71/H82)</f>
        <v>0.11352069596610424</v>
      </c>
      <c r="J71" s="8">
        <f t="shared" si="4"/>
        <v>-0.55258467023172908</v>
      </c>
      <c r="K71" s="9">
        <f t="shared" si="5"/>
        <v>-0.37941696113074203</v>
      </c>
    </row>
    <row r="72" spans="1:11" x14ac:dyDescent="0.2">
      <c r="A72" s="7" t="s">
        <v>559</v>
      </c>
      <c r="B72" s="65">
        <v>220</v>
      </c>
      <c r="C72" s="34">
        <f>IF(B82=0, "-", B72/B82)</f>
        <v>5.7172557172557176E-2</v>
      </c>
      <c r="D72" s="65">
        <v>191</v>
      </c>
      <c r="E72" s="9">
        <f>IF(D82=0, "-", D72/D82)</f>
        <v>5.0569234842467566E-2</v>
      </c>
      <c r="F72" s="81">
        <v>2208</v>
      </c>
      <c r="G72" s="34">
        <f>IF(F82=0, "-", F72/F82)</f>
        <v>6.4221517698728955E-2</v>
      </c>
      <c r="H72" s="65">
        <v>2785</v>
      </c>
      <c r="I72" s="9">
        <f>IF(H82=0, "-", H72/H82)</f>
        <v>6.9822247850176752E-2</v>
      </c>
      <c r="J72" s="8">
        <f t="shared" si="4"/>
        <v>0.15183246073298429</v>
      </c>
      <c r="K72" s="9">
        <f t="shared" si="5"/>
        <v>-0.20718132854578097</v>
      </c>
    </row>
    <row r="73" spans="1:11" x14ac:dyDescent="0.2">
      <c r="A73" s="7" t="s">
        <v>560</v>
      </c>
      <c r="B73" s="65">
        <v>17</v>
      </c>
      <c r="C73" s="34">
        <f>IF(B82=0, "-", B73/B82)</f>
        <v>4.4178794178794181E-3</v>
      </c>
      <c r="D73" s="65">
        <v>18</v>
      </c>
      <c r="E73" s="9">
        <f>IF(D82=0, "-", D73/D82)</f>
        <v>4.7656870532168391E-3</v>
      </c>
      <c r="F73" s="81">
        <v>362</v>
      </c>
      <c r="G73" s="34">
        <f>IF(F82=0, "-", F73/F82)</f>
        <v>1.0529071289374945E-2</v>
      </c>
      <c r="H73" s="65">
        <v>214</v>
      </c>
      <c r="I73" s="9">
        <f>IF(H82=0, "-", H73/H82)</f>
        <v>5.3651565673026296E-3</v>
      </c>
      <c r="J73" s="8">
        <f t="shared" si="4"/>
        <v>-5.5555555555555552E-2</v>
      </c>
      <c r="K73" s="9">
        <f t="shared" si="5"/>
        <v>0.69158878504672894</v>
      </c>
    </row>
    <row r="74" spans="1:11" x14ac:dyDescent="0.2">
      <c r="A74" s="7" t="s">
        <v>561</v>
      </c>
      <c r="B74" s="65">
        <v>15</v>
      </c>
      <c r="C74" s="34">
        <f>IF(B82=0, "-", B74/B82)</f>
        <v>3.8981288981288983E-3</v>
      </c>
      <c r="D74" s="65">
        <v>38</v>
      </c>
      <c r="E74" s="9">
        <f>IF(D82=0, "-", D74/D82)</f>
        <v>1.0060894890124437E-2</v>
      </c>
      <c r="F74" s="81">
        <v>286</v>
      </c>
      <c r="G74" s="34">
        <f>IF(F82=0, "-", F74/F82)</f>
        <v>8.318548035252029E-3</v>
      </c>
      <c r="H74" s="65">
        <v>388</v>
      </c>
      <c r="I74" s="9">
        <f>IF(H82=0, "-", H74/H82)</f>
        <v>9.7274801313711242E-3</v>
      </c>
      <c r="J74" s="8">
        <f t="shared" si="4"/>
        <v>-0.60526315789473684</v>
      </c>
      <c r="K74" s="9">
        <f t="shared" si="5"/>
        <v>-0.26288659793814434</v>
      </c>
    </row>
    <row r="75" spans="1:11" x14ac:dyDescent="0.2">
      <c r="A75" s="7" t="s">
        <v>562</v>
      </c>
      <c r="B75" s="65">
        <v>30</v>
      </c>
      <c r="C75" s="34">
        <f>IF(B82=0, "-", B75/B82)</f>
        <v>7.7962577962577967E-3</v>
      </c>
      <c r="D75" s="65">
        <v>0</v>
      </c>
      <c r="E75" s="9">
        <f>IF(D82=0, "-", D75/D82)</f>
        <v>0</v>
      </c>
      <c r="F75" s="81">
        <v>102</v>
      </c>
      <c r="G75" s="34">
        <f>IF(F82=0, "-", F75/F82)</f>
        <v>2.9667548936912831E-3</v>
      </c>
      <c r="H75" s="65">
        <v>0</v>
      </c>
      <c r="I75" s="9">
        <f>IF(H82=0, "-", H75/H82)</f>
        <v>0</v>
      </c>
      <c r="J75" s="8" t="str">
        <f t="shared" si="4"/>
        <v>-</v>
      </c>
      <c r="K75" s="9" t="str">
        <f t="shared" si="5"/>
        <v>-</v>
      </c>
    </row>
    <row r="76" spans="1:11" x14ac:dyDescent="0.2">
      <c r="A76" s="7" t="s">
        <v>563</v>
      </c>
      <c r="B76" s="65">
        <v>0</v>
      </c>
      <c r="C76" s="34">
        <f>IF(B82=0, "-", B76/B82)</f>
        <v>0</v>
      </c>
      <c r="D76" s="65">
        <v>3</v>
      </c>
      <c r="E76" s="9">
        <f>IF(D82=0, "-", D76/D82)</f>
        <v>7.9428117553613975E-4</v>
      </c>
      <c r="F76" s="81">
        <v>4</v>
      </c>
      <c r="G76" s="34">
        <f>IF(F82=0, "-", F76/F82)</f>
        <v>1.1634332916436404E-4</v>
      </c>
      <c r="H76" s="65">
        <v>42</v>
      </c>
      <c r="I76" s="9">
        <f>IF(H82=0, "-", H76/H82)</f>
        <v>1.0529746533958432E-3</v>
      </c>
      <c r="J76" s="8">
        <f t="shared" si="4"/>
        <v>-1</v>
      </c>
      <c r="K76" s="9">
        <f t="shared" si="5"/>
        <v>-0.90476190476190477</v>
      </c>
    </row>
    <row r="77" spans="1:11" x14ac:dyDescent="0.2">
      <c r="A77" s="7" t="s">
        <v>564</v>
      </c>
      <c r="B77" s="65">
        <v>68</v>
      </c>
      <c r="C77" s="34">
        <f>IF(B82=0, "-", B77/B82)</f>
        <v>1.7671517671517672E-2</v>
      </c>
      <c r="D77" s="65">
        <v>35</v>
      </c>
      <c r="E77" s="9">
        <f>IF(D82=0, "-", D77/D82)</f>
        <v>9.2666137145882982E-3</v>
      </c>
      <c r="F77" s="81">
        <v>297</v>
      </c>
      <c r="G77" s="34">
        <f>IF(F82=0, "-", F77/F82)</f>
        <v>8.6384921904540304E-3</v>
      </c>
      <c r="H77" s="65">
        <v>176</v>
      </c>
      <c r="I77" s="9">
        <f>IF(H82=0, "-", H77/H82)</f>
        <v>4.4124652142302004E-3</v>
      </c>
      <c r="J77" s="8">
        <f t="shared" si="4"/>
        <v>0.94285714285714284</v>
      </c>
      <c r="K77" s="9">
        <f t="shared" si="5"/>
        <v>0.6875</v>
      </c>
    </row>
    <row r="78" spans="1:11" x14ac:dyDescent="0.2">
      <c r="A78" s="7" t="s">
        <v>565</v>
      </c>
      <c r="B78" s="65">
        <v>909</v>
      </c>
      <c r="C78" s="34">
        <f>IF(B82=0, "-", B78/B82)</f>
        <v>0.23622661122661123</v>
      </c>
      <c r="D78" s="65">
        <v>584</v>
      </c>
      <c r="E78" s="9">
        <f>IF(D82=0, "-", D78/D82)</f>
        <v>0.15462006883770188</v>
      </c>
      <c r="F78" s="81">
        <v>6215</v>
      </c>
      <c r="G78" s="34">
        <f>IF(F82=0, "-", F78/F82)</f>
        <v>0.18076844768913061</v>
      </c>
      <c r="H78" s="65">
        <v>6773</v>
      </c>
      <c r="I78" s="9">
        <f>IF(H82=0, "-", H78/H82)</f>
        <v>0.16980469827262015</v>
      </c>
      <c r="J78" s="8">
        <f t="shared" si="4"/>
        <v>0.55650684931506844</v>
      </c>
      <c r="K78" s="9">
        <f t="shared" si="5"/>
        <v>-8.2385944190166843E-2</v>
      </c>
    </row>
    <row r="79" spans="1:11" x14ac:dyDescent="0.2">
      <c r="A79" s="7" t="s">
        <v>566</v>
      </c>
      <c r="B79" s="65">
        <v>197</v>
      </c>
      <c r="C79" s="34">
        <f>IF(B82=0, "-", B79/B82)</f>
        <v>5.1195426195426198E-2</v>
      </c>
      <c r="D79" s="65">
        <v>113</v>
      </c>
      <c r="E79" s="9">
        <f>IF(D82=0, "-", D79/D82)</f>
        <v>2.9917924278527932E-2</v>
      </c>
      <c r="F79" s="81">
        <v>1531</v>
      </c>
      <c r="G79" s="34">
        <f>IF(F82=0, "-", F79/F82)</f>
        <v>4.4530409237660336E-2</v>
      </c>
      <c r="H79" s="65">
        <v>1410</v>
      </c>
      <c r="I79" s="9">
        <f>IF(H82=0, "-", H79/H82)</f>
        <v>3.5349863364003309E-2</v>
      </c>
      <c r="J79" s="8">
        <f t="shared" si="4"/>
        <v>0.74336283185840712</v>
      </c>
      <c r="K79" s="9">
        <f t="shared" si="5"/>
        <v>8.5815602836879432E-2</v>
      </c>
    </row>
    <row r="80" spans="1:11" x14ac:dyDescent="0.2">
      <c r="A80" s="7" t="s">
        <v>567</v>
      </c>
      <c r="B80" s="65">
        <v>31</v>
      </c>
      <c r="C80" s="34">
        <f>IF(B82=0, "-", B80/B82)</f>
        <v>8.0561330561330566E-3</v>
      </c>
      <c r="D80" s="65">
        <v>133</v>
      </c>
      <c r="E80" s="9">
        <f>IF(D82=0, "-", D80/D82)</f>
        <v>3.521313211543553E-2</v>
      </c>
      <c r="F80" s="81">
        <v>1263</v>
      </c>
      <c r="G80" s="34">
        <f>IF(F82=0, "-", F80/F82)</f>
        <v>3.6735406183647942E-2</v>
      </c>
      <c r="H80" s="65">
        <v>1837</v>
      </c>
      <c r="I80" s="9">
        <f>IF(H82=0, "-", H80/H82)</f>
        <v>4.6055105673527719E-2</v>
      </c>
      <c r="J80" s="8">
        <f t="shared" si="4"/>
        <v>-0.76691729323308266</v>
      </c>
      <c r="K80" s="9">
        <f t="shared" si="5"/>
        <v>-0.31246597713663582</v>
      </c>
    </row>
    <row r="81" spans="1:11" x14ac:dyDescent="0.2">
      <c r="A81" s="2"/>
      <c r="B81" s="68"/>
      <c r="C81" s="33"/>
      <c r="D81" s="68"/>
      <c r="E81" s="6"/>
      <c r="F81" s="82"/>
      <c r="G81" s="33"/>
      <c r="H81" s="68"/>
      <c r="I81" s="6"/>
      <c r="J81" s="5"/>
      <c r="K81" s="6"/>
    </row>
    <row r="82" spans="1:11" s="43" customFormat="1" x14ac:dyDescent="0.2">
      <c r="A82" s="162" t="s">
        <v>651</v>
      </c>
      <c r="B82" s="71">
        <f>SUM(B60:B81)</f>
        <v>3848</v>
      </c>
      <c r="C82" s="40">
        <f>B82/26370</f>
        <v>0.1459233978005309</v>
      </c>
      <c r="D82" s="71">
        <f>SUM(D60:D81)</f>
        <v>3777</v>
      </c>
      <c r="E82" s="41">
        <f>D82/24255</f>
        <v>0.1557204700061843</v>
      </c>
      <c r="F82" s="77">
        <f>SUM(F60:F81)</f>
        <v>34381</v>
      </c>
      <c r="G82" s="42">
        <f>F82/226467</f>
        <v>0.15181461316659822</v>
      </c>
      <c r="H82" s="71">
        <f>SUM(H60:H81)</f>
        <v>39887</v>
      </c>
      <c r="I82" s="41">
        <f>H82/304382</f>
        <v>0.13104257150554238</v>
      </c>
      <c r="J82" s="37">
        <f>IF(D82=0, "-", IF((B82-D82)/D82&lt;10, (B82-D82)/D82, "&gt;999%"))</f>
        <v>1.8797987821021975E-2</v>
      </c>
      <c r="K82" s="38">
        <f>IF(H82=0, "-", IF((F82-H82)/H82&lt;10, (F82-H82)/H82, "&gt;999%"))</f>
        <v>-0.13803996289517889</v>
      </c>
    </row>
    <row r="83" spans="1:11" x14ac:dyDescent="0.2">
      <c r="B83" s="83"/>
      <c r="D83" s="83"/>
      <c r="F83" s="83"/>
      <c r="H83" s="83"/>
    </row>
    <row r="84" spans="1:11" x14ac:dyDescent="0.2">
      <c r="A84" s="27" t="s">
        <v>650</v>
      </c>
      <c r="B84" s="71">
        <v>5890</v>
      </c>
      <c r="C84" s="40">
        <f>B84/26370</f>
        <v>0.22335987864998105</v>
      </c>
      <c r="D84" s="71">
        <v>4984</v>
      </c>
      <c r="E84" s="41">
        <f>D84/24255</f>
        <v>0.20548340548340549</v>
      </c>
      <c r="F84" s="77">
        <v>49552</v>
      </c>
      <c r="G84" s="42">
        <f>F84/226467</f>
        <v>0.2188045057337272</v>
      </c>
      <c r="H84" s="71">
        <v>56475</v>
      </c>
      <c r="I84" s="41">
        <f>H84/304382</f>
        <v>0.18553988080766931</v>
      </c>
      <c r="J84" s="37">
        <f>IF(D84=0, "-", IF((B84-D84)/D84&lt;10, (B84-D84)/D84, "&gt;999%"))</f>
        <v>0.1817817014446228</v>
      </c>
      <c r="K84" s="38">
        <f>IF(H84=0, "-", IF((F84-H84)/H84&lt;10, (F84-H84)/H84, "&gt;999%"))</f>
        <v>-0.12258521469676849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7" max="16383" man="1"/>
    <brk id="84"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3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663</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15</v>
      </c>
      <c r="C7" s="39">
        <f>IF(B30=0, "-", B7/B30)</f>
        <v>2.5466893039049238E-3</v>
      </c>
      <c r="D7" s="65">
        <v>0</v>
      </c>
      <c r="E7" s="21">
        <f>IF(D30=0, "-", D7/D30)</f>
        <v>0</v>
      </c>
      <c r="F7" s="81">
        <v>15</v>
      </c>
      <c r="G7" s="39">
        <f>IF(F30=0, "-", F7/F30)</f>
        <v>3.0271230222796256E-4</v>
      </c>
      <c r="H7" s="65">
        <v>0</v>
      </c>
      <c r="I7" s="21">
        <f>IF(H30=0, "-", H7/H30)</f>
        <v>0</v>
      </c>
      <c r="J7" s="20" t="str">
        <f t="shared" ref="J7:J28" si="0">IF(D7=0, "-", IF((B7-D7)/D7&lt;10, (B7-D7)/D7, "&gt;999%"))</f>
        <v>-</v>
      </c>
      <c r="K7" s="21" t="str">
        <f t="shared" ref="K7:K28" si="1">IF(H7=0, "-", IF((F7-H7)/H7&lt;10, (F7-H7)/H7, "&gt;999%"))</f>
        <v>-</v>
      </c>
    </row>
    <row r="8" spans="1:11" x14ac:dyDescent="0.2">
      <c r="A8" s="7" t="s">
        <v>39</v>
      </c>
      <c r="B8" s="65">
        <v>0</v>
      </c>
      <c r="C8" s="39">
        <f>IF(B30=0, "-", B8/B30)</f>
        <v>0</v>
      </c>
      <c r="D8" s="65">
        <v>0</v>
      </c>
      <c r="E8" s="21">
        <f>IF(D30=0, "-", D8/D30)</f>
        <v>0</v>
      </c>
      <c r="F8" s="81">
        <v>0</v>
      </c>
      <c r="G8" s="39">
        <f>IF(F30=0, "-", F8/F30)</f>
        <v>0</v>
      </c>
      <c r="H8" s="65">
        <v>34</v>
      </c>
      <c r="I8" s="21">
        <f>IF(H30=0, "-", H8/H30)</f>
        <v>6.0203629924745464E-4</v>
      </c>
      <c r="J8" s="20" t="str">
        <f t="shared" si="0"/>
        <v>-</v>
      </c>
      <c r="K8" s="21">
        <f t="shared" si="1"/>
        <v>-1</v>
      </c>
    </row>
    <row r="9" spans="1:11" x14ac:dyDescent="0.2">
      <c r="A9" s="7" t="s">
        <v>44</v>
      </c>
      <c r="B9" s="65">
        <v>0</v>
      </c>
      <c r="C9" s="39">
        <f>IF(B30=0, "-", B9/B30)</f>
        <v>0</v>
      </c>
      <c r="D9" s="65">
        <v>4</v>
      </c>
      <c r="E9" s="21">
        <f>IF(D30=0, "-", D9/D30)</f>
        <v>8.0256821829855537E-4</v>
      </c>
      <c r="F9" s="81">
        <v>4</v>
      </c>
      <c r="G9" s="39">
        <f>IF(F30=0, "-", F9/F30)</f>
        <v>8.0723280594123341E-5</v>
      </c>
      <c r="H9" s="65">
        <v>32</v>
      </c>
      <c r="I9" s="21">
        <f>IF(H30=0, "-", H9/H30)</f>
        <v>5.66622399291722E-4</v>
      </c>
      <c r="J9" s="20">
        <f t="shared" si="0"/>
        <v>-1</v>
      </c>
      <c r="K9" s="21">
        <f t="shared" si="1"/>
        <v>-0.875</v>
      </c>
    </row>
    <row r="10" spans="1:11" x14ac:dyDescent="0.2">
      <c r="A10" s="7" t="s">
        <v>45</v>
      </c>
      <c r="B10" s="65">
        <v>1476</v>
      </c>
      <c r="C10" s="39">
        <f>IF(B30=0, "-", B10/B30)</f>
        <v>0.25059422750424448</v>
      </c>
      <c r="D10" s="65">
        <v>1384</v>
      </c>
      <c r="E10" s="21">
        <f>IF(D30=0, "-", D10/D30)</f>
        <v>0.27768860353130015</v>
      </c>
      <c r="F10" s="81">
        <v>13529</v>
      </c>
      <c r="G10" s="39">
        <f>IF(F30=0, "-", F10/F30)</f>
        <v>0.27302631578947367</v>
      </c>
      <c r="H10" s="65">
        <v>14285</v>
      </c>
      <c r="I10" s="21">
        <f>IF(H30=0, "-", H10/H30)</f>
        <v>0.25294378043382026</v>
      </c>
      <c r="J10" s="20">
        <f t="shared" si="0"/>
        <v>6.6473988439306353E-2</v>
      </c>
      <c r="K10" s="21">
        <f t="shared" si="1"/>
        <v>-5.2922646132306614E-2</v>
      </c>
    </row>
    <row r="11" spans="1:11" x14ac:dyDescent="0.2">
      <c r="A11" s="7" t="s">
        <v>49</v>
      </c>
      <c r="B11" s="65">
        <v>37</v>
      </c>
      <c r="C11" s="39">
        <f>IF(B30=0, "-", B11/B30)</f>
        <v>6.2818336162988112E-3</v>
      </c>
      <c r="D11" s="65">
        <v>15</v>
      </c>
      <c r="E11" s="21">
        <f>IF(D30=0, "-", D11/D30)</f>
        <v>3.0096308186195828E-3</v>
      </c>
      <c r="F11" s="81">
        <v>288</v>
      </c>
      <c r="G11" s="39">
        <f>IF(F30=0, "-", F11/F30)</f>
        <v>5.8120762027768806E-3</v>
      </c>
      <c r="H11" s="65">
        <v>270</v>
      </c>
      <c r="I11" s="21">
        <f>IF(H30=0, "-", H11/H30)</f>
        <v>4.7808764940239041E-3</v>
      </c>
      <c r="J11" s="20">
        <f t="shared" si="0"/>
        <v>1.4666666666666666</v>
      </c>
      <c r="K11" s="21">
        <f t="shared" si="1"/>
        <v>6.6666666666666666E-2</v>
      </c>
    </row>
    <row r="12" spans="1:11" x14ac:dyDescent="0.2">
      <c r="A12" s="7" t="s">
        <v>52</v>
      </c>
      <c r="B12" s="65">
        <v>27</v>
      </c>
      <c r="C12" s="39">
        <f>IF(B30=0, "-", B12/B30)</f>
        <v>4.5840407470288625E-3</v>
      </c>
      <c r="D12" s="65">
        <v>478</v>
      </c>
      <c r="E12" s="21">
        <f>IF(D30=0, "-", D12/D30)</f>
        <v>9.5906902086677362E-2</v>
      </c>
      <c r="F12" s="81">
        <v>2569</v>
      </c>
      <c r="G12" s="39">
        <f>IF(F30=0, "-", F12/F30)</f>
        <v>5.1844526961575717E-2</v>
      </c>
      <c r="H12" s="65">
        <v>5569</v>
      </c>
      <c r="I12" s="21">
        <f>IF(H30=0, "-", H12/H30)</f>
        <v>9.8610004426737494E-2</v>
      </c>
      <c r="J12" s="20">
        <f t="shared" si="0"/>
        <v>-0.94351464435146448</v>
      </c>
      <c r="K12" s="21">
        <f t="shared" si="1"/>
        <v>-0.53869635482133238</v>
      </c>
    </row>
    <row r="13" spans="1:11" x14ac:dyDescent="0.2">
      <c r="A13" s="7" t="s">
        <v>54</v>
      </c>
      <c r="B13" s="65">
        <v>104</v>
      </c>
      <c r="C13" s="39">
        <f>IF(B30=0, "-", B13/B30)</f>
        <v>1.7657045840407469E-2</v>
      </c>
      <c r="D13" s="65">
        <v>40</v>
      </c>
      <c r="E13" s="21">
        <f>IF(D30=0, "-", D13/D30)</f>
        <v>8.0256821829855531E-3</v>
      </c>
      <c r="F13" s="81">
        <v>1145</v>
      </c>
      <c r="G13" s="39">
        <f>IF(F30=0, "-", F13/F30)</f>
        <v>2.3107039070067809E-2</v>
      </c>
      <c r="H13" s="65">
        <v>1076</v>
      </c>
      <c r="I13" s="21">
        <f>IF(H30=0, "-", H13/H30)</f>
        <v>1.9052678176184151E-2</v>
      </c>
      <c r="J13" s="20">
        <f t="shared" si="0"/>
        <v>1.6</v>
      </c>
      <c r="K13" s="21">
        <f t="shared" si="1"/>
        <v>6.4126394052044608E-2</v>
      </c>
    </row>
    <row r="14" spans="1:11" x14ac:dyDescent="0.2">
      <c r="A14" s="7" t="s">
        <v>59</v>
      </c>
      <c r="B14" s="65">
        <v>514</v>
      </c>
      <c r="C14" s="39">
        <f>IF(B30=0, "-", B14/B30)</f>
        <v>8.7266553480475378E-2</v>
      </c>
      <c r="D14" s="65">
        <v>402</v>
      </c>
      <c r="E14" s="21">
        <f>IF(D30=0, "-", D14/D30)</f>
        <v>8.0658105939004812E-2</v>
      </c>
      <c r="F14" s="81">
        <v>2908</v>
      </c>
      <c r="G14" s="39">
        <f>IF(F30=0, "-", F14/F30)</f>
        <v>5.8685824991927669E-2</v>
      </c>
      <c r="H14" s="65">
        <v>3451</v>
      </c>
      <c r="I14" s="21">
        <f>IF(H30=0, "-", H14/H30)</f>
        <v>6.1106684373616646E-2</v>
      </c>
      <c r="J14" s="20">
        <f t="shared" si="0"/>
        <v>0.27860696517412936</v>
      </c>
      <c r="K14" s="21">
        <f t="shared" si="1"/>
        <v>-0.15734569689944944</v>
      </c>
    </row>
    <row r="15" spans="1:11" x14ac:dyDescent="0.2">
      <c r="A15" s="7" t="s">
        <v>60</v>
      </c>
      <c r="B15" s="65">
        <v>1</v>
      </c>
      <c r="C15" s="39">
        <f>IF(B30=0, "-", B15/B30)</f>
        <v>1.6977928692699492E-4</v>
      </c>
      <c r="D15" s="65">
        <v>0</v>
      </c>
      <c r="E15" s="21">
        <f>IF(D30=0, "-", D15/D30)</f>
        <v>0</v>
      </c>
      <c r="F15" s="81">
        <v>12</v>
      </c>
      <c r="G15" s="39">
        <f>IF(F30=0, "-", F15/F30)</f>
        <v>2.4216984178237002E-4</v>
      </c>
      <c r="H15" s="65">
        <v>0</v>
      </c>
      <c r="I15" s="21">
        <f>IF(H30=0, "-", H15/H30)</f>
        <v>0</v>
      </c>
      <c r="J15" s="20" t="str">
        <f t="shared" si="0"/>
        <v>-</v>
      </c>
      <c r="K15" s="21" t="str">
        <f t="shared" si="1"/>
        <v>-</v>
      </c>
    </row>
    <row r="16" spans="1:11" x14ac:dyDescent="0.2">
      <c r="A16" s="7" t="s">
        <v>63</v>
      </c>
      <c r="B16" s="65">
        <v>26</v>
      </c>
      <c r="C16" s="39">
        <f>IF(B30=0, "-", B16/B30)</f>
        <v>4.4142614601018672E-3</v>
      </c>
      <c r="D16" s="65">
        <v>0</v>
      </c>
      <c r="E16" s="21">
        <f>IF(D30=0, "-", D16/D30)</f>
        <v>0</v>
      </c>
      <c r="F16" s="81">
        <v>161</v>
      </c>
      <c r="G16" s="39">
        <f>IF(F30=0, "-", F16/F30)</f>
        <v>3.2491120439134646E-3</v>
      </c>
      <c r="H16" s="65">
        <v>0</v>
      </c>
      <c r="I16" s="21">
        <f>IF(H30=0, "-", H16/H30)</f>
        <v>0</v>
      </c>
      <c r="J16" s="20" t="str">
        <f t="shared" si="0"/>
        <v>-</v>
      </c>
      <c r="K16" s="21" t="str">
        <f t="shared" si="1"/>
        <v>-</v>
      </c>
    </row>
    <row r="17" spans="1:11" x14ac:dyDescent="0.2">
      <c r="A17" s="7" t="s">
        <v>68</v>
      </c>
      <c r="B17" s="65">
        <v>268</v>
      </c>
      <c r="C17" s="39">
        <f>IF(B30=0, "-", B17/B30)</f>
        <v>4.5500848896434638E-2</v>
      </c>
      <c r="D17" s="65">
        <v>99</v>
      </c>
      <c r="E17" s="21">
        <f>IF(D30=0, "-", D17/D30)</f>
        <v>1.9863563402889247E-2</v>
      </c>
      <c r="F17" s="81">
        <v>1695</v>
      </c>
      <c r="G17" s="39">
        <f>IF(F30=0, "-", F17/F30)</f>
        <v>3.4206490151759771E-2</v>
      </c>
      <c r="H17" s="65">
        <v>1253</v>
      </c>
      <c r="I17" s="21">
        <f>IF(H30=0, "-", H17/H30)</f>
        <v>2.218680832226649E-2</v>
      </c>
      <c r="J17" s="20">
        <f t="shared" si="0"/>
        <v>1.707070707070707</v>
      </c>
      <c r="K17" s="21">
        <f t="shared" si="1"/>
        <v>0.35275339185953714</v>
      </c>
    </row>
    <row r="18" spans="1:11" x14ac:dyDescent="0.2">
      <c r="A18" s="7" t="s">
        <v>74</v>
      </c>
      <c r="B18" s="65">
        <v>214</v>
      </c>
      <c r="C18" s="39">
        <f>IF(B30=0, "-", B18/B30)</f>
        <v>3.6332767402376911E-2</v>
      </c>
      <c r="D18" s="65">
        <v>150</v>
      </c>
      <c r="E18" s="21">
        <f>IF(D30=0, "-", D18/D30)</f>
        <v>3.0096308186195828E-2</v>
      </c>
      <c r="F18" s="81">
        <v>2044</v>
      </c>
      <c r="G18" s="39">
        <f>IF(F30=0, "-", F18/F30)</f>
        <v>4.1249596383597029E-2</v>
      </c>
      <c r="H18" s="65">
        <v>2602</v>
      </c>
      <c r="I18" s="21">
        <f>IF(H30=0, "-", H18/H30)</f>
        <v>4.6073483842408149E-2</v>
      </c>
      <c r="J18" s="20">
        <f t="shared" si="0"/>
        <v>0.42666666666666669</v>
      </c>
      <c r="K18" s="21">
        <f t="shared" si="1"/>
        <v>-0.21445042275172943</v>
      </c>
    </row>
    <row r="19" spans="1:11" x14ac:dyDescent="0.2">
      <c r="A19" s="7" t="s">
        <v>76</v>
      </c>
      <c r="B19" s="65">
        <v>0</v>
      </c>
      <c r="C19" s="39">
        <f>IF(B30=0, "-", B19/B30)</f>
        <v>0</v>
      </c>
      <c r="D19" s="65">
        <v>1</v>
      </c>
      <c r="E19" s="21">
        <f>IF(D30=0, "-", D19/D30)</f>
        <v>2.0064205457463884E-4</v>
      </c>
      <c r="F19" s="81">
        <v>81</v>
      </c>
      <c r="G19" s="39">
        <f>IF(F30=0, "-", F19/F30)</f>
        <v>1.6346464320309978E-3</v>
      </c>
      <c r="H19" s="65">
        <v>15</v>
      </c>
      <c r="I19" s="21">
        <f>IF(H30=0, "-", H19/H30)</f>
        <v>2.6560424966799468E-4</v>
      </c>
      <c r="J19" s="20">
        <f t="shared" si="0"/>
        <v>-1</v>
      </c>
      <c r="K19" s="21">
        <f t="shared" si="1"/>
        <v>4.4000000000000004</v>
      </c>
    </row>
    <row r="20" spans="1:11" x14ac:dyDescent="0.2">
      <c r="A20" s="7" t="s">
        <v>78</v>
      </c>
      <c r="B20" s="65">
        <v>108</v>
      </c>
      <c r="C20" s="39">
        <f>IF(B30=0, "-", B20/B30)</f>
        <v>1.833616298811545E-2</v>
      </c>
      <c r="D20" s="65">
        <v>136</v>
      </c>
      <c r="E20" s="21">
        <f>IF(D30=0, "-", D20/D30)</f>
        <v>2.7287319422150885E-2</v>
      </c>
      <c r="F20" s="81">
        <v>1339</v>
      </c>
      <c r="G20" s="39">
        <f>IF(F30=0, "-", F20/F30)</f>
        <v>2.7022118178882788E-2</v>
      </c>
      <c r="H20" s="65">
        <v>939</v>
      </c>
      <c r="I20" s="21">
        <f>IF(H30=0, "-", H20/H30)</f>
        <v>1.6626826029216467E-2</v>
      </c>
      <c r="J20" s="20">
        <f t="shared" si="0"/>
        <v>-0.20588235294117646</v>
      </c>
      <c r="K20" s="21">
        <f t="shared" si="1"/>
        <v>0.42598509052183176</v>
      </c>
    </row>
    <row r="21" spans="1:11" x14ac:dyDescent="0.2">
      <c r="A21" s="7" t="s">
        <v>81</v>
      </c>
      <c r="B21" s="65">
        <v>318</v>
      </c>
      <c r="C21" s="39">
        <f>IF(B30=0, "-", B21/B30)</f>
        <v>5.398981324278438E-2</v>
      </c>
      <c r="D21" s="65">
        <v>618</v>
      </c>
      <c r="E21" s="21">
        <f>IF(D30=0, "-", D21/D30)</f>
        <v>0.1239967897271268</v>
      </c>
      <c r="F21" s="81">
        <v>3505</v>
      </c>
      <c r="G21" s="39">
        <f>IF(F30=0, "-", F21/F30)</f>
        <v>7.0733774620600584E-2</v>
      </c>
      <c r="H21" s="65">
        <v>5418</v>
      </c>
      <c r="I21" s="21">
        <f>IF(H30=0, "-", H21/H30)</f>
        <v>9.5936254980079683E-2</v>
      </c>
      <c r="J21" s="20">
        <f t="shared" si="0"/>
        <v>-0.4854368932038835</v>
      </c>
      <c r="K21" s="21">
        <f t="shared" si="1"/>
        <v>-0.35308231819859726</v>
      </c>
    </row>
    <row r="22" spans="1:11" x14ac:dyDescent="0.2">
      <c r="A22" s="7" t="s">
        <v>83</v>
      </c>
      <c r="B22" s="65">
        <v>264</v>
      </c>
      <c r="C22" s="39">
        <f>IF(B30=0, "-", B22/B30)</f>
        <v>4.4821731748726654E-2</v>
      </c>
      <c r="D22" s="65">
        <v>237</v>
      </c>
      <c r="E22" s="21">
        <f>IF(D30=0, "-", D22/D30)</f>
        <v>4.7552166934189406E-2</v>
      </c>
      <c r="F22" s="81">
        <v>2852</v>
      </c>
      <c r="G22" s="39">
        <f>IF(F30=0, "-", F22/F30)</f>
        <v>5.7555699063609946E-2</v>
      </c>
      <c r="H22" s="65">
        <v>3830</v>
      </c>
      <c r="I22" s="21">
        <f>IF(H30=0, "-", H22/H30)</f>
        <v>6.7817618415227973E-2</v>
      </c>
      <c r="J22" s="20">
        <f t="shared" si="0"/>
        <v>0.11392405063291139</v>
      </c>
      <c r="K22" s="21">
        <f t="shared" si="1"/>
        <v>-0.25535248041775455</v>
      </c>
    </row>
    <row r="23" spans="1:11" x14ac:dyDescent="0.2">
      <c r="A23" s="7" t="s">
        <v>84</v>
      </c>
      <c r="B23" s="65">
        <v>2</v>
      </c>
      <c r="C23" s="39">
        <f>IF(B30=0, "-", B23/B30)</f>
        <v>3.3955857385398983E-4</v>
      </c>
      <c r="D23" s="65">
        <v>1</v>
      </c>
      <c r="E23" s="21">
        <f>IF(D30=0, "-", D23/D30)</f>
        <v>2.0064205457463884E-4</v>
      </c>
      <c r="F23" s="81">
        <v>46</v>
      </c>
      <c r="G23" s="39">
        <f>IF(F30=0, "-", F23/F30)</f>
        <v>9.2831772683241848E-4</v>
      </c>
      <c r="H23" s="65">
        <v>42</v>
      </c>
      <c r="I23" s="21">
        <f>IF(H30=0, "-", H23/H30)</f>
        <v>7.4369189907038508E-4</v>
      </c>
      <c r="J23" s="20">
        <f t="shared" si="0"/>
        <v>1</v>
      </c>
      <c r="K23" s="21">
        <f t="shared" si="1"/>
        <v>9.5238095238095233E-2</v>
      </c>
    </row>
    <row r="24" spans="1:11" x14ac:dyDescent="0.2">
      <c r="A24" s="7" t="s">
        <v>86</v>
      </c>
      <c r="B24" s="65">
        <v>62</v>
      </c>
      <c r="C24" s="39">
        <f>IF(B30=0, "-", B24/B30)</f>
        <v>1.0526315789473684E-2</v>
      </c>
      <c r="D24" s="65">
        <v>59</v>
      </c>
      <c r="E24" s="21">
        <f>IF(D30=0, "-", D24/D30)</f>
        <v>1.1837881219903692E-2</v>
      </c>
      <c r="F24" s="81">
        <v>754</v>
      </c>
      <c r="G24" s="39">
        <f>IF(F30=0, "-", F24/F30)</f>
        <v>1.5216338391992251E-2</v>
      </c>
      <c r="H24" s="65">
        <v>644</v>
      </c>
      <c r="I24" s="21">
        <f>IF(H30=0, "-", H24/H30)</f>
        <v>1.1403275785745905E-2</v>
      </c>
      <c r="J24" s="20">
        <f t="shared" si="0"/>
        <v>5.0847457627118647E-2</v>
      </c>
      <c r="K24" s="21">
        <f t="shared" si="1"/>
        <v>0.17080745341614906</v>
      </c>
    </row>
    <row r="25" spans="1:11" x14ac:dyDescent="0.2">
      <c r="A25" s="7" t="s">
        <v>87</v>
      </c>
      <c r="B25" s="65">
        <v>130</v>
      </c>
      <c r="C25" s="39">
        <f>IF(B30=0, "-", B25/B30)</f>
        <v>2.2071307300509338E-2</v>
      </c>
      <c r="D25" s="65">
        <v>140</v>
      </c>
      <c r="E25" s="21">
        <f>IF(D30=0, "-", D25/D30)</f>
        <v>2.8089887640449437E-2</v>
      </c>
      <c r="F25" s="81">
        <v>799</v>
      </c>
      <c r="G25" s="39">
        <f>IF(F30=0, "-", F25/F30)</f>
        <v>1.6124475298676139E-2</v>
      </c>
      <c r="H25" s="65">
        <v>1170</v>
      </c>
      <c r="I25" s="21">
        <f>IF(H30=0, "-", H25/H30)</f>
        <v>2.0717131474103586E-2</v>
      </c>
      <c r="J25" s="20">
        <f t="shared" si="0"/>
        <v>-7.1428571428571425E-2</v>
      </c>
      <c r="K25" s="21">
        <f t="shared" si="1"/>
        <v>-0.31709401709401708</v>
      </c>
    </row>
    <row r="26" spans="1:11" x14ac:dyDescent="0.2">
      <c r="A26" s="7" t="s">
        <v>91</v>
      </c>
      <c r="B26" s="65">
        <v>68</v>
      </c>
      <c r="C26" s="39">
        <f>IF(B30=0, "-", B26/B30)</f>
        <v>1.1544991511035654E-2</v>
      </c>
      <c r="D26" s="65">
        <v>35</v>
      </c>
      <c r="E26" s="21">
        <f>IF(D30=0, "-", D26/D30)</f>
        <v>7.0224719101123594E-3</v>
      </c>
      <c r="F26" s="81">
        <v>297</v>
      </c>
      <c r="G26" s="39">
        <f>IF(F30=0, "-", F26/F30)</f>
        <v>5.993703584113658E-3</v>
      </c>
      <c r="H26" s="65">
        <v>176</v>
      </c>
      <c r="I26" s="21">
        <f>IF(H30=0, "-", H26/H30)</f>
        <v>3.1164231961044709E-3</v>
      </c>
      <c r="J26" s="20">
        <f t="shared" si="0"/>
        <v>0.94285714285714284</v>
      </c>
      <c r="K26" s="21">
        <f t="shared" si="1"/>
        <v>0.6875</v>
      </c>
    </row>
    <row r="27" spans="1:11" x14ac:dyDescent="0.2">
      <c r="A27" s="7" t="s">
        <v>94</v>
      </c>
      <c r="B27" s="65">
        <v>2129</v>
      </c>
      <c r="C27" s="39">
        <f>IF(B30=0, "-", B27/B30)</f>
        <v>0.36146010186757216</v>
      </c>
      <c r="D27" s="65">
        <v>985</v>
      </c>
      <c r="E27" s="21">
        <f>IF(D30=0, "-", D27/D30)</f>
        <v>0.19763242375601925</v>
      </c>
      <c r="F27" s="81">
        <v>13540</v>
      </c>
      <c r="G27" s="39">
        <f>IF(F30=0, "-", F27/F30)</f>
        <v>0.27324830481110751</v>
      </c>
      <c r="H27" s="65">
        <v>12806</v>
      </c>
      <c r="I27" s="21">
        <f>IF(H30=0, "-", H27/H30)</f>
        <v>0.226755201416556</v>
      </c>
      <c r="J27" s="20">
        <f t="shared" si="0"/>
        <v>1.1614213197969543</v>
      </c>
      <c r="K27" s="21">
        <f t="shared" si="1"/>
        <v>5.731688271122911E-2</v>
      </c>
    </row>
    <row r="28" spans="1:11" x14ac:dyDescent="0.2">
      <c r="A28" s="7" t="s">
        <v>96</v>
      </c>
      <c r="B28" s="65">
        <v>127</v>
      </c>
      <c r="C28" s="39">
        <f>IF(B30=0, "-", B28/B30)</f>
        <v>2.1561969439728355E-2</v>
      </c>
      <c r="D28" s="65">
        <v>200</v>
      </c>
      <c r="E28" s="21">
        <f>IF(D30=0, "-", D28/D30)</f>
        <v>4.0128410914927769E-2</v>
      </c>
      <c r="F28" s="81">
        <v>1969</v>
      </c>
      <c r="G28" s="39">
        <f>IF(F30=0, "-", F28/F30)</f>
        <v>3.9736034872457214E-2</v>
      </c>
      <c r="H28" s="65">
        <v>2863</v>
      </c>
      <c r="I28" s="21">
        <f>IF(H30=0, "-", H28/H30)</f>
        <v>5.0694997786631252E-2</v>
      </c>
      <c r="J28" s="20">
        <f t="shared" si="0"/>
        <v>-0.36499999999999999</v>
      </c>
      <c r="K28" s="21">
        <f t="shared" si="1"/>
        <v>-0.31225986727209221</v>
      </c>
    </row>
    <row r="29" spans="1:11" x14ac:dyDescent="0.2">
      <c r="A29" s="2"/>
      <c r="B29" s="68"/>
      <c r="C29" s="33"/>
      <c r="D29" s="68"/>
      <c r="E29" s="6"/>
      <c r="F29" s="82"/>
      <c r="G29" s="33"/>
      <c r="H29" s="68"/>
      <c r="I29" s="6"/>
      <c r="J29" s="5"/>
      <c r="K29" s="6"/>
    </row>
    <row r="30" spans="1:11" s="43" customFormat="1" x14ac:dyDescent="0.2">
      <c r="A30" s="162" t="s">
        <v>650</v>
      </c>
      <c r="B30" s="71">
        <f>SUM(B7:B29)</f>
        <v>5890</v>
      </c>
      <c r="C30" s="40">
        <v>1</v>
      </c>
      <c r="D30" s="71">
        <f>SUM(D7:D29)</f>
        <v>4984</v>
      </c>
      <c r="E30" s="41">
        <v>1</v>
      </c>
      <c r="F30" s="77">
        <f>SUM(F7:F29)</f>
        <v>49552</v>
      </c>
      <c r="G30" s="42">
        <v>1</v>
      </c>
      <c r="H30" s="71">
        <f>SUM(H7:H29)</f>
        <v>56475</v>
      </c>
      <c r="I30" s="41">
        <v>1</v>
      </c>
      <c r="J30" s="37">
        <f>IF(D30=0, "-", (B30-D30)/D30)</f>
        <v>0.1817817014446228</v>
      </c>
      <c r="K30" s="38">
        <f>IF(H30=0, "-", (F30-H30)/H30)</f>
        <v>-0.12258521469676849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568</v>
      </c>
      <c r="B7" s="65">
        <v>20</v>
      </c>
      <c r="C7" s="34">
        <f>IF(B22=0, "-", B7/B22)</f>
        <v>4.4843049327354258E-2</v>
      </c>
      <c r="D7" s="65">
        <v>35</v>
      </c>
      <c r="E7" s="9">
        <f>IF(D22=0, "-", D7/D22)</f>
        <v>6.097560975609756E-2</v>
      </c>
      <c r="F7" s="81">
        <v>178</v>
      </c>
      <c r="G7" s="34">
        <f>IF(F22=0, "-", F7/F22)</f>
        <v>3.9189784236019376E-2</v>
      </c>
      <c r="H7" s="65">
        <v>245</v>
      </c>
      <c r="I7" s="9">
        <f>IF(H22=0, "-", H7/H22)</f>
        <v>4.248309346280562E-2</v>
      </c>
      <c r="J7" s="8">
        <f t="shared" ref="J7:J20" si="0">IF(D7=0, "-", IF((B7-D7)/D7&lt;10, (B7-D7)/D7, "&gt;999%"))</f>
        <v>-0.42857142857142855</v>
      </c>
      <c r="K7" s="9">
        <f t="shared" ref="K7:K20" si="1">IF(H7=0, "-", IF((F7-H7)/H7&lt;10, (F7-H7)/H7, "&gt;999%"))</f>
        <v>-0.27346938775510204</v>
      </c>
    </row>
    <row r="8" spans="1:11" x14ac:dyDescent="0.2">
      <c r="A8" s="7" t="s">
        <v>569</v>
      </c>
      <c r="B8" s="65">
        <v>58</v>
      </c>
      <c r="C8" s="34">
        <f>IF(B22=0, "-", B8/B22)</f>
        <v>0.13004484304932734</v>
      </c>
      <c r="D8" s="65">
        <v>49</v>
      </c>
      <c r="E8" s="9">
        <f>IF(D22=0, "-", D8/D22)</f>
        <v>8.5365853658536592E-2</v>
      </c>
      <c r="F8" s="81">
        <v>426</v>
      </c>
      <c r="G8" s="34">
        <f>IF(F22=0, "-", F8/F22)</f>
        <v>9.3791281373844126E-2</v>
      </c>
      <c r="H8" s="65">
        <v>403</v>
      </c>
      <c r="I8" s="9">
        <f>IF(H22=0, "-", H8/H22)</f>
        <v>6.9880353736778214E-2</v>
      </c>
      <c r="J8" s="8">
        <f t="shared" si="0"/>
        <v>0.18367346938775511</v>
      </c>
      <c r="K8" s="9">
        <f t="shared" si="1"/>
        <v>5.7071960297766747E-2</v>
      </c>
    </row>
    <row r="9" spans="1:11" x14ac:dyDescent="0.2">
      <c r="A9" s="7" t="s">
        <v>570</v>
      </c>
      <c r="B9" s="65">
        <v>37</v>
      </c>
      <c r="C9" s="34">
        <f>IF(B22=0, "-", B9/B22)</f>
        <v>8.2959641255605385E-2</v>
      </c>
      <c r="D9" s="65">
        <v>80</v>
      </c>
      <c r="E9" s="9">
        <f>IF(D22=0, "-", D9/D22)</f>
        <v>0.13937282229965156</v>
      </c>
      <c r="F9" s="81">
        <v>369</v>
      </c>
      <c r="G9" s="34">
        <f>IF(F22=0, "-", F9/F22)</f>
        <v>8.1241743725231172E-2</v>
      </c>
      <c r="H9" s="65">
        <v>551</v>
      </c>
      <c r="I9" s="9">
        <f>IF(H22=0, "-", H9/H22)</f>
        <v>9.554361019594243E-2</v>
      </c>
      <c r="J9" s="8">
        <f t="shared" si="0"/>
        <v>-0.53749999999999998</v>
      </c>
      <c r="K9" s="9">
        <f t="shared" si="1"/>
        <v>-0.33030852994555354</v>
      </c>
    </row>
    <row r="10" spans="1:11" x14ac:dyDescent="0.2">
      <c r="A10" s="7" t="s">
        <v>571</v>
      </c>
      <c r="B10" s="65">
        <v>38</v>
      </c>
      <c r="C10" s="34">
        <f>IF(B22=0, "-", B10/B22)</f>
        <v>8.520179372197309E-2</v>
      </c>
      <c r="D10" s="65">
        <v>64</v>
      </c>
      <c r="E10" s="9">
        <f>IF(D22=0, "-", D10/D22)</f>
        <v>0.11149825783972125</v>
      </c>
      <c r="F10" s="81">
        <v>486</v>
      </c>
      <c r="G10" s="34">
        <f>IF(F22=0, "-", F10/F22)</f>
        <v>0.10700132100396301</v>
      </c>
      <c r="H10" s="65">
        <v>547</v>
      </c>
      <c r="I10" s="9">
        <f>IF(H22=0, "-", H10/H22)</f>
        <v>9.4850008670019068E-2</v>
      </c>
      <c r="J10" s="8">
        <f t="shared" si="0"/>
        <v>-0.40625</v>
      </c>
      <c r="K10" s="9">
        <f t="shared" si="1"/>
        <v>-0.11151736745886655</v>
      </c>
    </row>
    <row r="11" spans="1:11" x14ac:dyDescent="0.2">
      <c r="A11" s="7" t="s">
        <v>572</v>
      </c>
      <c r="B11" s="65">
        <v>0</v>
      </c>
      <c r="C11" s="34">
        <f>IF(B22=0, "-", B11/B22)</f>
        <v>0</v>
      </c>
      <c r="D11" s="65">
        <v>0</v>
      </c>
      <c r="E11" s="9">
        <f>IF(D22=0, "-", D11/D22)</f>
        <v>0</v>
      </c>
      <c r="F11" s="81">
        <v>3</v>
      </c>
      <c r="G11" s="34">
        <f>IF(F22=0, "-", F11/F22)</f>
        <v>6.6050198150594452E-4</v>
      </c>
      <c r="H11" s="65">
        <v>4</v>
      </c>
      <c r="I11" s="9">
        <f>IF(H22=0, "-", H11/H22)</f>
        <v>6.9360152592335702E-4</v>
      </c>
      <c r="J11" s="8" t="str">
        <f t="shared" si="0"/>
        <v>-</v>
      </c>
      <c r="K11" s="9">
        <f t="shared" si="1"/>
        <v>-0.25</v>
      </c>
    </row>
    <row r="12" spans="1:11" x14ac:dyDescent="0.2">
      <c r="A12" s="7" t="s">
        <v>573</v>
      </c>
      <c r="B12" s="65">
        <v>0</v>
      </c>
      <c r="C12" s="34">
        <f>IF(B22=0, "-", B12/B22)</f>
        <v>0</v>
      </c>
      <c r="D12" s="65">
        <v>0</v>
      </c>
      <c r="E12" s="9">
        <f>IF(D22=0, "-", D12/D22)</f>
        <v>0</v>
      </c>
      <c r="F12" s="81">
        <v>3</v>
      </c>
      <c r="G12" s="34">
        <f>IF(F22=0, "-", F12/F22)</f>
        <v>6.6050198150594452E-4</v>
      </c>
      <c r="H12" s="65">
        <v>1</v>
      </c>
      <c r="I12" s="9">
        <f>IF(H22=0, "-", H12/H22)</f>
        <v>1.7340038148083925E-4</v>
      </c>
      <c r="J12" s="8" t="str">
        <f t="shared" si="0"/>
        <v>-</v>
      </c>
      <c r="K12" s="9">
        <f t="shared" si="1"/>
        <v>2</v>
      </c>
    </row>
    <row r="13" spans="1:11" x14ac:dyDescent="0.2">
      <c r="A13" s="7" t="s">
        <v>574</v>
      </c>
      <c r="B13" s="65">
        <v>58</v>
      </c>
      <c r="C13" s="34">
        <f>IF(B22=0, "-", B13/B22)</f>
        <v>0.13004484304932734</v>
      </c>
      <c r="D13" s="65">
        <v>80</v>
      </c>
      <c r="E13" s="9">
        <f>IF(D22=0, "-", D13/D22)</f>
        <v>0.13937282229965156</v>
      </c>
      <c r="F13" s="81">
        <v>830</v>
      </c>
      <c r="G13" s="34">
        <f>IF(F22=0, "-", F13/F22)</f>
        <v>0.18273888154997797</v>
      </c>
      <c r="H13" s="65">
        <v>953</v>
      </c>
      <c r="I13" s="9">
        <f>IF(H22=0, "-", H13/H22)</f>
        <v>0.16525056355123982</v>
      </c>
      <c r="J13" s="8">
        <f t="shared" si="0"/>
        <v>-0.27500000000000002</v>
      </c>
      <c r="K13" s="9">
        <f t="shared" si="1"/>
        <v>-0.12906610703043023</v>
      </c>
    </row>
    <row r="14" spans="1:11" x14ac:dyDescent="0.2">
      <c r="A14" s="7" t="s">
        <v>575</v>
      </c>
      <c r="B14" s="65">
        <v>34</v>
      </c>
      <c r="C14" s="34">
        <f>IF(B22=0, "-", B14/B22)</f>
        <v>7.623318385650224E-2</v>
      </c>
      <c r="D14" s="65">
        <v>71</v>
      </c>
      <c r="E14" s="9">
        <f>IF(D22=0, "-", D14/D22)</f>
        <v>0.12369337979094076</v>
      </c>
      <c r="F14" s="81">
        <v>309</v>
      </c>
      <c r="G14" s="34">
        <f>IF(F22=0, "-", F14/F22)</f>
        <v>6.8031704095112291E-2</v>
      </c>
      <c r="H14" s="65">
        <v>472</v>
      </c>
      <c r="I14" s="9">
        <f>IF(H22=0, "-", H14/H22)</f>
        <v>8.1844980058956129E-2</v>
      </c>
      <c r="J14" s="8">
        <f t="shared" si="0"/>
        <v>-0.52112676056338025</v>
      </c>
      <c r="K14" s="9">
        <f t="shared" si="1"/>
        <v>-0.34533898305084748</v>
      </c>
    </row>
    <row r="15" spans="1:11" x14ac:dyDescent="0.2">
      <c r="A15" s="7" t="s">
        <v>576</v>
      </c>
      <c r="B15" s="65">
        <v>16</v>
      </c>
      <c r="C15" s="34">
        <f>IF(B22=0, "-", B15/B22)</f>
        <v>3.5874439461883408E-2</v>
      </c>
      <c r="D15" s="65">
        <v>12</v>
      </c>
      <c r="E15" s="9">
        <f>IF(D22=0, "-", D15/D22)</f>
        <v>2.0905923344947737E-2</v>
      </c>
      <c r="F15" s="81">
        <v>88</v>
      </c>
      <c r="G15" s="34">
        <f>IF(F22=0, "-", F15/F22)</f>
        <v>1.9374724790841038E-2</v>
      </c>
      <c r="H15" s="65">
        <v>144</v>
      </c>
      <c r="I15" s="9">
        <f>IF(H22=0, "-", H15/H22)</f>
        <v>2.4969654933240854E-2</v>
      </c>
      <c r="J15" s="8">
        <f t="shared" si="0"/>
        <v>0.33333333333333331</v>
      </c>
      <c r="K15" s="9">
        <f t="shared" si="1"/>
        <v>-0.3888888888888889</v>
      </c>
    </row>
    <row r="16" spans="1:11" x14ac:dyDescent="0.2">
      <c r="A16" s="7" t="s">
        <v>577</v>
      </c>
      <c r="B16" s="65">
        <v>22</v>
      </c>
      <c r="C16" s="34">
        <f>IF(B22=0, "-", B16/B22)</f>
        <v>4.9327354260089683E-2</v>
      </c>
      <c r="D16" s="65">
        <v>0</v>
      </c>
      <c r="E16" s="9">
        <f>IF(D22=0, "-", D16/D22)</f>
        <v>0</v>
      </c>
      <c r="F16" s="81">
        <v>38</v>
      </c>
      <c r="G16" s="34">
        <f>IF(F22=0, "-", F16/F22)</f>
        <v>8.3663584324086306E-3</v>
      </c>
      <c r="H16" s="65">
        <v>0</v>
      </c>
      <c r="I16" s="9">
        <f>IF(H22=0, "-", H16/H22)</f>
        <v>0</v>
      </c>
      <c r="J16" s="8" t="str">
        <f t="shared" si="0"/>
        <v>-</v>
      </c>
      <c r="K16" s="9" t="str">
        <f t="shared" si="1"/>
        <v>-</v>
      </c>
    </row>
    <row r="17" spans="1:11" x14ac:dyDescent="0.2">
      <c r="A17" s="7" t="s">
        <v>578</v>
      </c>
      <c r="B17" s="65">
        <v>83</v>
      </c>
      <c r="C17" s="34">
        <f>IF(B22=0, "-", B17/B22)</f>
        <v>0.18609865470852019</v>
      </c>
      <c r="D17" s="65">
        <v>87</v>
      </c>
      <c r="E17" s="9">
        <f>IF(D22=0, "-", D17/D22)</f>
        <v>0.15156794425087108</v>
      </c>
      <c r="F17" s="81">
        <v>833</v>
      </c>
      <c r="G17" s="34">
        <f>IF(F22=0, "-", F17/F22)</f>
        <v>0.18339938353148394</v>
      </c>
      <c r="H17" s="65">
        <v>1411</v>
      </c>
      <c r="I17" s="9">
        <f>IF(H22=0, "-", H17/H22)</f>
        <v>0.2446679382694642</v>
      </c>
      <c r="J17" s="8">
        <f t="shared" si="0"/>
        <v>-4.5977011494252873E-2</v>
      </c>
      <c r="K17" s="9">
        <f t="shared" si="1"/>
        <v>-0.40963855421686746</v>
      </c>
    </row>
    <row r="18" spans="1:11" x14ac:dyDescent="0.2">
      <c r="A18" s="7" t="s">
        <v>579</v>
      </c>
      <c r="B18" s="65">
        <v>0</v>
      </c>
      <c r="C18" s="34">
        <f>IF(B22=0, "-", B18/B22)</f>
        <v>0</v>
      </c>
      <c r="D18" s="65">
        <v>0</v>
      </c>
      <c r="E18" s="9">
        <f>IF(D22=0, "-", D18/D22)</f>
        <v>0</v>
      </c>
      <c r="F18" s="81">
        <v>13</v>
      </c>
      <c r="G18" s="34">
        <f>IF(F22=0, "-", F18/F22)</f>
        <v>2.8621752531924264E-3</v>
      </c>
      <c r="H18" s="65">
        <v>1</v>
      </c>
      <c r="I18" s="9">
        <f>IF(H22=0, "-", H18/H22)</f>
        <v>1.7340038148083925E-4</v>
      </c>
      <c r="J18" s="8" t="str">
        <f t="shared" si="0"/>
        <v>-</v>
      </c>
      <c r="K18" s="9" t="str">
        <f t="shared" si="1"/>
        <v>&gt;999%</v>
      </c>
    </row>
    <row r="19" spans="1:11" x14ac:dyDescent="0.2">
      <c r="A19" s="7" t="s">
        <v>580</v>
      </c>
      <c r="B19" s="65">
        <v>61</v>
      </c>
      <c r="C19" s="34">
        <f>IF(B22=0, "-", B19/B22)</f>
        <v>0.1367713004484305</v>
      </c>
      <c r="D19" s="65">
        <v>83</v>
      </c>
      <c r="E19" s="9">
        <f>IF(D22=0, "-", D19/D22)</f>
        <v>0.14459930313588851</v>
      </c>
      <c r="F19" s="81">
        <v>671</v>
      </c>
      <c r="G19" s="34">
        <f>IF(F22=0, "-", F19/F22)</f>
        <v>0.14773227653016294</v>
      </c>
      <c r="H19" s="65">
        <v>802</v>
      </c>
      <c r="I19" s="9">
        <f>IF(H22=0, "-", H19/H22)</f>
        <v>0.13906710594763308</v>
      </c>
      <c r="J19" s="8">
        <f t="shared" si="0"/>
        <v>-0.26506024096385544</v>
      </c>
      <c r="K19" s="9">
        <f t="shared" si="1"/>
        <v>-0.1633416458852868</v>
      </c>
    </row>
    <row r="20" spans="1:11" x14ac:dyDescent="0.2">
      <c r="A20" s="7" t="s">
        <v>581</v>
      </c>
      <c r="B20" s="65">
        <v>19</v>
      </c>
      <c r="C20" s="34">
        <f>IF(B22=0, "-", B20/B22)</f>
        <v>4.2600896860986545E-2</v>
      </c>
      <c r="D20" s="65">
        <v>13</v>
      </c>
      <c r="E20" s="9">
        <f>IF(D22=0, "-", D20/D22)</f>
        <v>2.2648083623693381E-2</v>
      </c>
      <c r="F20" s="81">
        <v>295</v>
      </c>
      <c r="G20" s="34">
        <f>IF(F22=0, "-", F20/F22)</f>
        <v>6.4949361514751211E-2</v>
      </c>
      <c r="H20" s="65">
        <v>233</v>
      </c>
      <c r="I20" s="9">
        <f>IF(H22=0, "-", H20/H22)</f>
        <v>4.0402288885035546E-2</v>
      </c>
      <c r="J20" s="8">
        <f t="shared" si="0"/>
        <v>0.46153846153846156</v>
      </c>
      <c r="K20" s="9">
        <f t="shared" si="1"/>
        <v>0.26609442060085836</v>
      </c>
    </row>
    <row r="21" spans="1:11" x14ac:dyDescent="0.2">
      <c r="A21" s="2"/>
      <c r="B21" s="68"/>
      <c r="C21" s="33"/>
      <c r="D21" s="68"/>
      <c r="E21" s="6"/>
      <c r="F21" s="82"/>
      <c r="G21" s="33"/>
      <c r="H21" s="68"/>
      <c r="I21" s="6"/>
      <c r="J21" s="5"/>
      <c r="K21" s="6"/>
    </row>
    <row r="22" spans="1:11" s="43" customFormat="1" x14ac:dyDescent="0.2">
      <c r="A22" s="162" t="s">
        <v>660</v>
      </c>
      <c r="B22" s="71">
        <f>SUM(B7:B21)</f>
        <v>446</v>
      </c>
      <c r="C22" s="40">
        <f>B22/26370</f>
        <v>1.6913158892681076E-2</v>
      </c>
      <c r="D22" s="71">
        <f>SUM(D7:D21)</f>
        <v>574</v>
      </c>
      <c r="E22" s="41">
        <f>D22/24255</f>
        <v>2.3665223665223667E-2</v>
      </c>
      <c r="F22" s="77">
        <f>SUM(F7:F21)</f>
        <v>4542</v>
      </c>
      <c r="G22" s="42">
        <f>F22/226467</f>
        <v>2.0055902184424219E-2</v>
      </c>
      <c r="H22" s="71">
        <f>SUM(H7:H21)</f>
        <v>5767</v>
      </c>
      <c r="I22" s="41">
        <f>H22/304382</f>
        <v>1.8946586854676033E-2</v>
      </c>
      <c r="J22" s="37">
        <f>IF(D22=0, "-", IF((B22-D22)/D22&lt;10, (B22-D22)/D22, "&gt;999%"))</f>
        <v>-0.22299651567944251</v>
      </c>
      <c r="K22" s="38">
        <f>IF(H22=0, "-", IF((F22-H22)/H22&lt;10, (F22-H22)/H22, "&gt;999%"))</f>
        <v>-0.21241546731402808</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582</v>
      </c>
      <c r="B25" s="65">
        <v>2</v>
      </c>
      <c r="C25" s="34">
        <f>IF(B38=0, "-", B25/B38)</f>
        <v>1.2500000000000001E-2</v>
      </c>
      <c r="D25" s="65">
        <v>3</v>
      </c>
      <c r="E25" s="9">
        <f>IF(D38=0, "-", D25/D38)</f>
        <v>1.8987341772151899E-2</v>
      </c>
      <c r="F25" s="81">
        <v>10</v>
      </c>
      <c r="G25" s="34">
        <f>IF(F38=0, "-", F25/F38)</f>
        <v>6.3532401524777635E-3</v>
      </c>
      <c r="H25" s="65">
        <v>14</v>
      </c>
      <c r="I25" s="9">
        <f>IF(H38=0, "-", H25/H38)</f>
        <v>7.5107296137339056E-3</v>
      </c>
      <c r="J25" s="8">
        <f t="shared" ref="J25:J36" si="2">IF(D25=0, "-", IF((B25-D25)/D25&lt;10, (B25-D25)/D25, "&gt;999%"))</f>
        <v>-0.33333333333333331</v>
      </c>
      <c r="K25" s="9">
        <f t="shared" ref="K25:K36" si="3">IF(H25=0, "-", IF((F25-H25)/H25&lt;10, (F25-H25)/H25, "&gt;999%"))</f>
        <v>-0.2857142857142857</v>
      </c>
    </row>
    <row r="26" spans="1:11" x14ac:dyDescent="0.2">
      <c r="A26" s="7" t="s">
        <v>583</v>
      </c>
      <c r="B26" s="65">
        <v>0</v>
      </c>
      <c r="C26" s="34">
        <f>IF(B38=0, "-", B26/B38)</f>
        <v>0</v>
      </c>
      <c r="D26" s="65">
        <v>0</v>
      </c>
      <c r="E26" s="9">
        <f>IF(D38=0, "-", D26/D38)</f>
        <v>0</v>
      </c>
      <c r="F26" s="81">
        <v>1</v>
      </c>
      <c r="G26" s="34">
        <f>IF(F38=0, "-", F26/F38)</f>
        <v>6.3532401524777639E-4</v>
      </c>
      <c r="H26" s="65">
        <v>0</v>
      </c>
      <c r="I26" s="9">
        <f>IF(H38=0, "-", H26/H38)</f>
        <v>0</v>
      </c>
      <c r="J26" s="8" t="str">
        <f t="shared" si="2"/>
        <v>-</v>
      </c>
      <c r="K26" s="9" t="str">
        <f t="shared" si="3"/>
        <v>-</v>
      </c>
    </row>
    <row r="27" spans="1:11" x14ac:dyDescent="0.2">
      <c r="A27" s="7" t="s">
        <v>584</v>
      </c>
      <c r="B27" s="65">
        <v>23</v>
      </c>
      <c r="C27" s="34">
        <f>IF(B38=0, "-", B27/B38)</f>
        <v>0.14374999999999999</v>
      </c>
      <c r="D27" s="65">
        <v>29</v>
      </c>
      <c r="E27" s="9">
        <f>IF(D38=0, "-", D27/D38)</f>
        <v>0.18354430379746836</v>
      </c>
      <c r="F27" s="81">
        <v>267</v>
      </c>
      <c r="G27" s="34">
        <f>IF(F38=0, "-", F27/F38)</f>
        <v>0.16963151207115629</v>
      </c>
      <c r="H27" s="65">
        <v>300</v>
      </c>
      <c r="I27" s="9">
        <f>IF(H38=0, "-", H27/H38)</f>
        <v>0.1609442060085837</v>
      </c>
      <c r="J27" s="8">
        <f t="shared" si="2"/>
        <v>-0.20689655172413793</v>
      </c>
      <c r="K27" s="9">
        <f t="shared" si="3"/>
        <v>-0.11</v>
      </c>
    </row>
    <row r="28" spans="1:11" x14ac:dyDescent="0.2">
      <c r="A28" s="7" t="s">
        <v>585</v>
      </c>
      <c r="B28" s="65">
        <v>58</v>
      </c>
      <c r="C28" s="34">
        <f>IF(B38=0, "-", B28/B38)</f>
        <v>0.36249999999999999</v>
      </c>
      <c r="D28" s="65">
        <v>60</v>
      </c>
      <c r="E28" s="9">
        <f>IF(D38=0, "-", D28/D38)</f>
        <v>0.379746835443038</v>
      </c>
      <c r="F28" s="81">
        <v>586</v>
      </c>
      <c r="G28" s="34">
        <f>IF(F38=0, "-", F28/F38)</f>
        <v>0.37229987293519695</v>
      </c>
      <c r="H28" s="65">
        <v>672</v>
      </c>
      <c r="I28" s="9">
        <f>IF(H38=0, "-", H28/H38)</f>
        <v>0.36051502145922748</v>
      </c>
      <c r="J28" s="8">
        <f t="shared" si="2"/>
        <v>-3.3333333333333333E-2</v>
      </c>
      <c r="K28" s="9">
        <f t="shared" si="3"/>
        <v>-0.12797619047619047</v>
      </c>
    </row>
    <row r="29" spans="1:11" x14ac:dyDescent="0.2">
      <c r="A29" s="7" t="s">
        <v>586</v>
      </c>
      <c r="B29" s="65">
        <v>0</v>
      </c>
      <c r="C29" s="34">
        <f>IF(B38=0, "-", B29/B38)</f>
        <v>0</v>
      </c>
      <c r="D29" s="65">
        <v>0</v>
      </c>
      <c r="E29" s="9">
        <f>IF(D38=0, "-", D29/D38)</f>
        <v>0</v>
      </c>
      <c r="F29" s="81">
        <v>2</v>
      </c>
      <c r="G29" s="34">
        <f>IF(F38=0, "-", F29/F38)</f>
        <v>1.2706480304955528E-3</v>
      </c>
      <c r="H29" s="65">
        <v>0</v>
      </c>
      <c r="I29" s="9">
        <f>IF(H38=0, "-", H29/H38)</f>
        <v>0</v>
      </c>
      <c r="J29" s="8" t="str">
        <f t="shared" si="2"/>
        <v>-</v>
      </c>
      <c r="K29" s="9" t="str">
        <f t="shared" si="3"/>
        <v>-</v>
      </c>
    </row>
    <row r="30" spans="1:11" x14ac:dyDescent="0.2">
      <c r="A30" s="7" t="s">
        <v>587</v>
      </c>
      <c r="B30" s="65">
        <v>63</v>
      </c>
      <c r="C30" s="34">
        <f>IF(B38=0, "-", B30/B38)</f>
        <v>0.39374999999999999</v>
      </c>
      <c r="D30" s="65">
        <v>57</v>
      </c>
      <c r="E30" s="9">
        <f>IF(D38=0, "-", D30/D38)</f>
        <v>0.36075949367088606</v>
      </c>
      <c r="F30" s="81">
        <v>532</v>
      </c>
      <c r="G30" s="34">
        <f>IF(F38=0, "-", F30/F38)</f>
        <v>0.33799237611181704</v>
      </c>
      <c r="H30" s="65">
        <v>686</v>
      </c>
      <c r="I30" s="9">
        <f>IF(H38=0, "-", H30/H38)</f>
        <v>0.36802575107296137</v>
      </c>
      <c r="J30" s="8">
        <f t="shared" si="2"/>
        <v>0.10526315789473684</v>
      </c>
      <c r="K30" s="9">
        <f t="shared" si="3"/>
        <v>-0.22448979591836735</v>
      </c>
    </row>
    <row r="31" spans="1:11" x14ac:dyDescent="0.2">
      <c r="A31" s="7" t="s">
        <v>588</v>
      </c>
      <c r="B31" s="65">
        <v>1</v>
      </c>
      <c r="C31" s="34">
        <f>IF(B38=0, "-", B31/B38)</f>
        <v>6.2500000000000003E-3</v>
      </c>
      <c r="D31" s="65">
        <v>3</v>
      </c>
      <c r="E31" s="9">
        <f>IF(D38=0, "-", D31/D38)</f>
        <v>1.8987341772151899E-2</v>
      </c>
      <c r="F31" s="81">
        <v>73</v>
      </c>
      <c r="G31" s="34">
        <f>IF(F38=0, "-", F31/F38)</f>
        <v>4.6378653113087677E-2</v>
      </c>
      <c r="H31" s="65">
        <v>43</v>
      </c>
      <c r="I31" s="9">
        <f>IF(H38=0, "-", H31/H38)</f>
        <v>2.3068669527896997E-2</v>
      </c>
      <c r="J31" s="8">
        <f t="shared" si="2"/>
        <v>-0.66666666666666663</v>
      </c>
      <c r="K31" s="9">
        <f t="shared" si="3"/>
        <v>0.69767441860465118</v>
      </c>
    </row>
    <row r="32" spans="1:11" x14ac:dyDescent="0.2">
      <c r="A32" s="7" t="s">
        <v>589</v>
      </c>
      <c r="B32" s="65">
        <v>3</v>
      </c>
      <c r="C32" s="34">
        <f>IF(B38=0, "-", B32/B38)</f>
        <v>1.8749999999999999E-2</v>
      </c>
      <c r="D32" s="65">
        <v>2</v>
      </c>
      <c r="E32" s="9">
        <f>IF(D38=0, "-", D32/D38)</f>
        <v>1.2658227848101266E-2</v>
      </c>
      <c r="F32" s="81">
        <v>16</v>
      </c>
      <c r="G32" s="34">
        <f>IF(F38=0, "-", F32/F38)</f>
        <v>1.0165184243964422E-2</v>
      </c>
      <c r="H32" s="65">
        <v>34</v>
      </c>
      <c r="I32" s="9">
        <f>IF(H38=0, "-", H32/H38)</f>
        <v>1.8240343347639486E-2</v>
      </c>
      <c r="J32" s="8">
        <f t="shared" si="2"/>
        <v>0.5</v>
      </c>
      <c r="K32" s="9">
        <f t="shared" si="3"/>
        <v>-0.52941176470588236</v>
      </c>
    </row>
    <row r="33" spans="1:11" x14ac:dyDescent="0.2">
      <c r="A33" s="7" t="s">
        <v>590</v>
      </c>
      <c r="B33" s="65">
        <v>6</v>
      </c>
      <c r="C33" s="34">
        <f>IF(B38=0, "-", B33/B38)</f>
        <v>3.7499999999999999E-2</v>
      </c>
      <c r="D33" s="65">
        <v>1</v>
      </c>
      <c r="E33" s="9">
        <f>IF(D38=0, "-", D33/D38)</f>
        <v>6.3291139240506328E-3</v>
      </c>
      <c r="F33" s="81">
        <v>13</v>
      </c>
      <c r="G33" s="34">
        <f>IF(F38=0, "-", F33/F38)</f>
        <v>8.2592121982210925E-3</v>
      </c>
      <c r="H33" s="65">
        <v>32</v>
      </c>
      <c r="I33" s="9">
        <f>IF(H38=0, "-", H33/H38)</f>
        <v>1.7167381974248927E-2</v>
      </c>
      <c r="J33" s="8">
        <f t="shared" si="2"/>
        <v>5</v>
      </c>
      <c r="K33" s="9">
        <f t="shared" si="3"/>
        <v>-0.59375</v>
      </c>
    </row>
    <row r="34" spans="1:11" x14ac:dyDescent="0.2">
      <c r="A34" s="7" t="s">
        <v>591</v>
      </c>
      <c r="B34" s="65">
        <v>0</v>
      </c>
      <c r="C34" s="34">
        <f>IF(B38=0, "-", B34/B38)</f>
        <v>0</v>
      </c>
      <c r="D34" s="65">
        <v>0</v>
      </c>
      <c r="E34" s="9">
        <f>IF(D38=0, "-", D34/D38)</f>
        <v>0</v>
      </c>
      <c r="F34" s="81">
        <v>0</v>
      </c>
      <c r="G34" s="34">
        <f>IF(F38=0, "-", F34/F38)</f>
        <v>0</v>
      </c>
      <c r="H34" s="65">
        <v>1</v>
      </c>
      <c r="I34" s="9">
        <f>IF(H38=0, "-", H34/H38)</f>
        <v>5.3648068669527897E-4</v>
      </c>
      <c r="J34" s="8" t="str">
        <f t="shared" si="2"/>
        <v>-</v>
      </c>
      <c r="K34" s="9">
        <f t="shared" si="3"/>
        <v>-1</v>
      </c>
    </row>
    <row r="35" spans="1:11" x14ac:dyDescent="0.2">
      <c r="A35" s="7" t="s">
        <v>592</v>
      </c>
      <c r="B35" s="65">
        <v>2</v>
      </c>
      <c r="C35" s="34">
        <f>IF(B38=0, "-", B35/B38)</f>
        <v>1.2500000000000001E-2</v>
      </c>
      <c r="D35" s="65">
        <v>2</v>
      </c>
      <c r="E35" s="9">
        <f>IF(D38=0, "-", D35/D38)</f>
        <v>1.2658227848101266E-2</v>
      </c>
      <c r="F35" s="81">
        <v>58</v>
      </c>
      <c r="G35" s="34">
        <f>IF(F38=0, "-", F35/F38)</f>
        <v>3.6848792884371026E-2</v>
      </c>
      <c r="H35" s="65">
        <v>70</v>
      </c>
      <c r="I35" s="9">
        <f>IF(H38=0, "-", H35/H38)</f>
        <v>3.755364806866953E-2</v>
      </c>
      <c r="J35" s="8">
        <f t="shared" si="2"/>
        <v>0</v>
      </c>
      <c r="K35" s="9">
        <f t="shared" si="3"/>
        <v>-0.17142857142857143</v>
      </c>
    </row>
    <row r="36" spans="1:11" x14ac:dyDescent="0.2">
      <c r="A36" s="7" t="s">
        <v>593</v>
      </c>
      <c r="B36" s="65">
        <v>2</v>
      </c>
      <c r="C36" s="34">
        <f>IF(B38=0, "-", B36/B38)</f>
        <v>1.2500000000000001E-2</v>
      </c>
      <c r="D36" s="65">
        <v>1</v>
      </c>
      <c r="E36" s="9">
        <f>IF(D38=0, "-", D36/D38)</f>
        <v>6.3291139240506328E-3</v>
      </c>
      <c r="F36" s="81">
        <v>16</v>
      </c>
      <c r="G36" s="34">
        <f>IF(F38=0, "-", F36/F38)</f>
        <v>1.0165184243964422E-2</v>
      </c>
      <c r="H36" s="65">
        <v>12</v>
      </c>
      <c r="I36" s="9">
        <f>IF(H38=0, "-", H36/H38)</f>
        <v>6.4377682403433476E-3</v>
      </c>
      <c r="J36" s="8">
        <f t="shared" si="2"/>
        <v>1</v>
      </c>
      <c r="K36" s="9">
        <f t="shared" si="3"/>
        <v>0.33333333333333331</v>
      </c>
    </row>
    <row r="37" spans="1:11" x14ac:dyDescent="0.2">
      <c r="A37" s="2"/>
      <c r="B37" s="68"/>
      <c r="C37" s="33"/>
      <c r="D37" s="68"/>
      <c r="E37" s="6"/>
      <c r="F37" s="82"/>
      <c r="G37" s="33"/>
      <c r="H37" s="68"/>
      <c r="I37" s="6"/>
      <c r="J37" s="5"/>
      <c r="K37" s="6"/>
    </row>
    <row r="38" spans="1:11" s="43" customFormat="1" x14ac:dyDescent="0.2">
      <c r="A38" s="162" t="s">
        <v>659</v>
      </c>
      <c r="B38" s="71">
        <f>SUM(B25:B37)</f>
        <v>160</v>
      </c>
      <c r="C38" s="40">
        <f>B38/26370</f>
        <v>6.0675009480470228E-3</v>
      </c>
      <c r="D38" s="71">
        <f>SUM(D25:D37)</f>
        <v>158</v>
      </c>
      <c r="E38" s="41">
        <f>D38/24255</f>
        <v>6.5141207998350853E-3</v>
      </c>
      <c r="F38" s="77">
        <f>SUM(F25:F37)</f>
        <v>1574</v>
      </c>
      <c r="G38" s="42">
        <f>F38/226467</f>
        <v>6.9502399908154388E-3</v>
      </c>
      <c r="H38" s="71">
        <f>SUM(H25:H37)</f>
        <v>1864</v>
      </c>
      <c r="I38" s="41">
        <f>H38/304382</f>
        <v>6.1238838039043043E-3</v>
      </c>
      <c r="J38" s="37">
        <f>IF(D38=0, "-", IF((B38-D38)/D38&lt;10, (B38-D38)/D38, "&gt;999%"))</f>
        <v>1.2658227848101266E-2</v>
      </c>
      <c r="K38" s="38">
        <f>IF(H38=0, "-", IF((F38-H38)/H38&lt;10, (F38-H38)/H38, "&gt;999%"))</f>
        <v>-0.15557939914163091</v>
      </c>
    </row>
    <row r="39" spans="1:11" x14ac:dyDescent="0.2">
      <c r="B39" s="83"/>
      <c r="D39" s="83"/>
      <c r="F39" s="83"/>
      <c r="H39" s="83"/>
    </row>
    <row r="40" spans="1:11" x14ac:dyDescent="0.2">
      <c r="A40" s="163" t="s">
        <v>137</v>
      </c>
      <c r="B40" s="61" t="s">
        <v>12</v>
      </c>
      <c r="C40" s="62" t="s">
        <v>13</v>
      </c>
      <c r="D40" s="61" t="s">
        <v>12</v>
      </c>
      <c r="E40" s="63" t="s">
        <v>13</v>
      </c>
      <c r="F40" s="62" t="s">
        <v>12</v>
      </c>
      <c r="G40" s="62" t="s">
        <v>13</v>
      </c>
      <c r="H40" s="61" t="s">
        <v>12</v>
      </c>
      <c r="I40" s="63" t="s">
        <v>13</v>
      </c>
      <c r="J40" s="61"/>
      <c r="K40" s="63"/>
    </row>
    <row r="41" spans="1:11" x14ac:dyDescent="0.2">
      <c r="A41" s="7" t="s">
        <v>594</v>
      </c>
      <c r="B41" s="65">
        <v>30</v>
      </c>
      <c r="C41" s="34">
        <f>IF(B58=0, "-", B41/B58)</f>
        <v>7.7519379844961239E-2</v>
      </c>
      <c r="D41" s="65">
        <v>18</v>
      </c>
      <c r="E41" s="9">
        <f>IF(D58=0, "-", D41/D58)</f>
        <v>6.2068965517241378E-2</v>
      </c>
      <c r="F41" s="81">
        <v>197</v>
      </c>
      <c r="G41" s="34">
        <f>IF(F58=0, "-", F41/F58)</f>
        <v>6.0802469135802471E-2</v>
      </c>
      <c r="H41" s="65">
        <v>143</v>
      </c>
      <c r="I41" s="9">
        <f>IF(H58=0, "-", H41/H58)</f>
        <v>3.8021802712044667E-2</v>
      </c>
      <c r="J41" s="8">
        <f t="shared" ref="J41:J56" si="4">IF(D41=0, "-", IF((B41-D41)/D41&lt;10, (B41-D41)/D41, "&gt;999%"))</f>
        <v>0.66666666666666663</v>
      </c>
      <c r="K41" s="9">
        <f t="shared" ref="K41:K56" si="5">IF(H41=0, "-", IF((F41-H41)/H41&lt;10, (F41-H41)/H41, "&gt;999%"))</f>
        <v>0.3776223776223776</v>
      </c>
    </row>
    <row r="42" spans="1:11" x14ac:dyDescent="0.2">
      <c r="A42" s="7" t="s">
        <v>595</v>
      </c>
      <c r="B42" s="65">
        <v>0</v>
      </c>
      <c r="C42" s="34">
        <f>IF(B58=0, "-", B42/B58)</f>
        <v>0</v>
      </c>
      <c r="D42" s="65">
        <v>0</v>
      </c>
      <c r="E42" s="9">
        <f>IF(D58=0, "-", D42/D58)</f>
        <v>0</v>
      </c>
      <c r="F42" s="81">
        <v>12</v>
      </c>
      <c r="G42" s="34">
        <f>IF(F58=0, "-", F42/F58)</f>
        <v>3.7037037037037038E-3</v>
      </c>
      <c r="H42" s="65">
        <v>33</v>
      </c>
      <c r="I42" s="9">
        <f>IF(H58=0, "-", H42/H58)</f>
        <v>8.7742621643179999E-3</v>
      </c>
      <c r="J42" s="8" t="str">
        <f t="shared" si="4"/>
        <v>-</v>
      </c>
      <c r="K42" s="9">
        <f t="shared" si="5"/>
        <v>-0.63636363636363635</v>
      </c>
    </row>
    <row r="43" spans="1:11" x14ac:dyDescent="0.2">
      <c r="A43" s="7" t="s">
        <v>596</v>
      </c>
      <c r="B43" s="65">
        <v>8</v>
      </c>
      <c r="C43" s="34">
        <f>IF(B58=0, "-", B43/B58)</f>
        <v>2.0671834625322998E-2</v>
      </c>
      <c r="D43" s="65">
        <v>8</v>
      </c>
      <c r="E43" s="9">
        <f>IF(D58=0, "-", D43/D58)</f>
        <v>2.7586206896551724E-2</v>
      </c>
      <c r="F43" s="81">
        <v>65</v>
      </c>
      <c r="G43" s="34">
        <f>IF(F58=0, "-", F43/F58)</f>
        <v>2.0061728395061727E-2</v>
      </c>
      <c r="H43" s="65">
        <v>99</v>
      </c>
      <c r="I43" s="9">
        <f>IF(H58=0, "-", H43/H58)</f>
        <v>2.6322786492954001E-2</v>
      </c>
      <c r="J43" s="8">
        <f t="shared" si="4"/>
        <v>0</v>
      </c>
      <c r="K43" s="9">
        <f t="shared" si="5"/>
        <v>-0.34343434343434343</v>
      </c>
    </row>
    <row r="44" spans="1:11" x14ac:dyDescent="0.2">
      <c r="A44" s="7" t="s">
        <v>597</v>
      </c>
      <c r="B44" s="65">
        <v>19</v>
      </c>
      <c r="C44" s="34">
        <f>IF(B58=0, "-", B44/B58)</f>
        <v>4.909560723514212E-2</v>
      </c>
      <c r="D44" s="65">
        <v>3</v>
      </c>
      <c r="E44" s="9">
        <f>IF(D58=0, "-", D44/D58)</f>
        <v>1.0344827586206896E-2</v>
      </c>
      <c r="F44" s="81">
        <v>113</v>
      </c>
      <c r="G44" s="34">
        <f>IF(F58=0, "-", F44/F58)</f>
        <v>3.4876543209876543E-2</v>
      </c>
      <c r="H44" s="65">
        <v>187</v>
      </c>
      <c r="I44" s="9">
        <f>IF(H58=0, "-", H44/H58)</f>
        <v>4.9720818931135335E-2</v>
      </c>
      <c r="J44" s="8">
        <f t="shared" si="4"/>
        <v>5.333333333333333</v>
      </c>
      <c r="K44" s="9">
        <f t="shared" si="5"/>
        <v>-0.39572192513368987</v>
      </c>
    </row>
    <row r="45" spans="1:11" x14ac:dyDescent="0.2">
      <c r="A45" s="7" t="s">
        <v>598</v>
      </c>
      <c r="B45" s="65">
        <v>5</v>
      </c>
      <c r="C45" s="34">
        <f>IF(B58=0, "-", B45/B58)</f>
        <v>1.2919896640826873E-2</v>
      </c>
      <c r="D45" s="65">
        <v>10</v>
      </c>
      <c r="E45" s="9">
        <f>IF(D58=0, "-", D45/D58)</f>
        <v>3.4482758620689655E-2</v>
      </c>
      <c r="F45" s="81">
        <v>99</v>
      </c>
      <c r="G45" s="34">
        <f>IF(F58=0, "-", F45/F58)</f>
        <v>3.0555555555555555E-2</v>
      </c>
      <c r="H45" s="65">
        <v>142</v>
      </c>
      <c r="I45" s="9">
        <f>IF(H58=0, "-", H45/H58)</f>
        <v>3.7755915979792609E-2</v>
      </c>
      <c r="J45" s="8">
        <f t="shared" si="4"/>
        <v>-0.5</v>
      </c>
      <c r="K45" s="9">
        <f t="shared" si="5"/>
        <v>-0.30281690140845069</v>
      </c>
    </row>
    <row r="46" spans="1:11" x14ac:dyDescent="0.2">
      <c r="A46" s="7" t="s">
        <v>57</v>
      </c>
      <c r="B46" s="65">
        <v>0</v>
      </c>
      <c r="C46" s="34">
        <f>IF(B58=0, "-", B46/B58)</f>
        <v>0</v>
      </c>
      <c r="D46" s="65">
        <v>2</v>
      </c>
      <c r="E46" s="9">
        <f>IF(D58=0, "-", D46/D58)</f>
        <v>6.8965517241379309E-3</v>
      </c>
      <c r="F46" s="81">
        <v>17</v>
      </c>
      <c r="G46" s="34">
        <f>IF(F58=0, "-", F46/F58)</f>
        <v>5.2469135802469136E-3</v>
      </c>
      <c r="H46" s="65">
        <v>21</v>
      </c>
      <c r="I46" s="9">
        <f>IF(H58=0, "-", H46/H58)</f>
        <v>5.5836213772932734E-3</v>
      </c>
      <c r="J46" s="8">
        <f t="shared" si="4"/>
        <v>-1</v>
      </c>
      <c r="K46" s="9">
        <f t="shared" si="5"/>
        <v>-0.19047619047619047</v>
      </c>
    </row>
    <row r="47" spans="1:11" x14ac:dyDescent="0.2">
      <c r="A47" s="7" t="s">
        <v>599</v>
      </c>
      <c r="B47" s="65">
        <v>20</v>
      </c>
      <c r="C47" s="34">
        <f>IF(B58=0, "-", B47/B58)</f>
        <v>5.1679586563307491E-2</v>
      </c>
      <c r="D47" s="65">
        <v>19</v>
      </c>
      <c r="E47" s="9">
        <f>IF(D58=0, "-", D47/D58)</f>
        <v>6.5517241379310351E-2</v>
      </c>
      <c r="F47" s="81">
        <v>223</v>
      </c>
      <c r="G47" s="34">
        <f>IF(F58=0, "-", F47/F58)</f>
        <v>6.8827160493827158E-2</v>
      </c>
      <c r="H47" s="65">
        <v>318</v>
      </c>
      <c r="I47" s="9">
        <f>IF(H58=0, "-", H47/H58)</f>
        <v>8.4551980856155284E-2</v>
      </c>
      <c r="J47" s="8">
        <f t="shared" si="4"/>
        <v>5.2631578947368418E-2</v>
      </c>
      <c r="K47" s="9">
        <f t="shared" si="5"/>
        <v>-0.29874213836477986</v>
      </c>
    </row>
    <row r="48" spans="1:11" x14ac:dyDescent="0.2">
      <c r="A48" s="7" t="s">
        <v>600</v>
      </c>
      <c r="B48" s="65">
        <v>9</v>
      </c>
      <c r="C48" s="34">
        <f>IF(B58=0, "-", B48/B58)</f>
        <v>2.3255813953488372E-2</v>
      </c>
      <c r="D48" s="65">
        <v>7</v>
      </c>
      <c r="E48" s="9">
        <f>IF(D58=0, "-", D48/D58)</f>
        <v>2.4137931034482758E-2</v>
      </c>
      <c r="F48" s="81">
        <v>85</v>
      </c>
      <c r="G48" s="34">
        <f>IF(F58=0, "-", F48/F58)</f>
        <v>2.6234567901234566E-2</v>
      </c>
      <c r="H48" s="65">
        <v>142</v>
      </c>
      <c r="I48" s="9">
        <f>IF(H58=0, "-", H48/H58)</f>
        <v>3.7755915979792609E-2</v>
      </c>
      <c r="J48" s="8">
        <f t="shared" si="4"/>
        <v>0.2857142857142857</v>
      </c>
      <c r="K48" s="9">
        <f t="shared" si="5"/>
        <v>-0.40140845070422537</v>
      </c>
    </row>
    <row r="49" spans="1:11" x14ac:dyDescent="0.2">
      <c r="A49" s="7" t="s">
        <v>64</v>
      </c>
      <c r="B49" s="65">
        <v>94</v>
      </c>
      <c r="C49" s="34">
        <f>IF(B58=0, "-", B49/B58)</f>
        <v>0.24289405684754523</v>
      </c>
      <c r="D49" s="65">
        <v>60</v>
      </c>
      <c r="E49" s="9">
        <f>IF(D58=0, "-", D49/D58)</f>
        <v>0.20689655172413793</v>
      </c>
      <c r="F49" s="81">
        <v>634</v>
      </c>
      <c r="G49" s="34">
        <f>IF(F58=0, "-", F49/F58)</f>
        <v>0.195679012345679</v>
      </c>
      <c r="H49" s="65">
        <v>644</v>
      </c>
      <c r="I49" s="9">
        <f>IF(H58=0, "-", H49/H58)</f>
        <v>0.17123105557032703</v>
      </c>
      <c r="J49" s="8">
        <f t="shared" si="4"/>
        <v>0.56666666666666665</v>
      </c>
      <c r="K49" s="9">
        <f t="shared" si="5"/>
        <v>-1.5527950310559006E-2</v>
      </c>
    </row>
    <row r="50" spans="1:11" x14ac:dyDescent="0.2">
      <c r="A50" s="7" t="s">
        <v>601</v>
      </c>
      <c r="B50" s="65">
        <v>17</v>
      </c>
      <c r="C50" s="34">
        <f>IF(B58=0, "-", B50/B58)</f>
        <v>4.3927648578811367E-2</v>
      </c>
      <c r="D50" s="65">
        <v>15</v>
      </c>
      <c r="E50" s="9">
        <f>IF(D58=0, "-", D50/D58)</f>
        <v>5.1724137931034482E-2</v>
      </c>
      <c r="F50" s="81">
        <v>193</v>
      </c>
      <c r="G50" s="34">
        <f>IF(F58=0, "-", F50/F58)</f>
        <v>5.9567901234567899E-2</v>
      </c>
      <c r="H50" s="65">
        <v>313</v>
      </c>
      <c r="I50" s="9">
        <f>IF(H58=0, "-", H50/H58)</f>
        <v>8.3222547194894969E-2</v>
      </c>
      <c r="J50" s="8">
        <f t="shared" si="4"/>
        <v>0.13333333333333333</v>
      </c>
      <c r="K50" s="9">
        <f t="shared" si="5"/>
        <v>-0.38338658146964855</v>
      </c>
    </row>
    <row r="51" spans="1:11" x14ac:dyDescent="0.2">
      <c r="A51" s="7" t="s">
        <v>602</v>
      </c>
      <c r="B51" s="65">
        <v>9</v>
      </c>
      <c r="C51" s="34">
        <f>IF(B58=0, "-", B51/B58)</f>
        <v>2.3255813953488372E-2</v>
      </c>
      <c r="D51" s="65">
        <v>3</v>
      </c>
      <c r="E51" s="9">
        <f>IF(D58=0, "-", D51/D58)</f>
        <v>1.0344827586206896E-2</v>
      </c>
      <c r="F51" s="81">
        <v>39</v>
      </c>
      <c r="G51" s="34">
        <f>IF(F58=0, "-", F51/F58)</f>
        <v>1.2037037037037037E-2</v>
      </c>
      <c r="H51" s="65">
        <v>40</v>
      </c>
      <c r="I51" s="9">
        <f>IF(H58=0, "-", H51/H58)</f>
        <v>1.0635469290082425E-2</v>
      </c>
      <c r="J51" s="8">
        <f t="shared" si="4"/>
        <v>2</v>
      </c>
      <c r="K51" s="9">
        <f t="shared" si="5"/>
        <v>-2.5000000000000001E-2</v>
      </c>
    </row>
    <row r="52" spans="1:11" x14ac:dyDescent="0.2">
      <c r="A52" s="7" t="s">
        <v>603</v>
      </c>
      <c r="B52" s="65">
        <v>65</v>
      </c>
      <c r="C52" s="34">
        <f>IF(B58=0, "-", B52/B58)</f>
        <v>0.16795865633074936</v>
      </c>
      <c r="D52" s="65">
        <v>35</v>
      </c>
      <c r="E52" s="9">
        <f>IF(D58=0, "-", D52/D58)</f>
        <v>0.1206896551724138</v>
      </c>
      <c r="F52" s="81">
        <v>408</v>
      </c>
      <c r="G52" s="34">
        <f>IF(F58=0, "-", F52/F58)</f>
        <v>0.12592592592592591</v>
      </c>
      <c r="H52" s="65">
        <v>425</v>
      </c>
      <c r="I52" s="9">
        <f>IF(H58=0, "-", H52/H58)</f>
        <v>0.11300186120712577</v>
      </c>
      <c r="J52" s="8">
        <f t="shared" si="4"/>
        <v>0.8571428571428571</v>
      </c>
      <c r="K52" s="9">
        <f t="shared" si="5"/>
        <v>-0.04</v>
      </c>
    </row>
    <row r="53" spans="1:11" x14ac:dyDescent="0.2">
      <c r="A53" s="7" t="s">
        <v>604</v>
      </c>
      <c r="B53" s="65">
        <v>35</v>
      </c>
      <c r="C53" s="34">
        <f>IF(B58=0, "-", B53/B58)</f>
        <v>9.0439276485788117E-2</v>
      </c>
      <c r="D53" s="65">
        <v>39</v>
      </c>
      <c r="E53" s="9">
        <f>IF(D58=0, "-", D53/D58)</f>
        <v>0.13448275862068965</v>
      </c>
      <c r="F53" s="81">
        <v>261</v>
      </c>
      <c r="G53" s="34">
        <f>IF(F58=0, "-", F53/F58)</f>
        <v>8.0555555555555561E-2</v>
      </c>
      <c r="H53" s="65">
        <v>306</v>
      </c>
      <c r="I53" s="9">
        <f>IF(H58=0, "-", H53/H58)</f>
        <v>8.1361340069130553E-2</v>
      </c>
      <c r="J53" s="8">
        <f t="shared" si="4"/>
        <v>-0.10256410256410256</v>
      </c>
      <c r="K53" s="9">
        <f t="shared" si="5"/>
        <v>-0.14705882352941177</v>
      </c>
    </row>
    <row r="54" spans="1:11" x14ac:dyDescent="0.2">
      <c r="A54" s="7" t="s">
        <v>605</v>
      </c>
      <c r="B54" s="65">
        <v>16</v>
      </c>
      <c r="C54" s="34">
        <f>IF(B58=0, "-", B54/B58)</f>
        <v>4.1343669250645997E-2</v>
      </c>
      <c r="D54" s="65">
        <v>23</v>
      </c>
      <c r="E54" s="9">
        <f>IF(D58=0, "-", D54/D58)</f>
        <v>7.9310344827586213E-2</v>
      </c>
      <c r="F54" s="81">
        <v>151</v>
      </c>
      <c r="G54" s="34">
        <f>IF(F58=0, "-", F54/F58)</f>
        <v>4.6604938271604938E-2</v>
      </c>
      <c r="H54" s="65">
        <v>175</v>
      </c>
      <c r="I54" s="9">
        <f>IF(H58=0, "-", H54/H58)</f>
        <v>4.6530178144110611E-2</v>
      </c>
      <c r="J54" s="8">
        <f t="shared" si="4"/>
        <v>-0.30434782608695654</v>
      </c>
      <c r="K54" s="9">
        <f t="shared" si="5"/>
        <v>-0.13714285714285715</v>
      </c>
    </row>
    <row r="55" spans="1:11" x14ac:dyDescent="0.2">
      <c r="A55" s="7" t="s">
        <v>606</v>
      </c>
      <c r="B55" s="65">
        <v>58</v>
      </c>
      <c r="C55" s="34">
        <f>IF(B58=0, "-", B55/B58)</f>
        <v>0.14987080103359174</v>
      </c>
      <c r="D55" s="65">
        <v>47</v>
      </c>
      <c r="E55" s="9">
        <f>IF(D58=0, "-", D55/D58)</f>
        <v>0.16206896551724137</v>
      </c>
      <c r="F55" s="81">
        <v>704</v>
      </c>
      <c r="G55" s="34">
        <f>IF(F58=0, "-", F55/F58)</f>
        <v>0.21728395061728395</v>
      </c>
      <c r="H55" s="65">
        <v>734</v>
      </c>
      <c r="I55" s="9">
        <f>IF(H58=0, "-", H55/H58)</f>
        <v>0.19516086147301251</v>
      </c>
      <c r="J55" s="8">
        <f t="shared" si="4"/>
        <v>0.23404255319148937</v>
      </c>
      <c r="K55" s="9">
        <f t="shared" si="5"/>
        <v>-4.0871934604904632E-2</v>
      </c>
    </row>
    <row r="56" spans="1:11" x14ac:dyDescent="0.2">
      <c r="A56" s="7" t="s">
        <v>607</v>
      </c>
      <c r="B56" s="65">
        <v>2</v>
      </c>
      <c r="C56" s="34">
        <f>IF(B58=0, "-", B56/B58)</f>
        <v>5.1679586563307496E-3</v>
      </c>
      <c r="D56" s="65">
        <v>1</v>
      </c>
      <c r="E56" s="9">
        <f>IF(D58=0, "-", D56/D58)</f>
        <v>3.4482758620689655E-3</v>
      </c>
      <c r="F56" s="81">
        <v>39</v>
      </c>
      <c r="G56" s="34">
        <f>IF(F58=0, "-", F56/F58)</f>
        <v>1.2037037037037037E-2</v>
      </c>
      <c r="H56" s="65">
        <v>39</v>
      </c>
      <c r="I56" s="9">
        <f>IF(H58=0, "-", H56/H58)</f>
        <v>1.0369582557830364E-2</v>
      </c>
      <c r="J56" s="8">
        <f t="shared" si="4"/>
        <v>1</v>
      </c>
      <c r="K56" s="9">
        <f t="shared" si="5"/>
        <v>0</v>
      </c>
    </row>
    <row r="57" spans="1:11" x14ac:dyDescent="0.2">
      <c r="A57" s="2"/>
      <c r="B57" s="68"/>
      <c r="C57" s="33"/>
      <c r="D57" s="68"/>
      <c r="E57" s="6"/>
      <c r="F57" s="82"/>
      <c r="G57" s="33"/>
      <c r="H57" s="68"/>
      <c r="I57" s="6"/>
      <c r="J57" s="5"/>
      <c r="K57" s="6"/>
    </row>
    <row r="58" spans="1:11" s="43" customFormat="1" x14ac:dyDescent="0.2">
      <c r="A58" s="162" t="s">
        <v>658</v>
      </c>
      <c r="B58" s="71">
        <f>SUM(B41:B57)</f>
        <v>387</v>
      </c>
      <c r="C58" s="40">
        <f>B58/26370</f>
        <v>1.4675767918088738E-2</v>
      </c>
      <c r="D58" s="71">
        <f>SUM(D41:D57)</f>
        <v>290</v>
      </c>
      <c r="E58" s="41">
        <f>D58/24255</f>
        <v>1.1956297670583385E-2</v>
      </c>
      <c r="F58" s="77">
        <f>SUM(F41:F57)</f>
        <v>3240</v>
      </c>
      <c r="G58" s="42">
        <f>F58/226467</f>
        <v>1.4306720184397726E-2</v>
      </c>
      <c r="H58" s="71">
        <f>SUM(H41:H57)</f>
        <v>3761</v>
      </c>
      <c r="I58" s="41">
        <f>H58/304382</f>
        <v>1.235618400562451E-2</v>
      </c>
      <c r="J58" s="37">
        <f>IF(D58=0, "-", IF((B58-D58)/D58&lt;10, (B58-D58)/D58, "&gt;999%"))</f>
        <v>0.33448275862068966</v>
      </c>
      <c r="K58" s="38">
        <f>IF(H58=0, "-", IF((F58-H58)/H58&lt;10, (F58-H58)/H58, "&gt;999%"))</f>
        <v>-0.1385269875033236</v>
      </c>
    </row>
    <row r="59" spans="1:11" x14ac:dyDescent="0.2">
      <c r="B59" s="83"/>
      <c r="D59" s="83"/>
      <c r="F59" s="83"/>
      <c r="H59" s="83"/>
    </row>
    <row r="60" spans="1:11" x14ac:dyDescent="0.2">
      <c r="A60" s="27" t="s">
        <v>657</v>
      </c>
      <c r="B60" s="71">
        <v>993</v>
      </c>
      <c r="C60" s="40">
        <f>B60/26370</f>
        <v>3.7656427758816835E-2</v>
      </c>
      <c r="D60" s="71">
        <v>1022</v>
      </c>
      <c r="E60" s="41">
        <f>D60/24255</f>
        <v>4.2135642135642137E-2</v>
      </c>
      <c r="F60" s="77">
        <v>9356</v>
      </c>
      <c r="G60" s="42">
        <f>F60/226467</f>
        <v>4.1312862359637388E-2</v>
      </c>
      <c r="H60" s="71">
        <v>11392</v>
      </c>
      <c r="I60" s="41">
        <f>H60/304382</f>
        <v>3.7426654664204848E-2</v>
      </c>
      <c r="J60" s="37">
        <f>IF(D60=0, "-", IF((B60-D60)/D60&lt;10, (B60-D60)/D60, "&gt;999%"))</f>
        <v>-2.8375733855185908E-2</v>
      </c>
      <c r="K60" s="38">
        <f>IF(H60=0, "-", IF((F60-H60)/H60&lt;10, (F60-H60)/H60, "&gt;999%"))</f>
        <v>-0.17872191011235955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664</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32</v>
      </c>
      <c r="C7" s="39">
        <f>IF(B32=0, "-", B7/B32)</f>
        <v>3.2225579053373615E-2</v>
      </c>
      <c r="D7" s="65">
        <v>21</v>
      </c>
      <c r="E7" s="21">
        <f>IF(D32=0, "-", D7/D32)</f>
        <v>2.0547945205479451E-2</v>
      </c>
      <c r="F7" s="81">
        <v>207</v>
      </c>
      <c r="G7" s="39">
        <f>IF(F32=0, "-", F7/F32)</f>
        <v>2.2124839675074819E-2</v>
      </c>
      <c r="H7" s="65">
        <v>157</v>
      </c>
      <c r="I7" s="21">
        <f>IF(H32=0, "-", H7/H32)</f>
        <v>1.3781601123595506E-2</v>
      </c>
      <c r="J7" s="20">
        <f t="shared" ref="J7:J30" si="0">IF(D7=0, "-", IF((B7-D7)/D7&lt;10, (B7-D7)/D7, "&gt;999%"))</f>
        <v>0.52380952380952384</v>
      </c>
      <c r="K7" s="21">
        <f t="shared" ref="K7:K30" si="1">IF(H7=0, "-", IF((F7-H7)/H7&lt;10, (F7-H7)/H7, "&gt;999%"))</f>
        <v>0.31847133757961782</v>
      </c>
    </row>
    <row r="8" spans="1:11" x14ac:dyDescent="0.2">
      <c r="A8" s="7" t="s">
        <v>41</v>
      </c>
      <c r="B8" s="65">
        <v>0</v>
      </c>
      <c r="C8" s="39">
        <f>IF(B32=0, "-", B8/B32)</f>
        <v>0</v>
      </c>
      <c r="D8" s="65">
        <v>0</v>
      </c>
      <c r="E8" s="21">
        <f>IF(D32=0, "-", D8/D32)</f>
        <v>0</v>
      </c>
      <c r="F8" s="81">
        <v>13</v>
      </c>
      <c r="G8" s="39">
        <f>IF(F32=0, "-", F8/F32)</f>
        <v>1.3894826849080804E-3</v>
      </c>
      <c r="H8" s="65">
        <v>33</v>
      </c>
      <c r="I8" s="21">
        <f>IF(H32=0, "-", H8/H32)</f>
        <v>2.8967696629213485E-3</v>
      </c>
      <c r="J8" s="20" t="str">
        <f t="shared" si="0"/>
        <v>-</v>
      </c>
      <c r="K8" s="21">
        <f t="shared" si="1"/>
        <v>-0.60606060606060608</v>
      </c>
    </row>
    <row r="9" spans="1:11" x14ac:dyDescent="0.2">
      <c r="A9" s="7" t="s">
        <v>44</v>
      </c>
      <c r="B9" s="65">
        <v>20</v>
      </c>
      <c r="C9" s="39">
        <f>IF(B32=0, "-", B9/B32)</f>
        <v>2.014098690835851E-2</v>
      </c>
      <c r="D9" s="65">
        <v>35</v>
      </c>
      <c r="E9" s="21">
        <f>IF(D32=0, "-", D9/D32)</f>
        <v>3.4246575342465752E-2</v>
      </c>
      <c r="F9" s="81">
        <v>178</v>
      </c>
      <c r="G9" s="39">
        <f>IF(F32=0, "-", F9/F32)</f>
        <v>1.9025224454895254E-2</v>
      </c>
      <c r="H9" s="65">
        <v>245</v>
      </c>
      <c r="I9" s="21">
        <f>IF(H32=0, "-", H9/H32)</f>
        <v>2.15063202247191E-2</v>
      </c>
      <c r="J9" s="20">
        <f t="shared" si="0"/>
        <v>-0.42857142857142855</v>
      </c>
      <c r="K9" s="21">
        <f t="shared" si="1"/>
        <v>-0.27346938775510204</v>
      </c>
    </row>
    <row r="10" spans="1:11" x14ac:dyDescent="0.2">
      <c r="A10" s="7" t="s">
        <v>45</v>
      </c>
      <c r="B10" s="65">
        <v>58</v>
      </c>
      <c r="C10" s="39">
        <f>IF(B32=0, "-", B10/B32)</f>
        <v>5.8408862034239679E-2</v>
      </c>
      <c r="D10" s="65">
        <v>49</v>
      </c>
      <c r="E10" s="21">
        <f>IF(D32=0, "-", D10/D32)</f>
        <v>4.7945205479452052E-2</v>
      </c>
      <c r="F10" s="81">
        <v>426</v>
      </c>
      <c r="G10" s="39">
        <f>IF(F32=0, "-", F10/F32)</f>
        <v>4.5532278751603247E-2</v>
      </c>
      <c r="H10" s="65">
        <v>403</v>
      </c>
      <c r="I10" s="21">
        <f>IF(H32=0, "-", H10/H32)</f>
        <v>3.5375702247191013E-2</v>
      </c>
      <c r="J10" s="20">
        <f t="shared" si="0"/>
        <v>0.18367346938775511</v>
      </c>
      <c r="K10" s="21">
        <f t="shared" si="1"/>
        <v>5.7071960297766747E-2</v>
      </c>
    </row>
    <row r="11" spans="1:11" x14ac:dyDescent="0.2">
      <c r="A11" s="7" t="s">
        <v>46</v>
      </c>
      <c r="B11" s="65">
        <v>8</v>
      </c>
      <c r="C11" s="39">
        <f>IF(B32=0, "-", B11/B32)</f>
        <v>8.0563947633434038E-3</v>
      </c>
      <c r="D11" s="65">
        <v>8</v>
      </c>
      <c r="E11" s="21">
        <f>IF(D32=0, "-", D11/D32)</f>
        <v>7.8277886497064575E-3</v>
      </c>
      <c r="F11" s="81">
        <v>65</v>
      </c>
      <c r="G11" s="39">
        <f>IF(F32=0, "-", F11/F32)</f>
        <v>6.9474134245404015E-3</v>
      </c>
      <c r="H11" s="65">
        <v>99</v>
      </c>
      <c r="I11" s="21">
        <f>IF(H32=0, "-", H11/H32)</f>
        <v>8.6903089887640454E-3</v>
      </c>
      <c r="J11" s="20">
        <f t="shared" si="0"/>
        <v>0</v>
      </c>
      <c r="K11" s="21">
        <f t="shared" si="1"/>
        <v>-0.34343434343434343</v>
      </c>
    </row>
    <row r="12" spans="1:11" x14ac:dyDescent="0.2">
      <c r="A12" s="7" t="s">
        <v>47</v>
      </c>
      <c r="B12" s="65">
        <v>79</v>
      </c>
      <c r="C12" s="39">
        <f>IF(B32=0, "-", B12/B32)</f>
        <v>7.9556898288016112E-2</v>
      </c>
      <c r="D12" s="65">
        <v>112</v>
      </c>
      <c r="E12" s="21">
        <f>IF(D32=0, "-", D12/D32)</f>
        <v>0.1095890410958904</v>
      </c>
      <c r="F12" s="81">
        <v>749</v>
      </c>
      <c r="G12" s="39">
        <f>IF(F32=0, "-", F12/F32)</f>
        <v>8.0055579307396318E-2</v>
      </c>
      <c r="H12" s="65">
        <v>1038</v>
      </c>
      <c r="I12" s="21">
        <f>IF(H32=0, "-", H12/H32)</f>
        <v>9.1116573033707862E-2</v>
      </c>
      <c r="J12" s="20">
        <f t="shared" si="0"/>
        <v>-0.29464285714285715</v>
      </c>
      <c r="K12" s="21">
        <f t="shared" si="1"/>
        <v>-0.27842003853564545</v>
      </c>
    </row>
    <row r="13" spans="1:11" x14ac:dyDescent="0.2">
      <c r="A13" s="7" t="s">
        <v>51</v>
      </c>
      <c r="B13" s="65">
        <v>101</v>
      </c>
      <c r="C13" s="39">
        <f>IF(B32=0, "-", B13/B32)</f>
        <v>0.10171198388721048</v>
      </c>
      <c r="D13" s="65">
        <v>134</v>
      </c>
      <c r="E13" s="21">
        <f>IF(D32=0, "-", D13/D32)</f>
        <v>0.13111545988258316</v>
      </c>
      <c r="F13" s="81">
        <v>1171</v>
      </c>
      <c r="G13" s="39">
        <f>IF(F32=0, "-", F13/F32)</f>
        <v>0.1251603249251817</v>
      </c>
      <c r="H13" s="65">
        <v>1361</v>
      </c>
      <c r="I13" s="21">
        <f>IF(H32=0, "-", H13/H32)</f>
        <v>0.11946980337078651</v>
      </c>
      <c r="J13" s="20">
        <f t="shared" si="0"/>
        <v>-0.2462686567164179</v>
      </c>
      <c r="K13" s="21">
        <f t="shared" si="1"/>
        <v>-0.13960323291697282</v>
      </c>
    </row>
    <row r="14" spans="1:11" x14ac:dyDescent="0.2">
      <c r="A14" s="7" t="s">
        <v>55</v>
      </c>
      <c r="B14" s="65">
        <v>0</v>
      </c>
      <c r="C14" s="39">
        <f>IF(B32=0, "-", B14/B32)</f>
        <v>0</v>
      </c>
      <c r="D14" s="65">
        <v>0</v>
      </c>
      <c r="E14" s="21">
        <f>IF(D32=0, "-", D14/D32)</f>
        <v>0</v>
      </c>
      <c r="F14" s="81">
        <v>8</v>
      </c>
      <c r="G14" s="39">
        <f>IF(F32=0, "-", F14/F32)</f>
        <v>8.5506626763574172E-4</v>
      </c>
      <c r="H14" s="65">
        <v>5</v>
      </c>
      <c r="I14" s="21">
        <f>IF(H32=0, "-", H14/H32)</f>
        <v>4.3890449438202246E-4</v>
      </c>
      <c r="J14" s="20" t="str">
        <f t="shared" si="0"/>
        <v>-</v>
      </c>
      <c r="K14" s="21">
        <f t="shared" si="1"/>
        <v>0.6</v>
      </c>
    </row>
    <row r="15" spans="1:11" x14ac:dyDescent="0.2">
      <c r="A15" s="7" t="s">
        <v>57</v>
      </c>
      <c r="B15" s="65">
        <v>0</v>
      </c>
      <c r="C15" s="39">
        <f>IF(B32=0, "-", B15/B32)</f>
        <v>0</v>
      </c>
      <c r="D15" s="65">
        <v>2</v>
      </c>
      <c r="E15" s="21">
        <f>IF(D32=0, "-", D15/D32)</f>
        <v>1.9569471624266144E-3</v>
      </c>
      <c r="F15" s="81">
        <v>17</v>
      </c>
      <c r="G15" s="39">
        <f>IF(F32=0, "-", F15/F32)</f>
        <v>1.8170158187259514E-3</v>
      </c>
      <c r="H15" s="65">
        <v>21</v>
      </c>
      <c r="I15" s="21">
        <f>IF(H32=0, "-", H15/H32)</f>
        <v>1.8433988764044943E-3</v>
      </c>
      <c r="J15" s="20">
        <f t="shared" si="0"/>
        <v>-1</v>
      </c>
      <c r="K15" s="21">
        <f t="shared" si="1"/>
        <v>-0.19047619047619047</v>
      </c>
    </row>
    <row r="16" spans="1:11" x14ac:dyDescent="0.2">
      <c r="A16" s="7" t="s">
        <v>58</v>
      </c>
      <c r="B16" s="65">
        <v>141</v>
      </c>
      <c r="C16" s="39">
        <f>IF(B32=0, "-", B16/B32)</f>
        <v>0.1419939577039275</v>
      </c>
      <c r="D16" s="65">
        <v>156</v>
      </c>
      <c r="E16" s="21">
        <f>IF(D32=0, "-", D16/D32)</f>
        <v>0.15264187866927592</v>
      </c>
      <c r="F16" s="81">
        <v>1585</v>
      </c>
      <c r="G16" s="39">
        <f>IF(F32=0, "-", F16/F32)</f>
        <v>0.16941000427533134</v>
      </c>
      <c r="H16" s="65">
        <v>1957</v>
      </c>
      <c r="I16" s="21">
        <f>IF(H32=0, "-", H16/H32)</f>
        <v>0.1717872191011236</v>
      </c>
      <c r="J16" s="20">
        <f t="shared" si="0"/>
        <v>-9.6153846153846159E-2</v>
      </c>
      <c r="K16" s="21">
        <f t="shared" si="1"/>
        <v>-0.19008686765457333</v>
      </c>
    </row>
    <row r="17" spans="1:11" x14ac:dyDescent="0.2">
      <c r="A17" s="7" t="s">
        <v>61</v>
      </c>
      <c r="B17" s="65">
        <v>60</v>
      </c>
      <c r="C17" s="39">
        <f>IF(B32=0, "-", B17/B32)</f>
        <v>6.0422960725075532E-2</v>
      </c>
      <c r="D17" s="65">
        <v>93</v>
      </c>
      <c r="E17" s="21">
        <f>IF(D32=0, "-", D17/D32)</f>
        <v>9.0998043052837568E-2</v>
      </c>
      <c r="F17" s="81">
        <v>555</v>
      </c>
      <c r="G17" s="39">
        <f>IF(F32=0, "-", F17/F32)</f>
        <v>5.9320222317229589E-2</v>
      </c>
      <c r="H17" s="65">
        <v>801</v>
      </c>
      <c r="I17" s="21">
        <f>IF(H32=0, "-", H17/H32)</f>
        <v>7.03125E-2</v>
      </c>
      <c r="J17" s="20">
        <f t="shared" si="0"/>
        <v>-0.35483870967741937</v>
      </c>
      <c r="K17" s="21">
        <f t="shared" si="1"/>
        <v>-0.30711610486891383</v>
      </c>
    </row>
    <row r="18" spans="1:11" x14ac:dyDescent="0.2">
      <c r="A18" s="7" t="s">
        <v>64</v>
      </c>
      <c r="B18" s="65">
        <v>94</v>
      </c>
      <c r="C18" s="39">
        <f>IF(B32=0, "-", B18/B32)</f>
        <v>9.4662638469284993E-2</v>
      </c>
      <c r="D18" s="65">
        <v>60</v>
      </c>
      <c r="E18" s="21">
        <f>IF(D32=0, "-", D18/D32)</f>
        <v>5.8708414872798431E-2</v>
      </c>
      <c r="F18" s="81">
        <v>634</v>
      </c>
      <c r="G18" s="39">
        <f>IF(F32=0, "-", F18/F32)</f>
        <v>6.776400171013254E-2</v>
      </c>
      <c r="H18" s="65">
        <v>644</v>
      </c>
      <c r="I18" s="21">
        <f>IF(H32=0, "-", H18/H32)</f>
        <v>5.6530898876404494E-2</v>
      </c>
      <c r="J18" s="20">
        <f t="shared" si="0"/>
        <v>0.56666666666666665</v>
      </c>
      <c r="K18" s="21">
        <f t="shared" si="1"/>
        <v>-1.5527950310559006E-2</v>
      </c>
    </row>
    <row r="19" spans="1:11" x14ac:dyDescent="0.2">
      <c r="A19" s="7" t="s">
        <v>68</v>
      </c>
      <c r="B19" s="65">
        <v>22</v>
      </c>
      <c r="C19" s="39">
        <f>IF(B32=0, "-", B19/B32)</f>
        <v>2.2155085599194362E-2</v>
      </c>
      <c r="D19" s="65">
        <v>0</v>
      </c>
      <c r="E19" s="21">
        <f>IF(D32=0, "-", D19/D32)</f>
        <v>0</v>
      </c>
      <c r="F19" s="81">
        <v>38</v>
      </c>
      <c r="G19" s="39">
        <f>IF(F32=0, "-", F19/F32)</f>
        <v>4.061564771269773E-3</v>
      </c>
      <c r="H19" s="65">
        <v>0</v>
      </c>
      <c r="I19" s="21">
        <f>IF(H32=0, "-", H19/H32)</f>
        <v>0</v>
      </c>
      <c r="J19" s="20" t="str">
        <f t="shared" si="0"/>
        <v>-</v>
      </c>
      <c r="K19" s="21" t="str">
        <f t="shared" si="1"/>
        <v>-</v>
      </c>
    </row>
    <row r="20" spans="1:11" x14ac:dyDescent="0.2">
      <c r="A20" s="7" t="s">
        <v>71</v>
      </c>
      <c r="B20" s="65">
        <v>17</v>
      </c>
      <c r="C20" s="39">
        <f>IF(B32=0, "-", B20/B32)</f>
        <v>1.7119838872104734E-2</v>
      </c>
      <c r="D20" s="65">
        <v>15</v>
      </c>
      <c r="E20" s="21">
        <f>IF(D32=0, "-", D20/D32)</f>
        <v>1.4677103718199608E-2</v>
      </c>
      <c r="F20" s="81">
        <v>193</v>
      </c>
      <c r="G20" s="39">
        <f>IF(F32=0, "-", F20/F32)</f>
        <v>2.062847370671227E-2</v>
      </c>
      <c r="H20" s="65">
        <v>313</v>
      </c>
      <c r="I20" s="21">
        <f>IF(H32=0, "-", H20/H32)</f>
        <v>2.7475421348314606E-2</v>
      </c>
      <c r="J20" s="20">
        <f t="shared" si="0"/>
        <v>0.13333333333333333</v>
      </c>
      <c r="K20" s="21">
        <f t="shared" si="1"/>
        <v>-0.38338658146964855</v>
      </c>
    </row>
    <row r="21" spans="1:11" x14ac:dyDescent="0.2">
      <c r="A21" s="7" t="s">
        <v>72</v>
      </c>
      <c r="B21" s="65">
        <v>12</v>
      </c>
      <c r="C21" s="39">
        <f>IF(B32=0, "-", B21/B32)</f>
        <v>1.2084592145015106E-2</v>
      </c>
      <c r="D21" s="65">
        <v>5</v>
      </c>
      <c r="E21" s="21">
        <f>IF(D32=0, "-", D21/D32)</f>
        <v>4.8923679060665359E-3</v>
      </c>
      <c r="F21" s="81">
        <v>55</v>
      </c>
      <c r="G21" s="39">
        <f>IF(F32=0, "-", F21/F32)</f>
        <v>5.8785805899957246E-3</v>
      </c>
      <c r="H21" s="65">
        <v>74</v>
      </c>
      <c r="I21" s="21">
        <f>IF(H32=0, "-", H21/H32)</f>
        <v>6.4957865168539328E-3</v>
      </c>
      <c r="J21" s="20">
        <f t="shared" si="0"/>
        <v>1.4</v>
      </c>
      <c r="K21" s="21">
        <f t="shared" si="1"/>
        <v>-0.25675675675675674</v>
      </c>
    </row>
    <row r="22" spans="1:11" x14ac:dyDescent="0.2">
      <c r="A22" s="7" t="s">
        <v>77</v>
      </c>
      <c r="B22" s="65">
        <v>71</v>
      </c>
      <c r="C22" s="39">
        <f>IF(B32=0, "-", B22/B32)</f>
        <v>7.1500503524672715E-2</v>
      </c>
      <c r="D22" s="65">
        <v>36</v>
      </c>
      <c r="E22" s="21">
        <f>IF(D32=0, "-", D22/D32)</f>
        <v>3.5225048923679059E-2</v>
      </c>
      <c r="F22" s="81">
        <v>421</v>
      </c>
      <c r="G22" s="39">
        <f>IF(F32=0, "-", F22/F32)</f>
        <v>4.499786233433091E-2</v>
      </c>
      <c r="H22" s="65">
        <v>457</v>
      </c>
      <c r="I22" s="21">
        <f>IF(H32=0, "-", H22/H32)</f>
        <v>4.0115870786516857E-2</v>
      </c>
      <c r="J22" s="20">
        <f t="shared" si="0"/>
        <v>0.97222222222222221</v>
      </c>
      <c r="K22" s="21">
        <f t="shared" si="1"/>
        <v>-7.8774617067833702E-2</v>
      </c>
    </row>
    <row r="23" spans="1:11" x14ac:dyDescent="0.2">
      <c r="A23" s="7" t="s">
        <v>78</v>
      </c>
      <c r="B23" s="65">
        <v>83</v>
      </c>
      <c r="C23" s="39">
        <f>IF(B32=0, "-", B23/B32)</f>
        <v>8.3585095669687817E-2</v>
      </c>
      <c r="D23" s="65">
        <v>87</v>
      </c>
      <c r="E23" s="21">
        <f>IF(D32=0, "-", D23/D32)</f>
        <v>8.5127201565557725E-2</v>
      </c>
      <c r="F23" s="81">
        <v>833</v>
      </c>
      <c r="G23" s="39">
        <f>IF(F32=0, "-", F23/F32)</f>
        <v>8.9033775117571615E-2</v>
      </c>
      <c r="H23" s="65">
        <v>1411</v>
      </c>
      <c r="I23" s="21">
        <f>IF(H32=0, "-", H23/H32)</f>
        <v>0.12385884831460674</v>
      </c>
      <c r="J23" s="20">
        <f t="shared" si="0"/>
        <v>-4.5977011494252873E-2</v>
      </c>
      <c r="K23" s="21">
        <f t="shared" si="1"/>
        <v>-0.40963855421686746</v>
      </c>
    </row>
    <row r="24" spans="1:11" x14ac:dyDescent="0.2">
      <c r="A24" s="7" t="s">
        <v>84</v>
      </c>
      <c r="B24" s="65">
        <v>0</v>
      </c>
      <c r="C24" s="39">
        <f>IF(B32=0, "-", B24/B32)</f>
        <v>0</v>
      </c>
      <c r="D24" s="65">
        <v>0</v>
      </c>
      <c r="E24" s="21">
        <f>IF(D32=0, "-", D24/D32)</f>
        <v>0</v>
      </c>
      <c r="F24" s="81">
        <v>13</v>
      </c>
      <c r="G24" s="39">
        <f>IF(F32=0, "-", F24/F32)</f>
        <v>1.3894826849080804E-3</v>
      </c>
      <c r="H24" s="65">
        <v>1</v>
      </c>
      <c r="I24" s="21">
        <f>IF(H32=0, "-", H24/H32)</f>
        <v>8.7780898876404492E-5</v>
      </c>
      <c r="J24" s="20" t="str">
        <f t="shared" si="0"/>
        <v>-</v>
      </c>
      <c r="K24" s="21" t="str">
        <f t="shared" si="1"/>
        <v>&gt;999%</v>
      </c>
    </row>
    <row r="25" spans="1:11" x14ac:dyDescent="0.2">
      <c r="A25" s="7" t="s">
        <v>87</v>
      </c>
      <c r="B25" s="65">
        <v>61</v>
      </c>
      <c r="C25" s="39">
        <f>IF(B32=0, "-", B25/B32)</f>
        <v>6.1430010070493452E-2</v>
      </c>
      <c r="D25" s="65">
        <v>83</v>
      </c>
      <c r="E25" s="21">
        <f>IF(D32=0, "-", D25/D32)</f>
        <v>8.1213307240704496E-2</v>
      </c>
      <c r="F25" s="81">
        <v>671</v>
      </c>
      <c r="G25" s="39">
        <f>IF(F32=0, "-", F25/F32)</f>
        <v>7.1718683197947844E-2</v>
      </c>
      <c r="H25" s="65">
        <v>802</v>
      </c>
      <c r="I25" s="21">
        <f>IF(H32=0, "-", H25/H32)</f>
        <v>7.04002808988764E-2</v>
      </c>
      <c r="J25" s="20">
        <f t="shared" si="0"/>
        <v>-0.26506024096385544</v>
      </c>
      <c r="K25" s="21">
        <f t="shared" si="1"/>
        <v>-0.1633416458852868</v>
      </c>
    </row>
    <row r="26" spans="1:11" x14ac:dyDescent="0.2">
      <c r="A26" s="7" t="s">
        <v>89</v>
      </c>
      <c r="B26" s="65">
        <v>35</v>
      </c>
      <c r="C26" s="39">
        <f>IF(B32=0, "-", B26/B32)</f>
        <v>3.5246727089627394E-2</v>
      </c>
      <c r="D26" s="65">
        <v>39</v>
      </c>
      <c r="E26" s="21">
        <f>IF(D32=0, "-", D26/D32)</f>
        <v>3.816046966731898E-2</v>
      </c>
      <c r="F26" s="81">
        <v>261</v>
      </c>
      <c r="G26" s="39">
        <f>IF(F32=0, "-", F26/F32)</f>
        <v>2.7896536981616076E-2</v>
      </c>
      <c r="H26" s="65">
        <v>307</v>
      </c>
      <c r="I26" s="21">
        <f>IF(H32=0, "-", H26/H32)</f>
        <v>2.6948735955056181E-2</v>
      </c>
      <c r="J26" s="20">
        <f t="shared" si="0"/>
        <v>-0.10256410256410256</v>
      </c>
      <c r="K26" s="21">
        <f t="shared" si="1"/>
        <v>-0.14983713355048861</v>
      </c>
    </row>
    <row r="27" spans="1:11" x14ac:dyDescent="0.2">
      <c r="A27" s="7" t="s">
        <v>95</v>
      </c>
      <c r="B27" s="65">
        <v>18</v>
      </c>
      <c r="C27" s="39">
        <f>IF(B32=0, "-", B27/B32)</f>
        <v>1.812688821752266E-2</v>
      </c>
      <c r="D27" s="65">
        <v>25</v>
      </c>
      <c r="E27" s="21">
        <f>IF(D32=0, "-", D27/D32)</f>
        <v>2.446183953033268E-2</v>
      </c>
      <c r="F27" s="81">
        <v>209</v>
      </c>
      <c r="G27" s="39">
        <f>IF(F32=0, "-", F27/F32)</f>
        <v>2.2338606241983753E-2</v>
      </c>
      <c r="H27" s="65">
        <v>245</v>
      </c>
      <c r="I27" s="21">
        <f>IF(H32=0, "-", H27/H32)</f>
        <v>2.15063202247191E-2</v>
      </c>
      <c r="J27" s="20">
        <f t="shared" si="0"/>
        <v>-0.28000000000000003</v>
      </c>
      <c r="K27" s="21">
        <f t="shared" si="1"/>
        <v>-0.14693877551020409</v>
      </c>
    </row>
    <row r="28" spans="1:11" x14ac:dyDescent="0.2">
      <c r="A28" s="7" t="s">
        <v>96</v>
      </c>
      <c r="B28" s="65">
        <v>19</v>
      </c>
      <c r="C28" s="39">
        <f>IF(B32=0, "-", B28/B32)</f>
        <v>1.9133937562940583E-2</v>
      </c>
      <c r="D28" s="65">
        <v>13</v>
      </c>
      <c r="E28" s="21">
        <f>IF(D32=0, "-", D28/D32)</f>
        <v>1.2720156555772993E-2</v>
      </c>
      <c r="F28" s="81">
        <v>295</v>
      </c>
      <c r="G28" s="39">
        <f>IF(F32=0, "-", F28/F32)</f>
        <v>3.1530568619067979E-2</v>
      </c>
      <c r="H28" s="65">
        <v>233</v>
      </c>
      <c r="I28" s="21">
        <f>IF(H32=0, "-", H28/H32)</f>
        <v>2.0452949438202247E-2</v>
      </c>
      <c r="J28" s="20">
        <f t="shared" si="0"/>
        <v>0.46153846153846156</v>
      </c>
      <c r="K28" s="21">
        <f t="shared" si="1"/>
        <v>0.26609442060085836</v>
      </c>
    </row>
    <row r="29" spans="1:11" x14ac:dyDescent="0.2">
      <c r="A29" s="7" t="s">
        <v>98</v>
      </c>
      <c r="B29" s="65">
        <v>60</v>
      </c>
      <c r="C29" s="39">
        <f>IF(B32=0, "-", B29/B32)</f>
        <v>6.0422960725075532E-2</v>
      </c>
      <c r="D29" s="65">
        <v>48</v>
      </c>
      <c r="E29" s="21">
        <f>IF(D32=0, "-", D29/D32)</f>
        <v>4.6966731898238745E-2</v>
      </c>
      <c r="F29" s="81">
        <v>720</v>
      </c>
      <c r="G29" s="39">
        <f>IF(F32=0, "-", F29/F32)</f>
        <v>7.6955964087216763E-2</v>
      </c>
      <c r="H29" s="65">
        <v>746</v>
      </c>
      <c r="I29" s="21">
        <f>IF(H32=0, "-", H29/H32)</f>
        <v>6.548455056179775E-2</v>
      </c>
      <c r="J29" s="20">
        <f t="shared" si="0"/>
        <v>0.25</v>
      </c>
      <c r="K29" s="21">
        <f t="shared" si="1"/>
        <v>-3.4852546916890083E-2</v>
      </c>
    </row>
    <row r="30" spans="1:11" x14ac:dyDescent="0.2">
      <c r="A30" s="7" t="s">
        <v>99</v>
      </c>
      <c r="B30" s="65">
        <v>2</v>
      </c>
      <c r="C30" s="39">
        <f>IF(B32=0, "-", B30/B32)</f>
        <v>2.014098690835851E-3</v>
      </c>
      <c r="D30" s="65">
        <v>1</v>
      </c>
      <c r="E30" s="21">
        <f>IF(D32=0, "-", D30/D32)</f>
        <v>9.7847358121330719E-4</v>
      </c>
      <c r="F30" s="81">
        <v>39</v>
      </c>
      <c r="G30" s="39">
        <f>IF(F32=0, "-", F30/F32)</f>
        <v>4.1684480547242407E-3</v>
      </c>
      <c r="H30" s="65">
        <v>39</v>
      </c>
      <c r="I30" s="21">
        <f>IF(H32=0, "-", H30/H32)</f>
        <v>3.4234550561797754E-3</v>
      </c>
      <c r="J30" s="20">
        <f t="shared" si="0"/>
        <v>1</v>
      </c>
      <c r="K30" s="21">
        <f t="shared" si="1"/>
        <v>0</v>
      </c>
    </row>
    <row r="31" spans="1:11" x14ac:dyDescent="0.2">
      <c r="A31" s="2"/>
      <c r="B31" s="68"/>
      <c r="C31" s="33"/>
      <c r="D31" s="68"/>
      <c r="E31" s="6"/>
      <c r="F31" s="82"/>
      <c r="G31" s="33"/>
      <c r="H31" s="68"/>
      <c r="I31" s="6"/>
      <c r="J31" s="5"/>
      <c r="K31" s="6"/>
    </row>
    <row r="32" spans="1:11" s="43" customFormat="1" x14ac:dyDescent="0.2">
      <c r="A32" s="162" t="s">
        <v>657</v>
      </c>
      <c r="B32" s="71">
        <f>SUM(B7:B31)</f>
        <v>993</v>
      </c>
      <c r="C32" s="40">
        <v>1</v>
      </c>
      <c r="D32" s="71">
        <f>SUM(D7:D31)</f>
        <v>1022</v>
      </c>
      <c r="E32" s="41">
        <v>1</v>
      </c>
      <c r="F32" s="77">
        <f>SUM(F7:F31)</f>
        <v>9356</v>
      </c>
      <c r="G32" s="42">
        <v>1</v>
      </c>
      <c r="H32" s="71">
        <f>SUM(H7:H31)</f>
        <v>11392</v>
      </c>
      <c r="I32" s="41">
        <v>1</v>
      </c>
      <c r="J32" s="37">
        <f>IF(D32=0, "-", (B32-D32)/D32)</f>
        <v>-2.8375733855185908E-2</v>
      </c>
      <c r="K32" s="38">
        <f>IF(H32=0, "-", (F32-H32)/H32)</f>
        <v>-0.17872191011235955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26"/>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333</v>
      </c>
      <c r="B8" s="143">
        <v>0</v>
      </c>
      <c r="C8" s="144">
        <v>0</v>
      </c>
      <c r="D8" s="143">
        <v>3</v>
      </c>
      <c r="E8" s="144">
        <v>12</v>
      </c>
      <c r="F8" s="145"/>
      <c r="G8" s="143">
        <f>B8-C8</f>
        <v>0</v>
      </c>
      <c r="H8" s="144">
        <f>D8-E8</f>
        <v>-9</v>
      </c>
      <c r="I8" s="151" t="str">
        <f>IF(C8=0, "-", IF(G8/C8&lt;10, G8/C8, "&gt;999%"))</f>
        <v>-</v>
      </c>
      <c r="J8" s="152">
        <f>IF(E8=0, "-", IF(H8/E8&lt;10, H8/E8, "&gt;999%"))</f>
        <v>-0.75</v>
      </c>
    </row>
    <row r="9" spans="1:10" x14ac:dyDescent="0.2">
      <c r="A9" s="158" t="s">
        <v>266</v>
      </c>
      <c r="B9" s="65">
        <v>9</v>
      </c>
      <c r="C9" s="66">
        <v>7</v>
      </c>
      <c r="D9" s="65">
        <v>106</v>
      </c>
      <c r="E9" s="66">
        <v>178</v>
      </c>
      <c r="F9" s="67"/>
      <c r="G9" s="65">
        <f>B9-C9</f>
        <v>2</v>
      </c>
      <c r="H9" s="66">
        <f>D9-E9</f>
        <v>-72</v>
      </c>
      <c r="I9" s="20">
        <f>IF(C9=0, "-", IF(G9/C9&lt;10, G9/C9, "&gt;999%"))</f>
        <v>0.2857142857142857</v>
      </c>
      <c r="J9" s="21">
        <f>IF(E9=0, "-", IF(H9/E9&lt;10, H9/E9, "&gt;999%"))</f>
        <v>-0.4044943820224719</v>
      </c>
    </row>
    <row r="10" spans="1:10" x14ac:dyDescent="0.2">
      <c r="A10" s="158" t="s">
        <v>222</v>
      </c>
      <c r="B10" s="65">
        <v>6</v>
      </c>
      <c r="C10" s="66">
        <v>2</v>
      </c>
      <c r="D10" s="65">
        <v>51</v>
      </c>
      <c r="E10" s="66">
        <v>66</v>
      </c>
      <c r="F10" s="67"/>
      <c r="G10" s="65">
        <f>B10-C10</f>
        <v>4</v>
      </c>
      <c r="H10" s="66">
        <f>D10-E10</f>
        <v>-15</v>
      </c>
      <c r="I10" s="20">
        <f>IF(C10=0, "-", IF(G10/C10&lt;10, G10/C10, "&gt;999%"))</f>
        <v>2</v>
      </c>
      <c r="J10" s="21">
        <f>IF(E10=0, "-", IF(H10/E10&lt;10, H10/E10, "&gt;999%"))</f>
        <v>-0.22727272727272727</v>
      </c>
    </row>
    <row r="11" spans="1:10" x14ac:dyDescent="0.2">
      <c r="A11" s="158" t="s">
        <v>439</v>
      </c>
      <c r="B11" s="65">
        <v>3</v>
      </c>
      <c r="C11" s="66">
        <v>18</v>
      </c>
      <c r="D11" s="65">
        <v>114</v>
      </c>
      <c r="E11" s="66">
        <v>222</v>
      </c>
      <c r="F11" s="67"/>
      <c r="G11" s="65">
        <f>B11-C11</f>
        <v>-15</v>
      </c>
      <c r="H11" s="66">
        <f>D11-E11</f>
        <v>-108</v>
      </c>
      <c r="I11" s="20">
        <f>IF(C11=0, "-", IF(G11/C11&lt;10, G11/C11, "&gt;999%"))</f>
        <v>-0.83333333333333337</v>
      </c>
      <c r="J11" s="21">
        <f>IF(E11=0, "-", IF(H11/E11&lt;10, H11/E11, "&gt;999%"))</f>
        <v>-0.48648648648648651</v>
      </c>
    </row>
    <row r="12" spans="1:10" s="160" customFormat="1" x14ac:dyDescent="0.2">
      <c r="A12" s="178" t="s">
        <v>665</v>
      </c>
      <c r="B12" s="71">
        <v>18</v>
      </c>
      <c r="C12" s="72">
        <v>27</v>
      </c>
      <c r="D12" s="71">
        <v>274</v>
      </c>
      <c r="E12" s="72">
        <v>478</v>
      </c>
      <c r="F12" s="73"/>
      <c r="G12" s="71">
        <f>B12-C12</f>
        <v>-9</v>
      </c>
      <c r="H12" s="72">
        <f>D12-E12</f>
        <v>-204</v>
      </c>
      <c r="I12" s="37">
        <f>IF(C12=0, "-", IF(G12/C12&lt;10, G12/C12, "&gt;999%"))</f>
        <v>-0.33333333333333331</v>
      </c>
      <c r="J12" s="38">
        <f>IF(E12=0, "-", IF(H12/E12&lt;10, H12/E12, "&gt;999%"))</f>
        <v>-0.42677824267782427</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334</v>
      </c>
      <c r="B15" s="65">
        <v>2</v>
      </c>
      <c r="C15" s="66">
        <v>13</v>
      </c>
      <c r="D15" s="65">
        <v>6</v>
      </c>
      <c r="E15" s="66">
        <v>22</v>
      </c>
      <c r="F15" s="67"/>
      <c r="G15" s="65">
        <f>B15-C15</f>
        <v>-11</v>
      </c>
      <c r="H15" s="66">
        <f>D15-E15</f>
        <v>-16</v>
      </c>
      <c r="I15" s="20">
        <f>IF(C15=0, "-", IF(G15/C15&lt;10, G15/C15, "&gt;999%"))</f>
        <v>-0.84615384615384615</v>
      </c>
      <c r="J15" s="21">
        <f>IF(E15=0, "-", IF(H15/E15&lt;10, H15/E15, "&gt;999%"))</f>
        <v>-0.72727272727272729</v>
      </c>
    </row>
    <row r="16" spans="1:10" s="160" customFormat="1" x14ac:dyDescent="0.2">
      <c r="A16" s="178" t="s">
        <v>666</v>
      </c>
      <c r="B16" s="71">
        <v>2</v>
      </c>
      <c r="C16" s="72">
        <v>13</v>
      </c>
      <c r="D16" s="71">
        <v>6</v>
      </c>
      <c r="E16" s="72">
        <v>22</v>
      </c>
      <c r="F16" s="73"/>
      <c r="G16" s="71">
        <f>B16-C16</f>
        <v>-11</v>
      </c>
      <c r="H16" s="72">
        <f>D16-E16</f>
        <v>-16</v>
      </c>
      <c r="I16" s="37">
        <f>IF(C16=0, "-", IF(G16/C16&lt;10, G16/C16, "&gt;999%"))</f>
        <v>-0.84615384615384615</v>
      </c>
      <c r="J16" s="38">
        <f>IF(E16=0, "-", IF(H16/E16&lt;10, H16/E16, "&gt;999%"))</f>
        <v>-0.72727272727272729</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353</v>
      </c>
      <c r="B19" s="65">
        <v>0</v>
      </c>
      <c r="C19" s="66">
        <v>2</v>
      </c>
      <c r="D19" s="65">
        <v>17</v>
      </c>
      <c r="E19" s="66">
        <v>29</v>
      </c>
      <c r="F19" s="67"/>
      <c r="G19" s="65">
        <f>B19-C19</f>
        <v>-2</v>
      </c>
      <c r="H19" s="66">
        <f>D19-E19</f>
        <v>-12</v>
      </c>
      <c r="I19" s="20">
        <f>IF(C19=0, "-", IF(G19/C19&lt;10, G19/C19, "&gt;999%"))</f>
        <v>-1</v>
      </c>
      <c r="J19" s="21">
        <f>IF(E19=0, "-", IF(H19/E19&lt;10, H19/E19, "&gt;999%"))</f>
        <v>-0.41379310344827586</v>
      </c>
    </row>
    <row r="20" spans="1:10" x14ac:dyDescent="0.2">
      <c r="A20" s="158" t="s">
        <v>501</v>
      </c>
      <c r="B20" s="65">
        <v>0</v>
      </c>
      <c r="C20" s="66">
        <v>0</v>
      </c>
      <c r="D20" s="65">
        <v>1</v>
      </c>
      <c r="E20" s="66">
        <v>0</v>
      </c>
      <c r="F20" s="67"/>
      <c r="G20" s="65">
        <f>B20-C20</f>
        <v>0</v>
      </c>
      <c r="H20" s="66">
        <f>D20-E20</f>
        <v>1</v>
      </c>
      <c r="I20" s="20" t="str">
        <f>IF(C20=0, "-", IF(G20/C20&lt;10, G20/C20, "&gt;999%"))</f>
        <v>-</v>
      </c>
      <c r="J20" s="21" t="str">
        <f>IF(E20=0, "-", IF(H20/E20&lt;10, H20/E20, "&gt;999%"))</f>
        <v>-</v>
      </c>
    </row>
    <row r="21" spans="1:10" s="160" customFormat="1" x14ac:dyDescent="0.2">
      <c r="A21" s="178" t="s">
        <v>667</v>
      </c>
      <c r="B21" s="71">
        <v>0</v>
      </c>
      <c r="C21" s="72">
        <v>2</v>
      </c>
      <c r="D21" s="71">
        <v>18</v>
      </c>
      <c r="E21" s="72">
        <v>29</v>
      </c>
      <c r="F21" s="73"/>
      <c r="G21" s="71">
        <f>B21-C21</f>
        <v>-2</v>
      </c>
      <c r="H21" s="72">
        <f>D21-E21</f>
        <v>-11</v>
      </c>
      <c r="I21" s="37">
        <f>IF(C21=0, "-", IF(G21/C21&lt;10, G21/C21, "&gt;999%"))</f>
        <v>-1</v>
      </c>
      <c r="J21" s="38">
        <f>IF(E21=0, "-", IF(H21/E21&lt;10, H21/E21, "&gt;999%"))</f>
        <v>-0.37931034482758619</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217</v>
      </c>
      <c r="B24" s="65">
        <v>9</v>
      </c>
      <c r="C24" s="66">
        <v>2</v>
      </c>
      <c r="D24" s="65">
        <v>95</v>
      </c>
      <c r="E24" s="66">
        <v>52</v>
      </c>
      <c r="F24" s="67"/>
      <c r="G24" s="65">
        <f t="shared" ref="G24:G41" si="0">B24-C24</f>
        <v>7</v>
      </c>
      <c r="H24" s="66">
        <f t="shared" ref="H24:H41" si="1">D24-E24</f>
        <v>43</v>
      </c>
      <c r="I24" s="20">
        <f t="shared" ref="I24:I41" si="2">IF(C24=0, "-", IF(G24/C24&lt;10, G24/C24, "&gt;999%"))</f>
        <v>3.5</v>
      </c>
      <c r="J24" s="21">
        <f t="shared" ref="J24:J41" si="3">IF(E24=0, "-", IF(H24/E24&lt;10, H24/E24, "&gt;999%"))</f>
        <v>0.82692307692307687</v>
      </c>
    </row>
    <row r="25" spans="1:10" x14ac:dyDescent="0.2">
      <c r="A25" s="158" t="s">
        <v>244</v>
      </c>
      <c r="B25" s="65">
        <v>42</v>
      </c>
      <c r="C25" s="66">
        <v>79</v>
      </c>
      <c r="D25" s="65">
        <v>462</v>
      </c>
      <c r="E25" s="66">
        <v>843</v>
      </c>
      <c r="F25" s="67"/>
      <c r="G25" s="65">
        <f t="shared" si="0"/>
        <v>-37</v>
      </c>
      <c r="H25" s="66">
        <f t="shared" si="1"/>
        <v>-381</v>
      </c>
      <c r="I25" s="20">
        <f t="shared" si="2"/>
        <v>-0.46835443037974683</v>
      </c>
      <c r="J25" s="21">
        <f t="shared" si="3"/>
        <v>-0.45195729537366547</v>
      </c>
    </row>
    <row r="26" spans="1:10" x14ac:dyDescent="0.2">
      <c r="A26" s="158" t="s">
        <v>324</v>
      </c>
      <c r="B26" s="65">
        <v>1</v>
      </c>
      <c r="C26" s="66">
        <v>1</v>
      </c>
      <c r="D26" s="65">
        <v>34</v>
      </c>
      <c r="E26" s="66">
        <v>69</v>
      </c>
      <c r="F26" s="67"/>
      <c r="G26" s="65">
        <f t="shared" si="0"/>
        <v>0</v>
      </c>
      <c r="H26" s="66">
        <f t="shared" si="1"/>
        <v>-35</v>
      </c>
      <c r="I26" s="20">
        <f t="shared" si="2"/>
        <v>0</v>
      </c>
      <c r="J26" s="21">
        <f t="shared" si="3"/>
        <v>-0.50724637681159424</v>
      </c>
    </row>
    <row r="27" spans="1:10" x14ac:dyDescent="0.2">
      <c r="A27" s="158" t="s">
        <v>267</v>
      </c>
      <c r="B27" s="65">
        <v>11</v>
      </c>
      <c r="C27" s="66">
        <v>47</v>
      </c>
      <c r="D27" s="65">
        <v>169</v>
      </c>
      <c r="E27" s="66">
        <v>386</v>
      </c>
      <c r="F27" s="67"/>
      <c r="G27" s="65">
        <f t="shared" si="0"/>
        <v>-36</v>
      </c>
      <c r="H27" s="66">
        <f t="shared" si="1"/>
        <v>-217</v>
      </c>
      <c r="I27" s="20">
        <f t="shared" si="2"/>
        <v>-0.76595744680851063</v>
      </c>
      <c r="J27" s="21">
        <f t="shared" si="3"/>
        <v>-0.56217616580310881</v>
      </c>
    </row>
    <row r="28" spans="1:10" x14ac:dyDescent="0.2">
      <c r="A28" s="158" t="s">
        <v>335</v>
      </c>
      <c r="B28" s="65">
        <v>2</v>
      </c>
      <c r="C28" s="66">
        <v>1</v>
      </c>
      <c r="D28" s="65">
        <v>36</v>
      </c>
      <c r="E28" s="66">
        <v>96</v>
      </c>
      <c r="F28" s="67"/>
      <c r="G28" s="65">
        <f t="shared" si="0"/>
        <v>1</v>
      </c>
      <c r="H28" s="66">
        <f t="shared" si="1"/>
        <v>-60</v>
      </c>
      <c r="I28" s="20">
        <f t="shared" si="2"/>
        <v>1</v>
      </c>
      <c r="J28" s="21">
        <f t="shared" si="3"/>
        <v>-0.625</v>
      </c>
    </row>
    <row r="29" spans="1:10" x14ac:dyDescent="0.2">
      <c r="A29" s="158" t="s">
        <v>268</v>
      </c>
      <c r="B29" s="65">
        <v>5</v>
      </c>
      <c r="C29" s="66">
        <v>18</v>
      </c>
      <c r="D29" s="65">
        <v>100</v>
      </c>
      <c r="E29" s="66">
        <v>214</v>
      </c>
      <c r="F29" s="67"/>
      <c r="G29" s="65">
        <f t="shared" si="0"/>
        <v>-13</v>
      </c>
      <c r="H29" s="66">
        <f t="shared" si="1"/>
        <v>-114</v>
      </c>
      <c r="I29" s="20">
        <f t="shared" si="2"/>
        <v>-0.72222222222222221</v>
      </c>
      <c r="J29" s="21">
        <f t="shared" si="3"/>
        <v>-0.53271028037383172</v>
      </c>
    </row>
    <row r="30" spans="1:10" x14ac:dyDescent="0.2">
      <c r="A30" s="158" t="s">
        <v>285</v>
      </c>
      <c r="B30" s="65">
        <v>5</v>
      </c>
      <c r="C30" s="66">
        <v>4</v>
      </c>
      <c r="D30" s="65">
        <v>39</v>
      </c>
      <c r="E30" s="66">
        <v>16</v>
      </c>
      <c r="F30" s="67"/>
      <c r="G30" s="65">
        <f t="shared" si="0"/>
        <v>1</v>
      </c>
      <c r="H30" s="66">
        <f t="shared" si="1"/>
        <v>23</v>
      </c>
      <c r="I30" s="20">
        <f t="shared" si="2"/>
        <v>0.25</v>
      </c>
      <c r="J30" s="21">
        <f t="shared" si="3"/>
        <v>1.4375</v>
      </c>
    </row>
    <row r="31" spans="1:10" x14ac:dyDescent="0.2">
      <c r="A31" s="158" t="s">
        <v>286</v>
      </c>
      <c r="B31" s="65">
        <v>3</v>
      </c>
      <c r="C31" s="66">
        <v>2</v>
      </c>
      <c r="D31" s="65">
        <v>22</v>
      </c>
      <c r="E31" s="66">
        <v>30</v>
      </c>
      <c r="F31" s="67"/>
      <c r="G31" s="65">
        <f t="shared" si="0"/>
        <v>1</v>
      </c>
      <c r="H31" s="66">
        <f t="shared" si="1"/>
        <v>-8</v>
      </c>
      <c r="I31" s="20">
        <f t="shared" si="2"/>
        <v>0.5</v>
      </c>
      <c r="J31" s="21">
        <f t="shared" si="3"/>
        <v>-0.26666666666666666</v>
      </c>
    </row>
    <row r="32" spans="1:10" x14ac:dyDescent="0.2">
      <c r="A32" s="158" t="s">
        <v>296</v>
      </c>
      <c r="B32" s="65">
        <v>0</v>
      </c>
      <c r="C32" s="66">
        <v>0</v>
      </c>
      <c r="D32" s="65">
        <v>4</v>
      </c>
      <c r="E32" s="66">
        <v>4</v>
      </c>
      <c r="F32" s="67"/>
      <c r="G32" s="65">
        <f t="shared" si="0"/>
        <v>0</v>
      </c>
      <c r="H32" s="66">
        <f t="shared" si="1"/>
        <v>0</v>
      </c>
      <c r="I32" s="20" t="str">
        <f t="shared" si="2"/>
        <v>-</v>
      </c>
      <c r="J32" s="21">
        <f t="shared" si="3"/>
        <v>0</v>
      </c>
    </row>
    <row r="33" spans="1:10" x14ac:dyDescent="0.2">
      <c r="A33" s="158" t="s">
        <v>480</v>
      </c>
      <c r="B33" s="65">
        <v>2</v>
      </c>
      <c r="C33" s="66">
        <v>0</v>
      </c>
      <c r="D33" s="65">
        <v>11</v>
      </c>
      <c r="E33" s="66">
        <v>0</v>
      </c>
      <c r="F33" s="67"/>
      <c r="G33" s="65">
        <f t="shared" si="0"/>
        <v>2</v>
      </c>
      <c r="H33" s="66">
        <f t="shared" si="1"/>
        <v>11</v>
      </c>
      <c r="I33" s="20" t="str">
        <f t="shared" si="2"/>
        <v>-</v>
      </c>
      <c r="J33" s="21" t="str">
        <f t="shared" si="3"/>
        <v>-</v>
      </c>
    </row>
    <row r="34" spans="1:10" x14ac:dyDescent="0.2">
      <c r="A34" s="158" t="s">
        <v>406</v>
      </c>
      <c r="B34" s="65">
        <v>29</v>
      </c>
      <c r="C34" s="66">
        <v>45</v>
      </c>
      <c r="D34" s="65">
        <v>273</v>
      </c>
      <c r="E34" s="66">
        <v>551</v>
      </c>
      <c r="F34" s="67"/>
      <c r="G34" s="65">
        <f t="shared" si="0"/>
        <v>-16</v>
      </c>
      <c r="H34" s="66">
        <f t="shared" si="1"/>
        <v>-278</v>
      </c>
      <c r="I34" s="20">
        <f t="shared" si="2"/>
        <v>-0.35555555555555557</v>
      </c>
      <c r="J34" s="21">
        <f t="shared" si="3"/>
        <v>-0.50453720508166966</v>
      </c>
    </row>
    <row r="35" spans="1:10" x14ac:dyDescent="0.2">
      <c r="A35" s="158" t="s">
        <v>407</v>
      </c>
      <c r="B35" s="65">
        <v>202</v>
      </c>
      <c r="C35" s="66">
        <v>135</v>
      </c>
      <c r="D35" s="65">
        <v>1035</v>
      </c>
      <c r="E35" s="66">
        <v>257</v>
      </c>
      <c r="F35" s="67"/>
      <c r="G35" s="65">
        <f t="shared" si="0"/>
        <v>67</v>
      </c>
      <c r="H35" s="66">
        <f t="shared" si="1"/>
        <v>778</v>
      </c>
      <c r="I35" s="20">
        <f t="shared" si="2"/>
        <v>0.49629629629629629</v>
      </c>
      <c r="J35" s="21">
        <f t="shared" si="3"/>
        <v>3.027237354085603</v>
      </c>
    </row>
    <row r="36" spans="1:10" x14ac:dyDescent="0.2">
      <c r="A36" s="158" t="s">
        <v>440</v>
      </c>
      <c r="B36" s="65">
        <v>89</v>
      </c>
      <c r="C36" s="66">
        <v>133</v>
      </c>
      <c r="D36" s="65">
        <v>776</v>
      </c>
      <c r="E36" s="66">
        <v>1208</v>
      </c>
      <c r="F36" s="67"/>
      <c r="G36" s="65">
        <f t="shared" si="0"/>
        <v>-44</v>
      </c>
      <c r="H36" s="66">
        <f t="shared" si="1"/>
        <v>-432</v>
      </c>
      <c r="I36" s="20">
        <f t="shared" si="2"/>
        <v>-0.33082706766917291</v>
      </c>
      <c r="J36" s="21">
        <f t="shared" si="3"/>
        <v>-0.35761589403973509</v>
      </c>
    </row>
    <row r="37" spans="1:10" x14ac:dyDescent="0.2">
      <c r="A37" s="158" t="s">
        <v>481</v>
      </c>
      <c r="B37" s="65">
        <v>78</v>
      </c>
      <c r="C37" s="66">
        <v>58</v>
      </c>
      <c r="D37" s="65">
        <v>420</v>
      </c>
      <c r="E37" s="66">
        <v>365</v>
      </c>
      <c r="F37" s="67"/>
      <c r="G37" s="65">
        <f t="shared" si="0"/>
        <v>20</v>
      </c>
      <c r="H37" s="66">
        <f t="shared" si="1"/>
        <v>55</v>
      </c>
      <c r="I37" s="20">
        <f t="shared" si="2"/>
        <v>0.34482758620689657</v>
      </c>
      <c r="J37" s="21">
        <f t="shared" si="3"/>
        <v>0.15068493150684931</v>
      </c>
    </row>
    <row r="38" spans="1:10" x14ac:dyDescent="0.2">
      <c r="A38" s="158" t="s">
        <v>502</v>
      </c>
      <c r="B38" s="65">
        <v>9</v>
      </c>
      <c r="C38" s="66">
        <v>8</v>
      </c>
      <c r="D38" s="65">
        <v>86</v>
      </c>
      <c r="E38" s="66">
        <v>134</v>
      </c>
      <c r="F38" s="67"/>
      <c r="G38" s="65">
        <f t="shared" si="0"/>
        <v>1</v>
      </c>
      <c r="H38" s="66">
        <f t="shared" si="1"/>
        <v>-48</v>
      </c>
      <c r="I38" s="20">
        <f t="shared" si="2"/>
        <v>0.125</v>
      </c>
      <c r="J38" s="21">
        <f t="shared" si="3"/>
        <v>-0.35820895522388058</v>
      </c>
    </row>
    <row r="39" spans="1:10" x14ac:dyDescent="0.2">
      <c r="A39" s="158" t="s">
        <v>354</v>
      </c>
      <c r="B39" s="65">
        <v>0</v>
      </c>
      <c r="C39" s="66">
        <v>0</v>
      </c>
      <c r="D39" s="65">
        <v>3</v>
      </c>
      <c r="E39" s="66">
        <v>2</v>
      </c>
      <c r="F39" s="67"/>
      <c r="G39" s="65">
        <f t="shared" si="0"/>
        <v>0</v>
      </c>
      <c r="H39" s="66">
        <f t="shared" si="1"/>
        <v>1</v>
      </c>
      <c r="I39" s="20" t="str">
        <f t="shared" si="2"/>
        <v>-</v>
      </c>
      <c r="J39" s="21">
        <f t="shared" si="3"/>
        <v>0.5</v>
      </c>
    </row>
    <row r="40" spans="1:10" x14ac:dyDescent="0.2">
      <c r="A40" s="158" t="s">
        <v>336</v>
      </c>
      <c r="B40" s="65">
        <v>0</v>
      </c>
      <c r="C40" s="66">
        <v>1</v>
      </c>
      <c r="D40" s="65">
        <v>5</v>
      </c>
      <c r="E40" s="66">
        <v>14</v>
      </c>
      <c r="F40" s="67"/>
      <c r="G40" s="65">
        <f t="shared" si="0"/>
        <v>-1</v>
      </c>
      <c r="H40" s="66">
        <f t="shared" si="1"/>
        <v>-9</v>
      </c>
      <c r="I40" s="20">
        <f t="shared" si="2"/>
        <v>-1</v>
      </c>
      <c r="J40" s="21">
        <f t="shared" si="3"/>
        <v>-0.6428571428571429</v>
      </c>
    </row>
    <row r="41" spans="1:10" s="160" customFormat="1" x14ac:dyDescent="0.2">
      <c r="A41" s="178" t="s">
        <v>668</v>
      </c>
      <c r="B41" s="71">
        <v>487</v>
      </c>
      <c r="C41" s="72">
        <v>534</v>
      </c>
      <c r="D41" s="71">
        <v>3570</v>
      </c>
      <c r="E41" s="72">
        <v>4241</v>
      </c>
      <c r="F41" s="73"/>
      <c r="G41" s="71">
        <f t="shared" si="0"/>
        <v>-47</v>
      </c>
      <c r="H41" s="72">
        <f t="shared" si="1"/>
        <v>-671</v>
      </c>
      <c r="I41" s="37">
        <f t="shared" si="2"/>
        <v>-8.8014981273408247E-2</v>
      </c>
      <c r="J41" s="38">
        <f t="shared" si="3"/>
        <v>-0.15821740155623673</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503</v>
      </c>
      <c r="B44" s="65">
        <v>1</v>
      </c>
      <c r="C44" s="66">
        <v>3</v>
      </c>
      <c r="D44" s="65">
        <v>11</v>
      </c>
      <c r="E44" s="66">
        <v>21</v>
      </c>
      <c r="F44" s="67"/>
      <c r="G44" s="65">
        <f>B44-C44</f>
        <v>-2</v>
      </c>
      <c r="H44" s="66">
        <f>D44-E44</f>
        <v>-10</v>
      </c>
      <c r="I44" s="20">
        <f>IF(C44=0, "-", IF(G44/C44&lt;10, G44/C44, "&gt;999%"))</f>
        <v>-0.66666666666666663</v>
      </c>
      <c r="J44" s="21">
        <f>IF(E44=0, "-", IF(H44/E44&lt;10, H44/E44, "&gt;999%"))</f>
        <v>-0.47619047619047616</v>
      </c>
    </row>
    <row r="45" spans="1:10" x14ac:dyDescent="0.2">
      <c r="A45" s="158" t="s">
        <v>355</v>
      </c>
      <c r="B45" s="65">
        <v>2</v>
      </c>
      <c r="C45" s="66">
        <v>3</v>
      </c>
      <c r="D45" s="65">
        <v>22</v>
      </c>
      <c r="E45" s="66">
        <v>28</v>
      </c>
      <c r="F45" s="67"/>
      <c r="G45" s="65">
        <f>B45-C45</f>
        <v>-1</v>
      </c>
      <c r="H45" s="66">
        <f>D45-E45</f>
        <v>-6</v>
      </c>
      <c r="I45" s="20">
        <f>IF(C45=0, "-", IF(G45/C45&lt;10, G45/C45, "&gt;999%"))</f>
        <v>-0.33333333333333331</v>
      </c>
      <c r="J45" s="21">
        <f>IF(E45=0, "-", IF(H45/E45&lt;10, H45/E45, "&gt;999%"))</f>
        <v>-0.21428571428571427</v>
      </c>
    </row>
    <row r="46" spans="1:10" x14ac:dyDescent="0.2">
      <c r="A46" s="158" t="s">
        <v>297</v>
      </c>
      <c r="B46" s="65">
        <v>0</v>
      </c>
      <c r="C46" s="66">
        <v>0</v>
      </c>
      <c r="D46" s="65">
        <v>4</v>
      </c>
      <c r="E46" s="66">
        <v>2</v>
      </c>
      <c r="F46" s="67"/>
      <c r="G46" s="65">
        <f>B46-C46</f>
        <v>0</v>
      </c>
      <c r="H46" s="66">
        <f>D46-E46</f>
        <v>2</v>
      </c>
      <c r="I46" s="20" t="str">
        <f>IF(C46=0, "-", IF(G46/C46&lt;10, G46/C46, "&gt;999%"))</f>
        <v>-</v>
      </c>
      <c r="J46" s="21">
        <f>IF(E46=0, "-", IF(H46/E46&lt;10, H46/E46, "&gt;999%"))</f>
        <v>1</v>
      </c>
    </row>
    <row r="47" spans="1:10" s="160" customFormat="1" x14ac:dyDescent="0.2">
      <c r="A47" s="178" t="s">
        <v>669</v>
      </c>
      <c r="B47" s="71">
        <v>3</v>
      </c>
      <c r="C47" s="72">
        <v>6</v>
      </c>
      <c r="D47" s="71">
        <v>37</v>
      </c>
      <c r="E47" s="72">
        <v>51</v>
      </c>
      <c r="F47" s="73"/>
      <c r="G47" s="71">
        <f>B47-C47</f>
        <v>-3</v>
      </c>
      <c r="H47" s="72">
        <f>D47-E47</f>
        <v>-14</v>
      </c>
      <c r="I47" s="37">
        <f>IF(C47=0, "-", IF(G47/C47&lt;10, G47/C47, "&gt;999%"))</f>
        <v>-0.5</v>
      </c>
      <c r="J47" s="38">
        <f>IF(E47=0, "-", IF(H47/E47&lt;10, H47/E47, "&gt;999%"))</f>
        <v>-0.27450980392156865</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245</v>
      </c>
      <c r="B50" s="65">
        <v>51</v>
      </c>
      <c r="C50" s="66">
        <v>67</v>
      </c>
      <c r="D50" s="65">
        <v>697</v>
      </c>
      <c r="E50" s="66">
        <v>825</v>
      </c>
      <c r="F50" s="67"/>
      <c r="G50" s="65">
        <f t="shared" ref="G50:G74" si="4">B50-C50</f>
        <v>-16</v>
      </c>
      <c r="H50" s="66">
        <f t="shared" ref="H50:H74" si="5">D50-E50</f>
        <v>-128</v>
      </c>
      <c r="I50" s="20">
        <f t="shared" ref="I50:I74" si="6">IF(C50=0, "-", IF(G50/C50&lt;10, G50/C50, "&gt;999%"))</f>
        <v>-0.23880597014925373</v>
      </c>
      <c r="J50" s="21">
        <f t="shared" ref="J50:J74" si="7">IF(E50=0, "-", IF(H50/E50&lt;10, H50/E50, "&gt;999%"))</f>
        <v>-0.15515151515151515</v>
      </c>
    </row>
    <row r="51" spans="1:10" x14ac:dyDescent="0.2">
      <c r="A51" s="158" t="s">
        <v>246</v>
      </c>
      <c r="B51" s="65">
        <v>0</v>
      </c>
      <c r="C51" s="66">
        <v>1</v>
      </c>
      <c r="D51" s="65">
        <v>2</v>
      </c>
      <c r="E51" s="66">
        <v>25</v>
      </c>
      <c r="F51" s="67"/>
      <c r="G51" s="65">
        <f t="shared" si="4"/>
        <v>-1</v>
      </c>
      <c r="H51" s="66">
        <f t="shared" si="5"/>
        <v>-23</v>
      </c>
      <c r="I51" s="20">
        <f t="shared" si="6"/>
        <v>-1</v>
      </c>
      <c r="J51" s="21">
        <f t="shared" si="7"/>
        <v>-0.92</v>
      </c>
    </row>
    <row r="52" spans="1:10" x14ac:dyDescent="0.2">
      <c r="A52" s="158" t="s">
        <v>325</v>
      </c>
      <c r="B52" s="65">
        <v>8</v>
      </c>
      <c r="C52" s="66">
        <v>23</v>
      </c>
      <c r="D52" s="65">
        <v>229</v>
      </c>
      <c r="E52" s="66">
        <v>426</v>
      </c>
      <c r="F52" s="67"/>
      <c r="G52" s="65">
        <f t="shared" si="4"/>
        <v>-15</v>
      </c>
      <c r="H52" s="66">
        <f t="shared" si="5"/>
        <v>-197</v>
      </c>
      <c r="I52" s="20">
        <f t="shared" si="6"/>
        <v>-0.65217391304347827</v>
      </c>
      <c r="J52" s="21">
        <f t="shared" si="7"/>
        <v>-0.46244131455399062</v>
      </c>
    </row>
    <row r="53" spans="1:10" x14ac:dyDescent="0.2">
      <c r="A53" s="158" t="s">
        <v>247</v>
      </c>
      <c r="B53" s="65">
        <v>37</v>
      </c>
      <c r="C53" s="66">
        <v>0</v>
      </c>
      <c r="D53" s="65">
        <v>423</v>
      </c>
      <c r="E53" s="66">
        <v>0</v>
      </c>
      <c r="F53" s="67"/>
      <c r="G53" s="65">
        <f t="shared" si="4"/>
        <v>37</v>
      </c>
      <c r="H53" s="66">
        <f t="shared" si="5"/>
        <v>423</v>
      </c>
      <c r="I53" s="20" t="str">
        <f t="shared" si="6"/>
        <v>-</v>
      </c>
      <c r="J53" s="21" t="str">
        <f t="shared" si="7"/>
        <v>-</v>
      </c>
    </row>
    <row r="54" spans="1:10" x14ac:dyDescent="0.2">
      <c r="A54" s="158" t="s">
        <v>269</v>
      </c>
      <c r="B54" s="65">
        <v>99</v>
      </c>
      <c r="C54" s="66">
        <v>107</v>
      </c>
      <c r="D54" s="65">
        <v>1183</v>
      </c>
      <c r="E54" s="66">
        <v>1275</v>
      </c>
      <c r="F54" s="67"/>
      <c r="G54" s="65">
        <f t="shared" si="4"/>
        <v>-8</v>
      </c>
      <c r="H54" s="66">
        <f t="shared" si="5"/>
        <v>-92</v>
      </c>
      <c r="I54" s="20">
        <f t="shared" si="6"/>
        <v>-7.476635514018691E-2</v>
      </c>
      <c r="J54" s="21">
        <f t="shared" si="7"/>
        <v>-7.2156862745098041E-2</v>
      </c>
    </row>
    <row r="55" spans="1:10" x14ac:dyDescent="0.2">
      <c r="A55" s="158" t="s">
        <v>270</v>
      </c>
      <c r="B55" s="65">
        <v>0</v>
      </c>
      <c r="C55" s="66">
        <v>0</v>
      </c>
      <c r="D55" s="65">
        <v>2</v>
      </c>
      <c r="E55" s="66">
        <v>21</v>
      </c>
      <c r="F55" s="67"/>
      <c r="G55" s="65">
        <f t="shared" si="4"/>
        <v>0</v>
      </c>
      <c r="H55" s="66">
        <f t="shared" si="5"/>
        <v>-19</v>
      </c>
      <c r="I55" s="20" t="str">
        <f t="shared" si="6"/>
        <v>-</v>
      </c>
      <c r="J55" s="21">
        <f t="shared" si="7"/>
        <v>-0.90476190476190477</v>
      </c>
    </row>
    <row r="56" spans="1:10" x14ac:dyDescent="0.2">
      <c r="A56" s="158" t="s">
        <v>337</v>
      </c>
      <c r="B56" s="65">
        <v>21</v>
      </c>
      <c r="C56" s="66">
        <v>5</v>
      </c>
      <c r="D56" s="65">
        <v>196</v>
      </c>
      <c r="E56" s="66">
        <v>266</v>
      </c>
      <c r="F56" s="67"/>
      <c r="G56" s="65">
        <f t="shared" si="4"/>
        <v>16</v>
      </c>
      <c r="H56" s="66">
        <f t="shared" si="5"/>
        <v>-70</v>
      </c>
      <c r="I56" s="20">
        <f t="shared" si="6"/>
        <v>3.2</v>
      </c>
      <c r="J56" s="21">
        <f t="shared" si="7"/>
        <v>-0.26315789473684209</v>
      </c>
    </row>
    <row r="57" spans="1:10" x14ac:dyDescent="0.2">
      <c r="A57" s="158" t="s">
        <v>271</v>
      </c>
      <c r="B57" s="65">
        <v>0</v>
      </c>
      <c r="C57" s="66">
        <v>11</v>
      </c>
      <c r="D57" s="65">
        <v>32</v>
      </c>
      <c r="E57" s="66">
        <v>186</v>
      </c>
      <c r="F57" s="67"/>
      <c r="G57" s="65">
        <f t="shared" si="4"/>
        <v>-11</v>
      </c>
      <c r="H57" s="66">
        <f t="shared" si="5"/>
        <v>-154</v>
      </c>
      <c r="I57" s="20">
        <f t="shared" si="6"/>
        <v>-1</v>
      </c>
      <c r="J57" s="21">
        <f t="shared" si="7"/>
        <v>-0.82795698924731187</v>
      </c>
    </row>
    <row r="58" spans="1:10" x14ac:dyDescent="0.2">
      <c r="A58" s="158" t="s">
        <v>287</v>
      </c>
      <c r="B58" s="65">
        <v>41</v>
      </c>
      <c r="C58" s="66">
        <v>2</v>
      </c>
      <c r="D58" s="65">
        <v>452</v>
      </c>
      <c r="E58" s="66">
        <v>571</v>
      </c>
      <c r="F58" s="67"/>
      <c r="G58" s="65">
        <f t="shared" si="4"/>
        <v>39</v>
      </c>
      <c r="H58" s="66">
        <f t="shared" si="5"/>
        <v>-119</v>
      </c>
      <c r="I58" s="20" t="str">
        <f t="shared" si="6"/>
        <v>&gt;999%</v>
      </c>
      <c r="J58" s="21">
        <f t="shared" si="7"/>
        <v>-0.2084063047285464</v>
      </c>
    </row>
    <row r="59" spans="1:10" x14ac:dyDescent="0.2">
      <c r="A59" s="158" t="s">
        <v>356</v>
      </c>
      <c r="B59" s="65">
        <v>0</v>
      </c>
      <c r="C59" s="66">
        <v>0</v>
      </c>
      <c r="D59" s="65">
        <v>8</v>
      </c>
      <c r="E59" s="66">
        <v>10</v>
      </c>
      <c r="F59" s="67"/>
      <c r="G59" s="65">
        <f t="shared" si="4"/>
        <v>0</v>
      </c>
      <c r="H59" s="66">
        <f t="shared" si="5"/>
        <v>-2</v>
      </c>
      <c r="I59" s="20" t="str">
        <f t="shared" si="6"/>
        <v>-</v>
      </c>
      <c r="J59" s="21">
        <f t="shared" si="7"/>
        <v>-0.2</v>
      </c>
    </row>
    <row r="60" spans="1:10" x14ac:dyDescent="0.2">
      <c r="A60" s="158" t="s">
        <v>298</v>
      </c>
      <c r="B60" s="65">
        <v>1</v>
      </c>
      <c r="C60" s="66">
        <v>1</v>
      </c>
      <c r="D60" s="65">
        <v>88</v>
      </c>
      <c r="E60" s="66">
        <v>20</v>
      </c>
      <c r="F60" s="67"/>
      <c r="G60" s="65">
        <f t="shared" si="4"/>
        <v>0</v>
      </c>
      <c r="H60" s="66">
        <f t="shared" si="5"/>
        <v>68</v>
      </c>
      <c r="I60" s="20">
        <f t="shared" si="6"/>
        <v>0</v>
      </c>
      <c r="J60" s="21">
        <f t="shared" si="7"/>
        <v>3.4</v>
      </c>
    </row>
    <row r="61" spans="1:10" x14ac:dyDescent="0.2">
      <c r="A61" s="158" t="s">
        <v>299</v>
      </c>
      <c r="B61" s="65">
        <v>5</v>
      </c>
      <c r="C61" s="66">
        <v>4</v>
      </c>
      <c r="D61" s="65">
        <v>53</v>
      </c>
      <c r="E61" s="66">
        <v>72</v>
      </c>
      <c r="F61" s="67"/>
      <c r="G61" s="65">
        <f t="shared" si="4"/>
        <v>1</v>
      </c>
      <c r="H61" s="66">
        <f t="shared" si="5"/>
        <v>-19</v>
      </c>
      <c r="I61" s="20">
        <f t="shared" si="6"/>
        <v>0.25</v>
      </c>
      <c r="J61" s="21">
        <f t="shared" si="7"/>
        <v>-0.2638888888888889</v>
      </c>
    </row>
    <row r="62" spans="1:10" x14ac:dyDescent="0.2">
      <c r="A62" s="158" t="s">
        <v>357</v>
      </c>
      <c r="B62" s="65">
        <v>3</v>
      </c>
      <c r="C62" s="66">
        <v>0</v>
      </c>
      <c r="D62" s="65">
        <v>50</v>
      </c>
      <c r="E62" s="66">
        <v>34</v>
      </c>
      <c r="F62" s="67"/>
      <c r="G62" s="65">
        <f t="shared" si="4"/>
        <v>3</v>
      </c>
      <c r="H62" s="66">
        <f t="shared" si="5"/>
        <v>16</v>
      </c>
      <c r="I62" s="20" t="str">
        <f t="shared" si="6"/>
        <v>-</v>
      </c>
      <c r="J62" s="21">
        <f t="shared" si="7"/>
        <v>0.47058823529411764</v>
      </c>
    </row>
    <row r="63" spans="1:10" x14ac:dyDescent="0.2">
      <c r="A63" s="158" t="s">
        <v>300</v>
      </c>
      <c r="B63" s="65">
        <v>0</v>
      </c>
      <c r="C63" s="66">
        <v>2</v>
      </c>
      <c r="D63" s="65">
        <v>45</v>
      </c>
      <c r="E63" s="66">
        <v>8</v>
      </c>
      <c r="F63" s="67"/>
      <c r="G63" s="65">
        <f t="shared" si="4"/>
        <v>-2</v>
      </c>
      <c r="H63" s="66">
        <f t="shared" si="5"/>
        <v>37</v>
      </c>
      <c r="I63" s="20">
        <f t="shared" si="6"/>
        <v>-1</v>
      </c>
      <c r="J63" s="21">
        <f t="shared" si="7"/>
        <v>4.625</v>
      </c>
    </row>
    <row r="64" spans="1:10" x14ac:dyDescent="0.2">
      <c r="A64" s="158" t="s">
        <v>248</v>
      </c>
      <c r="B64" s="65">
        <v>0</v>
      </c>
      <c r="C64" s="66">
        <v>1</v>
      </c>
      <c r="D64" s="65">
        <v>12</v>
      </c>
      <c r="E64" s="66">
        <v>35</v>
      </c>
      <c r="F64" s="67"/>
      <c r="G64" s="65">
        <f t="shared" si="4"/>
        <v>-1</v>
      </c>
      <c r="H64" s="66">
        <f t="shared" si="5"/>
        <v>-23</v>
      </c>
      <c r="I64" s="20">
        <f t="shared" si="6"/>
        <v>-1</v>
      </c>
      <c r="J64" s="21">
        <f t="shared" si="7"/>
        <v>-0.65714285714285714</v>
      </c>
    </row>
    <row r="65" spans="1:10" x14ac:dyDescent="0.2">
      <c r="A65" s="158" t="s">
        <v>358</v>
      </c>
      <c r="B65" s="65">
        <v>0</v>
      </c>
      <c r="C65" s="66">
        <v>0</v>
      </c>
      <c r="D65" s="65">
        <v>9</v>
      </c>
      <c r="E65" s="66">
        <v>8</v>
      </c>
      <c r="F65" s="67"/>
      <c r="G65" s="65">
        <f t="shared" si="4"/>
        <v>0</v>
      </c>
      <c r="H65" s="66">
        <f t="shared" si="5"/>
        <v>1</v>
      </c>
      <c r="I65" s="20" t="str">
        <f t="shared" si="6"/>
        <v>-</v>
      </c>
      <c r="J65" s="21">
        <f t="shared" si="7"/>
        <v>0.125</v>
      </c>
    </row>
    <row r="66" spans="1:10" x14ac:dyDescent="0.2">
      <c r="A66" s="158" t="s">
        <v>408</v>
      </c>
      <c r="B66" s="65">
        <v>84</v>
      </c>
      <c r="C66" s="66">
        <v>93</v>
      </c>
      <c r="D66" s="65">
        <v>1196</v>
      </c>
      <c r="E66" s="66">
        <v>1250</v>
      </c>
      <c r="F66" s="67"/>
      <c r="G66" s="65">
        <f t="shared" si="4"/>
        <v>-9</v>
      </c>
      <c r="H66" s="66">
        <f t="shared" si="5"/>
        <v>-54</v>
      </c>
      <c r="I66" s="20">
        <f t="shared" si="6"/>
        <v>-9.6774193548387094E-2</v>
      </c>
      <c r="J66" s="21">
        <f t="shared" si="7"/>
        <v>-4.3200000000000002E-2</v>
      </c>
    </row>
    <row r="67" spans="1:10" x14ac:dyDescent="0.2">
      <c r="A67" s="158" t="s">
        <v>409</v>
      </c>
      <c r="B67" s="65">
        <v>11</v>
      </c>
      <c r="C67" s="66">
        <v>15</v>
      </c>
      <c r="D67" s="65">
        <v>182</v>
      </c>
      <c r="E67" s="66">
        <v>685</v>
      </c>
      <c r="F67" s="67"/>
      <c r="G67" s="65">
        <f t="shared" si="4"/>
        <v>-4</v>
      </c>
      <c r="H67" s="66">
        <f t="shared" si="5"/>
        <v>-503</v>
      </c>
      <c r="I67" s="20">
        <f t="shared" si="6"/>
        <v>-0.26666666666666666</v>
      </c>
      <c r="J67" s="21">
        <f t="shared" si="7"/>
        <v>-0.73430656934306571</v>
      </c>
    </row>
    <row r="68" spans="1:10" x14ac:dyDescent="0.2">
      <c r="A68" s="158" t="s">
        <v>441</v>
      </c>
      <c r="B68" s="65">
        <v>150</v>
      </c>
      <c r="C68" s="66">
        <v>94</v>
      </c>
      <c r="D68" s="65">
        <v>1504</v>
      </c>
      <c r="E68" s="66">
        <v>2373</v>
      </c>
      <c r="F68" s="67"/>
      <c r="G68" s="65">
        <f t="shared" si="4"/>
        <v>56</v>
      </c>
      <c r="H68" s="66">
        <f t="shared" si="5"/>
        <v>-869</v>
      </c>
      <c r="I68" s="20">
        <f t="shared" si="6"/>
        <v>0.5957446808510638</v>
      </c>
      <c r="J68" s="21">
        <f t="shared" si="7"/>
        <v>-0.36620311841550779</v>
      </c>
    </row>
    <row r="69" spans="1:10" x14ac:dyDescent="0.2">
      <c r="A69" s="158" t="s">
        <v>442</v>
      </c>
      <c r="B69" s="65">
        <v>18</v>
      </c>
      <c r="C69" s="66">
        <v>25</v>
      </c>
      <c r="D69" s="65">
        <v>509</v>
      </c>
      <c r="E69" s="66">
        <v>641</v>
      </c>
      <c r="F69" s="67"/>
      <c r="G69" s="65">
        <f t="shared" si="4"/>
        <v>-7</v>
      </c>
      <c r="H69" s="66">
        <f t="shared" si="5"/>
        <v>-132</v>
      </c>
      <c r="I69" s="20">
        <f t="shared" si="6"/>
        <v>-0.28000000000000003</v>
      </c>
      <c r="J69" s="21">
        <f t="shared" si="7"/>
        <v>-0.20592823712948519</v>
      </c>
    </row>
    <row r="70" spans="1:10" x14ac:dyDescent="0.2">
      <c r="A70" s="158" t="s">
        <v>482</v>
      </c>
      <c r="B70" s="65">
        <v>102</v>
      </c>
      <c r="C70" s="66">
        <v>109</v>
      </c>
      <c r="D70" s="65">
        <v>1083</v>
      </c>
      <c r="E70" s="66">
        <v>1550</v>
      </c>
      <c r="F70" s="67"/>
      <c r="G70" s="65">
        <f t="shared" si="4"/>
        <v>-7</v>
      </c>
      <c r="H70" s="66">
        <f t="shared" si="5"/>
        <v>-467</v>
      </c>
      <c r="I70" s="20">
        <f t="shared" si="6"/>
        <v>-6.4220183486238536E-2</v>
      </c>
      <c r="J70" s="21">
        <f t="shared" si="7"/>
        <v>-0.30129032258064514</v>
      </c>
    </row>
    <row r="71" spans="1:10" x14ac:dyDescent="0.2">
      <c r="A71" s="158" t="s">
        <v>483</v>
      </c>
      <c r="B71" s="65">
        <v>15</v>
      </c>
      <c r="C71" s="66">
        <v>10</v>
      </c>
      <c r="D71" s="65">
        <v>186</v>
      </c>
      <c r="E71" s="66">
        <v>98</v>
      </c>
      <c r="F71" s="67"/>
      <c r="G71" s="65">
        <f t="shared" si="4"/>
        <v>5</v>
      </c>
      <c r="H71" s="66">
        <f t="shared" si="5"/>
        <v>88</v>
      </c>
      <c r="I71" s="20">
        <f t="shared" si="6"/>
        <v>0.5</v>
      </c>
      <c r="J71" s="21">
        <f t="shared" si="7"/>
        <v>0.89795918367346939</v>
      </c>
    </row>
    <row r="72" spans="1:10" x14ac:dyDescent="0.2">
      <c r="A72" s="158" t="s">
        <v>504</v>
      </c>
      <c r="B72" s="65">
        <v>17</v>
      </c>
      <c r="C72" s="66">
        <v>9</v>
      </c>
      <c r="D72" s="65">
        <v>202</v>
      </c>
      <c r="E72" s="66">
        <v>210</v>
      </c>
      <c r="F72" s="67"/>
      <c r="G72" s="65">
        <f t="shared" si="4"/>
        <v>8</v>
      </c>
      <c r="H72" s="66">
        <f t="shared" si="5"/>
        <v>-8</v>
      </c>
      <c r="I72" s="20">
        <f t="shared" si="6"/>
        <v>0.88888888888888884</v>
      </c>
      <c r="J72" s="21">
        <f t="shared" si="7"/>
        <v>-3.8095238095238099E-2</v>
      </c>
    </row>
    <row r="73" spans="1:10" x14ac:dyDescent="0.2">
      <c r="A73" s="158" t="s">
        <v>338</v>
      </c>
      <c r="B73" s="65">
        <v>1</v>
      </c>
      <c r="C73" s="66">
        <v>1</v>
      </c>
      <c r="D73" s="65">
        <v>47</v>
      </c>
      <c r="E73" s="66">
        <v>52</v>
      </c>
      <c r="F73" s="67"/>
      <c r="G73" s="65">
        <f t="shared" si="4"/>
        <v>0</v>
      </c>
      <c r="H73" s="66">
        <f t="shared" si="5"/>
        <v>-5</v>
      </c>
      <c r="I73" s="20">
        <f t="shared" si="6"/>
        <v>0</v>
      </c>
      <c r="J73" s="21">
        <f t="shared" si="7"/>
        <v>-9.6153846153846159E-2</v>
      </c>
    </row>
    <row r="74" spans="1:10" s="160" customFormat="1" x14ac:dyDescent="0.2">
      <c r="A74" s="178" t="s">
        <v>670</v>
      </c>
      <c r="B74" s="71">
        <v>664</v>
      </c>
      <c r="C74" s="72">
        <v>580</v>
      </c>
      <c r="D74" s="71">
        <v>8390</v>
      </c>
      <c r="E74" s="72">
        <v>10641</v>
      </c>
      <c r="F74" s="73"/>
      <c r="G74" s="71">
        <f t="shared" si="4"/>
        <v>84</v>
      </c>
      <c r="H74" s="72">
        <f t="shared" si="5"/>
        <v>-2251</v>
      </c>
      <c r="I74" s="37">
        <f t="shared" si="6"/>
        <v>0.14482758620689656</v>
      </c>
      <c r="J74" s="38">
        <f t="shared" si="7"/>
        <v>-0.21154026877173199</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547</v>
      </c>
      <c r="B77" s="65">
        <v>15</v>
      </c>
      <c r="C77" s="66">
        <v>0</v>
      </c>
      <c r="D77" s="65">
        <v>15</v>
      </c>
      <c r="E77" s="66">
        <v>0</v>
      </c>
      <c r="F77" s="67"/>
      <c r="G77" s="65">
        <f>B77-C77</f>
        <v>15</v>
      </c>
      <c r="H77" s="66">
        <f>D77-E77</f>
        <v>15</v>
      </c>
      <c r="I77" s="20" t="str">
        <f>IF(C77=0, "-", IF(G77/C77&lt;10, G77/C77, "&gt;999%"))</f>
        <v>-</v>
      </c>
      <c r="J77" s="21" t="str">
        <f>IF(E77=0, "-", IF(H77/E77&lt;10, H77/E77, "&gt;999%"))</f>
        <v>-</v>
      </c>
    </row>
    <row r="78" spans="1:10" s="160" customFormat="1" x14ac:dyDescent="0.2">
      <c r="A78" s="178" t="s">
        <v>671</v>
      </c>
      <c r="B78" s="71">
        <v>15</v>
      </c>
      <c r="C78" s="72">
        <v>0</v>
      </c>
      <c r="D78" s="71">
        <v>15</v>
      </c>
      <c r="E78" s="72">
        <v>0</v>
      </c>
      <c r="F78" s="73"/>
      <c r="G78" s="71">
        <f>B78-C78</f>
        <v>15</v>
      </c>
      <c r="H78" s="72">
        <f>D78-E78</f>
        <v>15</v>
      </c>
      <c r="I78" s="37" t="str">
        <f>IF(C78=0, "-", IF(G78/C78&lt;10, G78/C78, "&gt;999%"))</f>
        <v>-</v>
      </c>
      <c r="J78" s="38" t="str">
        <f>IF(E78=0, "-", IF(H78/E78&lt;10, H78/E78, "&gt;999%"))</f>
        <v>-</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295</v>
      </c>
      <c r="B81" s="65">
        <v>0</v>
      </c>
      <c r="C81" s="66">
        <v>2</v>
      </c>
      <c r="D81" s="65">
        <v>41</v>
      </c>
      <c r="E81" s="66">
        <v>57</v>
      </c>
      <c r="F81" s="67"/>
      <c r="G81" s="65">
        <f>B81-C81</f>
        <v>-2</v>
      </c>
      <c r="H81" s="66">
        <f>D81-E81</f>
        <v>-16</v>
      </c>
      <c r="I81" s="20">
        <f>IF(C81=0, "-", IF(G81/C81&lt;10, G81/C81, "&gt;999%"))</f>
        <v>-1</v>
      </c>
      <c r="J81" s="21">
        <f>IF(E81=0, "-", IF(H81/E81&lt;10, H81/E81, "&gt;999%"))</f>
        <v>-0.2807017543859649</v>
      </c>
    </row>
    <row r="82" spans="1:10" s="160" customFormat="1" x14ac:dyDescent="0.2">
      <c r="A82" s="178" t="s">
        <v>672</v>
      </c>
      <c r="B82" s="71">
        <v>0</v>
      </c>
      <c r="C82" s="72">
        <v>2</v>
      </c>
      <c r="D82" s="71">
        <v>41</v>
      </c>
      <c r="E82" s="72">
        <v>57</v>
      </c>
      <c r="F82" s="73"/>
      <c r="G82" s="71">
        <f>B82-C82</f>
        <v>-2</v>
      </c>
      <c r="H82" s="72">
        <f>D82-E82</f>
        <v>-16</v>
      </c>
      <c r="I82" s="37">
        <f>IF(C82=0, "-", IF(G82/C82&lt;10, G82/C82, "&gt;999%"))</f>
        <v>-1</v>
      </c>
      <c r="J82" s="38">
        <f>IF(E82=0, "-", IF(H82/E82&lt;10, H82/E82, "&gt;999%"))</f>
        <v>-0.2807017543859649</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520</v>
      </c>
      <c r="B85" s="65">
        <v>0</v>
      </c>
      <c r="C85" s="66">
        <v>0</v>
      </c>
      <c r="D85" s="65">
        <v>0</v>
      </c>
      <c r="E85" s="66">
        <v>17</v>
      </c>
      <c r="F85" s="67"/>
      <c r="G85" s="65">
        <f t="shared" ref="G85:G91" si="8">B85-C85</f>
        <v>0</v>
      </c>
      <c r="H85" s="66">
        <f t="shared" ref="H85:H91" si="9">D85-E85</f>
        <v>-17</v>
      </c>
      <c r="I85" s="20" t="str">
        <f t="shared" ref="I85:I91" si="10">IF(C85=0, "-", IF(G85/C85&lt;10, G85/C85, "&gt;999%"))</f>
        <v>-</v>
      </c>
      <c r="J85" s="21">
        <f t="shared" ref="J85:J91" si="11">IF(E85=0, "-", IF(H85/E85&lt;10, H85/E85, "&gt;999%"))</f>
        <v>-1</v>
      </c>
    </row>
    <row r="86" spans="1:10" x14ac:dyDescent="0.2">
      <c r="A86" s="158" t="s">
        <v>218</v>
      </c>
      <c r="B86" s="65">
        <v>0</v>
      </c>
      <c r="C86" s="66">
        <v>7</v>
      </c>
      <c r="D86" s="65">
        <v>7</v>
      </c>
      <c r="E86" s="66">
        <v>23</v>
      </c>
      <c r="F86" s="67"/>
      <c r="G86" s="65">
        <f t="shared" si="8"/>
        <v>-7</v>
      </c>
      <c r="H86" s="66">
        <f t="shared" si="9"/>
        <v>-16</v>
      </c>
      <c r="I86" s="20">
        <f t="shared" si="10"/>
        <v>-1</v>
      </c>
      <c r="J86" s="21">
        <f t="shared" si="11"/>
        <v>-0.69565217391304346</v>
      </c>
    </row>
    <row r="87" spans="1:10" x14ac:dyDescent="0.2">
      <c r="A87" s="158" t="s">
        <v>370</v>
      </c>
      <c r="B87" s="65">
        <v>2</v>
      </c>
      <c r="C87" s="66">
        <v>7</v>
      </c>
      <c r="D87" s="65">
        <v>15</v>
      </c>
      <c r="E87" s="66">
        <v>14</v>
      </c>
      <c r="F87" s="67"/>
      <c r="G87" s="65">
        <f t="shared" si="8"/>
        <v>-5</v>
      </c>
      <c r="H87" s="66">
        <f t="shared" si="9"/>
        <v>1</v>
      </c>
      <c r="I87" s="20">
        <f t="shared" si="10"/>
        <v>-0.7142857142857143</v>
      </c>
      <c r="J87" s="21">
        <f t="shared" si="11"/>
        <v>7.1428571428571425E-2</v>
      </c>
    </row>
    <row r="88" spans="1:10" x14ac:dyDescent="0.2">
      <c r="A88" s="158" t="s">
        <v>371</v>
      </c>
      <c r="B88" s="65">
        <v>0</v>
      </c>
      <c r="C88" s="66">
        <v>0</v>
      </c>
      <c r="D88" s="65">
        <v>2</v>
      </c>
      <c r="E88" s="66">
        <v>34</v>
      </c>
      <c r="F88" s="67"/>
      <c r="G88" s="65">
        <f t="shared" si="8"/>
        <v>0</v>
      </c>
      <c r="H88" s="66">
        <f t="shared" si="9"/>
        <v>-32</v>
      </c>
      <c r="I88" s="20" t="str">
        <f t="shared" si="10"/>
        <v>-</v>
      </c>
      <c r="J88" s="21">
        <f t="shared" si="11"/>
        <v>-0.94117647058823528</v>
      </c>
    </row>
    <row r="89" spans="1:10" x14ac:dyDescent="0.2">
      <c r="A89" s="158" t="s">
        <v>416</v>
      </c>
      <c r="B89" s="65">
        <v>5</v>
      </c>
      <c r="C89" s="66">
        <v>1</v>
      </c>
      <c r="D89" s="65">
        <v>18</v>
      </c>
      <c r="E89" s="66">
        <v>9</v>
      </c>
      <c r="F89" s="67"/>
      <c r="G89" s="65">
        <f t="shared" si="8"/>
        <v>4</v>
      </c>
      <c r="H89" s="66">
        <f t="shared" si="9"/>
        <v>9</v>
      </c>
      <c r="I89" s="20">
        <f t="shared" si="10"/>
        <v>4</v>
      </c>
      <c r="J89" s="21">
        <f t="shared" si="11"/>
        <v>1</v>
      </c>
    </row>
    <row r="90" spans="1:10" x14ac:dyDescent="0.2">
      <c r="A90" s="158" t="s">
        <v>525</v>
      </c>
      <c r="B90" s="65">
        <v>0</v>
      </c>
      <c r="C90" s="66">
        <v>0</v>
      </c>
      <c r="D90" s="65">
        <v>0</v>
      </c>
      <c r="E90" s="66">
        <v>17</v>
      </c>
      <c r="F90" s="67"/>
      <c r="G90" s="65">
        <f t="shared" si="8"/>
        <v>0</v>
      </c>
      <c r="H90" s="66">
        <f t="shared" si="9"/>
        <v>-17</v>
      </c>
      <c r="I90" s="20" t="str">
        <f t="shared" si="10"/>
        <v>-</v>
      </c>
      <c r="J90" s="21">
        <f t="shared" si="11"/>
        <v>-1</v>
      </c>
    </row>
    <row r="91" spans="1:10" s="160" customFormat="1" x14ac:dyDescent="0.2">
      <c r="A91" s="178" t="s">
        <v>673</v>
      </c>
      <c r="B91" s="71">
        <v>7</v>
      </c>
      <c r="C91" s="72">
        <v>15</v>
      </c>
      <c r="D91" s="71">
        <v>42</v>
      </c>
      <c r="E91" s="72">
        <v>114</v>
      </c>
      <c r="F91" s="73"/>
      <c r="G91" s="71">
        <f t="shared" si="8"/>
        <v>-8</v>
      </c>
      <c r="H91" s="72">
        <f t="shared" si="9"/>
        <v>-72</v>
      </c>
      <c r="I91" s="37">
        <f t="shared" si="10"/>
        <v>-0.53333333333333333</v>
      </c>
      <c r="J91" s="38">
        <f t="shared" si="11"/>
        <v>-0.63157894736842102</v>
      </c>
    </row>
    <row r="92" spans="1:10" x14ac:dyDescent="0.2">
      <c r="A92" s="177"/>
      <c r="B92" s="143"/>
      <c r="C92" s="144"/>
      <c r="D92" s="143"/>
      <c r="E92" s="144"/>
      <c r="F92" s="145"/>
      <c r="G92" s="143"/>
      <c r="H92" s="144"/>
      <c r="I92" s="151"/>
      <c r="J92" s="152"/>
    </row>
    <row r="93" spans="1:10" s="139" customFormat="1" x14ac:dyDescent="0.2">
      <c r="A93" s="159" t="s">
        <v>40</v>
      </c>
      <c r="B93" s="65"/>
      <c r="C93" s="66"/>
      <c r="D93" s="65"/>
      <c r="E93" s="66"/>
      <c r="F93" s="67"/>
      <c r="G93" s="65"/>
      <c r="H93" s="66"/>
      <c r="I93" s="20"/>
      <c r="J93" s="21"/>
    </row>
    <row r="94" spans="1:10" x14ac:dyDescent="0.2">
      <c r="A94" s="158" t="s">
        <v>594</v>
      </c>
      <c r="B94" s="65">
        <v>30</v>
      </c>
      <c r="C94" s="66">
        <v>18</v>
      </c>
      <c r="D94" s="65">
        <v>197</v>
      </c>
      <c r="E94" s="66">
        <v>143</v>
      </c>
      <c r="F94" s="67"/>
      <c r="G94" s="65">
        <f>B94-C94</f>
        <v>12</v>
      </c>
      <c r="H94" s="66">
        <f>D94-E94</f>
        <v>54</v>
      </c>
      <c r="I94" s="20">
        <f>IF(C94=0, "-", IF(G94/C94&lt;10, G94/C94, "&gt;999%"))</f>
        <v>0.66666666666666663</v>
      </c>
      <c r="J94" s="21">
        <f>IF(E94=0, "-", IF(H94/E94&lt;10, H94/E94, "&gt;999%"))</f>
        <v>0.3776223776223776</v>
      </c>
    </row>
    <row r="95" spans="1:10" x14ac:dyDescent="0.2">
      <c r="A95" s="158" t="s">
        <v>582</v>
      </c>
      <c r="B95" s="65">
        <v>2</v>
      </c>
      <c r="C95" s="66">
        <v>3</v>
      </c>
      <c r="D95" s="65">
        <v>10</v>
      </c>
      <c r="E95" s="66">
        <v>14</v>
      </c>
      <c r="F95" s="67"/>
      <c r="G95" s="65">
        <f>B95-C95</f>
        <v>-1</v>
      </c>
      <c r="H95" s="66">
        <f>D95-E95</f>
        <v>-4</v>
      </c>
      <c r="I95" s="20">
        <f>IF(C95=0, "-", IF(G95/C95&lt;10, G95/C95, "&gt;999%"))</f>
        <v>-0.33333333333333331</v>
      </c>
      <c r="J95" s="21">
        <f>IF(E95=0, "-", IF(H95/E95&lt;10, H95/E95, "&gt;999%"))</f>
        <v>-0.2857142857142857</v>
      </c>
    </row>
    <row r="96" spans="1:10" s="160" customFormat="1" x14ac:dyDescent="0.2">
      <c r="A96" s="178" t="s">
        <v>674</v>
      </c>
      <c r="B96" s="71">
        <v>32</v>
      </c>
      <c r="C96" s="72">
        <v>21</v>
      </c>
      <c r="D96" s="71">
        <v>207</v>
      </c>
      <c r="E96" s="72">
        <v>157</v>
      </c>
      <c r="F96" s="73"/>
      <c r="G96" s="71">
        <f>B96-C96</f>
        <v>11</v>
      </c>
      <c r="H96" s="72">
        <f>D96-E96</f>
        <v>50</v>
      </c>
      <c r="I96" s="37">
        <f>IF(C96=0, "-", IF(G96/C96&lt;10, G96/C96, "&gt;999%"))</f>
        <v>0.52380952380952384</v>
      </c>
      <c r="J96" s="38">
        <f>IF(E96=0, "-", IF(H96/E96&lt;10, H96/E96, "&gt;999%"))</f>
        <v>0.31847133757961782</v>
      </c>
    </row>
    <row r="97" spans="1:10" x14ac:dyDescent="0.2">
      <c r="A97" s="177"/>
      <c r="B97" s="143"/>
      <c r="C97" s="144"/>
      <c r="D97" s="143"/>
      <c r="E97" s="144"/>
      <c r="F97" s="145"/>
      <c r="G97" s="143"/>
      <c r="H97" s="144"/>
      <c r="I97" s="151"/>
      <c r="J97" s="152"/>
    </row>
    <row r="98" spans="1:10" s="139" customFormat="1" x14ac:dyDescent="0.2">
      <c r="A98" s="159" t="s">
        <v>41</v>
      </c>
      <c r="B98" s="65"/>
      <c r="C98" s="66"/>
      <c r="D98" s="65"/>
      <c r="E98" s="66"/>
      <c r="F98" s="67"/>
      <c r="G98" s="65"/>
      <c r="H98" s="66"/>
      <c r="I98" s="20"/>
      <c r="J98" s="21"/>
    </row>
    <row r="99" spans="1:10" x14ac:dyDescent="0.2">
      <c r="A99" s="158" t="s">
        <v>595</v>
      </c>
      <c r="B99" s="65">
        <v>0</v>
      </c>
      <c r="C99" s="66">
        <v>0</v>
      </c>
      <c r="D99" s="65">
        <v>12</v>
      </c>
      <c r="E99" s="66">
        <v>33</v>
      </c>
      <c r="F99" s="67"/>
      <c r="G99" s="65">
        <f>B99-C99</f>
        <v>0</v>
      </c>
      <c r="H99" s="66">
        <f>D99-E99</f>
        <v>-21</v>
      </c>
      <c r="I99" s="20" t="str">
        <f>IF(C99=0, "-", IF(G99/C99&lt;10, G99/C99, "&gt;999%"))</f>
        <v>-</v>
      </c>
      <c r="J99" s="21">
        <f>IF(E99=0, "-", IF(H99/E99&lt;10, H99/E99, "&gt;999%"))</f>
        <v>-0.63636363636363635</v>
      </c>
    </row>
    <row r="100" spans="1:10" x14ac:dyDescent="0.2">
      <c r="A100" s="158" t="s">
        <v>583</v>
      </c>
      <c r="B100" s="65">
        <v>0</v>
      </c>
      <c r="C100" s="66">
        <v>0</v>
      </c>
      <c r="D100" s="65">
        <v>1</v>
      </c>
      <c r="E100" s="66">
        <v>0</v>
      </c>
      <c r="F100" s="67"/>
      <c r="G100" s="65">
        <f>B100-C100</f>
        <v>0</v>
      </c>
      <c r="H100" s="66">
        <f>D100-E100</f>
        <v>1</v>
      </c>
      <c r="I100" s="20" t="str">
        <f>IF(C100=0, "-", IF(G100/C100&lt;10, G100/C100, "&gt;999%"))</f>
        <v>-</v>
      </c>
      <c r="J100" s="21" t="str">
        <f>IF(E100=0, "-", IF(H100/E100&lt;10, H100/E100, "&gt;999%"))</f>
        <v>-</v>
      </c>
    </row>
    <row r="101" spans="1:10" s="160" customFormat="1" x14ac:dyDescent="0.2">
      <c r="A101" s="178" t="s">
        <v>675</v>
      </c>
      <c r="B101" s="71">
        <v>0</v>
      </c>
      <c r="C101" s="72">
        <v>0</v>
      </c>
      <c r="D101" s="71">
        <v>13</v>
      </c>
      <c r="E101" s="72">
        <v>33</v>
      </c>
      <c r="F101" s="73"/>
      <c r="G101" s="71">
        <f>B101-C101</f>
        <v>0</v>
      </c>
      <c r="H101" s="72">
        <f>D101-E101</f>
        <v>-20</v>
      </c>
      <c r="I101" s="37" t="str">
        <f>IF(C101=0, "-", IF(G101/C101&lt;10, G101/C101, "&gt;999%"))</f>
        <v>-</v>
      </c>
      <c r="J101" s="38">
        <f>IF(E101=0, "-", IF(H101/E101&lt;10, H101/E101, "&gt;999%"))</f>
        <v>-0.60606060606060608</v>
      </c>
    </row>
    <row r="102" spans="1:10" x14ac:dyDescent="0.2">
      <c r="A102" s="177"/>
      <c r="B102" s="143"/>
      <c r="C102" s="144"/>
      <c r="D102" s="143"/>
      <c r="E102" s="144"/>
      <c r="F102" s="145"/>
      <c r="G102" s="143"/>
      <c r="H102" s="144"/>
      <c r="I102" s="151"/>
      <c r="J102" s="152"/>
    </row>
    <row r="103" spans="1:10" s="139" customFormat="1" x14ac:dyDescent="0.2">
      <c r="A103" s="159" t="s">
        <v>42</v>
      </c>
      <c r="B103" s="65"/>
      <c r="C103" s="66"/>
      <c r="D103" s="65"/>
      <c r="E103" s="66"/>
      <c r="F103" s="67"/>
      <c r="G103" s="65"/>
      <c r="H103" s="66"/>
      <c r="I103" s="20"/>
      <c r="J103" s="21"/>
    </row>
    <row r="104" spans="1:10" x14ac:dyDescent="0.2">
      <c r="A104" s="158" t="s">
        <v>359</v>
      </c>
      <c r="B104" s="65">
        <v>3</v>
      </c>
      <c r="C104" s="66">
        <v>3</v>
      </c>
      <c r="D104" s="65">
        <v>51</v>
      </c>
      <c r="E104" s="66">
        <v>75</v>
      </c>
      <c r="F104" s="67"/>
      <c r="G104" s="65">
        <f>B104-C104</f>
        <v>0</v>
      </c>
      <c r="H104" s="66">
        <f>D104-E104</f>
        <v>-24</v>
      </c>
      <c r="I104" s="20">
        <f>IF(C104=0, "-", IF(G104/C104&lt;10, G104/C104, "&gt;999%"))</f>
        <v>0</v>
      </c>
      <c r="J104" s="21">
        <f>IF(E104=0, "-", IF(H104/E104&lt;10, H104/E104, "&gt;999%"))</f>
        <v>-0.32</v>
      </c>
    </row>
    <row r="105" spans="1:10" s="160" customFormat="1" x14ac:dyDescent="0.2">
      <c r="A105" s="178" t="s">
        <v>676</v>
      </c>
      <c r="B105" s="71">
        <v>3</v>
      </c>
      <c r="C105" s="72">
        <v>3</v>
      </c>
      <c r="D105" s="71">
        <v>51</v>
      </c>
      <c r="E105" s="72">
        <v>75</v>
      </c>
      <c r="F105" s="73"/>
      <c r="G105" s="71">
        <f>B105-C105</f>
        <v>0</v>
      </c>
      <c r="H105" s="72">
        <f>D105-E105</f>
        <v>-24</v>
      </c>
      <c r="I105" s="37">
        <f>IF(C105=0, "-", IF(G105/C105&lt;10, G105/C105, "&gt;999%"))</f>
        <v>0</v>
      </c>
      <c r="J105" s="38">
        <f>IF(E105=0, "-", IF(H105/E105&lt;10, H105/E105, "&gt;999%"))</f>
        <v>-0.32</v>
      </c>
    </row>
    <row r="106" spans="1:10" x14ac:dyDescent="0.2">
      <c r="A106" s="177"/>
      <c r="B106" s="143"/>
      <c r="C106" s="144"/>
      <c r="D106" s="143"/>
      <c r="E106" s="144"/>
      <c r="F106" s="145"/>
      <c r="G106" s="143"/>
      <c r="H106" s="144"/>
      <c r="I106" s="151"/>
      <c r="J106" s="152"/>
    </row>
    <row r="107" spans="1:10" s="139" customFormat="1" x14ac:dyDescent="0.2">
      <c r="A107" s="159" t="s">
        <v>43</v>
      </c>
      <c r="B107" s="65"/>
      <c r="C107" s="66"/>
      <c r="D107" s="65"/>
      <c r="E107" s="66"/>
      <c r="F107" s="67"/>
      <c r="G107" s="65"/>
      <c r="H107" s="66"/>
      <c r="I107" s="20"/>
      <c r="J107" s="21"/>
    </row>
    <row r="108" spans="1:10" x14ac:dyDescent="0.2">
      <c r="A108" s="158" t="s">
        <v>323</v>
      </c>
      <c r="B108" s="65">
        <v>0</v>
      </c>
      <c r="C108" s="66">
        <v>3</v>
      </c>
      <c r="D108" s="65">
        <v>18</v>
      </c>
      <c r="E108" s="66">
        <v>36</v>
      </c>
      <c r="F108" s="67"/>
      <c r="G108" s="65">
        <f>B108-C108</f>
        <v>-3</v>
      </c>
      <c r="H108" s="66">
        <f>D108-E108</f>
        <v>-18</v>
      </c>
      <c r="I108" s="20">
        <f>IF(C108=0, "-", IF(G108/C108&lt;10, G108/C108, "&gt;999%"))</f>
        <v>-1</v>
      </c>
      <c r="J108" s="21">
        <f>IF(E108=0, "-", IF(H108/E108&lt;10, H108/E108, "&gt;999%"))</f>
        <v>-0.5</v>
      </c>
    </row>
    <row r="109" spans="1:10" x14ac:dyDescent="0.2">
      <c r="A109" s="158" t="s">
        <v>198</v>
      </c>
      <c r="B109" s="65">
        <v>27</v>
      </c>
      <c r="C109" s="66">
        <v>14</v>
      </c>
      <c r="D109" s="65">
        <v>168</v>
      </c>
      <c r="E109" s="66">
        <v>234</v>
      </c>
      <c r="F109" s="67"/>
      <c r="G109" s="65">
        <f>B109-C109</f>
        <v>13</v>
      </c>
      <c r="H109" s="66">
        <f>D109-E109</f>
        <v>-66</v>
      </c>
      <c r="I109" s="20">
        <f>IF(C109=0, "-", IF(G109/C109&lt;10, G109/C109, "&gt;999%"))</f>
        <v>0.9285714285714286</v>
      </c>
      <c r="J109" s="21">
        <f>IF(E109=0, "-", IF(H109/E109&lt;10, H109/E109, "&gt;999%"))</f>
        <v>-0.28205128205128205</v>
      </c>
    </row>
    <row r="110" spans="1:10" x14ac:dyDescent="0.2">
      <c r="A110" s="158" t="s">
        <v>384</v>
      </c>
      <c r="B110" s="65">
        <v>3</v>
      </c>
      <c r="C110" s="66">
        <v>4</v>
      </c>
      <c r="D110" s="65">
        <v>39</v>
      </c>
      <c r="E110" s="66">
        <v>75</v>
      </c>
      <c r="F110" s="67"/>
      <c r="G110" s="65">
        <f>B110-C110</f>
        <v>-1</v>
      </c>
      <c r="H110" s="66">
        <f>D110-E110</f>
        <v>-36</v>
      </c>
      <c r="I110" s="20">
        <f>IF(C110=0, "-", IF(G110/C110&lt;10, G110/C110, "&gt;999%"))</f>
        <v>-0.25</v>
      </c>
      <c r="J110" s="21">
        <f>IF(E110=0, "-", IF(H110/E110&lt;10, H110/E110, "&gt;999%"))</f>
        <v>-0.48</v>
      </c>
    </row>
    <row r="111" spans="1:10" s="160" customFormat="1" x14ac:dyDescent="0.2">
      <c r="A111" s="178" t="s">
        <v>677</v>
      </c>
      <c r="B111" s="71">
        <v>30</v>
      </c>
      <c r="C111" s="72">
        <v>21</v>
      </c>
      <c r="D111" s="71">
        <v>225</v>
      </c>
      <c r="E111" s="72">
        <v>345</v>
      </c>
      <c r="F111" s="73"/>
      <c r="G111" s="71">
        <f>B111-C111</f>
        <v>9</v>
      </c>
      <c r="H111" s="72">
        <f>D111-E111</f>
        <v>-120</v>
      </c>
      <c r="I111" s="37">
        <f>IF(C111=0, "-", IF(G111/C111&lt;10, G111/C111, "&gt;999%"))</f>
        <v>0.42857142857142855</v>
      </c>
      <c r="J111" s="38">
        <f>IF(E111=0, "-", IF(H111/E111&lt;10, H111/E111, "&gt;999%"))</f>
        <v>-0.34782608695652173</v>
      </c>
    </row>
    <row r="112" spans="1:10" x14ac:dyDescent="0.2">
      <c r="A112" s="177"/>
      <c r="B112" s="143"/>
      <c r="C112" s="144"/>
      <c r="D112" s="143"/>
      <c r="E112" s="144"/>
      <c r="F112" s="145"/>
      <c r="G112" s="143"/>
      <c r="H112" s="144"/>
      <c r="I112" s="151"/>
      <c r="J112" s="152"/>
    </row>
    <row r="113" spans="1:10" s="139" customFormat="1" x14ac:dyDescent="0.2">
      <c r="A113" s="159" t="s">
        <v>44</v>
      </c>
      <c r="B113" s="65"/>
      <c r="C113" s="66"/>
      <c r="D113" s="65"/>
      <c r="E113" s="66"/>
      <c r="F113" s="67"/>
      <c r="G113" s="65"/>
      <c r="H113" s="66"/>
      <c r="I113" s="20"/>
      <c r="J113" s="21"/>
    </row>
    <row r="114" spans="1:10" x14ac:dyDescent="0.2">
      <c r="A114" s="158" t="s">
        <v>521</v>
      </c>
      <c r="B114" s="65">
        <v>0</v>
      </c>
      <c r="C114" s="66">
        <v>4</v>
      </c>
      <c r="D114" s="65">
        <v>4</v>
      </c>
      <c r="E114" s="66">
        <v>32</v>
      </c>
      <c r="F114" s="67"/>
      <c r="G114" s="65">
        <f>B114-C114</f>
        <v>-4</v>
      </c>
      <c r="H114" s="66">
        <f>D114-E114</f>
        <v>-28</v>
      </c>
      <c r="I114" s="20">
        <f>IF(C114=0, "-", IF(G114/C114&lt;10, G114/C114, "&gt;999%"))</f>
        <v>-1</v>
      </c>
      <c r="J114" s="21">
        <f>IF(E114=0, "-", IF(H114/E114&lt;10, H114/E114, "&gt;999%"))</f>
        <v>-0.875</v>
      </c>
    </row>
    <row r="115" spans="1:10" x14ac:dyDescent="0.2">
      <c r="A115" s="158" t="s">
        <v>568</v>
      </c>
      <c r="B115" s="65">
        <v>20</v>
      </c>
      <c r="C115" s="66">
        <v>35</v>
      </c>
      <c r="D115" s="65">
        <v>178</v>
      </c>
      <c r="E115" s="66">
        <v>245</v>
      </c>
      <c r="F115" s="67"/>
      <c r="G115" s="65">
        <f>B115-C115</f>
        <v>-15</v>
      </c>
      <c r="H115" s="66">
        <f>D115-E115</f>
        <v>-67</v>
      </c>
      <c r="I115" s="20">
        <f>IF(C115=0, "-", IF(G115/C115&lt;10, G115/C115, "&gt;999%"))</f>
        <v>-0.42857142857142855</v>
      </c>
      <c r="J115" s="21">
        <f>IF(E115=0, "-", IF(H115/E115&lt;10, H115/E115, "&gt;999%"))</f>
        <v>-0.27346938775510204</v>
      </c>
    </row>
    <row r="116" spans="1:10" s="160" customFormat="1" x14ac:dyDescent="0.2">
      <c r="A116" s="178" t="s">
        <v>678</v>
      </c>
      <c r="B116" s="71">
        <v>20</v>
      </c>
      <c r="C116" s="72">
        <v>39</v>
      </c>
      <c r="D116" s="71">
        <v>182</v>
      </c>
      <c r="E116" s="72">
        <v>277</v>
      </c>
      <c r="F116" s="73"/>
      <c r="G116" s="71">
        <f>B116-C116</f>
        <v>-19</v>
      </c>
      <c r="H116" s="72">
        <f>D116-E116</f>
        <v>-95</v>
      </c>
      <c r="I116" s="37">
        <f>IF(C116=0, "-", IF(G116/C116&lt;10, G116/C116, "&gt;999%"))</f>
        <v>-0.48717948717948717</v>
      </c>
      <c r="J116" s="38">
        <f>IF(E116=0, "-", IF(H116/E116&lt;10, H116/E116, "&gt;999%"))</f>
        <v>-0.34296028880866425</v>
      </c>
    </row>
    <row r="117" spans="1:10" x14ac:dyDescent="0.2">
      <c r="A117" s="177"/>
      <c r="B117" s="143"/>
      <c r="C117" s="144"/>
      <c r="D117" s="143"/>
      <c r="E117" s="144"/>
      <c r="F117" s="145"/>
      <c r="G117" s="143"/>
      <c r="H117" s="144"/>
      <c r="I117" s="151"/>
      <c r="J117" s="152"/>
    </row>
    <row r="118" spans="1:10" s="139" customFormat="1" x14ac:dyDescent="0.2">
      <c r="A118" s="159" t="s">
        <v>45</v>
      </c>
      <c r="B118" s="65"/>
      <c r="C118" s="66"/>
      <c r="D118" s="65"/>
      <c r="E118" s="66"/>
      <c r="F118" s="67"/>
      <c r="G118" s="65"/>
      <c r="H118" s="66"/>
      <c r="I118" s="20"/>
      <c r="J118" s="21"/>
    </row>
    <row r="119" spans="1:10" x14ac:dyDescent="0.2">
      <c r="A119" s="158" t="s">
        <v>372</v>
      </c>
      <c r="B119" s="65">
        <v>1</v>
      </c>
      <c r="C119" s="66">
        <v>9</v>
      </c>
      <c r="D119" s="65">
        <v>13</v>
      </c>
      <c r="E119" s="66">
        <v>225</v>
      </c>
      <c r="F119" s="67"/>
      <c r="G119" s="65">
        <f t="shared" ref="G119:G132" si="12">B119-C119</f>
        <v>-8</v>
      </c>
      <c r="H119" s="66">
        <f t="shared" ref="H119:H132" si="13">D119-E119</f>
        <v>-212</v>
      </c>
      <c r="I119" s="20">
        <f t="shared" ref="I119:I132" si="14">IF(C119=0, "-", IF(G119/C119&lt;10, G119/C119, "&gt;999%"))</f>
        <v>-0.88888888888888884</v>
      </c>
      <c r="J119" s="21">
        <f t="shared" ref="J119:J132" si="15">IF(E119=0, "-", IF(H119/E119&lt;10, H119/E119, "&gt;999%"))</f>
        <v>-0.94222222222222218</v>
      </c>
    </row>
    <row r="120" spans="1:10" x14ac:dyDescent="0.2">
      <c r="A120" s="158" t="s">
        <v>452</v>
      </c>
      <c r="B120" s="65">
        <v>29</v>
      </c>
      <c r="C120" s="66">
        <v>34</v>
      </c>
      <c r="D120" s="65">
        <v>775</v>
      </c>
      <c r="E120" s="66">
        <v>797</v>
      </c>
      <c r="F120" s="67"/>
      <c r="G120" s="65">
        <f t="shared" si="12"/>
        <v>-5</v>
      </c>
      <c r="H120" s="66">
        <f t="shared" si="13"/>
        <v>-22</v>
      </c>
      <c r="I120" s="20">
        <f t="shared" si="14"/>
        <v>-0.14705882352941177</v>
      </c>
      <c r="J120" s="21">
        <f t="shared" si="15"/>
        <v>-2.7603513174404015E-2</v>
      </c>
    </row>
    <row r="121" spans="1:10" x14ac:dyDescent="0.2">
      <c r="A121" s="158" t="s">
        <v>417</v>
      </c>
      <c r="B121" s="65">
        <v>139</v>
      </c>
      <c r="C121" s="66">
        <v>75</v>
      </c>
      <c r="D121" s="65">
        <v>771</v>
      </c>
      <c r="E121" s="66">
        <v>1464</v>
      </c>
      <c r="F121" s="67"/>
      <c r="G121" s="65">
        <f t="shared" si="12"/>
        <v>64</v>
      </c>
      <c r="H121" s="66">
        <f t="shared" si="13"/>
        <v>-693</v>
      </c>
      <c r="I121" s="20">
        <f t="shared" si="14"/>
        <v>0.85333333333333339</v>
      </c>
      <c r="J121" s="21">
        <f t="shared" si="15"/>
        <v>-0.47336065573770492</v>
      </c>
    </row>
    <row r="122" spans="1:10" x14ac:dyDescent="0.2">
      <c r="A122" s="158" t="s">
        <v>453</v>
      </c>
      <c r="B122" s="65">
        <v>171</v>
      </c>
      <c r="C122" s="66">
        <v>178</v>
      </c>
      <c r="D122" s="65">
        <v>2114</v>
      </c>
      <c r="E122" s="66">
        <v>2294</v>
      </c>
      <c r="F122" s="67"/>
      <c r="G122" s="65">
        <f t="shared" si="12"/>
        <v>-7</v>
      </c>
      <c r="H122" s="66">
        <f t="shared" si="13"/>
        <v>-180</v>
      </c>
      <c r="I122" s="20">
        <f t="shared" si="14"/>
        <v>-3.9325842696629212E-2</v>
      </c>
      <c r="J122" s="21">
        <f t="shared" si="15"/>
        <v>-7.8465562336530084E-2</v>
      </c>
    </row>
    <row r="123" spans="1:10" x14ac:dyDescent="0.2">
      <c r="A123" s="158" t="s">
        <v>202</v>
      </c>
      <c r="B123" s="65">
        <v>14</v>
      </c>
      <c r="C123" s="66">
        <v>0</v>
      </c>
      <c r="D123" s="65">
        <v>66</v>
      </c>
      <c r="E123" s="66">
        <v>1</v>
      </c>
      <c r="F123" s="67"/>
      <c r="G123" s="65">
        <f t="shared" si="12"/>
        <v>14</v>
      </c>
      <c r="H123" s="66">
        <f t="shared" si="13"/>
        <v>65</v>
      </c>
      <c r="I123" s="20" t="str">
        <f t="shared" si="14"/>
        <v>-</v>
      </c>
      <c r="J123" s="21" t="str">
        <f t="shared" si="15"/>
        <v>&gt;999%</v>
      </c>
    </row>
    <row r="124" spans="1:10" x14ac:dyDescent="0.2">
      <c r="A124" s="158" t="s">
        <v>223</v>
      </c>
      <c r="B124" s="65">
        <v>29</v>
      </c>
      <c r="C124" s="66">
        <v>108</v>
      </c>
      <c r="D124" s="65">
        <v>725</v>
      </c>
      <c r="E124" s="66">
        <v>1578</v>
      </c>
      <c r="F124" s="67"/>
      <c r="G124" s="65">
        <f t="shared" si="12"/>
        <v>-79</v>
      </c>
      <c r="H124" s="66">
        <f t="shared" si="13"/>
        <v>-853</v>
      </c>
      <c r="I124" s="20">
        <f t="shared" si="14"/>
        <v>-0.73148148148148151</v>
      </c>
      <c r="J124" s="21">
        <f t="shared" si="15"/>
        <v>-0.54055766793409377</v>
      </c>
    </row>
    <row r="125" spans="1:10" x14ac:dyDescent="0.2">
      <c r="A125" s="158" t="s">
        <v>254</v>
      </c>
      <c r="B125" s="65">
        <v>0</v>
      </c>
      <c r="C125" s="66">
        <v>9</v>
      </c>
      <c r="D125" s="65">
        <v>64</v>
      </c>
      <c r="E125" s="66">
        <v>304</v>
      </c>
      <c r="F125" s="67"/>
      <c r="G125" s="65">
        <f t="shared" si="12"/>
        <v>-9</v>
      </c>
      <c r="H125" s="66">
        <f t="shared" si="13"/>
        <v>-240</v>
      </c>
      <c r="I125" s="20">
        <f t="shared" si="14"/>
        <v>-1</v>
      </c>
      <c r="J125" s="21">
        <f t="shared" si="15"/>
        <v>-0.78947368421052633</v>
      </c>
    </row>
    <row r="126" spans="1:10" x14ac:dyDescent="0.2">
      <c r="A126" s="158" t="s">
        <v>326</v>
      </c>
      <c r="B126" s="65">
        <v>213</v>
      </c>
      <c r="C126" s="66">
        <v>128</v>
      </c>
      <c r="D126" s="65">
        <v>1202</v>
      </c>
      <c r="E126" s="66">
        <v>1917</v>
      </c>
      <c r="F126" s="67"/>
      <c r="G126" s="65">
        <f t="shared" si="12"/>
        <v>85</v>
      </c>
      <c r="H126" s="66">
        <f t="shared" si="13"/>
        <v>-715</v>
      </c>
      <c r="I126" s="20">
        <f t="shared" si="14"/>
        <v>0.6640625</v>
      </c>
      <c r="J126" s="21">
        <f t="shared" si="15"/>
        <v>-0.37297861241523211</v>
      </c>
    </row>
    <row r="127" spans="1:10" x14ac:dyDescent="0.2">
      <c r="A127" s="158" t="s">
        <v>373</v>
      </c>
      <c r="B127" s="65">
        <v>44</v>
      </c>
      <c r="C127" s="66">
        <v>0</v>
      </c>
      <c r="D127" s="65">
        <v>187</v>
      </c>
      <c r="E127" s="66">
        <v>0</v>
      </c>
      <c r="F127" s="67"/>
      <c r="G127" s="65">
        <f t="shared" si="12"/>
        <v>44</v>
      </c>
      <c r="H127" s="66">
        <f t="shared" si="13"/>
        <v>187</v>
      </c>
      <c r="I127" s="20" t="str">
        <f t="shared" si="14"/>
        <v>-</v>
      </c>
      <c r="J127" s="21" t="str">
        <f t="shared" si="15"/>
        <v>-</v>
      </c>
    </row>
    <row r="128" spans="1:10" x14ac:dyDescent="0.2">
      <c r="A128" s="158" t="s">
        <v>536</v>
      </c>
      <c r="B128" s="65">
        <v>123</v>
      </c>
      <c r="C128" s="66">
        <v>136</v>
      </c>
      <c r="D128" s="65">
        <v>983</v>
      </c>
      <c r="E128" s="66">
        <v>1672</v>
      </c>
      <c r="F128" s="67"/>
      <c r="G128" s="65">
        <f t="shared" si="12"/>
        <v>-13</v>
      </c>
      <c r="H128" s="66">
        <f t="shared" si="13"/>
        <v>-689</v>
      </c>
      <c r="I128" s="20">
        <f t="shared" si="14"/>
        <v>-9.5588235294117641E-2</v>
      </c>
      <c r="J128" s="21">
        <f t="shared" si="15"/>
        <v>-0.41208133971291866</v>
      </c>
    </row>
    <row r="129" spans="1:10" x14ac:dyDescent="0.2">
      <c r="A129" s="158" t="s">
        <v>548</v>
      </c>
      <c r="B129" s="65">
        <v>1243</v>
      </c>
      <c r="C129" s="66">
        <v>1180</v>
      </c>
      <c r="D129" s="65">
        <v>11649</v>
      </c>
      <c r="E129" s="66">
        <v>11811</v>
      </c>
      <c r="F129" s="67"/>
      <c r="G129" s="65">
        <f t="shared" si="12"/>
        <v>63</v>
      </c>
      <c r="H129" s="66">
        <f t="shared" si="13"/>
        <v>-162</v>
      </c>
      <c r="I129" s="20">
        <f t="shared" si="14"/>
        <v>5.3389830508474574E-2</v>
      </c>
      <c r="J129" s="21">
        <f t="shared" si="15"/>
        <v>-1.3716027432054865E-2</v>
      </c>
    </row>
    <row r="130" spans="1:10" x14ac:dyDescent="0.2">
      <c r="A130" s="158" t="s">
        <v>526</v>
      </c>
      <c r="B130" s="65">
        <v>110</v>
      </c>
      <c r="C130" s="66">
        <v>68</v>
      </c>
      <c r="D130" s="65">
        <v>897</v>
      </c>
      <c r="E130" s="66">
        <v>802</v>
      </c>
      <c r="F130" s="67"/>
      <c r="G130" s="65">
        <f t="shared" si="12"/>
        <v>42</v>
      </c>
      <c r="H130" s="66">
        <f t="shared" si="13"/>
        <v>95</v>
      </c>
      <c r="I130" s="20">
        <f t="shared" si="14"/>
        <v>0.61764705882352944</v>
      </c>
      <c r="J130" s="21">
        <f t="shared" si="15"/>
        <v>0.11845386533665836</v>
      </c>
    </row>
    <row r="131" spans="1:10" x14ac:dyDescent="0.2">
      <c r="A131" s="158" t="s">
        <v>569</v>
      </c>
      <c r="B131" s="65">
        <v>58</v>
      </c>
      <c r="C131" s="66">
        <v>49</v>
      </c>
      <c r="D131" s="65">
        <v>426</v>
      </c>
      <c r="E131" s="66">
        <v>403</v>
      </c>
      <c r="F131" s="67"/>
      <c r="G131" s="65">
        <f t="shared" si="12"/>
        <v>9</v>
      </c>
      <c r="H131" s="66">
        <f t="shared" si="13"/>
        <v>23</v>
      </c>
      <c r="I131" s="20">
        <f t="shared" si="14"/>
        <v>0.18367346938775511</v>
      </c>
      <c r="J131" s="21">
        <f t="shared" si="15"/>
        <v>5.7071960297766747E-2</v>
      </c>
    </row>
    <row r="132" spans="1:10" s="160" customFormat="1" x14ac:dyDescent="0.2">
      <c r="A132" s="178" t="s">
        <v>679</v>
      </c>
      <c r="B132" s="71">
        <v>2174</v>
      </c>
      <c r="C132" s="72">
        <v>1974</v>
      </c>
      <c r="D132" s="71">
        <v>19872</v>
      </c>
      <c r="E132" s="72">
        <v>23268</v>
      </c>
      <c r="F132" s="73"/>
      <c r="G132" s="71">
        <f t="shared" si="12"/>
        <v>200</v>
      </c>
      <c r="H132" s="72">
        <f t="shared" si="13"/>
        <v>-3396</v>
      </c>
      <c r="I132" s="37">
        <f t="shared" si="14"/>
        <v>0.10131712259371833</v>
      </c>
      <c r="J132" s="38">
        <f t="shared" si="15"/>
        <v>-0.14595152140278495</v>
      </c>
    </row>
    <row r="133" spans="1:10" x14ac:dyDescent="0.2">
      <c r="A133" s="177"/>
      <c r="B133" s="143"/>
      <c r="C133" s="144"/>
      <c r="D133" s="143"/>
      <c r="E133" s="144"/>
      <c r="F133" s="145"/>
      <c r="G133" s="143"/>
      <c r="H133" s="144"/>
      <c r="I133" s="151"/>
      <c r="J133" s="152"/>
    </row>
    <row r="134" spans="1:10" s="139" customFormat="1" x14ac:dyDescent="0.2">
      <c r="A134" s="159" t="s">
        <v>46</v>
      </c>
      <c r="B134" s="65"/>
      <c r="C134" s="66"/>
      <c r="D134" s="65"/>
      <c r="E134" s="66"/>
      <c r="F134" s="67"/>
      <c r="G134" s="65"/>
      <c r="H134" s="66"/>
      <c r="I134" s="20"/>
      <c r="J134" s="21"/>
    </row>
    <row r="135" spans="1:10" x14ac:dyDescent="0.2">
      <c r="A135" s="158" t="s">
        <v>596</v>
      </c>
      <c r="B135" s="65">
        <v>8</v>
      </c>
      <c r="C135" s="66">
        <v>8</v>
      </c>
      <c r="D135" s="65">
        <v>65</v>
      </c>
      <c r="E135" s="66">
        <v>99</v>
      </c>
      <c r="F135" s="67"/>
      <c r="G135" s="65">
        <f>B135-C135</f>
        <v>0</v>
      </c>
      <c r="H135" s="66">
        <f>D135-E135</f>
        <v>-34</v>
      </c>
      <c r="I135" s="20">
        <f>IF(C135=0, "-", IF(G135/C135&lt;10, G135/C135, "&gt;999%"))</f>
        <v>0</v>
      </c>
      <c r="J135" s="21">
        <f>IF(E135=0, "-", IF(H135/E135&lt;10, H135/E135, "&gt;999%"))</f>
        <v>-0.34343434343434343</v>
      </c>
    </row>
    <row r="136" spans="1:10" s="160" customFormat="1" x14ac:dyDescent="0.2">
      <c r="A136" s="178" t="s">
        <v>680</v>
      </c>
      <c r="B136" s="71">
        <v>8</v>
      </c>
      <c r="C136" s="72">
        <v>8</v>
      </c>
      <c r="D136" s="71">
        <v>65</v>
      </c>
      <c r="E136" s="72">
        <v>99</v>
      </c>
      <c r="F136" s="73"/>
      <c r="G136" s="71">
        <f>B136-C136</f>
        <v>0</v>
      </c>
      <c r="H136" s="72">
        <f>D136-E136</f>
        <v>-34</v>
      </c>
      <c r="I136" s="37">
        <f>IF(C136=0, "-", IF(G136/C136&lt;10, G136/C136, "&gt;999%"))</f>
        <v>0</v>
      </c>
      <c r="J136" s="38">
        <f>IF(E136=0, "-", IF(H136/E136&lt;10, H136/E136, "&gt;999%"))</f>
        <v>-0.34343434343434343</v>
      </c>
    </row>
    <row r="137" spans="1:10" x14ac:dyDescent="0.2">
      <c r="A137" s="177"/>
      <c r="B137" s="143"/>
      <c r="C137" s="144"/>
      <c r="D137" s="143"/>
      <c r="E137" s="144"/>
      <c r="F137" s="145"/>
      <c r="G137" s="143"/>
      <c r="H137" s="144"/>
      <c r="I137" s="151"/>
      <c r="J137" s="152"/>
    </row>
    <row r="138" spans="1:10" s="139" customFormat="1" x14ac:dyDescent="0.2">
      <c r="A138" s="159" t="s">
        <v>47</v>
      </c>
      <c r="B138" s="65"/>
      <c r="C138" s="66"/>
      <c r="D138" s="65"/>
      <c r="E138" s="66"/>
      <c r="F138" s="67"/>
      <c r="G138" s="65"/>
      <c r="H138" s="66"/>
      <c r="I138" s="20"/>
      <c r="J138" s="21"/>
    </row>
    <row r="139" spans="1:10" x14ac:dyDescent="0.2">
      <c r="A139" s="158" t="s">
        <v>570</v>
      </c>
      <c r="B139" s="65">
        <v>37</v>
      </c>
      <c r="C139" s="66">
        <v>80</v>
      </c>
      <c r="D139" s="65">
        <v>369</v>
      </c>
      <c r="E139" s="66">
        <v>551</v>
      </c>
      <c r="F139" s="67"/>
      <c r="G139" s="65">
        <f>B139-C139</f>
        <v>-43</v>
      </c>
      <c r="H139" s="66">
        <f>D139-E139</f>
        <v>-182</v>
      </c>
      <c r="I139" s="20">
        <f>IF(C139=0, "-", IF(G139/C139&lt;10, G139/C139, "&gt;999%"))</f>
        <v>-0.53749999999999998</v>
      </c>
      <c r="J139" s="21">
        <f>IF(E139=0, "-", IF(H139/E139&lt;10, H139/E139, "&gt;999%"))</f>
        <v>-0.33030852994555354</v>
      </c>
    </row>
    <row r="140" spans="1:10" x14ac:dyDescent="0.2">
      <c r="A140" s="158" t="s">
        <v>584</v>
      </c>
      <c r="B140" s="65">
        <v>23</v>
      </c>
      <c r="C140" s="66">
        <v>29</v>
      </c>
      <c r="D140" s="65">
        <v>267</v>
      </c>
      <c r="E140" s="66">
        <v>300</v>
      </c>
      <c r="F140" s="67"/>
      <c r="G140" s="65">
        <f>B140-C140</f>
        <v>-6</v>
      </c>
      <c r="H140" s="66">
        <f>D140-E140</f>
        <v>-33</v>
      </c>
      <c r="I140" s="20">
        <f>IF(C140=0, "-", IF(G140/C140&lt;10, G140/C140, "&gt;999%"))</f>
        <v>-0.20689655172413793</v>
      </c>
      <c r="J140" s="21">
        <f>IF(E140=0, "-", IF(H140/E140&lt;10, H140/E140, "&gt;999%"))</f>
        <v>-0.11</v>
      </c>
    </row>
    <row r="141" spans="1:10" x14ac:dyDescent="0.2">
      <c r="A141" s="158" t="s">
        <v>597</v>
      </c>
      <c r="B141" s="65">
        <v>19</v>
      </c>
      <c r="C141" s="66">
        <v>3</v>
      </c>
      <c r="D141" s="65">
        <v>113</v>
      </c>
      <c r="E141" s="66">
        <v>187</v>
      </c>
      <c r="F141" s="67"/>
      <c r="G141" s="65">
        <f>B141-C141</f>
        <v>16</v>
      </c>
      <c r="H141" s="66">
        <f>D141-E141</f>
        <v>-74</v>
      </c>
      <c r="I141" s="20">
        <f>IF(C141=0, "-", IF(G141/C141&lt;10, G141/C141, "&gt;999%"))</f>
        <v>5.333333333333333</v>
      </c>
      <c r="J141" s="21">
        <f>IF(E141=0, "-", IF(H141/E141&lt;10, H141/E141, "&gt;999%"))</f>
        <v>-0.39572192513368987</v>
      </c>
    </row>
    <row r="142" spans="1:10" s="160" customFormat="1" x14ac:dyDescent="0.2">
      <c r="A142" s="178" t="s">
        <v>681</v>
      </c>
      <c r="B142" s="71">
        <v>79</v>
      </c>
      <c r="C142" s="72">
        <v>112</v>
      </c>
      <c r="D142" s="71">
        <v>749</v>
      </c>
      <c r="E142" s="72">
        <v>1038</v>
      </c>
      <c r="F142" s="73"/>
      <c r="G142" s="71">
        <f>B142-C142</f>
        <v>-33</v>
      </c>
      <c r="H142" s="72">
        <f>D142-E142</f>
        <v>-289</v>
      </c>
      <c r="I142" s="37">
        <f>IF(C142=0, "-", IF(G142/C142&lt;10, G142/C142, "&gt;999%"))</f>
        <v>-0.29464285714285715</v>
      </c>
      <c r="J142" s="38">
        <f>IF(E142=0, "-", IF(H142/E142&lt;10, H142/E142, "&gt;999%"))</f>
        <v>-0.27842003853564545</v>
      </c>
    </row>
    <row r="143" spans="1:10" x14ac:dyDescent="0.2">
      <c r="A143" s="177"/>
      <c r="B143" s="143"/>
      <c r="C143" s="144"/>
      <c r="D143" s="143"/>
      <c r="E143" s="144"/>
      <c r="F143" s="145"/>
      <c r="G143" s="143"/>
      <c r="H143" s="144"/>
      <c r="I143" s="151"/>
      <c r="J143" s="152"/>
    </row>
    <row r="144" spans="1:10" s="139" customFormat="1" x14ac:dyDescent="0.2">
      <c r="A144" s="159" t="s">
        <v>48</v>
      </c>
      <c r="B144" s="65"/>
      <c r="C144" s="66"/>
      <c r="D144" s="65"/>
      <c r="E144" s="66"/>
      <c r="F144" s="67"/>
      <c r="G144" s="65"/>
      <c r="H144" s="66"/>
      <c r="I144" s="20"/>
      <c r="J144" s="21"/>
    </row>
    <row r="145" spans="1:10" x14ac:dyDescent="0.2">
      <c r="A145" s="158" t="s">
        <v>272</v>
      </c>
      <c r="B145" s="65">
        <v>1</v>
      </c>
      <c r="C145" s="66">
        <v>0</v>
      </c>
      <c r="D145" s="65">
        <v>8</v>
      </c>
      <c r="E145" s="66">
        <v>5</v>
      </c>
      <c r="F145" s="67"/>
      <c r="G145" s="65">
        <f>B145-C145</f>
        <v>1</v>
      </c>
      <c r="H145" s="66">
        <f>D145-E145</f>
        <v>3</v>
      </c>
      <c r="I145" s="20" t="str">
        <f>IF(C145=0, "-", IF(G145/C145&lt;10, G145/C145, "&gt;999%"))</f>
        <v>-</v>
      </c>
      <c r="J145" s="21">
        <f>IF(E145=0, "-", IF(H145/E145&lt;10, H145/E145, "&gt;999%"))</f>
        <v>0.6</v>
      </c>
    </row>
    <row r="146" spans="1:10" x14ac:dyDescent="0.2">
      <c r="A146" s="158" t="s">
        <v>288</v>
      </c>
      <c r="B146" s="65">
        <v>0</v>
      </c>
      <c r="C146" s="66">
        <v>0</v>
      </c>
      <c r="D146" s="65">
        <v>8</v>
      </c>
      <c r="E146" s="66">
        <v>3</v>
      </c>
      <c r="F146" s="67"/>
      <c r="G146" s="65">
        <f>B146-C146</f>
        <v>0</v>
      </c>
      <c r="H146" s="66">
        <f>D146-E146</f>
        <v>5</v>
      </c>
      <c r="I146" s="20" t="str">
        <f>IF(C146=0, "-", IF(G146/C146&lt;10, G146/C146, "&gt;999%"))</f>
        <v>-</v>
      </c>
      <c r="J146" s="21">
        <f>IF(E146=0, "-", IF(H146/E146&lt;10, H146/E146, "&gt;999%"))</f>
        <v>1.6666666666666667</v>
      </c>
    </row>
    <row r="147" spans="1:10" x14ac:dyDescent="0.2">
      <c r="A147" s="158" t="s">
        <v>484</v>
      </c>
      <c r="B147" s="65">
        <v>2</v>
      </c>
      <c r="C147" s="66">
        <v>0</v>
      </c>
      <c r="D147" s="65">
        <v>5</v>
      </c>
      <c r="E147" s="66">
        <v>0</v>
      </c>
      <c r="F147" s="67"/>
      <c r="G147" s="65">
        <f>B147-C147</f>
        <v>2</v>
      </c>
      <c r="H147" s="66">
        <f>D147-E147</f>
        <v>5</v>
      </c>
      <c r="I147" s="20" t="str">
        <f>IF(C147=0, "-", IF(G147/C147&lt;10, G147/C147, "&gt;999%"))</f>
        <v>-</v>
      </c>
      <c r="J147" s="21" t="str">
        <f>IF(E147=0, "-", IF(H147/E147&lt;10, H147/E147, "&gt;999%"))</f>
        <v>-</v>
      </c>
    </row>
    <row r="148" spans="1:10" s="160" customFormat="1" x14ac:dyDescent="0.2">
      <c r="A148" s="178" t="s">
        <v>682</v>
      </c>
      <c r="B148" s="71">
        <v>3</v>
      </c>
      <c r="C148" s="72">
        <v>0</v>
      </c>
      <c r="D148" s="71">
        <v>21</v>
      </c>
      <c r="E148" s="72">
        <v>8</v>
      </c>
      <c r="F148" s="73"/>
      <c r="G148" s="71">
        <f>B148-C148</f>
        <v>3</v>
      </c>
      <c r="H148" s="72">
        <f>D148-E148</f>
        <v>13</v>
      </c>
      <c r="I148" s="37" t="str">
        <f>IF(C148=0, "-", IF(G148/C148&lt;10, G148/C148, "&gt;999%"))</f>
        <v>-</v>
      </c>
      <c r="J148" s="38">
        <f>IF(E148=0, "-", IF(H148/E148&lt;10, H148/E148, "&gt;999%"))</f>
        <v>1.625</v>
      </c>
    </row>
    <row r="149" spans="1:10" x14ac:dyDescent="0.2">
      <c r="A149" s="177"/>
      <c r="B149" s="143"/>
      <c r="C149" s="144"/>
      <c r="D149" s="143"/>
      <c r="E149" s="144"/>
      <c r="F149" s="145"/>
      <c r="G149" s="143"/>
      <c r="H149" s="144"/>
      <c r="I149" s="151"/>
      <c r="J149" s="152"/>
    </row>
    <row r="150" spans="1:10" s="139" customFormat="1" x14ac:dyDescent="0.2">
      <c r="A150" s="159" t="s">
        <v>49</v>
      </c>
      <c r="B150" s="65"/>
      <c r="C150" s="66"/>
      <c r="D150" s="65"/>
      <c r="E150" s="66"/>
      <c r="F150" s="67"/>
      <c r="G150" s="65"/>
      <c r="H150" s="66"/>
      <c r="I150" s="20"/>
      <c r="J150" s="21"/>
    </row>
    <row r="151" spans="1:10" x14ac:dyDescent="0.2">
      <c r="A151" s="158" t="s">
        <v>549</v>
      </c>
      <c r="B151" s="65">
        <v>28</v>
      </c>
      <c r="C151" s="66">
        <v>0</v>
      </c>
      <c r="D151" s="65">
        <v>28</v>
      </c>
      <c r="E151" s="66">
        <v>0</v>
      </c>
      <c r="F151" s="67"/>
      <c r="G151" s="65">
        <f>B151-C151</f>
        <v>28</v>
      </c>
      <c r="H151" s="66">
        <f>D151-E151</f>
        <v>28</v>
      </c>
      <c r="I151" s="20" t="str">
        <f>IF(C151=0, "-", IF(G151/C151&lt;10, G151/C151, "&gt;999%"))</f>
        <v>-</v>
      </c>
      <c r="J151" s="21" t="str">
        <f>IF(E151=0, "-", IF(H151/E151&lt;10, H151/E151, "&gt;999%"))</f>
        <v>-</v>
      </c>
    </row>
    <row r="152" spans="1:10" x14ac:dyDescent="0.2">
      <c r="A152" s="158" t="s">
        <v>537</v>
      </c>
      <c r="B152" s="65">
        <v>6</v>
      </c>
      <c r="C152" s="66">
        <v>12</v>
      </c>
      <c r="D152" s="65">
        <v>187</v>
      </c>
      <c r="E152" s="66">
        <v>185</v>
      </c>
      <c r="F152" s="67"/>
      <c r="G152" s="65">
        <f>B152-C152</f>
        <v>-6</v>
      </c>
      <c r="H152" s="66">
        <f>D152-E152</f>
        <v>2</v>
      </c>
      <c r="I152" s="20">
        <f>IF(C152=0, "-", IF(G152/C152&lt;10, G152/C152, "&gt;999%"))</f>
        <v>-0.5</v>
      </c>
      <c r="J152" s="21">
        <f>IF(E152=0, "-", IF(H152/E152&lt;10, H152/E152, "&gt;999%"))</f>
        <v>1.0810810810810811E-2</v>
      </c>
    </row>
    <row r="153" spans="1:10" x14ac:dyDescent="0.2">
      <c r="A153" s="158" t="s">
        <v>550</v>
      </c>
      <c r="B153" s="65">
        <v>3</v>
      </c>
      <c r="C153" s="66">
        <v>3</v>
      </c>
      <c r="D153" s="65">
        <v>73</v>
      </c>
      <c r="E153" s="66">
        <v>85</v>
      </c>
      <c r="F153" s="67"/>
      <c r="G153" s="65">
        <f>B153-C153</f>
        <v>0</v>
      </c>
      <c r="H153" s="66">
        <f>D153-E153</f>
        <v>-12</v>
      </c>
      <c r="I153" s="20">
        <f>IF(C153=0, "-", IF(G153/C153&lt;10, G153/C153, "&gt;999%"))</f>
        <v>0</v>
      </c>
      <c r="J153" s="21">
        <f>IF(E153=0, "-", IF(H153/E153&lt;10, H153/E153, "&gt;999%"))</f>
        <v>-0.14117647058823529</v>
      </c>
    </row>
    <row r="154" spans="1:10" s="160" customFormat="1" x14ac:dyDescent="0.2">
      <c r="A154" s="178" t="s">
        <v>683</v>
      </c>
      <c r="B154" s="71">
        <v>37</v>
      </c>
      <c r="C154" s="72">
        <v>15</v>
      </c>
      <c r="D154" s="71">
        <v>288</v>
      </c>
      <c r="E154" s="72">
        <v>270</v>
      </c>
      <c r="F154" s="73"/>
      <c r="G154" s="71">
        <f>B154-C154</f>
        <v>22</v>
      </c>
      <c r="H154" s="72">
        <f>D154-E154</f>
        <v>18</v>
      </c>
      <c r="I154" s="37">
        <f>IF(C154=0, "-", IF(G154/C154&lt;10, G154/C154, "&gt;999%"))</f>
        <v>1.4666666666666666</v>
      </c>
      <c r="J154" s="38">
        <f>IF(E154=0, "-", IF(H154/E154&lt;10, H154/E154, "&gt;999%"))</f>
        <v>6.6666666666666666E-2</v>
      </c>
    </row>
    <row r="155" spans="1:10" x14ac:dyDescent="0.2">
      <c r="A155" s="177"/>
      <c r="B155" s="143"/>
      <c r="C155" s="144"/>
      <c r="D155" s="143"/>
      <c r="E155" s="144"/>
      <c r="F155" s="145"/>
      <c r="G155" s="143"/>
      <c r="H155" s="144"/>
      <c r="I155" s="151"/>
      <c r="J155" s="152"/>
    </row>
    <row r="156" spans="1:10" s="139" customFormat="1" x14ac:dyDescent="0.2">
      <c r="A156" s="159" t="s">
        <v>50</v>
      </c>
      <c r="B156" s="65"/>
      <c r="C156" s="66"/>
      <c r="D156" s="65"/>
      <c r="E156" s="66"/>
      <c r="F156" s="67"/>
      <c r="G156" s="65"/>
      <c r="H156" s="66"/>
      <c r="I156" s="20"/>
      <c r="J156" s="21"/>
    </row>
    <row r="157" spans="1:10" x14ac:dyDescent="0.2">
      <c r="A157" s="158" t="s">
        <v>385</v>
      </c>
      <c r="B157" s="65">
        <v>40</v>
      </c>
      <c r="C157" s="66">
        <v>25</v>
      </c>
      <c r="D157" s="65">
        <v>333</v>
      </c>
      <c r="E157" s="66">
        <v>254</v>
      </c>
      <c r="F157" s="67"/>
      <c r="G157" s="65">
        <f>B157-C157</f>
        <v>15</v>
      </c>
      <c r="H157" s="66">
        <f>D157-E157</f>
        <v>79</v>
      </c>
      <c r="I157" s="20">
        <f>IF(C157=0, "-", IF(G157/C157&lt;10, G157/C157, "&gt;999%"))</f>
        <v>0.6</v>
      </c>
      <c r="J157" s="21">
        <f>IF(E157=0, "-", IF(H157/E157&lt;10, H157/E157, "&gt;999%"))</f>
        <v>0.3110236220472441</v>
      </c>
    </row>
    <row r="158" spans="1:10" x14ac:dyDescent="0.2">
      <c r="A158" s="158" t="s">
        <v>418</v>
      </c>
      <c r="B158" s="65">
        <v>23</v>
      </c>
      <c r="C158" s="66">
        <v>17</v>
      </c>
      <c r="D158" s="65">
        <v>151</v>
      </c>
      <c r="E158" s="66">
        <v>139</v>
      </c>
      <c r="F158" s="67"/>
      <c r="G158" s="65">
        <f>B158-C158</f>
        <v>6</v>
      </c>
      <c r="H158" s="66">
        <f>D158-E158</f>
        <v>12</v>
      </c>
      <c r="I158" s="20">
        <f>IF(C158=0, "-", IF(G158/C158&lt;10, G158/C158, "&gt;999%"))</f>
        <v>0.35294117647058826</v>
      </c>
      <c r="J158" s="21">
        <f>IF(E158=0, "-", IF(H158/E158&lt;10, H158/E158, "&gt;999%"))</f>
        <v>8.6330935251798566E-2</v>
      </c>
    </row>
    <row r="159" spans="1:10" x14ac:dyDescent="0.2">
      <c r="A159" s="158" t="s">
        <v>454</v>
      </c>
      <c r="B159" s="65">
        <v>0</v>
      </c>
      <c r="C159" s="66">
        <v>0</v>
      </c>
      <c r="D159" s="65">
        <v>0</v>
      </c>
      <c r="E159" s="66">
        <v>1</v>
      </c>
      <c r="F159" s="67"/>
      <c r="G159" s="65">
        <f>B159-C159</f>
        <v>0</v>
      </c>
      <c r="H159" s="66">
        <f>D159-E159</f>
        <v>-1</v>
      </c>
      <c r="I159" s="20" t="str">
        <f>IF(C159=0, "-", IF(G159/C159&lt;10, G159/C159, "&gt;999%"))</f>
        <v>-</v>
      </c>
      <c r="J159" s="21">
        <f>IF(E159=0, "-", IF(H159/E159&lt;10, H159/E159, "&gt;999%"))</f>
        <v>-1</v>
      </c>
    </row>
    <row r="160" spans="1:10" x14ac:dyDescent="0.2">
      <c r="A160" s="158" t="s">
        <v>455</v>
      </c>
      <c r="B160" s="65">
        <v>2</v>
      </c>
      <c r="C160" s="66">
        <v>6</v>
      </c>
      <c r="D160" s="65">
        <v>37</v>
      </c>
      <c r="E160" s="66">
        <v>85</v>
      </c>
      <c r="F160" s="67"/>
      <c r="G160" s="65">
        <f>B160-C160</f>
        <v>-4</v>
      </c>
      <c r="H160" s="66">
        <f>D160-E160</f>
        <v>-48</v>
      </c>
      <c r="I160" s="20">
        <f>IF(C160=0, "-", IF(G160/C160&lt;10, G160/C160, "&gt;999%"))</f>
        <v>-0.66666666666666663</v>
      </c>
      <c r="J160" s="21">
        <f>IF(E160=0, "-", IF(H160/E160&lt;10, H160/E160, "&gt;999%"))</f>
        <v>-0.56470588235294117</v>
      </c>
    </row>
    <row r="161" spans="1:10" s="160" customFormat="1" x14ac:dyDescent="0.2">
      <c r="A161" s="178" t="s">
        <v>684</v>
      </c>
      <c r="B161" s="71">
        <v>65</v>
      </c>
      <c r="C161" s="72">
        <v>48</v>
      </c>
      <c r="D161" s="71">
        <v>521</v>
      </c>
      <c r="E161" s="72">
        <v>479</v>
      </c>
      <c r="F161" s="73"/>
      <c r="G161" s="71">
        <f>B161-C161</f>
        <v>17</v>
      </c>
      <c r="H161" s="72">
        <f>D161-E161</f>
        <v>42</v>
      </c>
      <c r="I161" s="37">
        <f>IF(C161=0, "-", IF(G161/C161&lt;10, G161/C161, "&gt;999%"))</f>
        <v>0.35416666666666669</v>
      </c>
      <c r="J161" s="38">
        <f>IF(E161=0, "-", IF(H161/E161&lt;10, H161/E161, "&gt;999%"))</f>
        <v>8.7682672233820466E-2</v>
      </c>
    </row>
    <row r="162" spans="1:10" x14ac:dyDescent="0.2">
      <c r="A162" s="177"/>
      <c r="B162" s="143"/>
      <c r="C162" s="144"/>
      <c r="D162" s="143"/>
      <c r="E162" s="144"/>
      <c r="F162" s="145"/>
      <c r="G162" s="143"/>
      <c r="H162" s="144"/>
      <c r="I162" s="151"/>
      <c r="J162" s="152"/>
    </row>
    <row r="163" spans="1:10" s="139" customFormat="1" x14ac:dyDescent="0.2">
      <c r="A163" s="159" t="s">
        <v>51</v>
      </c>
      <c r="B163" s="65"/>
      <c r="C163" s="66"/>
      <c r="D163" s="65"/>
      <c r="E163" s="66"/>
      <c r="F163" s="67"/>
      <c r="G163" s="65"/>
      <c r="H163" s="66"/>
      <c r="I163" s="20"/>
      <c r="J163" s="21"/>
    </row>
    <row r="164" spans="1:10" x14ac:dyDescent="0.2">
      <c r="A164" s="158" t="s">
        <v>598</v>
      </c>
      <c r="B164" s="65">
        <v>5</v>
      </c>
      <c r="C164" s="66">
        <v>10</v>
      </c>
      <c r="D164" s="65">
        <v>99</v>
      </c>
      <c r="E164" s="66">
        <v>142</v>
      </c>
      <c r="F164" s="67"/>
      <c r="G164" s="65">
        <f>B164-C164</f>
        <v>-5</v>
      </c>
      <c r="H164" s="66">
        <f>D164-E164</f>
        <v>-43</v>
      </c>
      <c r="I164" s="20">
        <f>IF(C164=0, "-", IF(G164/C164&lt;10, G164/C164, "&gt;999%"))</f>
        <v>-0.5</v>
      </c>
      <c r="J164" s="21">
        <f>IF(E164=0, "-", IF(H164/E164&lt;10, H164/E164, "&gt;999%"))</f>
        <v>-0.30281690140845069</v>
      </c>
    </row>
    <row r="165" spans="1:10" x14ac:dyDescent="0.2">
      <c r="A165" s="158" t="s">
        <v>571</v>
      </c>
      <c r="B165" s="65">
        <v>38</v>
      </c>
      <c r="C165" s="66">
        <v>64</v>
      </c>
      <c r="D165" s="65">
        <v>486</v>
      </c>
      <c r="E165" s="66">
        <v>547</v>
      </c>
      <c r="F165" s="67"/>
      <c r="G165" s="65">
        <f>B165-C165</f>
        <v>-26</v>
      </c>
      <c r="H165" s="66">
        <f>D165-E165</f>
        <v>-61</v>
      </c>
      <c r="I165" s="20">
        <f>IF(C165=0, "-", IF(G165/C165&lt;10, G165/C165, "&gt;999%"))</f>
        <v>-0.40625</v>
      </c>
      <c r="J165" s="21">
        <f>IF(E165=0, "-", IF(H165/E165&lt;10, H165/E165, "&gt;999%"))</f>
        <v>-0.11151736745886655</v>
      </c>
    </row>
    <row r="166" spans="1:10" x14ac:dyDescent="0.2">
      <c r="A166" s="158" t="s">
        <v>585</v>
      </c>
      <c r="B166" s="65">
        <v>58</v>
      </c>
      <c r="C166" s="66">
        <v>60</v>
      </c>
      <c r="D166" s="65">
        <v>586</v>
      </c>
      <c r="E166" s="66">
        <v>672</v>
      </c>
      <c r="F166" s="67"/>
      <c r="G166" s="65">
        <f>B166-C166</f>
        <v>-2</v>
      </c>
      <c r="H166" s="66">
        <f>D166-E166</f>
        <v>-86</v>
      </c>
      <c r="I166" s="20">
        <f>IF(C166=0, "-", IF(G166/C166&lt;10, G166/C166, "&gt;999%"))</f>
        <v>-3.3333333333333333E-2</v>
      </c>
      <c r="J166" s="21">
        <f>IF(E166=0, "-", IF(H166/E166&lt;10, H166/E166, "&gt;999%"))</f>
        <v>-0.12797619047619047</v>
      </c>
    </row>
    <row r="167" spans="1:10" s="160" customFormat="1" x14ac:dyDescent="0.2">
      <c r="A167" s="178" t="s">
        <v>685</v>
      </c>
      <c r="B167" s="71">
        <v>101</v>
      </c>
      <c r="C167" s="72">
        <v>134</v>
      </c>
      <c r="D167" s="71">
        <v>1171</v>
      </c>
      <c r="E167" s="72">
        <v>1361</v>
      </c>
      <c r="F167" s="73"/>
      <c r="G167" s="71">
        <f>B167-C167</f>
        <v>-33</v>
      </c>
      <c r="H167" s="72">
        <f>D167-E167</f>
        <v>-190</v>
      </c>
      <c r="I167" s="37">
        <f>IF(C167=0, "-", IF(G167/C167&lt;10, G167/C167, "&gt;999%"))</f>
        <v>-0.2462686567164179</v>
      </c>
      <c r="J167" s="38">
        <f>IF(E167=0, "-", IF(H167/E167&lt;10, H167/E167, "&gt;999%"))</f>
        <v>-0.13960323291697282</v>
      </c>
    </row>
    <row r="168" spans="1:10" x14ac:dyDescent="0.2">
      <c r="A168" s="177"/>
      <c r="B168" s="143"/>
      <c r="C168" s="144"/>
      <c r="D168" s="143"/>
      <c r="E168" s="144"/>
      <c r="F168" s="145"/>
      <c r="G168" s="143"/>
      <c r="H168" s="144"/>
      <c r="I168" s="151"/>
      <c r="J168" s="152"/>
    </row>
    <row r="169" spans="1:10" s="139" customFormat="1" x14ac:dyDescent="0.2">
      <c r="A169" s="159" t="s">
        <v>52</v>
      </c>
      <c r="B169" s="65"/>
      <c r="C169" s="66"/>
      <c r="D169" s="65"/>
      <c r="E169" s="66"/>
      <c r="F169" s="67"/>
      <c r="G169" s="65"/>
      <c r="H169" s="66"/>
      <c r="I169" s="20"/>
      <c r="J169" s="21"/>
    </row>
    <row r="170" spans="1:10" x14ac:dyDescent="0.2">
      <c r="A170" s="158" t="s">
        <v>456</v>
      </c>
      <c r="B170" s="65">
        <v>0</v>
      </c>
      <c r="C170" s="66">
        <v>172</v>
      </c>
      <c r="D170" s="65">
        <v>523</v>
      </c>
      <c r="E170" s="66">
        <v>1383</v>
      </c>
      <c r="F170" s="67"/>
      <c r="G170" s="65">
        <f t="shared" ref="G170:G182" si="16">B170-C170</f>
        <v>-172</v>
      </c>
      <c r="H170" s="66">
        <f t="shared" ref="H170:H182" si="17">D170-E170</f>
        <v>-860</v>
      </c>
      <c r="I170" s="20">
        <f t="shared" ref="I170:I182" si="18">IF(C170=0, "-", IF(G170/C170&lt;10, G170/C170, "&gt;999%"))</f>
        <v>-1</v>
      </c>
      <c r="J170" s="21">
        <f t="shared" ref="J170:J182" si="19">IF(E170=0, "-", IF(H170/E170&lt;10, H170/E170, "&gt;999%"))</f>
        <v>-0.6218365871294288</v>
      </c>
    </row>
    <row r="171" spans="1:10" x14ac:dyDescent="0.2">
      <c r="A171" s="158" t="s">
        <v>224</v>
      </c>
      <c r="B171" s="65">
        <v>0</v>
      </c>
      <c r="C171" s="66">
        <v>51</v>
      </c>
      <c r="D171" s="65">
        <v>519</v>
      </c>
      <c r="E171" s="66">
        <v>1662</v>
      </c>
      <c r="F171" s="67"/>
      <c r="G171" s="65">
        <f t="shared" si="16"/>
        <v>-51</v>
      </c>
      <c r="H171" s="66">
        <f t="shared" si="17"/>
        <v>-1143</v>
      </c>
      <c r="I171" s="20">
        <f t="shared" si="18"/>
        <v>-1</v>
      </c>
      <c r="J171" s="21">
        <f t="shared" si="19"/>
        <v>-0.68772563176895307</v>
      </c>
    </row>
    <row r="172" spans="1:10" x14ac:dyDescent="0.2">
      <c r="A172" s="158" t="s">
        <v>203</v>
      </c>
      <c r="B172" s="65">
        <v>0</v>
      </c>
      <c r="C172" s="66">
        <v>0</v>
      </c>
      <c r="D172" s="65">
        <v>0</v>
      </c>
      <c r="E172" s="66">
        <v>7</v>
      </c>
      <c r="F172" s="67"/>
      <c r="G172" s="65">
        <f t="shared" si="16"/>
        <v>0</v>
      </c>
      <c r="H172" s="66">
        <f t="shared" si="17"/>
        <v>-7</v>
      </c>
      <c r="I172" s="20" t="str">
        <f t="shared" si="18"/>
        <v>-</v>
      </c>
      <c r="J172" s="21">
        <f t="shared" si="19"/>
        <v>-1</v>
      </c>
    </row>
    <row r="173" spans="1:10" x14ac:dyDescent="0.2">
      <c r="A173" s="158" t="s">
        <v>457</v>
      </c>
      <c r="B173" s="65">
        <v>0</v>
      </c>
      <c r="C173" s="66">
        <v>0</v>
      </c>
      <c r="D173" s="65">
        <v>0</v>
      </c>
      <c r="E173" s="66">
        <v>118</v>
      </c>
      <c r="F173" s="67"/>
      <c r="G173" s="65">
        <f t="shared" si="16"/>
        <v>0</v>
      </c>
      <c r="H173" s="66">
        <f t="shared" si="17"/>
        <v>-118</v>
      </c>
      <c r="I173" s="20" t="str">
        <f t="shared" si="18"/>
        <v>-</v>
      </c>
      <c r="J173" s="21">
        <f t="shared" si="19"/>
        <v>-1</v>
      </c>
    </row>
    <row r="174" spans="1:10" x14ac:dyDescent="0.2">
      <c r="A174" s="158" t="s">
        <v>538</v>
      </c>
      <c r="B174" s="65">
        <v>0</v>
      </c>
      <c r="C174" s="66">
        <v>58</v>
      </c>
      <c r="D174" s="65">
        <v>347</v>
      </c>
      <c r="E174" s="66">
        <v>877</v>
      </c>
      <c r="F174" s="67"/>
      <c r="G174" s="65">
        <f t="shared" si="16"/>
        <v>-58</v>
      </c>
      <c r="H174" s="66">
        <f t="shared" si="17"/>
        <v>-530</v>
      </c>
      <c r="I174" s="20">
        <f t="shared" si="18"/>
        <v>-1</v>
      </c>
      <c r="J174" s="21">
        <f t="shared" si="19"/>
        <v>-0.60433295324971492</v>
      </c>
    </row>
    <row r="175" spans="1:10" x14ac:dyDescent="0.2">
      <c r="A175" s="158" t="s">
        <v>551</v>
      </c>
      <c r="B175" s="65">
        <v>27</v>
      </c>
      <c r="C175" s="66">
        <v>420</v>
      </c>
      <c r="D175" s="65">
        <v>2222</v>
      </c>
      <c r="E175" s="66">
        <v>4691</v>
      </c>
      <c r="F175" s="67"/>
      <c r="G175" s="65">
        <f t="shared" si="16"/>
        <v>-393</v>
      </c>
      <c r="H175" s="66">
        <f t="shared" si="17"/>
        <v>-2469</v>
      </c>
      <c r="I175" s="20">
        <f t="shared" si="18"/>
        <v>-0.93571428571428572</v>
      </c>
      <c r="J175" s="21">
        <f t="shared" si="19"/>
        <v>-0.526327009166489</v>
      </c>
    </row>
    <row r="176" spans="1:10" x14ac:dyDescent="0.2">
      <c r="A176" s="158" t="s">
        <v>282</v>
      </c>
      <c r="B176" s="65">
        <v>0</v>
      </c>
      <c r="C176" s="66">
        <v>93</v>
      </c>
      <c r="D176" s="65">
        <v>282</v>
      </c>
      <c r="E176" s="66">
        <v>2528</v>
      </c>
      <c r="F176" s="67"/>
      <c r="G176" s="65">
        <f t="shared" si="16"/>
        <v>-93</v>
      </c>
      <c r="H176" s="66">
        <f t="shared" si="17"/>
        <v>-2246</v>
      </c>
      <c r="I176" s="20">
        <f t="shared" si="18"/>
        <v>-1</v>
      </c>
      <c r="J176" s="21">
        <f t="shared" si="19"/>
        <v>-0.88844936708860756</v>
      </c>
    </row>
    <row r="177" spans="1:10" x14ac:dyDescent="0.2">
      <c r="A177" s="158" t="s">
        <v>419</v>
      </c>
      <c r="B177" s="65">
        <v>0</v>
      </c>
      <c r="C177" s="66">
        <v>44</v>
      </c>
      <c r="D177" s="65">
        <v>574</v>
      </c>
      <c r="E177" s="66">
        <v>2474</v>
      </c>
      <c r="F177" s="67"/>
      <c r="G177" s="65">
        <f t="shared" si="16"/>
        <v>-44</v>
      </c>
      <c r="H177" s="66">
        <f t="shared" si="17"/>
        <v>-1900</v>
      </c>
      <c r="I177" s="20">
        <f t="shared" si="18"/>
        <v>-1</v>
      </c>
      <c r="J177" s="21">
        <f t="shared" si="19"/>
        <v>-0.76798706548100237</v>
      </c>
    </row>
    <row r="178" spans="1:10" x14ac:dyDescent="0.2">
      <c r="A178" s="158" t="s">
        <v>199</v>
      </c>
      <c r="B178" s="65">
        <v>0</v>
      </c>
      <c r="C178" s="66">
        <v>0</v>
      </c>
      <c r="D178" s="65">
        <v>0</v>
      </c>
      <c r="E178" s="66">
        <v>1</v>
      </c>
      <c r="F178" s="67"/>
      <c r="G178" s="65">
        <f t="shared" si="16"/>
        <v>0</v>
      </c>
      <c r="H178" s="66">
        <f t="shared" si="17"/>
        <v>-1</v>
      </c>
      <c r="I178" s="20" t="str">
        <f t="shared" si="18"/>
        <v>-</v>
      </c>
      <c r="J178" s="21">
        <f t="shared" si="19"/>
        <v>-1</v>
      </c>
    </row>
    <row r="179" spans="1:10" x14ac:dyDescent="0.2">
      <c r="A179" s="158" t="s">
        <v>458</v>
      </c>
      <c r="B179" s="65">
        <v>0</v>
      </c>
      <c r="C179" s="66">
        <v>52</v>
      </c>
      <c r="D179" s="65">
        <v>323</v>
      </c>
      <c r="E179" s="66">
        <v>812</v>
      </c>
      <c r="F179" s="67"/>
      <c r="G179" s="65">
        <f t="shared" si="16"/>
        <v>-52</v>
      </c>
      <c r="H179" s="66">
        <f t="shared" si="17"/>
        <v>-489</v>
      </c>
      <c r="I179" s="20">
        <f t="shared" si="18"/>
        <v>-1</v>
      </c>
      <c r="J179" s="21">
        <f t="shared" si="19"/>
        <v>-0.60221674876847286</v>
      </c>
    </row>
    <row r="180" spans="1:10" x14ac:dyDescent="0.2">
      <c r="A180" s="158" t="s">
        <v>374</v>
      </c>
      <c r="B180" s="65">
        <v>0</v>
      </c>
      <c r="C180" s="66">
        <v>189</v>
      </c>
      <c r="D180" s="65">
        <v>768</v>
      </c>
      <c r="E180" s="66">
        <v>1867</v>
      </c>
      <c r="F180" s="67"/>
      <c r="G180" s="65">
        <f t="shared" si="16"/>
        <v>-189</v>
      </c>
      <c r="H180" s="66">
        <f t="shared" si="17"/>
        <v>-1099</v>
      </c>
      <c r="I180" s="20">
        <f t="shared" si="18"/>
        <v>-1</v>
      </c>
      <c r="J180" s="21">
        <f t="shared" si="19"/>
        <v>-0.58864488484199251</v>
      </c>
    </row>
    <row r="181" spans="1:10" x14ac:dyDescent="0.2">
      <c r="A181" s="158" t="s">
        <v>539</v>
      </c>
      <c r="B181" s="65">
        <v>0</v>
      </c>
      <c r="C181" s="66">
        <v>0</v>
      </c>
      <c r="D181" s="65">
        <v>0</v>
      </c>
      <c r="E181" s="66">
        <v>1</v>
      </c>
      <c r="F181" s="67"/>
      <c r="G181" s="65">
        <f t="shared" si="16"/>
        <v>0</v>
      </c>
      <c r="H181" s="66">
        <f t="shared" si="17"/>
        <v>-1</v>
      </c>
      <c r="I181" s="20" t="str">
        <f t="shared" si="18"/>
        <v>-</v>
      </c>
      <c r="J181" s="21">
        <f t="shared" si="19"/>
        <v>-1</v>
      </c>
    </row>
    <row r="182" spans="1:10" s="160" customFormat="1" x14ac:dyDescent="0.2">
      <c r="A182" s="178" t="s">
        <v>686</v>
      </c>
      <c r="B182" s="71">
        <v>27</v>
      </c>
      <c r="C182" s="72">
        <v>1079</v>
      </c>
      <c r="D182" s="71">
        <v>5558</v>
      </c>
      <c r="E182" s="72">
        <v>16421</v>
      </c>
      <c r="F182" s="73"/>
      <c r="G182" s="71">
        <f t="shared" si="16"/>
        <v>-1052</v>
      </c>
      <c r="H182" s="72">
        <f t="shared" si="17"/>
        <v>-10863</v>
      </c>
      <c r="I182" s="37">
        <f t="shared" si="18"/>
        <v>-0.97497683039851712</v>
      </c>
      <c r="J182" s="38">
        <f t="shared" si="19"/>
        <v>-0.66153096644540532</v>
      </c>
    </row>
    <row r="183" spans="1:10" x14ac:dyDescent="0.2">
      <c r="A183" s="177"/>
      <c r="B183" s="143"/>
      <c r="C183" s="144"/>
      <c r="D183" s="143"/>
      <c r="E183" s="144"/>
      <c r="F183" s="145"/>
      <c r="G183" s="143"/>
      <c r="H183" s="144"/>
      <c r="I183" s="151"/>
      <c r="J183" s="152"/>
    </row>
    <row r="184" spans="1:10" s="139" customFormat="1" x14ac:dyDescent="0.2">
      <c r="A184" s="159" t="s">
        <v>53</v>
      </c>
      <c r="B184" s="65"/>
      <c r="C184" s="66"/>
      <c r="D184" s="65"/>
      <c r="E184" s="66"/>
      <c r="F184" s="67"/>
      <c r="G184" s="65"/>
      <c r="H184" s="66"/>
      <c r="I184" s="20"/>
      <c r="J184" s="21"/>
    </row>
    <row r="185" spans="1:10" x14ac:dyDescent="0.2">
      <c r="A185" s="158" t="s">
        <v>255</v>
      </c>
      <c r="B185" s="65">
        <v>4</v>
      </c>
      <c r="C185" s="66">
        <v>19</v>
      </c>
      <c r="D185" s="65">
        <v>48</v>
      </c>
      <c r="E185" s="66">
        <v>83</v>
      </c>
      <c r="F185" s="67"/>
      <c r="G185" s="65">
        <f t="shared" ref="G185:G193" si="20">B185-C185</f>
        <v>-15</v>
      </c>
      <c r="H185" s="66">
        <f t="shared" ref="H185:H193" si="21">D185-E185</f>
        <v>-35</v>
      </c>
      <c r="I185" s="20">
        <f t="shared" ref="I185:I193" si="22">IF(C185=0, "-", IF(G185/C185&lt;10, G185/C185, "&gt;999%"))</f>
        <v>-0.78947368421052633</v>
      </c>
      <c r="J185" s="21">
        <f t="shared" ref="J185:J193" si="23">IF(E185=0, "-", IF(H185/E185&lt;10, H185/E185, "&gt;999%"))</f>
        <v>-0.42168674698795183</v>
      </c>
    </row>
    <row r="186" spans="1:10" x14ac:dyDescent="0.2">
      <c r="A186" s="158" t="s">
        <v>204</v>
      </c>
      <c r="B186" s="65">
        <v>5</v>
      </c>
      <c r="C186" s="66">
        <v>20</v>
      </c>
      <c r="D186" s="65">
        <v>58</v>
      </c>
      <c r="E186" s="66">
        <v>249</v>
      </c>
      <c r="F186" s="67"/>
      <c r="G186" s="65">
        <f t="shared" si="20"/>
        <v>-15</v>
      </c>
      <c r="H186" s="66">
        <f t="shared" si="21"/>
        <v>-191</v>
      </c>
      <c r="I186" s="20">
        <f t="shared" si="22"/>
        <v>-0.75</v>
      </c>
      <c r="J186" s="21">
        <f t="shared" si="23"/>
        <v>-0.76706827309236947</v>
      </c>
    </row>
    <row r="187" spans="1:10" x14ac:dyDescent="0.2">
      <c r="A187" s="158" t="s">
        <v>225</v>
      </c>
      <c r="B187" s="65">
        <v>204</v>
      </c>
      <c r="C187" s="66">
        <v>299</v>
      </c>
      <c r="D187" s="65">
        <v>1988</v>
      </c>
      <c r="E187" s="66">
        <v>3677</v>
      </c>
      <c r="F187" s="67"/>
      <c r="G187" s="65">
        <f t="shared" si="20"/>
        <v>-95</v>
      </c>
      <c r="H187" s="66">
        <f t="shared" si="21"/>
        <v>-1689</v>
      </c>
      <c r="I187" s="20">
        <f t="shared" si="22"/>
        <v>-0.31772575250836121</v>
      </c>
      <c r="J187" s="21">
        <f t="shared" si="23"/>
        <v>-0.45934185477291273</v>
      </c>
    </row>
    <row r="188" spans="1:10" x14ac:dyDescent="0.2">
      <c r="A188" s="158" t="s">
        <v>420</v>
      </c>
      <c r="B188" s="65">
        <v>284</v>
      </c>
      <c r="C188" s="66">
        <v>467</v>
      </c>
      <c r="D188" s="65">
        <v>2558</v>
      </c>
      <c r="E188" s="66">
        <v>4511</v>
      </c>
      <c r="F188" s="67"/>
      <c r="G188" s="65">
        <f t="shared" si="20"/>
        <v>-183</v>
      </c>
      <c r="H188" s="66">
        <f t="shared" si="21"/>
        <v>-1953</v>
      </c>
      <c r="I188" s="20">
        <f t="shared" si="22"/>
        <v>-0.39186295503211993</v>
      </c>
      <c r="J188" s="21">
        <f t="shared" si="23"/>
        <v>-0.43294169807138105</v>
      </c>
    </row>
    <row r="189" spans="1:10" x14ac:dyDescent="0.2">
      <c r="A189" s="158" t="s">
        <v>386</v>
      </c>
      <c r="B189" s="65">
        <v>171</v>
      </c>
      <c r="C189" s="66">
        <v>290</v>
      </c>
      <c r="D189" s="65">
        <v>1966</v>
      </c>
      <c r="E189" s="66">
        <v>3608</v>
      </c>
      <c r="F189" s="67"/>
      <c r="G189" s="65">
        <f t="shared" si="20"/>
        <v>-119</v>
      </c>
      <c r="H189" s="66">
        <f t="shared" si="21"/>
        <v>-1642</v>
      </c>
      <c r="I189" s="20">
        <f t="shared" si="22"/>
        <v>-0.41034482758620688</v>
      </c>
      <c r="J189" s="21">
        <f t="shared" si="23"/>
        <v>-0.45509977827050996</v>
      </c>
    </row>
    <row r="190" spans="1:10" x14ac:dyDescent="0.2">
      <c r="A190" s="158" t="s">
        <v>205</v>
      </c>
      <c r="B190" s="65">
        <v>73</v>
      </c>
      <c r="C190" s="66">
        <v>78</v>
      </c>
      <c r="D190" s="65">
        <v>556</v>
      </c>
      <c r="E190" s="66">
        <v>1378</v>
      </c>
      <c r="F190" s="67"/>
      <c r="G190" s="65">
        <f t="shared" si="20"/>
        <v>-5</v>
      </c>
      <c r="H190" s="66">
        <f t="shared" si="21"/>
        <v>-822</v>
      </c>
      <c r="I190" s="20">
        <f t="shared" si="22"/>
        <v>-6.4102564102564097E-2</v>
      </c>
      <c r="J190" s="21">
        <f t="shared" si="23"/>
        <v>-0.59651669085631354</v>
      </c>
    </row>
    <row r="191" spans="1:10" x14ac:dyDescent="0.2">
      <c r="A191" s="158" t="s">
        <v>360</v>
      </c>
      <c r="B191" s="65">
        <v>0</v>
      </c>
      <c r="C191" s="66">
        <v>0</v>
      </c>
      <c r="D191" s="65">
        <v>0</v>
      </c>
      <c r="E191" s="66">
        <v>2</v>
      </c>
      <c r="F191" s="67"/>
      <c r="G191" s="65">
        <f t="shared" si="20"/>
        <v>0</v>
      </c>
      <c r="H191" s="66">
        <f t="shared" si="21"/>
        <v>-2</v>
      </c>
      <c r="I191" s="20" t="str">
        <f t="shared" si="22"/>
        <v>-</v>
      </c>
      <c r="J191" s="21">
        <f t="shared" si="23"/>
        <v>-1</v>
      </c>
    </row>
    <row r="192" spans="1:10" x14ac:dyDescent="0.2">
      <c r="A192" s="158" t="s">
        <v>308</v>
      </c>
      <c r="B192" s="65">
        <v>36</v>
      </c>
      <c r="C192" s="66">
        <v>62</v>
      </c>
      <c r="D192" s="65">
        <v>255</v>
      </c>
      <c r="E192" s="66">
        <v>583</v>
      </c>
      <c r="F192" s="67"/>
      <c r="G192" s="65">
        <f t="shared" si="20"/>
        <v>-26</v>
      </c>
      <c r="H192" s="66">
        <f t="shared" si="21"/>
        <v>-328</v>
      </c>
      <c r="I192" s="20">
        <f t="shared" si="22"/>
        <v>-0.41935483870967744</v>
      </c>
      <c r="J192" s="21">
        <f t="shared" si="23"/>
        <v>-0.56260720411663812</v>
      </c>
    </row>
    <row r="193" spans="1:10" s="160" customFormat="1" x14ac:dyDescent="0.2">
      <c r="A193" s="178" t="s">
        <v>687</v>
      </c>
      <c r="B193" s="71">
        <v>777</v>
      </c>
      <c r="C193" s="72">
        <v>1235</v>
      </c>
      <c r="D193" s="71">
        <v>7429</v>
      </c>
      <c r="E193" s="72">
        <v>14091</v>
      </c>
      <c r="F193" s="73"/>
      <c r="G193" s="71">
        <f t="shared" si="20"/>
        <v>-458</v>
      </c>
      <c r="H193" s="72">
        <f t="shared" si="21"/>
        <v>-6662</v>
      </c>
      <c r="I193" s="37">
        <f t="shared" si="22"/>
        <v>-0.37085020242914979</v>
      </c>
      <c r="J193" s="38">
        <f t="shared" si="23"/>
        <v>-0.47278404655453837</v>
      </c>
    </row>
    <row r="194" spans="1:10" x14ac:dyDescent="0.2">
      <c r="A194" s="177"/>
      <c r="B194" s="143"/>
      <c r="C194" s="144"/>
      <c r="D194" s="143"/>
      <c r="E194" s="144"/>
      <c r="F194" s="145"/>
      <c r="G194" s="143"/>
      <c r="H194" s="144"/>
      <c r="I194" s="151"/>
      <c r="J194" s="152"/>
    </row>
    <row r="195" spans="1:10" s="139" customFormat="1" x14ac:dyDescent="0.2">
      <c r="A195" s="159" t="s">
        <v>54</v>
      </c>
      <c r="B195" s="65"/>
      <c r="C195" s="66"/>
      <c r="D195" s="65"/>
      <c r="E195" s="66"/>
      <c r="F195" s="67"/>
      <c r="G195" s="65"/>
      <c r="H195" s="66"/>
      <c r="I195" s="20"/>
      <c r="J195" s="21"/>
    </row>
    <row r="196" spans="1:10" x14ac:dyDescent="0.2">
      <c r="A196" s="158" t="s">
        <v>206</v>
      </c>
      <c r="B196" s="65">
        <v>0</v>
      </c>
      <c r="C196" s="66">
        <v>38</v>
      </c>
      <c r="D196" s="65">
        <v>16</v>
      </c>
      <c r="E196" s="66">
        <v>2720</v>
      </c>
      <c r="F196" s="67"/>
      <c r="G196" s="65">
        <f t="shared" ref="G196:G210" si="24">B196-C196</f>
        <v>-38</v>
      </c>
      <c r="H196" s="66">
        <f t="shared" ref="H196:H210" si="25">D196-E196</f>
        <v>-2704</v>
      </c>
      <c r="I196" s="20">
        <f t="shared" ref="I196:I210" si="26">IF(C196=0, "-", IF(G196/C196&lt;10, G196/C196, "&gt;999%"))</f>
        <v>-1</v>
      </c>
      <c r="J196" s="21">
        <f t="shared" ref="J196:J210" si="27">IF(E196=0, "-", IF(H196/E196&lt;10, H196/E196, "&gt;999%"))</f>
        <v>-0.99411764705882355</v>
      </c>
    </row>
    <row r="197" spans="1:10" x14ac:dyDescent="0.2">
      <c r="A197" s="158" t="s">
        <v>226</v>
      </c>
      <c r="B197" s="65">
        <v>13</v>
      </c>
      <c r="C197" s="66">
        <v>33</v>
      </c>
      <c r="D197" s="65">
        <v>371</v>
      </c>
      <c r="E197" s="66">
        <v>696</v>
      </c>
      <c r="F197" s="67"/>
      <c r="G197" s="65">
        <f t="shared" si="24"/>
        <v>-20</v>
      </c>
      <c r="H197" s="66">
        <f t="shared" si="25"/>
        <v>-325</v>
      </c>
      <c r="I197" s="20">
        <f t="shared" si="26"/>
        <v>-0.60606060606060608</v>
      </c>
      <c r="J197" s="21">
        <f t="shared" si="27"/>
        <v>-0.46695402298850575</v>
      </c>
    </row>
    <row r="198" spans="1:10" x14ac:dyDescent="0.2">
      <c r="A198" s="158" t="s">
        <v>227</v>
      </c>
      <c r="B198" s="65">
        <v>665</v>
      </c>
      <c r="C198" s="66">
        <v>554</v>
      </c>
      <c r="D198" s="65">
        <v>4558</v>
      </c>
      <c r="E198" s="66">
        <v>7246</v>
      </c>
      <c r="F198" s="67"/>
      <c r="G198" s="65">
        <f t="shared" si="24"/>
        <v>111</v>
      </c>
      <c r="H198" s="66">
        <f t="shared" si="25"/>
        <v>-2688</v>
      </c>
      <c r="I198" s="20">
        <f t="shared" si="26"/>
        <v>0.2003610108303249</v>
      </c>
      <c r="J198" s="21">
        <f t="shared" si="27"/>
        <v>-0.37096329009108475</v>
      </c>
    </row>
    <row r="199" spans="1:10" x14ac:dyDescent="0.2">
      <c r="A199" s="158" t="s">
        <v>256</v>
      </c>
      <c r="B199" s="65">
        <v>0</v>
      </c>
      <c r="C199" s="66">
        <v>0</v>
      </c>
      <c r="D199" s="65">
        <v>0</v>
      </c>
      <c r="E199" s="66">
        <v>1</v>
      </c>
      <c r="F199" s="67"/>
      <c r="G199" s="65">
        <f t="shared" si="24"/>
        <v>0</v>
      </c>
      <c r="H199" s="66">
        <f t="shared" si="25"/>
        <v>-1</v>
      </c>
      <c r="I199" s="20" t="str">
        <f t="shared" si="26"/>
        <v>-</v>
      </c>
      <c r="J199" s="21">
        <f t="shared" si="27"/>
        <v>-1</v>
      </c>
    </row>
    <row r="200" spans="1:10" x14ac:dyDescent="0.2">
      <c r="A200" s="158" t="s">
        <v>527</v>
      </c>
      <c r="B200" s="65">
        <v>104</v>
      </c>
      <c r="C200" s="66">
        <v>40</v>
      </c>
      <c r="D200" s="65">
        <v>1145</v>
      </c>
      <c r="E200" s="66">
        <v>1076</v>
      </c>
      <c r="F200" s="67"/>
      <c r="G200" s="65">
        <f t="shared" si="24"/>
        <v>64</v>
      </c>
      <c r="H200" s="66">
        <f t="shared" si="25"/>
        <v>69</v>
      </c>
      <c r="I200" s="20">
        <f t="shared" si="26"/>
        <v>1.6</v>
      </c>
      <c r="J200" s="21">
        <f t="shared" si="27"/>
        <v>6.4126394052044608E-2</v>
      </c>
    </row>
    <row r="201" spans="1:10" x14ac:dyDescent="0.2">
      <c r="A201" s="158" t="s">
        <v>309</v>
      </c>
      <c r="B201" s="65">
        <v>17</v>
      </c>
      <c r="C201" s="66">
        <v>12</v>
      </c>
      <c r="D201" s="65">
        <v>129</v>
      </c>
      <c r="E201" s="66">
        <v>175</v>
      </c>
      <c r="F201" s="67"/>
      <c r="G201" s="65">
        <f t="shared" si="24"/>
        <v>5</v>
      </c>
      <c r="H201" s="66">
        <f t="shared" si="25"/>
        <v>-46</v>
      </c>
      <c r="I201" s="20">
        <f t="shared" si="26"/>
        <v>0.41666666666666669</v>
      </c>
      <c r="J201" s="21">
        <f t="shared" si="27"/>
        <v>-0.26285714285714284</v>
      </c>
    </row>
    <row r="202" spans="1:10" x14ac:dyDescent="0.2">
      <c r="A202" s="158" t="s">
        <v>228</v>
      </c>
      <c r="B202" s="65">
        <v>11</v>
      </c>
      <c r="C202" s="66">
        <v>13</v>
      </c>
      <c r="D202" s="65">
        <v>113</v>
      </c>
      <c r="E202" s="66">
        <v>173</v>
      </c>
      <c r="F202" s="67"/>
      <c r="G202" s="65">
        <f t="shared" si="24"/>
        <v>-2</v>
      </c>
      <c r="H202" s="66">
        <f t="shared" si="25"/>
        <v>-60</v>
      </c>
      <c r="I202" s="20">
        <f t="shared" si="26"/>
        <v>-0.15384615384615385</v>
      </c>
      <c r="J202" s="21">
        <f t="shared" si="27"/>
        <v>-0.34682080924855491</v>
      </c>
    </row>
    <row r="203" spans="1:10" x14ac:dyDescent="0.2">
      <c r="A203" s="158" t="s">
        <v>387</v>
      </c>
      <c r="B203" s="65">
        <v>544</v>
      </c>
      <c r="C203" s="66">
        <v>228</v>
      </c>
      <c r="D203" s="65">
        <v>2734</v>
      </c>
      <c r="E203" s="66">
        <v>3302</v>
      </c>
      <c r="F203" s="67"/>
      <c r="G203" s="65">
        <f t="shared" si="24"/>
        <v>316</v>
      </c>
      <c r="H203" s="66">
        <f t="shared" si="25"/>
        <v>-568</v>
      </c>
      <c r="I203" s="20">
        <f t="shared" si="26"/>
        <v>1.3859649122807018</v>
      </c>
      <c r="J203" s="21">
        <f t="shared" si="27"/>
        <v>-0.17201695941853423</v>
      </c>
    </row>
    <row r="204" spans="1:10" x14ac:dyDescent="0.2">
      <c r="A204" s="158" t="s">
        <v>459</v>
      </c>
      <c r="B204" s="65">
        <v>29</v>
      </c>
      <c r="C204" s="66">
        <v>0</v>
      </c>
      <c r="D204" s="65">
        <v>29</v>
      </c>
      <c r="E204" s="66">
        <v>0</v>
      </c>
      <c r="F204" s="67"/>
      <c r="G204" s="65">
        <f t="shared" si="24"/>
        <v>29</v>
      </c>
      <c r="H204" s="66">
        <f t="shared" si="25"/>
        <v>29</v>
      </c>
      <c r="I204" s="20" t="str">
        <f t="shared" si="26"/>
        <v>-</v>
      </c>
      <c r="J204" s="21" t="str">
        <f t="shared" si="27"/>
        <v>-</v>
      </c>
    </row>
    <row r="205" spans="1:10" x14ac:dyDescent="0.2">
      <c r="A205" s="158" t="s">
        <v>460</v>
      </c>
      <c r="B205" s="65">
        <v>154</v>
      </c>
      <c r="C205" s="66">
        <v>89</v>
      </c>
      <c r="D205" s="65">
        <v>1328</v>
      </c>
      <c r="E205" s="66">
        <v>1630</v>
      </c>
      <c r="F205" s="67"/>
      <c r="G205" s="65">
        <f t="shared" si="24"/>
        <v>65</v>
      </c>
      <c r="H205" s="66">
        <f t="shared" si="25"/>
        <v>-302</v>
      </c>
      <c r="I205" s="20">
        <f t="shared" si="26"/>
        <v>0.7303370786516854</v>
      </c>
      <c r="J205" s="21">
        <f t="shared" si="27"/>
        <v>-0.18527607361963191</v>
      </c>
    </row>
    <row r="206" spans="1:10" x14ac:dyDescent="0.2">
      <c r="A206" s="158" t="s">
        <v>257</v>
      </c>
      <c r="B206" s="65">
        <v>0</v>
      </c>
      <c r="C206" s="66">
        <v>0</v>
      </c>
      <c r="D206" s="65">
        <v>1</v>
      </c>
      <c r="E206" s="66">
        <v>196</v>
      </c>
      <c r="F206" s="67"/>
      <c r="G206" s="65">
        <f t="shared" si="24"/>
        <v>0</v>
      </c>
      <c r="H206" s="66">
        <f t="shared" si="25"/>
        <v>-195</v>
      </c>
      <c r="I206" s="20" t="str">
        <f t="shared" si="26"/>
        <v>-</v>
      </c>
      <c r="J206" s="21">
        <f t="shared" si="27"/>
        <v>-0.99489795918367352</v>
      </c>
    </row>
    <row r="207" spans="1:10" x14ac:dyDescent="0.2">
      <c r="A207" s="158" t="s">
        <v>421</v>
      </c>
      <c r="B207" s="65">
        <v>382</v>
      </c>
      <c r="C207" s="66">
        <v>351</v>
      </c>
      <c r="D207" s="65">
        <v>3639</v>
      </c>
      <c r="E207" s="66">
        <v>4857</v>
      </c>
      <c r="F207" s="67"/>
      <c r="G207" s="65">
        <f t="shared" si="24"/>
        <v>31</v>
      </c>
      <c r="H207" s="66">
        <f t="shared" si="25"/>
        <v>-1218</v>
      </c>
      <c r="I207" s="20">
        <f t="shared" si="26"/>
        <v>8.8319088319088315E-2</v>
      </c>
      <c r="J207" s="21">
        <f t="shared" si="27"/>
        <v>-0.25077208153180974</v>
      </c>
    </row>
    <row r="208" spans="1:10" x14ac:dyDescent="0.2">
      <c r="A208" s="158" t="s">
        <v>327</v>
      </c>
      <c r="B208" s="65">
        <v>22</v>
      </c>
      <c r="C208" s="66">
        <v>8</v>
      </c>
      <c r="D208" s="65">
        <v>141</v>
      </c>
      <c r="E208" s="66">
        <v>60</v>
      </c>
      <c r="F208" s="67"/>
      <c r="G208" s="65">
        <f t="shared" si="24"/>
        <v>14</v>
      </c>
      <c r="H208" s="66">
        <f t="shared" si="25"/>
        <v>81</v>
      </c>
      <c r="I208" s="20">
        <f t="shared" si="26"/>
        <v>1.75</v>
      </c>
      <c r="J208" s="21">
        <f t="shared" si="27"/>
        <v>1.35</v>
      </c>
    </row>
    <row r="209" spans="1:10" x14ac:dyDescent="0.2">
      <c r="A209" s="158" t="s">
        <v>375</v>
      </c>
      <c r="B209" s="65">
        <v>95</v>
      </c>
      <c r="C209" s="66">
        <v>55</v>
      </c>
      <c r="D209" s="65">
        <v>797</v>
      </c>
      <c r="E209" s="66">
        <v>288</v>
      </c>
      <c r="F209" s="67"/>
      <c r="G209" s="65">
        <f t="shared" si="24"/>
        <v>40</v>
      </c>
      <c r="H209" s="66">
        <f t="shared" si="25"/>
        <v>509</v>
      </c>
      <c r="I209" s="20">
        <f t="shared" si="26"/>
        <v>0.72727272727272729</v>
      </c>
      <c r="J209" s="21">
        <f t="shared" si="27"/>
        <v>1.7673611111111112</v>
      </c>
    </row>
    <row r="210" spans="1:10" s="160" customFormat="1" x14ac:dyDescent="0.2">
      <c r="A210" s="178" t="s">
        <v>688</v>
      </c>
      <c r="B210" s="71">
        <v>2036</v>
      </c>
      <c r="C210" s="72">
        <v>1421</v>
      </c>
      <c r="D210" s="71">
        <v>15001</v>
      </c>
      <c r="E210" s="72">
        <v>22420</v>
      </c>
      <c r="F210" s="73"/>
      <c r="G210" s="71">
        <f t="shared" si="24"/>
        <v>615</v>
      </c>
      <c r="H210" s="72">
        <f t="shared" si="25"/>
        <v>-7419</v>
      </c>
      <c r="I210" s="37">
        <f t="shared" si="26"/>
        <v>0.43279380717804361</v>
      </c>
      <c r="J210" s="38">
        <f t="shared" si="27"/>
        <v>-0.33090990187332736</v>
      </c>
    </row>
    <row r="211" spans="1:10" x14ac:dyDescent="0.2">
      <c r="A211" s="177"/>
      <c r="B211" s="143"/>
      <c r="C211" s="144"/>
      <c r="D211" s="143"/>
      <c r="E211" s="144"/>
      <c r="F211" s="145"/>
      <c r="G211" s="143"/>
      <c r="H211" s="144"/>
      <c r="I211" s="151"/>
      <c r="J211" s="152"/>
    </row>
    <row r="212" spans="1:10" s="139" customFormat="1" x14ac:dyDescent="0.2">
      <c r="A212" s="159" t="s">
        <v>55</v>
      </c>
      <c r="B212" s="65"/>
      <c r="C212" s="66"/>
      <c r="D212" s="65"/>
      <c r="E212" s="66"/>
      <c r="F212" s="67"/>
      <c r="G212" s="65"/>
      <c r="H212" s="66"/>
      <c r="I212" s="20"/>
      <c r="J212" s="21"/>
    </row>
    <row r="213" spans="1:10" x14ac:dyDescent="0.2">
      <c r="A213" s="158" t="s">
        <v>572</v>
      </c>
      <c r="B213" s="65">
        <v>0</v>
      </c>
      <c r="C213" s="66">
        <v>0</v>
      </c>
      <c r="D213" s="65">
        <v>3</v>
      </c>
      <c r="E213" s="66">
        <v>4</v>
      </c>
      <c r="F213" s="67"/>
      <c r="G213" s="65">
        <f>B213-C213</f>
        <v>0</v>
      </c>
      <c r="H213" s="66">
        <f>D213-E213</f>
        <v>-1</v>
      </c>
      <c r="I213" s="20" t="str">
        <f>IF(C213=0, "-", IF(G213/C213&lt;10, G213/C213, "&gt;999%"))</f>
        <v>-</v>
      </c>
      <c r="J213" s="21">
        <f>IF(E213=0, "-", IF(H213/E213&lt;10, H213/E213, "&gt;999%"))</f>
        <v>-0.25</v>
      </c>
    </row>
    <row r="214" spans="1:10" x14ac:dyDescent="0.2">
      <c r="A214" s="158" t="s">
        <v>573</v>
      </c>
      <c r="B214" s="65">
        <v>0</v>
      </c>
      <c r="C214" s="66">
        <v>0</v>
      </c>
      <c r="D214" s="65">
        <v>3</v>
      </c>
      <c r="E214" s="66">
        <v>1</v>
      </c>
      <c r="F214" s="67"/>
      <c r="G214" s="65">
        <f>B214-C214</f>
        <v>0</v>
      </c>
      <c r="H214" s="66">
        <f>D214-E214</f>
        <v>2</v>
      </c>
      <c r="I214" s="20" t="str">
        <f>IF(C214=0, "-", IF(G214/C214&lt;10, G214/C214, "&gt;999%"))</f>
        <v>-</v>
      </c>
      <c r="J214" s="21">
        <f>IF(E214=0, "-", IF(H214/E214&lt;10, H214/E214, "&gt;999%"))</f>
        <v>2</v>
      </c>
    </row>
    <row r="215" spans="1:10" x14ac:dyDescent="0.2">
      <c r="A215" s="158" t="s">
        <v>586</v>
      </c>
      <c r="B215" s="65">
        <v>0</v>
      </c>
      <c r="C215" s="66">
        <v>0</v>
      </c>
      <c r="D215" s="65">
        <v>2</v>
      </c>
      <c r="E215" s="66">
        <v>0</v>
      </c>
      <c r="F215" s="67"/>
      <c r="G215" s="65">
        <f>B215-C215</f>
        <v>0</v>
      </c>
      <c r="H215" s="66">
        <f>D215-E215</f>
        <v>2</v>
      </c>
      <c r="I215" s="20" t="str">
        <f>IF(C215=0, "-", IF(G215/C215&lt;10, G215/C215, "&gt;999%"))</f>
        <v>-</v>
      </c>
      <c r="J215" s="21" t="str">
        <f>IF(E215=0, "-", IF(H215/E215&lt;10, H215/E215, "&gt;999%"))</f>
        <v>-</v>
      </c>
    </row>
    <row r="216" spans="1:10" s="160" customFormat="1" x14ac:dyDescent="0.2">
      <c r="A216" s="178" t="s">
        <v>689</v>
      </c>
      <c r="B216" s="71">
        <v>0</v>
      </c>
      <c r="C216" s="72">
        <v>0</v>
      </c>
      <c r="D216" s="71">
        <v>8</v>
      </c>
      <c r="E216" s="72">
        <v>5</v>
      </c>
      <c r="F216" s="73"/>
      <c r="G216" s="71">
        <f>B216-C216</f>
        <v>0</v>
      </c>
      <c r="H216" s="72">
        <f>D216-E216</f>
        <v>3</v>
      </c>
      <c r="I216" s="37" t="str">
        <f>IF(C216=0, "-", IF(G216/C216&lt;10, G216/C216, "&gt;999%"))</f>
        <v>-</v>
      </c>
      <c r="J216" s="38">
        <f>IF(E216=0, "-", IF(H216/E216&lt;10, H216/E216, "&gt;999%"))</f>
        <v>0.6</v>
      </c>
    </row>
    <row r="217" spans="1:10" x14ac:dyDescent="0.2">
      <c r="A217" s="177"/>
      <c r="B217" s="143"/>
      <c r="C217" s="144"/>
      <c r="D217" s="143"/>
      <c r="E217" s="144"/>
      <c r="F217" s="145"/>
      <c r="G217" s="143"/>
      <c r="H217" s="144"/>
      <c r="I217" s="151"/>
      <c r="J217" s="152"/>
    </row>
    <row r="218" spans="1:10" s="139" customFormat="1" x14ac:dyDescent="0.2">
      <c r="A218" s="159" t="s">
        <v>56</v>
      </c>
      <c r="B218" s="65"/>
      <c r="C218" s="66"/>
      <c r="D218" s="65"/>
      <c r="E218" s="66"/>
      <c r="F218" s="67"/>
      <c r="G218" s="65"/>
      <c r="H218" s="66"/>
      <c r="I218" s="20"/>
      <c r="J218" s="21"/>
    </row>
    <row r="219" spans="1:10" x14ac:dyDescent="0.2">
      <c r="A219" s="158" t="s">
        <v>410</v>
      </c>
      <c r="B219" s="65">
        <v>0</v>
      </c>
      <c r="C219" s="66">
        <v>0</v>
      </c>
      <c r="D219" s="65">
        <v>72</v>
      </c>
      <c r="E219" s="66">
        <v>33</v>
      </c>
      <c r="F219" s="67"/>
      <c r="G219" s="65">
        <f t="shared" ref="G219:G224" si="28">B219-C219</f>
        <v>0</v>
      </c>
      <c r="H219" s="66">
        <f t="shared" ref="H219:H224" si="29">D219-E219</f>
        <v>39</v>
      </c>
      <c r="I219" s="20" t="str">
        <f t="shared" ref="I219:I224" si="30">IF(C219=0, "-", IF(G219/C219&lt;10, G219/C219, "&gt;999%"))</f>
        <v>-</v>
      </c>
      <c r="J219" s="21">
        <f t="shared" ref="J219:J224" si="31">IF(E219=0, "-", IF(H219/E219&lt;10, H219/E219, "&gt;999%"))</f>
        <v>1.1818181818181819</v>
      </c>
    </row>
    <row r="220" spans="1:10" x14ac:dyDescent="0.2">
      <c r="A220" s="158" t="s">
        <v>273</v>
      </c>
      <c r="B220" s="65">
        <v>0</v>
      </c>
      <c r="C220" s="66">
        <v>3</v>
      </c>
      <c r="D220" s="65">
        <v>75</v>
      </c>
      <c r="E220" s="66">
        <v>137</v>
      </c>
      <c r="F220" s="67"/>
      <c r="G220" s="65">
        <f t="shared" si="28"/>
        <v>-3</v>
      </c>
      <c r="H220" s="66">
        <f t="shared" si="29"/>
        <v>-62</v>
      </c>
      <c r="I220" s="20">
        <f t="shared" si="30"/>
        <v>-1</v>
      </c>
      <c r="J220" s="21">
        <f t="shared" si="31"/>
        <v>-0.45255474452554745</v>
      </c>
    </row>
    <row r="221" spans="1:10" x14ac:dyDescent="0.2">
      <c r="A221" s="158" t="s">
        <v>339</v>
      </c>
      <c r="B221" s="65">
        <v>0</v>
      </c>
      <c r="C221" s="66">
        <v>0</v>
      </c>
      <c r="D221" s="65">
        <v>8</v>
      </c>
      <c r="E221" s="66">
        <v>38</v>
      </c>
      <c r="F221" s="67"/>
      <c r="G221" s="65">
        <f t="shared" si="28"/>
        <v>0</v>
      </c>
      <c r="H221" s="66">
        <f t="shared" si="29"/>
        <v>-30</v>
      </c>
      <c r="I221" s="20" t="str">
        <f t="shared" si="30"/>
        <v>-</v>
      </c>
      <c r="J221" s="21">
        <f t="shared" si="31"/>
        <v>-0.78947368421052633</v>
      </c>
    </row>
    <row r="222" spans="1:10" x14ac:dyDescent="0.2">
      <c r="A222" s="158" t="s">
        <v>485</v>
      </c>
      <c r="B222" s="65">
        <v>0</v>
      </c>
      <c r="C222" s="66">
        <v>2</v>
      </c>
      <c r="D222" s="65">
        <v>1</v>
      </c>
      <c r="E222" s="66">
        <v>74</v>
      </c>
      <c r="F222" s="67"/>
      <c r="G222" s="65">
        <f t="shared" si="28"/>
        <v>-2</v>
      </c>
      <c r="H222" s="66">
        <f t="shared" si="29"/>
        <v>-73</v>
      </c>
      <c r="I222" s="20">
        <f t="shared" si="30"/>
        <v>-1</v>
      </c>
      <c r="J222" s="21">
        <f t="shared" si="31"/>
        <v>-0.98648648648648651</v>
      </c>
    </row>
    <row r="223" spans="1:10" x14ac:dyDescent="0.2">
      <c r="A223" s="158" t="s">
        <v>505</v>
      </c>
      <c r="B223" s="65">
        <v>0</v>
      </c>
      <c r="C223" s="66">
        <v>0</v>
      </c>
      <c r="D223" s="65">
        <v>0</v>
      </c>
      <c r="E223" s="66">
        <v>32</v>
      </c>
      <c r="F223" s="67"/>
      <c r="G223" s="65">
        <f t="shared" si="28"/>
        <v>0</v>
      </c>
      <c r="H223" s="66">
        <f t="shared" si="29"/>
        <v>-32</v>
      </c>
      <c r="I223" s="20" t="str">
        <f t="shared" si="30"/>
        <v>-</v>
      </c>
      <c r="J223" s="21">
        <f t="shared" si="31"/>
        <v>-1</v>
      </c>
    </row>
    <row r="224" spans="1:10" s="160" customFormat="1" x14ac:dyDescent="0.2">
      <c r="A224" s="178" t="s">
        <v>690</v>
      </c>
      <c r="B224" s="71">
        <v>0</v>
      </c>
      <c r="C224" s="72">
        <v>5</v>
      </c>
      <c r="D224" s="71">
        <v>156</v>
      </c>
      <c r="E224" s="72">
        <v>314</v>
      </c>
      <c r="F224" s="73"/>
      <c r="G224" s="71">
        <f t="shared" si="28"/>
        <v>-5</v>
      </c>
      <c r="H224" s="72">
        <f t="shared" si="29"/>
        <v>-158</v>
      </c>
      <c r="I224" s="37">
        <f t="shared" si="30"/>
        <v>-1</v>
      </c>
      <c r="J224" s="38">
        <f t="shared" si="31"/>
        <v>-0.50318471337579618</v>
      </c>
    </row>
    <row r="225" spans="1:10" x14ac:dyDescent="0.2">
      <c r="A225" s="177"/>
      <c r="B225" s="143"/>
      <c r="C225" s="144"/>
      <c r="D225" s="143"/>
      <c r="E225" s="144"/>
      <c r="F225" s="145"/>
      <c r="G225" s="143"/>
      <c r="H225" s="144"/>
      <c r="I225" s="151"/>
      <c r="J225" s="152"/>
    </row>
    <row r="226" spans="1:10" s="139" customFormat="1" x14ac:dyDescent="0.2">
      <c r="A226" s="159" t="s">
        <v>57</v>
      </c>
      <c r="B226" s="65"/>
      <c r="C226" s="66"/>
      <c r="D226" s="65"/>
      <c r="E226" s="66"/>
      <c r="F226" s="67"/>
      <c r="G226" s="65"/>
      <c r="H226" s="66"/>
      <c r="I226" s="20"/>
      <c r="J226" s="21"/>
    </row>
    <row r="227" spans="1:10" x14ac:dyDescent="0.2">
      <c r="A227" s="158" t="s">
        <v>57</v>
      </c>
      <c r="B227" s="65">
        <v>0</v>
      </c>
      <c r="C227" s="66">
        <v>2</v>
      </c>
      <c r="D227" s="65">
        <v>17</v>
      </c>
      <c r="E227" s="66">
        <v>21</v>
      </c>
      <c r="F227" s="67"/>
      <c r="G227" s="65">
        <f>B227-C227</f>
        <v>-2</v>
      </c>
      <c r="H227" s="66">
        <f>D227-E227</f>
        <v>-4</v>
      </c>
      <c r="I227" s="20">
        <f>IF(C227=0, "-", IF(G227/C227&lt;10, G227/C227, "&gt;999%"))</f>
        <v>-1</v>
      </c>
      <c r="J227" s="21">
        <f>IF(E227=0, "-", IF(H227/E227&lt;10, H227/E227, "&gt;999%"))</f>
        <v>-0.19047619047619047</v>
      </c>
    </row>
    <row r="228" spans="1:10" s="160" customFormat="1" x14ac:dyDescent="0.2">
      <c r="A228" s="178" t="s">
        <v>691</v>
      </c>
      <c r="B228" s="71">
        <v>0</v>
      </c>
      <c r="C228" s="72">
        <v>2</v>
      </c>
      <c r="D228" s="71">
        <v>17</v>
      </c>
      <c r="E228" s="72">
        <v>21</v>
      </c>
      <c r="F228" s="73"/>
      <c r="G228" s="71">
        <f>B228-C228</f>
        <v>-2</v>
      </c>
      <c r="H228" s="72">
        <f>D228-E228</f>
        <v>-4</v>
      </c>
      <c r="I228" s="37">
        <f>IF(C228=0, "-", IF(G228/C228&lt;10, G228/C228, "&gt;999%"))</f>
        <v>-1</v>
      </c>
      <c r="J228" s="38">
        <f>IF(E228=0, "-", IF(H228/E228&lt;10, H228/E228, "&gt;999%"))</f>
        <v>-0.19047619047619047</v>
      </c>
    </row>
    <row r="229" spans="1:10" x14ac:dyDescent="0.2">
      <c r="A229" s="177"/>
      <c r="B229" s="143"/>
      <c r="C229" s="144"/>
      <c r="D229" s="143"/>
      <c r="E229" s="144"/>
      <c r="F229" s="145"/>
      <c r="G229" s="143"/>
      <c r="H229" s="144"/>
      <c r="I229" s="151"/>
      <c r="J229" s="152"/>
    </row>
    <row r="230" spans="1:10" s="139" customFormat="1" x14ac:dyDescent="0.2">
      <c r="A230" s="159" t="s">
        <v>58</v>
      </c>
      <c r="B230" s="65"/>
      <c r="C230" s="66"/>
      <c r="D230" s="65"/>
      <c r="E230" s="66"/>
      <c r="F230" s="67"/>
      <c r="G230" s="65"/>
      <c r="H230" s="66"/>
      <c r="I230" s="20"/>
      <c r="J230" s="21"/>
    </row>
    <row r="231" spans="1:10" x14ac:dyDescent="0.2">
      <c r="A231" s="158" t="s">
        <v>599</v>
      </c>
      <c r="B231" s="65">
        <v>20</v>
      </c>
      <c r="C231" s="66">
        <v>19</v>
      </c>
      <c r="D231" s="65">
        <v>223</v>
      </c>
      <c r="E231" s="66">
        <v>318</v>
      </c>
      <c r="F231" s="67"/>
      <c r="G231" s="65">
        <f>B231-C231</f>
        <v>1</v>
      </c>
      <c r="H231" s="66">
        <f>D231-E231</f>
        <v>-95</v>
      </c>
      <c r="I231" s="20">
        <f>IF(C231=0, "-", IF(G231/C231&lt;10, G231/C231, "&gt;999%"))</f>
        <v>5.2631578947368418E-2</v>
      </c>
      <c r="J231" s="21">
        <f>IF(E231=0, "-", IF(H231/E231&lt;10, H231/E231, "&gt;999%"))</f>
        <v>-0.29874213836477986</v>
      </c>
    </row>
    <row r="232" spans="1:10" x14ac:dyDescent="0.2">
      <c r="A232" s="158" t="s">
        <v>574</v>
      </c>
      <c r="B232" s="65">
        <v>58</v>
      </c>
      <c r="C232" s="66">
        <v>80</v>
      </c>
      <c r="D232" s="65">
        <v>830</v>
      </c>
      <c r="E232" s="66">
        <v>953</v>
      </c>
      <c r="F232" s="67"/>
      <c r="G232" s="65">
        <f>B232-C232</f>
        <v>-22</v>
      </c>
      <c r="H232" s="66">
        <f>D232-E232</f>
        <v>-123</v>
      </c>
      <c r="I232" s="20">
        <f>IF(C232=0, "-", IF(G232/C232&lt;10, G232/C232, "&gt;999%"))</f>
        <v>-0.27500000000000002</v>
      </c>
      <c r="J232" s="21">
        <f>IF(E232=0, "-", IF(H232/E232&lt;10, H232/E232, "&gt;999%"))</f>
        <v>-0.12906610703043023</v>
      </c>
    </row>
    <row r="233" spans="1:10" x14ac:dyDescent="0.2">
      <c r="A233" s="158" t="s">
        <v>587</v>
      </c>
      <c r="B233" s="65">
        <v>63</v>
      </c>
      <c r="C233" s="66">
        <v>57</v>
      </c>
      <c r="D233" s="65">
        <v>532</v>
      </c>
      <c r="E233" s="66">
        <v>686</v>
      </c>
      <c r="F233" s="67"/>
      <c r="G233" s="65">
        <f>B233-C233</f>
        <v>6</v>
      </c>
      <c r="H233" s="66">
        <f>D233-E233</f>
        <v>-154</v>
      </c>
      <c r="I233" s="20">
        <f>IF(C233=0, "-", IF(G233/C233&lt;10, G233/C233, "&gt;999%"))</f>
        <v>0.10526315789473684</v>
      </c>
      <c r="J233" s="21">
        <f>IF(E233=0, "-", IF(H233/E233&lt;10, H233/E233, "&gt;999%"))</f>
        <v>-0.22448979591836735</v>
      </c>
    </row>
    <row r="234" spans="1:10" s="160" customFormat="1" x14ac:dyDescent="0.2">
      <c r="A234" s="178" t="s">
        <v>692</v>
      </c>
      <c r="B234" s="71">
        <v>141</v>
      </c>
      <c r="C234" s="72">
        <v>156</v>
      </c>
      <c r="D234" s="71">
        <v>1585</v>
      </c>
      <c r="E234" s="72">
        <v>1957</v>
      </c>
      <c r="F234" s="73"/>
      <c r="G234" s="71">
        <f>B234-C234</f>
        <v>-15</v>
      </c>
      <c r="H234" s="72">
        <f>D234-E234</f>
        <v>-372</v>
      </c>
      <c r="I234" s="37">
        <f>IF(C234=0, "-", IF(G234/C234&lt;10, G234/C234, "&gt;999%"))</f>
        <v>-9.6153846153846159E-2</v>
      </c>
      <c r="J234" s="38">
        <f>IF(E234=0, "-", IF(H234/E234&lt;10, H234/E234, "&gt;999%"))</f>
        <v>-0.19008686765457333</v>
      </c>
    </row>
    <row r="235" spans="1:10" x14ac:dyDescent="0.2">
      <c r="A235" s="177"/>
      <c r="B235" s="143"/>
      <c r="C235" s="144"/>
      <c r="D235" s="143"/>
      <c r="E235" s="144"/>
      <c r="F235" s="145"/>
      <c r="G235" s="143"/>
      <c r="H235" s="144"/>
      <c r="I235" s="151"/>
      <c r="J235" s="152"/>
    </row>
    <row r="236" spans="1:10" s="139" customFormat="1" x14ac:dyDescent="0.2">
      <c r="A236" s="159" t="s">
        <v>59</v>
      </c>
      <c r="B236" s="65"/>
      <c r="C236" s="66"/>
      <c r="D236" s="65"/>
      <c r="E236" s="66"/>
      <c r="F236" s="67"/>
      <c r="G236" s="65"/>
      <c r="H236" s="66"/>
      <c r="I236" s="20"/>
      <c r="J236" s="21"/>
    </row>
    <row r="237" spans="1:10" x14ac:dyDescent="0.2">
      <c r="A237" s="158" t="s">
        <v>540</v>
      </c>
      <c r="B237" s="65">
        <v>175</v>
      </c>
      <c r="C237" s="66">
        <v>143</v>
      </c>
      <c r="D237" s="65">
        <v>1015</v>
      </c>
      <c r="E237" s="66">
        <v>1323</v>
      </c>
      <c r="F237" s="67"/>
      <c r="G237" s="65">
        <f>B237-C237</f>
        <v>32</v>
      </c>
      <c r="H237" s="66">
        <f>D237-E237</f>
        <v>-308</v>
      </c>
      <c r="I237" s="20">
        <f>IF(C237=0, "-", IF(G237/C237&lt;10, G237/C237, "&gt;999%"))</f>
        <v>0.22377622377622378</v>
      </c>
      <c r="J237" s="21">
        <f>IF(E237=0, "-", IF(H237/E237&lt;10, H237/E237, "&gt;999%"))</f>
        <v>-0.23280423280423279</v>
      </c>
    </row>
    <row r="238" spans="1:10" x14ac:dyDescent="0.2">
      <c r="A238" s="158" t="s">
        <v>552</v>
      </c>
      <c r="B238" s="65">
        <v>339</v>
      </c>
      <c r="C238" s="66">
        <v>259</v>
      </c>
      <c r="D238" s="65">
        <v>1893</v>
      </c>
      <c r="E238" s="66">
        <v>2128</v>
      </c>
      <c r="F238" s="67"/>
      <c r="G238" s="65">
        <f>B238-C238</f>
        <v>80</v>
      </c>
      <c r="H238" s="66">
        <f>D238-E238</f>
        <v>-235</v>
      </c>
      <c r="I238" s="20">
        <f>IF(C238=0, "-", IF(G238/C238&lt;10, G238/C238, "&gt;999%"))</f>
        <v>0.30888030888030887</v>
      </c>
      <c r="J238" s="21">
        <f>IF(E238=0, "-", IF(H238/E238&lt;10, H238/E238, "&gt;999%"))</f>
        <v>-0.11043233082706767</v>
      </c>
    </row>
    <row r="239" spans="1:10" x14ac:dyDescent="0.2">
      <c r="A239" s="158" t="s">
        <v>461</v>
      </c>
      <c r="B239" s="65">
        <v>187</v>
      </c>
      <c r="C239" s="66">
        <v>191</v>
      </c>
      <c r="D239" s="65">
        <v>1231</v>
      </c>
      <c r="E239" s="66">
        <v>1730</v>
      </c>
      <c r="F239" s="67"/>
      <c r="G239" s="65">
        <f>B239-C239</f>
        <v>-4</v>
      </c>
      <c r="H239" s="66">
        <f>D239-E239</f>
        <v>-499</v>
      </c>
      <c r="I239" s="20">
        <f>IF(C239=0, "-", IF(G239/C239&lt;10, G239/C239, "&gt;999%"))</f>
        <v>-2.0942408376963352E-2</v>
      </c>
      <c r="J239" s="21">
        <f>IF(E239=0, "-", IF(H239/E239&lt;10, H239/E239, "&gt;999%"))</f>
        <v>-0.2884393063583815</v>
      </c>
    </row>
    <row r="240" spans="1:10" s="160" customFormat="1" x14ac:dyDescent="0.2">
      <c r="A240" s="178" t="s">
        <v>693</v>
      </c>
      <c r="B240" s="71">
        <v>701</v>
      </c>
      <c r="C240" s="72">
        <v>593</v>
      </c>
      <c r="D240" s="71">
        <v>4139</v>
      </c>
      <c r="E240" s="72">
        <v>5181</v>
      </c>
      <c r="F240" s="73"/>
      <c r="G240" s="71">
        <f>B240-C240</f>
        <v>108</v>
      </c>
      <c r="H240" s="72">
        <f>D240-E240</f>
        <v>-1042</v>
      </c>
      <c r="I240" s="37">
        <f>IF(C240=0, "-", IF(G240/C240&lt;10, G240/C240, "&gt;999%"))</f>
        <v>0.1821247892074199</v>
      </c>
      <c r="J240" s="38">
        <f>IF(E240=0, "-", IF(H240/E240&lt;10, H240/E240, "&gt;999%"))</f>
        <v>-0.20111947500482533</v>
      </c>
    </row>
    <row r="241" spans="1:10" x14ac:dyDescent="0.2">
      <c r="A241" s="177"/>
      <c r="B241" s="143"/>
      <c r="C241" s="144"/>
      <c r="D241" s="143"/>
      <c r="E241" s="144"/>
      <c r="F241" s="145"/>
      <c r="G241" s="143"/>
      <c r="H241" s="144"/>
      <c r="I241" s="151"/>
      <c r="J241" s="152"/>
    </row>
    <row r="242" spans="1:10" s="139" customFormat="1" x14ac:dyDescent="0.2">
      <c r="A242" s="159" t="s">
        <v>60</v>
      </c>
      <c r="B242" s="65"/>
      <c r="C242" s="66"/>
      <c r="D242" s="65"/>
      <c r="E242" s="66"/>
      <c r="F242" s="67"/>
      <c r="G242" s="65"/>
      <c r="H242" s="66"/>
      <c r="I242" s="20"/>
      <c r="J242" s="21"/>
    </row>
    <row r="243" spans="1:10" x14ac:dyDescent="0.2">
      <c r="A243" s="158" t="s">
        <v>514</v>
      </c>
      <c r="B243" s="65">
        <v>1</v>
      </c>
      <c r="C243" s="66">
        <v>0</v>
      </c>
      <c r="D243" s="65">
        <v>12</v>
      </c>
      <c r="E243" s="66">
        <v>0</v>
      </c>
      <c r="F243" s="67"/>
      <c r="G243" s="65">
        <f>B243-C243</f>
        <v>1</v>
      </c>
      <c r="H243" s="66">
        <f>D243-E243</f>
        <v>12</v>
      </c>
      <c r="I243" s="20" t="str">
        <f>IF(C243=0, "-", IF(G243/C243&lt;10, G243/C243, "&gt;999%"))</f>
        <v>-</v>
      </c>
      <c r="J243" s="21" t="str">
        <f>IF(E243=0, "-", IF(H243/E243&lt;10, H243/E243, "&gt;999%"))</f>
        <v>-</v>
      </c>
    </row>
    <row r="244" spans="1:10" s="160" customFormat="1" x14ac:dyDescent="0.2">
      <c r="A244" s="178" t="s">
        <v>694</v>
      </c>
      <c r="B244" s="71">
        <v>1</v>
      </c>
      <c r="C244" s="72">
        <v>0</v>
      </c>
      <c r="D244" s="71">
        <v>12</v>
      </c>
      <c r="E244" s="72">
        <v>0</v>
      </c>
      <c r="F244" s="73"/>
      <c r="G244" s="71">
        <f>B244-C244</f>
        <v>1</v>
      </c>
      <c r="H244" s="72">
        <f>D244-E244</f>
        <v>12</v>
      </c>
      <c r="I244" s="37" t="str">
        <f>IF(C244=0, "-", IF(G244/C244&lt;10, G244/C244, "&gt;999%"))</f>
        <v>-</v>
      </c>
      <c r="J244" s="38" t="str">
        <f>IF(E244=0, "-", IF(H244/E244&lt;10, H244/E244, "&gt;999%"))</f>
        <v>-</v>
      </c>
    </row>
    <row r="245" spans="1:10" x14ac:dyDescent="0.2">
      <c r="A245" s="177"/>
      <c r="B245" s="143"/>
      <c r="C245" s="144"/>
      <c r="D245" s="143"/>
      <c r="E245" s="144"/>
      <c r="F245" s="145"/>
      <c r="G245" s="143"/>
      <c r="H245" s="144"/>
      <c r="I245" s="151"/>
      <c r="J245" s="152"/>
    </row>
    <row r="246" spans="1:10" s="139" customFormat="1" x14ac:dyDescent="0.2">
      <c r="A246" s="159" t="s">
        <v>61</v>
      </c>
      <c r="B246" s="65"/>
      <c r="C246" s="66"/>
      <c r="D246" s="65"/>
      <c r="E246" s="66"/>
      <c r="F246" s="67"/>
      <c r="G246" s="65"/>
      <c r="H246" s="66"/>
      <c r="I246" s="20"/>
      <c r="J246" s="21"/>
    </row>
    <row r="247" spans="1:10" x14ac:dyDescent="0.2">
      <c r="A247" s="158" t="s">
        <v>600</v>
      </c>
      <c r="B247" s="65">
        <v>9</v>
      </c>
      <c r="C247" s="66">
        <v>7</v>
      </c>
      <c r="D247" s="65">
        <v>85</v>
      </c>
      <c r="E247" s="66">
        <v>142</v>
      </c>
      <c r="F247" s="67"/>
      <c r="G247" s="65">
        <f>B247-C247</f>
        <v>2</v>
      </c>
      <c r="H247" s="66">
        <f>D247-E247</f>
        <v>-57</v>
      </c>
      <c r="I247" s="20">
        <f>IF(C247=0, "-", IF(G247/C247&lt;10, G247/C247, "&gt;999%"))</f>
        <v>0.2857142857142857</v>
      </c>
      <c r="J247" s="21">
        <f>IF(E247=0, "-", IF(H247/E247&lt;10, H247/E247, "&gt;999%"))</f>
        <v>-0.40140845070422537</v>
      </c>
    </row>
    <row r="248" spans="1:10" x14ac:dyDescent="0.2">
      <c r="A248" s="158" t="s">
        <v>588</v>
      </c>
      <c r="B248" s="65">
        <v>1</v>
      </c>
      <c r="C248" s="66">
        <v>3</v>
      </c>
      <c r="D248" s="65">
        <v>73</v>
      </c>
      <c r="E248" s="66">
        <v>43</v>
      </c>
      <c r="F248" s="67"/>
      <c r="G248" s="65">
        <f>B248-C248</f>
        <v>-2</v>
      </c>
      <c r="H248" s="66">
        <f>D248-E248</f>
        <v>30</v>
      </c>
      <c r="I248" s="20">
        <f>IF(C248=0, "-", IF(G248/C248&lt;10, G248/C248, "&gt;999%"))</f>
        <v>-0.66666666666666663</v>
      </c>
      <c r="J248" s="21">
        <f>IF(E248=0, "-", IF(H248/E248&lt;10, H248/E248, "&gt;999%"))</f>
        <v>0.69767441860465118</v>
      </c>
    </row>
    <row r="249" spans="1:10" x14ac:dyDescent="0.2">
      <c r="A249" s="158" t="s">
        <v>575</v>
      </c>
      <c r="B249" s="65">
        <v>34</v>
      </c>
      <c r="C249" s="66">
        <v>71</v>
      </c>
      <c r="D249" s="65">
        <v>309</v>
      </c>
      <c r="E249" s="66">
        <v>472</v>
      </c>
      <c r="F249" s="67"/>
      <c r="G249" s="65">
        <f>B249-C249</f>
        <v>-37</v>
      </c>
      <c r="H249" s="66">
        <f>D249-E249</f>
        <v>-163</v>
      </c>
      <c r="I249" s="20">
        <f>IF(C249=0, "-", IF(G249/C249&lt;10, G249/C249, "&gt;999%"))</f>
        <v>-0.52112676056338025</v>
      </c>
      <c r="J249" s="21">
        <f>IF(E249=0, "-", IF(H249/E249&lt;10, H249/E249, "&gt;999%"))</f>
        <v>-0.34533898305084748</v>
      </c>
    </row>
    <row r="250" spans="1:10" x14ac:dyDescent="0.2">
      <c r="A250" s="158" t="s">
        <v>576</v>
      </c>
      <c r="B250" s="65">
        <v>16</v>
      </c>
      <c r="C250" s="66">
        <v>12</v>
      </c>
      <c r="D250" s="65">
        <v>88</v>
      </c>
      <c r="E250" s="66">
        <v>144</v>
      </c>
      <c r="F250" s="67"/>
      <c r="G250" s="65">
        <f>B250-C250</f>
        <v>4</v>
      </c>
      <c r="H250" s="66">
        <f>D250-E250</f>
        <v>-56</v>
      </c>
      <c r="I250" s="20">
        <f>IF(C250=0, "-", IF(G250/C250&lt;10, G250/C250, "&gt;999%"))</f>
        <v>0.33333333333333331</v>
      </c>
      <c r="J250" s="21">
        <f>IF(E250=0, "-", IF(H250/E250&lt;10, H250/E250, "&gt;999%"))</f>
        <v>-0.3888888888888889</v>
      </c>
    </row>
    <row r="251" spans="1:10" s="160" customFormat="1" x14ac:dyDescent="0.2">
      <c r="A251" s="178" t="s">
        <v>695</v>
      </c>
      <c r="B251" s="71">
        <v>60</v>
      </c>
      <c r="C251" s="72">
        <v>93</v>
      </c>
      <c r="D251" s="71">
        <v>555</v>
      </c>
      <c r="E251" s="72">
        <v>801</v>
      </c>
      <c r="F251" s="73"/>
      <c r="G251" s="71">
        <f>B251-C251</f>
        <v>-33</v>
      </c>
      <c r="H251" s="72">
        <f>D251-E251</f>
        <v>-246</v>
      </c>
      <c r="I251" s="37">
        <f>IF(C251=0, "-", IF(G251/C251&lt;10, G251/C251, "&gt;999%"))</f>
        <v>-0.35483870967741937</v>
      </c>
      <c r="J251" s="38">
        <f>IF(E251=0, "-", IF(H251/E251&lt;10, H251/E251, "&gt;999%"))</f>
        <v>-0.30711610486891383</v>
      </c>
    </row>
    <row r="252" spans="1:10" x14ac:dyDescent="0.2">
      <c r="A252" s="177"/>
      <c r="B252" s="143"/>
      <c r="C252" s="144"/>
      <c r="D252" s="143"/>
      <c r="E252" s="144"/>
      <c r="F252" s="145"/>
      <c r="G252" s="143"/>
      <c r="H252" s="144"/>
      <c r="I252" s="151"/>
      <c r="J252" s="152"/>
    </row>
    <row r="253" spans="1:10" s="139" customFormat="1" x14ac:dyDescent="0.2">
      <c r="A253" s="159" t="s">
        <v>62</v>
      </c>
      <c r="B253" s="65"/>
      <c r="C253" s="66"/>
      <c r="D253" s="65"/>
      <c r="E253" s="66"/>
      <c r="F253" s="67"/>
      <c r="G253" s="65"/>
      <c r="H253" s="66"/>
      <c r="I253" s="20"/>
      <c r="J253" s="21"/>
    </row>
    <row r="254" spans="1:10" x14ac:dyDescent="0.2">
      <c r="A254" s="158" t="s">
        <v>411</v>
      </c>
      <c r="B254" s="65">
        <v>13</v>
      </c>
      <c r="C254" s="66">
        <v>27</v>
      </c>
      <c r="D254" s="65">
        <v>135</v>
      </c>
      <c r="E254" s="66">
        <v>258</v>
      </c>
      <c r="F254" s="67"/>
      <c r="G254" s="65">
        <f t="shared" ref="G254:G261" si="32">B254-C254</f>
        <v>-14</v>
      </c>
      <c r="H254" s="66">
        <f t="shared" ref="H254:H261" si="33">D254-E254</f>
        <v>-123</v>
      </c>
      <c r="I254" s="20">
        <f t="shared" ref="I254:I261" si="34">IF(C254=0, "-", IF(G254/C254&lt;10, G254/C254, "&gt;999%"))</f>
        <v>-0.51851851851851849</v>
      </c>
      <c r="J254" s="21">
        <f t="shared" ref="J254:J261" si="35">IF(E254=0, "-", IF(H254/E254&lt;10, H254/E254, "&gt;999%"))</f>
        <v>-0.47674418604651164</v>
      </c>
    </row>
    <row r="255" spans="1:10" x14ac:dyDescent="0.2">
      <c r="A255" s="158" t="s">
        <v>486</v>
      </c>
      <c r="B255" s="65">
        <v>4</v>
      </c>
      <c r="C255" s="66">
        <v>11</v>
      </c>
      <c r="D255" s="65">
        <v>78</v>
      </c>
      <c r="E255" s="66">
        <v>132</v>
      </c>
      <c r="F255" s="67"/>
      <c r="G255" s="65">
        <f t="shared" si="32"/>
        <v>-7</v>
      </c>
      <c r="H255" s="66">
        <f t="shared" si="33"/>
        <v>-54</v>
      </c>
      <c r="I255" s="20">
        <f t="shared" si="34"/>
        <v>-0.63636363636363635</v>
      </c>
      <c r="J255" s="21">
        <f t="shared" si="35"/>
        <v>-0.40909090909090912</v>
      </c>
    </row>
    <row r="256" spans="1:10" x14ac:dyDescent="0.2">
      <c r="A256" s="158" t="s">
        <v>340</v>
      </c>
      <c r="B256" s="65">
        <v>3</v>
      </c>
      <c r="C256" s="66">
        <v>0</v>
      </c>
      <c r="D256" s="65">
        <v>7</v>
      </c>
      <c r="E256" s="66">
        <v>12</v>
      </c>
      <c r="F256" s="67"/>
      <c r="G256" s="65">
        <f t="shared" si="32"/>
        <v>3</v>
      </c>
      <c r="H256" s="66">
        <f t="shared" si="33"/>
        <v>-5</v>
      </c>
      <c r="I256" s="20" t="str">
        <f t="shared" si="34"/>
        <v>-</v>
      </c>
      <c r="J256" s="21">
        <f t="shared" si="35"/>
        <v>-0.41666666666666669</v>
      </c>
    </row>
    <row r="257" spans="1:10" x14ac:dyDescent="0.2">
      <c r="A257" s="158" t="s">
        <v>487</v>
      </c>
      <c r="B257" s="65">
        <v>0</v>
      </c>
      <c r="C257" s="66">
        <v>3</v>
      </c>
      <c r="D257" s="65">
        <v>18</v>
      </c>
      <c r="E257" s="66">
        <v>47</v>
      </c>
      <c r="F257" s="67"/>
      <c r="G257" s="65">
        <f t="shared" si="32"/>
        <v>-3</v>
      </c>
      <c r="H257" s="66">
        <f t="shared" si="33"/>
        <v>-29</v>
      </c>
      <c r="I257" s="20">
        <f t="shared" si="34"/>
        <v>-1</v>
      </c>
      <c r="J257" s="21">
        <f t="shared" si="35"/>
        <v>-0.61702127659574468</v>
      </c>
    </row>
    <row r="258" spans="1:10" x14ac:dyDescent="0.2">
      <c r="A258" s="158" t="s">
        <v>274</v>
      </c>
      <c r="B258" s="65">
        <v>2</v>
      </c>
      <c r="C258" s="66">
        <v>10</v>
      </c>
      <c r="D258" s="65">
        <v>53</v>
      </c>
      <c r="E258" s="66">
        <v>92</v>
      </c>
      <c r="F258" s="67"/>
      <c r="G258" s="65">
        <f t="shared" si="32"/>
        <v>-8</v>
      </c>
      <c r="H258" s="66">
        <f t="shared" si="33"/>
        <v>-39</v>
      </c>
      <c r="I258" s="20">
        <f t="shared" si="34"/>
        <v>-0.8</v>
      </c>
      <c r="J258" s="21">
        <f t="shared" si="35"/>
        <v>-0.42391304347826086</v>
      </c>
    </row>
    <row r="259" spans="1:10" x14ac:dyDescent="0.2">
      <c r="A259" s="158" t="s">
        <v>289</v>
      </c>
      <c r="B259" s="65">
        <v>2</v>
      </c>
      <c r="C259" s="66">
        <v>1</v>
      </c>
      <c r="D259" s="65">
        <v>9</v>
      </c>
      <c r="E259" s="66">
        <v>5</v>
      </c>
      <c r="F259" s="67"/>
      <c r="G259" s="65">
        <f t="shared" si="32"/>
        <v>1</v>
      </c>
      <c r="H259" s="66">
        <f t="shared" si="33"/>
        <v>4</v>
      </c>
      <c r="I259" s="20">
        <f t="shared" si="34"/>
        <v>1</v>
      </c>
      <c r="J259" s="21">
        <f t="shared" si="35"/>
        <v>0.8</v>
      </c>
    </row>
    <row r="260" spans="1:10" x14ac:dyDescent="0.2">
      <c r="A260" s="158" t="s">
        <v>301</v>
      </c>
      <c r="B260" s="65">
        <v>0</v>
      </c>
      <c r="C260" s="66">
        <v>0</v>
      </c>
      <c r="D260" s="65">
        <v>2</v>
      </c>
      <c r="E260" s="66">
        <v>3</v>
      </c>
      <c r="F260" s="67"/>
      <c r="G260" s="65">
        <f t="shared" si="32"/>
        <v>0</v>
      </c>
      <c r="H260" s="66">
        <f t="shared" si="33"/>
        <v>-1</v>
      </c>
      <c r="I260" s="20" t="str">
        <f t="shared" si="34"/>
        <v>-</v>
      </c>
      <c r="J260" s="21">
        <f t="shared" si="35"/>
        <v>-0.33333333333333331</v>
      </c>
    </row>
    <row r="261" spans="1:10" s="160" customFormat="1" x14ac:dyDescent="0.2">
      <c r="A261" s="178" t="s">
        <v>696</v>
      </c>
      <c r="B261" s="71">
        <v>24</v>
      </c>
      <c r="C261" s="72">
        <v>52</v>
      </c>
      <c r="D261" s="71">
        <v>302</v>
      </c>
      <c r="E261" s="72">
        <v>549</v>
      </c>
      <c r="F261" s="73"/>
      <c r="G261" s="71">
        <f t="shared" si="32"/>
        <v>-28</v>
      </c>
      <c r="H261" s="72">
        <f t="shared" si="33"/>
        <v>-247</v>
      </c>
      <c r="I261" s="37">
        <f t="shared" si="34"/>
        <v>-0.53846153846153844</v>
      </c>
      <c r="J261" s="38">
        <f t="shared" si="35"/>
        <v>-0.44990892531876137</v>
      </c>
    </row>
    <row r="262" spans="1:10" x14ac:dyDescent="0.2">
      <c r="A262" s="177"/>
      <c r="B262" s="143"/>
      <c r="C262" s="144"/>
      <c r="D262" s="143"/>
      <c r="E262" s="144"/>
      <c r="F262" s="145"/>
      <c r="G262" s="143"/>
      <c r="H262" s="144"/>
      <c r="I262" s="151"/>
      <c r="J262" s="152"/>
    </row>
    <row r="263" spans="1:10" s="139" customFormat="1" x14ac:dyDescent="0.2">
      <c r="A263" s="159" t="s">
        <v>63</v>
      </c>
      <c r="B263" s="65"/>
      <c r="C263" s="66"/>
      <c r="D263" s="65"/>
      <c r="E263" s="66"/>
      <c r="F263" s="67"/>
      <c r="G263" s="65"/>
      <c r="H263" s="66"/>
      <c r="I263" s="20"/>
      <c r="J263" s="21"/>
    </row>
    <row r="264" spans="1:10" x14ac:dyDescent="0.2">
      <c r="A264" s="158" t="s">
        <v>422</v>
      </c>
      <c r="B264" s="65">
        <v>2</v>
      </c>
      <c r="C264" s="66">
        <v>3</v>
      </c>
      <c r="D264" s="65">
        <v>124</v>
      </c>
      <c r="E264" s="66">
        <v>179</v>
      </c>
      <c r="F264" s="67"/>
      <c r="G264" s="65">
        <f t="shared" ref="G264:G270" si="36">B264-C264</f>
        <v>-1</v>
      </c>
      <c r="H264" s="66">
        <f t="shared" ref="H264:H270" si="37">D264-E264</f>
        <v>-55</v>
      </c>
      <c r="I264" s="20">
        <f t="shared" ref="I264:I270" si="38">IF(C264=0, "-", IF(G264/C264&lt;10, G264/C264, "&gt;999%"))</f>
        <v>-0.33333333333333331</v>
      </c>
      <c r="J264" s="21">
        <f t="shared" ref="J264:J270" si="39">IF(E264=0, "-", IF(H264/E264&lt;10, H264/E264, "&gt;999%"))</f>
        <v>-0.30726256983240224</v>
      </c>
    </row>
    <row r="265" spans="1:10" x14ac:dyDescent="0.2">
      <c r="A265" s="158" t="s">
        <v>388</v>
      </c>
      <c r="B265" s="65">
        <v>50</v>
      </c>
      <c r="C265" s="66">
        <v>16</v>
      </c>
      <c r="D265" s="65">
        <v>241</v>
      </c>
      <c r="E265" s="66">
        <v>390</v>
      </c>
      <c r="F265" s="67"/>
      <c r="G265" s="65">
        <f t="shared" si="36"/>
        <v>34</v>
      </c>
      <c r="H265" s="66">
        <f t="shared" si="37"/>
        <v>-149</v>
      </c>
      <c r="I265" s="20">
        <f t="shared" si="38"/>
        <v>2.125</v>
      </c>
      <c r="J265" s="21">
        <f t="shared" si="39"/>
        <v>-0.38205128205128203</v>
      </c>
    </row>
    <row r="266" spans="1:10" x14ac:dyDescent="0.2">
      <c r="A266" s="158" t="s">
        <v>553</v>
      </c>
      <c r="B266" s="65">
        <v>26</v>
      </c>
      <c r="C266" s="66">
        <v>0</v>
      </c>
      <c r="D266" s="65">
        <v>161</v>
      </c>
      <c r="E266" s="66">
        <v>0</v>
      </c>
      <c r="F266" s="67"/>
      <c r="G266" s="65">
        <f t="shared" si="36"/>
        <v>26</v>
      </c>
      <c r="H266" s="66">
        <f t="shared" si="37"/>
        <v>161</v>
      </c>
      <c r="I266" s="20" t="str">
        <f t="shared" si="38"/>
        <v>-</v>
      </c>
      <c r="J266" s="21" t="str">
        <f t="shared" si="39"/>
        <v>-</v>
      </c>
    </row>
    <row r="267" spans="1:10" x14ac:dyDescent="0.2">
      <c r="A267" s="158" t="s">
        <v>462</v>
      </c>
      <c r="B267" s="65">
        <v>142</v>
      </c>
      <c r="C267" s="66">
        <v>84</v>
      </c>
      <c r="D267" s="65">
        <v>977</v>
      </c>
      <c r="E267" s="66">
        <v>1154</v>
      </c>
      <c r="F267" s="67"/>
      <c r="G267" s="65">
        <f t="shared" si="36"/>
        <v>58</v>
      </c>
      <c r="H267" s="66">
        <f t="shared" si="37"/>
        <v>-177</v>
      </c>
      <c r="I267" s="20">
        <f t="shared" si="38"/>
        <v>0.69047619047619047</v>
      </c>
      <c r="J267" s="21">
        <f t="shared" si="39"/>
        <v>-0.15337954939341422</v>
      </c>
    </row>
    <row r="268" spans="1:10" x14ac:dyDescent="0.2">
      <c r="A268" s="158" t="s">
        <v>389</v>
      </c>
      <c r="B268" s="65">
        <v>0</v>
      </c>
      <c r="C268" s="66">
        <v>0</v>
      </c>
      <c r="D268" s="65">
        <v>2</v>
      </c>
      <c r="E268" s="66">
        <v>25</v>
      </c>
      <c r="F268" s="67"/>
      <c r="G268" s="65">
        <f t="shared" si="36"/>
        <v>0</v>
      </c>
      <c r="H268" s="66">
        <f t="shared" si="37"/>
        <v>-23</v>
      </c>
      <c r="I268" s="20" t="str">
        <f t="shared" si="38"/>
        <v>-</v>
      </c>
      <c r="J268" s="21">
        <f t="shared" si="39"/>
        <v>-0.92</v>
      </c>
    </row>
    <row r="269" spans="1:10" x14ac:dyDescent="0.2">
      <c r="A269" s="158" t="s">
        <v>463</v>
      </c>
      <c r="B269" s="65">
        <v>29</v>
      </c>
      <c r="C269" s="66">
        <v>23</v>
      </c>
      <c r="D269" s="65">
        <v>314</v>
      </c>
      <c r="E269" s="66">
        <v>317</v>
      </c>
      <c r="F269" s="67"/>
      <c r="G269" s="65">
        <f t="shared" si="36"/>
        <v>6</v>
      </c>
      <c r="H269" s="66">
        <f t="shared" si="37"/>
        <v>-3</v>
      </c>
      <c r="I269" s="20">
        <f t="shared" si="38"/>
        <v>0.2608695652173913</v>
      </c>
      <c r="J269" s="21">
        <f t="shared" si="39"/>
        <v>-9.4637223974763408E-3</v>
      </c>
    </row>
    <row r="270" spans="1:10" s="160" customFormat="1" x14ac:dyDescent="0.2">
      <c r="A270" s="178" t="s">
        <v>697</v>
      </c>
      <c r="B270" s="71">
        <v>249</v>
      </c>
      <c r="C270" s="72">
        <v>126</v>
      </c>
      <c r="D270" s="71">
        <v>1819</v>
      </c>
      <c r="E270" s="72">
        <v>2065</v>
      </c>
      <c r="F270" s="73"/>
      <c r="G270" s="71">
        <f t="shared" si="36"/>
        <v>123</v>
      </c>
      <c r="H270" s="72">
        <f t="shared" si="37"/>
        <v>-246</v>
      </c>
      <c r="I270" s="37">
        <f t="shared" si="38"/>
        <v>0.97619047619047616</v>
      </c>
      <c r="J270" s="38">
        <f t="shared" si="39"/>
        <v>-0.11912832929782083</v>
      </c>
    </row>
    <row r="271" spans="1:10" x14ac:dyDescent="0.2">
      <c r="A271" s="177"/>
      <c r="B271" s="143"/>
      <c r="C271" s="144"/>
      <c r="D271" s="143"/>
      <c r="E271" s="144"/>
      <c r="F271" s="145"/>
      <c r="G271" s="143"/>
      <c r="H271" s="144"/>
      <c r="I271" s="151"/>
      <c r="J271" s="152"/>
    </row>
    <row r="272" spans="1:10" s="139" customFormat="1" x14ac:dyDescent="0.2">
      <c r="A272" s="159" t="s">
        <v>64</v>
      </c>
      <c r="B272" s="65"/>
      <c r="C272" s="66"/>
      <c r="D272" s="65"/>
      <c r="E272" s="66"/>
      <c r="F272" s="67"/>
      <c r="G272" s="65"/>
      <c r="H272" s="66"/>
      <c r="I272" s="20"/>
      <c r="J272" s="21"/>
    </row>
    <row r="273" spans="1:10" x14ac:dyDescent="0.2">
      <c r="A273" s="158" t="s">
        <v>64</v>
      </c>
      <c r="B273" s="65">
        <v>94</v>
      </c>
      <c r="C273" s="66">
        <v>60</v>
      </c>
      <c r="D273" s="65">
        <v>634</v>
      </c>
      <c r="E273" s="66">
        <v>644</v>
      </c>
      <c r="F273" s="67"/>
      <c r="G273" s="65">
        <f>B273-C273</f>
        <v>34</v>
      </c>
      <c r="H273" s="66">
        <f>D273-E273</f>
        <v>-10</v>
      </c>
      <c r="I273" s="20">
        <f>IF(C273=0, "-", IF(G273/C273&lt;10, G273/C273, "&gt;999%"))</f>
        <v>0.56666666666666665</v>
      </c>
      <c r="J273" s="21">
        <f>IF(E273=0, "-", IF(H273/E273&lt;10, H273/E273, "&gt;999%"))</f>
        <v>-1.5527950310559006E-2</v>
      </c>
    </row>
    <row r="274" spans="1:10" s="160" customFormat="1" x14ac:dyDescent="0.2">
      <c r="A274" s="178" t="s">
        <v>698</v>
      </c>
      <c r="B274" s="71">
        <v>94</v>
      </c>
      <c r="C274" s="72">
        <v>60</v>
      </c>
      <c r="D274" s="71">
        <v>634</v>
      </c>
      <c r="E274" s="72">
        <v>644</v>
      </c>
      <c r="F274" s="73"/>
      <c r="G274" s="71">
        <f>B274-C274</f>
        <v>34</v>
      </c>
      <c r="H274" s="72">
        <f>D274-E274</f>
        <v>-10</v>
      </c>
      <c r="I274" s="37">
        <f>IF(C274=0, "-", IF(G274/C274&lt;10, G274/C274, "&gt;999%"))</f>
        <v>0.56666666666666665</v>
      </c>
      <c r="J274" s="38">
        <f>IF(E274=0, "-", IF(H274/E274&lt;10, H274/E274, "&gt;999%"))</f>
        <v>-1.5527950310559006E-2</v>
      </c>
    </row>
    <row r="275" spans="1:10" x14ac:dyDescent="0.2">
      <c r="A275" s="177"/>
      <c r="B275" s="143"/>
      <c r="C275" s="144"/>
      <c r="D275" s="143"/>
      <c r="E275" s="144"/>
      <c r="F275" s="145"/>
      <c r="G275" s="143"/>
      <c r="H275" s="144"/>
      <c r="I275" s="151"/>
      <c r="J275" s="152"/>
    </row>
    <row r="276" spans="1:10" s="139" customFormat="1" x14ac:dyDescent="0.2">
      <c r="A276" s="159" t="s">
        <v>65</v>
      </c>
      <c r="B276" s="65"/>
      <c r="C276" s="66"/>
      <c r="D276" s="65"/>
      <c r="E276" s="66"/>
      <c r="F276" s="67"/>
      <c r="G276" s="65"/>
      <c r="H276" s="66"/>
      <c r="I276" s="20"/>
      <c r="J276" s="21"/>
    </row>
    <row r="277" spans="1:10" x14ac:dyDescent="0.2">
      <c r="A277" s="158" t="s">
        <v>310</v>
      </c>
      <c r="B277" s="65">
        <v>58</v>
      </c>
      <c r="C277" s="66">
        <v>143</v>
      </c>
      <c r="D277" s="65">
        <v>1030</v>
      </c>
      <c r="E277" s="66">
        <v>1949</v>
      </c>
      <c r="F277" s="67"/>
      <c r="G277" s="65">
        <f t="shared" ref="G277:G288" si="40">B277-C277</f>
        <v>-85</v>
      </c>
      <c r="H277" s="66">
        <f t="shared" ref="H277:H288" si="41">D277-E277</f>
        <v>-919</v>
      </c>
      <c r="I277" s="20">
        <f t="shared" ref="I277:I288" si="42">IF(C277=0, "-", IF(G277/C277&lt;10, G277/C277, "&gt;999%"))</f>
        <v>-0.59440559440559437</v>
      </c>
      <c r="J277" s="21">
        <f t="shared" ref="J277:J288" si="43">IF(E277=0, "-", IF(H277/E277&lt;10, H277/E277, "&gt;999%"))</f>
        <v>-0.47152385838891742</v>
      </c>
    </row>
    <row r="278" spans="1:10" x14ac:dyDescent="0.2">
      <c r="A278" s="158" t="s">
        <v>229</v>
      </c>
      <c r="B278" s="65">
        <v>428</v>
      </c>
      <c r="C278" s="66">
        <v>400</v>
      </c>
      <c r="D278" s="65">
        <v>4490</v>
      </c>
      <c r="E278" s="66">
        <v>6704</v>
      </c>
      <c r="F278" s="67"/>
      <c r="G278" s="65">
        <f t="shared" si="40"/>
        <v>28</v>
      </c>
      <c r="H278" s="66">
        <f t="shared" si="41"/>
        <v>-2214</v>
      </c>
      <c r="I278" s="20">
        <f t="shared" si="42"/>
        <v>7.0000000000000007E-2</v>
      </c>
      <c r="J278" s="21">
        <f t="shared" si="43"/>
        <v>-0.3302505966587112</v>
      </c>
    </row>
    <row r="279" spans="1:10" x14ac:dyDescent="0.2">
      <c r="A279" s="158" t="s">
        <v>258</v>
      </c>
      <c r="B279" s="65">
        <v>0</v>
      </c>
      <c r="C279" s="66">
        <v>4</v>
      </c>
      <c r="D279" s="65">
        <v>21</v>
      </c>
      <c r="E279" s="66">
        <v>80</v>
      </c>
      <c r="F279" s="67"/>
      <c r="G279" s="65">
        <f t="shared" si="40"/>
        <v>-4</v>
      </c>
      <c r="H279" s="66">
        <f t="shared" si="41"/>
        <v>-59</v>
      </c>
      <c r="I279" s="20">
        <f t="shared" si="42"/>
        <v>-1</v>
      </c>
      <c r="J279" s="21">
        <f t="shared" si="43"/>
        <v>-0.73750000000000004</v>
      </c>
    </row>
    <row r="280" spans="1:10" x14ac:dyDescent="0.2">
      <c r="A280" s="158" t="s">
        <v>200</v>
      </c>
      <c r="B280" s="65">
        <v>87</v>
      </c>
      <c r="C280" s="66">
        <v>60</v>
      </c>
      <c r="D280" s="65">
        <v>850</v>
      </c>
      <c r="E280" s="66">
        <v>1170</v>
      </c>
      <c r="F280" s="67"/>
      <c r="G280" s="65">
        <f t="shared" si="40"/>
        <v>27</v>
      </c>
      <c r="H280" s="66">
        <f t="shared" si="41"/>
        <v>-320</v>
      </c>
      <c r="I280" s="20">
        <f t="shared" si="42"/>
        <v>0.45</v>
      </c>
      <c r="J280" s="21">
        <f t="shared" si="43"/>
        <v>-0.27350427350427353</v>
      </c>
    </row>
    <row r="281" spans="1:10" x14ac:dyDescent="0.2">
      <c r="A281" s="158" t="s">
        <v>207</v>
      </c>
      <c r="B281" s="65">
        <v>139</v>
      </c>
      <c r="C281" s="66">
        <v>138</v>
      </c>
      <c r="D281" s="65">
        <v>1343</v>
      </c>
      <c r="E281" s="66">
        <v>2383</v>
      </c>
      <c r="F281" s="67"/>
      <c r="G281" s="65">
        <f t="shared" si="40"/>
        <v>1</v>
      </c>
      <c r="H281" s="66">
        <f t="shared" si="41"/>
        <v>-1040</v>
      </c>
      <c r="I281" s="20">
        <f t="shared" si="42"/>
        <v>7.246376811594203E-3</v>
      </c>
      <c r="J281" s="21">
        <f t="shared" si="43"/>
        <v>-0.43642467477968949</v>
      </c>
    </row>
    <row r="282" spans="1:10" x14ac:dyDescent="0.2">
      <c r="A282" s="158" t="s">
        <v>311</v>
      </c>
      <c r="B282" s="65">
        <v>0</v>
      </c>
      <c r="C282" s="66">
        <v>0</v>
      </c>
      <c r="D282" s="65">
        <v>0</v>
      </c>
      <c r="E282" s="66">
        <v>1</v>
      </c>
      <c r="F282" s="67"/>
      <c r="G282" s="65">
        <f t="shared" si="40"/>
        <v>0</v>
      </c>
      <c r="H282" s="66">
        <f t="shared" si="41"/>
        <v>-1</v>
      </c>
      <c r="I282" s="20" t="str">
        <f t="shared" si="42"/>
        <v>-</v>
      </c>
      <c r="J282" s="21">
        <f t="shared" si="43"/>
        <v>-1</v>
      </c>
    </row>
    <row r="283" spans="1:10" x14ac:dyDescent="0.2">
      <c r="A283" s="158" t="s">
        <v>390</v>
      </c>
      <c r="B283" s="65">
        <v>288</v>
      </c>
      <c r="C283" s="66">
        <v>275</v>
      </c>
      <c r="D283" s="65">
        <v>2563</v>
      </c>
      <c r="E283" s="66">
        <v>517</v>
      </c>
      <c r="F283" s="67"/>
      <c r="G283" s="65">
        <f t="shared" si="40"/>
        <v>13</v>
      </c>
      <c r="H283" s="66">
        <f t="shared" si="41"/>
        <v>2046</v>
      </c>
      <c r="I283" s="20">
        <f t="shared" si="42"/>
        <v>4.7272727272727272E-2</v>
      </c>
      <c r="J283" s="21">
        <f t="shared" si="43"/>
        <v>3.9574468085106385</v>
      </c>
    </row>
    <row r="284" spans="1:10" x14ac:dyDescent="0.2">
      <c r="A284" s="158" t="s">
        <v>464</v>
      </c>
      <c r="B284" s="65">
        <v>221</v>
      </c>
      <c r="C284" s="66">
        <v>78</v>
      </c>
      <c r="D284" s="65">
        <v>1230</v>
      </c>
      <c r="E284" s="66">
        <v>1174</v>
      </c>
      <c r="F284" s="67"/>
      <c r="G284" s="65">
        <f t="shared" si="40"/>
        <v>143</v>
      </c>
      <c r="H284" s="66">
        <f t="shared" si="41"/>
        <v>56</v>
      </c>
      <c r="I284" s="20">
        <f t="shared" si="42"/>
        <v>1.8333333333333333</v>
      </c>
      <c r="J284" s="21">
        <f t="shared" si="43"/>
        <v>4.770017035775128E-2</v>
      </c>
    </row>
    <row r="285" spans="1:10" x14ac:dyDescent="0.2">
      <c r="A285" s="158" t="s">
        <v>230</v>
      </c>
      <c r="B285" s="65">
        <v>0</v>
      </c>
      <c r="C285" s="66">
        <v>0</v>
      </c>
      <c r="D285" s="65">
        <v>0</v>
      </c>
      <c r="E285" s="66">
        <v>14</v>
      </c>
      <c r="F285" s="67"/>
      <c r="G285" s="65">
        <f t="shared" si="40"/>
        <v>0</v>
      </c>
      <c r="H285" s="66">
        <f t="shared" si="41"/>
        <v>-14</v>
      </c>
      <c r="I285" s="20" t="str">
        <f t="shared" si="42"/>
        <v>-</v>
      </c>
      <c r="J285" s="21">
        <f t="shared" si="43"/>
        <v>-1</v>
      </c>
    </row>
    <row r="286" spans="1:10" x14ac:dyDescent="0.2">
      <c r="A286" s="158" t="s">
        <v>423</v>
      </c>
      <c r="B286" s="65">
        <v>227</v>
      </c>
      <c r="C286" s="66">
        <v>371</v>
      </c>
      <c r="D286" s="65">
        <v>3090</v>
      </c>
      <c r="E286" s="66">
        <v>4941</v>
      </c>
      <c r="F286" s="67"/>
      <c r="G286" s="65">
        <f t="shared" si="40"/>
        <v>-144</v>
      </c>
      <c r="H286" s="66">
        <f t="shared" si="41"/>
        <v>-1851</v>
      </c>
      <c r="I286" s="20">
        <f t="shared" si="42"/>
        <v>-0.38814016172506738</v>
      </c>
      <c r="J286" s="21">
        <f t="shared" si="43"/>
        <v>-0.37462052216150576</v>
      </c>
    </row>
    <row r="287" spans="1:10" x14ac:dyDescent="0.2">
      <c r="A287" s="158" t="s">
        <v>283</v>
      </c>
      <c r="B287" s="65">
        <v>25</v>
      </c>
      <c r="C287" s="66">
        <v>31</v>
      </c>
      <c r="D287" s="65">
        <v>399</v>
      </c>
      <c r="E287" s="66">
        <v>464</v>
      </c>
      <c r="F287" s="67"/>
      <c r="G287" s="65">
        <f t="shared" si="40"/>
        <v>-6</v>
      </c>
      <c r="H287" s="66">
        <f t="shared" si="41"/>
        <v>-65</v>
      </c>
      <c r="I287" s="20">
        <f t="shared" si="42"/>
        <v>-0.19354838709677419</v>
      </c>
      <c r="J287" s="21">
        <f t="shared" si="43"/>
        <v>-0.14008620689655171</v>
      </c>
    </row>
    <row r="288" spans="1:10" s="160" customFormat="1" x14ac:dyDescent="0.2">
      <c r="A288" s="178" t="s">
        <v>699</v>
      </c>
      <c r="B288" s="71">
        <v>1473</v>
      </c>
      <c r="C288" s="72">
        <v>1500</v>
      </c>
      <c r="D288" s="71">
        <v>15016</v>
      </c>
      <c r="E288" s="72">
        <v>19397</v>
      </c>
      <c r="F288" s="73"/>
      <c r="G288" s="71">
        <f t="shared" si="40"/>
        <v>-27</v>
      </c>
      <c r="H288" s="72">
        <f t="shared" si="41"/>
        <v>-4381</v>
      </c>
      <c r="I288" s="37">
        <f t="shared" si="42"/>
        <v>-1.7999999999999999E-2</v>
      </c>
      <c r="J288" s="38">
        <f t="shared" si="43"/>
        <v>-0.22585966902098262</v>
      </c>
    </row>
    <row r="289" spans="1:10" x14ac:dyDescent="0.2">
      <c r="A289" s="177"/>
      <c r="B289" s="143"/>
      <c r="C289" s="144"/>
      <c r="D289" s="143"/>
      <c r="E289" s="144"/>
      <c r="F289" s="145"/>
      <c r="G289" s="143"/>
      <c r="H289" s="144"/>
      <c r="I289" s="151"/>
      <c r="J289" s="152"/>
    </row>
    <row r="290" spans="1:10" s="139" customFormat="1" x14ac:dyDescent="0.2">
      <c r="A290" s="159" t="s">
        <v>66</v>
      </c>
      <c r="B290" s="65"/>
      <c r="C290" s="66"/>
      <c r="D290" s="65"/>
      <c r="E290" s="66"/>
      <c r="F290" s="67"/>
      <c r="G290" s="65"/>
      <c r="H290" s="66"/>
      <c r="I290" s="20"/>
      <c r="J290" s="21"/>
    </row>
    <row r="291" spans="1:10" x14ac:dyDescent="0.2">
      <c r="A291" s="158" t="s">
        <v>361</v>
      </c>
      <c r="B291" s="65">
        <v>2</v>
      </c>
      <c r="C291" s="66">
        <v>1</v>
      </c>
      <c r="D291" s="65">
        <v>17</v>
      </c>
      <c r="E291" s="66">
        <v>28</v>
      </c>
      <c r="F291" s="67"/>
      <c r="G291" s="65">
        <f>B291-C291</f>
        <v>1</v>
      </c>
      <c r="H291" s="66">
        <f>D291-E291</f>
        <v>-11</v>
      </c>
      <c r="I291" s="20">
        <f>IF(C291=0, "-", IF(G291/C291&lt;10, G291/C291, "&gt;999%"))</f>
        <v>1</v>
      </c>
      <c r="J291" s="21">
        <f>IF(E291=0, "-", IF(H291/E291&lt;10, H291/E291, "&gt;999%"))</f>
        <v>-0.39285714285714285</v>
      </c>
    </row>
    <row r="292" spans="1:10" x14ac:dyDescent="0.2">
      <c r="A292" s="158" t="s">
        <v>506</v>
      </c>
      <c r="B292" s="65">
        <v>4</v>
      </c>
      <c r="C292" s="66">
        <v>0</v>
      </c>
      <c r="D292" s="65">
        <v>21</v>
      </c>
      <c r="E292" s="66">
        <v>26</v>
      </c>
      <c r="F292" s="67"/>
      <c r="G292" s="65">
        <f>B292-C292</f>
        <v>4</v>
      </c>
      <c r="H292" s="66">
        <f>D292-E292</f>
        <v>-5</v>
      </c>
      <c r="I292" s="20" t="str">
        <f>IF(C292=0, "-", IF(G292/C292&lt;10, G292/C292, "&gt;999%"))</f>
        <v>-</v>
      </c>
      <c r="J292" s="21">
        <f>IF(E292=0, "-", IF(H292/E292&lt;10, H292/E292, "&gt;999%"))</f>
        <v>-0.19230769230769232</v>
      </c>
    </row>
    <row r="293" spans="1:10" s="160" customFormat="1" x14ac:dyDescent="0.2">
      <c r="A293" s="178" t="s">
        <v>700</v>
      </c>
      <c r="B293" s="71">
        <v>6</v>
      </c>
      <c r="C293" s="72">
        <v>1</v>
      </c>
      <c r="D293" s="71">
        <v>38</v>
      </c>
      <c r="E293" s="72">
        <v>54</v>
      </c>
      <c r="F293" s="73"/>
      <c r="G293" s="71">
        <f>B293-C293</f>
        <v>5</v>
      </c>
      <c r="H293" s="72">
        <f>D293-E293</f>
        <v>-16</v>
      </c>
      <c r="I293" s="37">
        <f>IF(C293=0, "-", IF(G293/C293&lt;10, G293/C293, "&gt;999%"))</f>
        <v>5</v>
      </c>
      <c r="J293" s="38">
        <f>IF(E293=0, "-", IF(H293/E293&lt;10, H293/E293, "&gt;999%"))</f>
        <v>-0.29629629629629628</v>
      </c>
    </row>
    <row r="294" spans="1:10" x14ac:dyDescent="0.2">
      <c r="A294" s="177"/>
      <c r="B294" s="143"/>
      <c r="C294" s="144"/>
      <c r="D294" s="143"/>
      <c r="E294" s="144"/>
      <c r="F294" s="145"/>
      <c r="G294" s="143"/>
      <c r="H294" s="144"/>
      <c r="I294" s="151"/>
      <c r="J294" s="152"/>
    </row>
    <row r="295" spans="1:10" s="139" customFormat="1" x14ac:dyDescent="0.2">
      <c r="A295" s="159" t="s">
        <v>67</v>
      </c>
      <c r="B295" s="65"/>
      <c r="C295" s="66"/>
      <c r="D295" s="65"/>
      <c r="E295" s="66"/>
      <c r="F295" s="67"/>
      <c r="G295" s="65"/>
      <c r="H295" s="66"/>
      <c r="I295" s="20"/>
      <c r="J295" s="21"/>
    </row>
    <row r="296" spans="1:10" x14ac:dyDescent="0.2">
      <c r="A296" s="158" t="s">
        <v>488</v>
      </c>
      <c r="B296" s="65">
        <v>53</v>
      </c>
      <c r="C296" s="66">
        <v>0</v>
      </c>
      <c r="D296" s="65">
        <v>129</v>
      </c>
      <c r="E296" s="66">
        <v>0</v>
      </c>
      <c r="F296" s="67"/>
      <c r="G296" s="65">
        <f t="shared" ref="G296:G303" si="44">B296-C296</f>
        <v>53</v>
      </c>
      <c r="H296" s="66">
        <f t="shared" ref="H296:H303" si="45">D296-E296</f>
        <v>129</v>
      </c>
      <c r="I296" s="20" t="str">
        <f t="shared" ref="I296:I303" si="46">IF(C296=0, "-", IF(G296/C296&lt;10, G296/C296, "&gt;999%"))</f>
        <v>-</v>
      </c>
      <c r="J296" s="21" t="str">
        <f t="shared" ref="J296:J303" si="47">IF(E296=0, "-", IF(H296/E296&lt;10, H296/E296, "&gt;999%"))</f>
        <v>-</v>
      </c>
    </row>
    <row r="297" spans="1:10" x14ac:dyDescent="0.2">
      <c r="A297" s="158" t="s">
        <v>507</v>
      </c>
      <c r="B297" s="65">
        <v>18</v>
      </c>
      <c r="C297" s="66">
        <v>31</v>
      </c>
      <c r="D297" s="65">
        <v>193</v>
      </c>
      <c r="E297" s="66">
        <v>378</v>
      </c>
      <c r="F297" s="67"/>
      <c r="G297" s="65">
        <f t="shared" si="44"/>
        <v>-13</v>
      </c>
      <c r="H297" s="66">
        <f t="shared" si="45"/>
        <v>-185</v>
      </c>
      <c r="I297" s="20">
        <f t="shared" si="46"/>
        <v>-0.41935483870967744</v>
      </c>
      <c r="J297" s="21">
        <f t="shared" si="47"/>
        <v>-0.48941798941798942</v>
      </c>
    </row>
    <row r="298" spans="1:10" x14ac:dyDescent="0.2">
      <c r="A298" s="158" t="s">
        <v>443</v>
      </c>
      <c r="B298" s="65">
        <v>17</v>
      </c>
      <c r="C298" s="66">
        <v>27</v>
      </c>
      <c r="D298" s="65">
        <v>322</v>
      </c>
      <c r="E298" s="66">
        <v>553</v>
      </c>
      <c r="F298" s="67"/>
      <c r="G298" s="65">
        <f t="shared" si="44"/>
        <v>-10</v>
      </c>
      <c r="H298" s="66">
        <f t="shared" si="45"/>
        <v>-231</v>
      </c>
      <c r="I298" s="20">
        <f t="shared" si="46"/>
        <v>-0.37037037037037035</v>
      </c>
      <c r="J298" s="21">
        <f t="shared" si="47"/>
        <v>-0.41772151898734178</v>
      </c>
    </row>
    <row r="299" spans="1:10" x14ac:dyDescent="0.2">
      <c r="A299" s="158" t="s">
        <v>508</v>
      </c>
      <c r="B299" s="65">
        <v>0</v>
      </c>
      <c r="C299" s="66">
        <v>3</v>
      </c>
      <c r="D299" s="65">
        <v>52</v>
      </c>
      <c r="E299" s="66">
        <v>101</v>
      </c>
      <c r="F299" s="67"/>
      <c r="G299" s="65">
        <f t="shared" si="44"/>
        <v>-3</v>
      </c>
      <c r="H299" s="66">
        <f t="shared" si="45"/>
        <v>-49</v>
      </c>
      <c r="I299" s="20">
        <f t="shared" si="46"/>
        <v>-1</v>
      </c>
      <c r="J299" s="21">
        <f t="shared" si="47"/>
        <v>-0.48514851485148514</v>
      </c>
    </row>
    <row r="300" spans="1:10" x14ac:dyDescent="0.2">
      <c r="A300" s="158" t="s">
        <v>444</v>
      </c>
      <c r="B300" s="65">
        <v>45</v>
      </c>
      <c r="C300" s="66">
        <v>38</v>
      </c>
      <c r="D300" s="65">
        <v>387</v>
      </c>
      <c r="E300" s="66">
        <v>499</v>
      </c>
      <c r="F300" s="67"/>
      <c r="G300" s="65">
        <f t="shared" si="44"/>
        <v>7</v>
      </c>
      <c r="H300" s="66">
        <f t="shared" si="45"/>
        <v>-112</v>
      </c>
      <c r="I300" s="20">
        <f t="shared" si="46"/>
        <v>0.18421052631578946</v>
      </c>
      <c r="J300" s="21">
        <f t="shared" si="47"/>
        <v>-0.22444889779559118</v>
      </c>
    </row>
    <row r="301" spans="1:10" x14ac:dyDescent="0.2">
      <c r="A301" s="158" t="s">
        <v>489</v>
      </c>
      <c r="B301" s="65">
        <v>61</v>
      </c>
      <c r="C301" s="66">
        <v>48</v>
      </c>
      <c r="D301" s="65">
        <v>466</v>
      </c>
      <c r="E301" s="66">
        <v>696</v>
      </c>
      <c r="F301" s="67"/>
      <c r="G301" s="65">
        <f t="shared" si="44"/>
        <v>13</v>
      </c>
      <c r="H301" s="66">
        <f t="shared" si="45"/>
        <v>-230</v>
      </c>
      <c r="I301" s="20">
        <f t="shared" si="46"/>
        <v>0.27083333333333331</v>
      </c>
      <c r="J301" s="21">
        <f t="shared" si="47"/>
        <v>-0.33045977011494254</v>
      </c>
    </row>
    <row r="302" spans="1:10" x14ac:dyDescent="0.2">
      <c r="A302" s="158" t="s">
        <v>490</v>
      </c>
      <c r="B302" s="65">
        <v>18</v>
      </c>
      <c r="C302" s="66">
        <v>32</v>
      </c>
      <c r="D302" s="65">
        <v>191</v>
      </c>
      <c r="E302" s="66">
        <v>309</v>
      </c>
      <c r="F302" s="67"/>
      <c r="G302" s="65">
        <f t="shared" si="44"/>
        <v>-14</v>
      </c>
      <c r="H302" s="66">
        <f t="shared" si="45"/>
        <v>-118</v>
      </c>
      <c r="I302" s="20">
        <f t="shared" si="46"/>
        <v>-0.4375</v>
      </c>
      <c r="J302" s="21">
        <f t="shared" si="47"/>
        <v>-0.3818770226537217</v>
      </c>
    </row>
    <row r="303" spans="1:10" s="160" customFormat="1" x14ac:dyDescent="0.2">
      <c r="A303" s="178" t="s">
        <v>701</v>
      </c>
      <c r="B303" s="71">
        <v>212</v>
      </c>
      <c r="C303" s="72">
        <v>179</v>
      </c>
      <c r="D303" s="71">
        <v>1740</v>
      </c>
      <c r="E303" s="72">
        <v>2536</v>
      </c>
      <c r="F303" s="73"/>
      <c r="G303" s="71">
        <f t="shared" si="44"/>
        <v>33</v>
      </c>
      <c r="H303" s="72">
        <f t="shared" si="45"/>
        <v>-796</v>
      </c>
      <c r="I303" s="37">
        <f t="shared" si="46"/>
        <v>0.18435754189944134</v>
      </c>
      <c r="J303" s="38">
        <f t="shared" si="47"/>
        <v>-0.31388012618296529</v>
      </c>
    </row>
    <row r="304" spans="1:10" x14ac:dyDescent="0.2">
      <c r="A304" s="177"/>
      <c r="B304" s="143"/>
      <c r="C304" s="144"/>
      <c r="D304" s="143"/>
      <c r="E304" s="144"/>
      <c r="F304" s="145"/>
      <c r="G304" s="143"/>
      <c r="H304" s="144"/>
      <c r="I304" s="151"/>
      <c r="J304" s="152"/>
    </row>
    <row r="305" spans="1:10" s="139" customFormat="1" x14ac:dyDescent="0.2">
      <c r="A305" s="159" t="s">
        <v>68</v>
      </c>
      <c r="B305" s="65"/>
      <c r="C305" s="66"/>
      <c r="D305" s="65"/>
      <c r="E305" s="66"/>
      <c r="F305" s="67"/>
      <c r="G305" s="65"/>
      <c r="H305" s="66"/>
      <c r="I305" s="20"/>
      <c r="J305" s="21"/>
    </row>
    <row r="306" spans="1:10" x14ac:dyDescent="0.2">
      <c r="A306" s="158" t="s">
        <v>465</v>
      </c>
      <c r="B306" s="65">
        <v>27</v>
      </c>
      <c r="C306" s="66">
        <v>7</v>
      </c>
      <c r="D306" s="65">
        <v>108</v>
      </c>
      <c r="E306" s="66">
        <v>50</v>
      </c>
      <c r="F306" s="67"/>
      <c r="G306" s="65">
        <f t="shared" ref="G306:G312" si="48">B306-C306</f>
        <v>20</v>
      </c>
      <c r="H306" s="66">
        <f t="shared" ref="H306:H312" si="49">D306-E306</f>
        <v>58</v>
      </c>
      <c r="I306" s="20">
        <f t="shared" ref="I306:I312" si="50">IF(C306=0, "-", IF(G306/C306&lt;10, G306/C306, "&gt;999%"))</f>
        <v>2.8571428571428572</v>
      </c>
      <c r="J306" s="21">
        <f t="shared" ref="J306:J312" si="51">IF(E306=0, "-", IF(H306/E306&lt;10, H306/E306, "&gt;999%"))</f>
        <v>1.1599999999999999</v>
      </c>
    </row>
    <row r="307" spans="1:10" x14ac:dyDescent="0.2">
      <c r="A307" s="158" t="s">
        <v>577</v>
      </c>
      <c r="B307" s="65">
        <v>22</v>
      </c>
      <c r="C307" s="66">
        <v>0</v>
      </c>
      <c r="D307" s="65">
        <v>38</v>
      </c>
      <c r="E307" s="66">
        <v>0</v>
      </c>
      <c r="F307" s="67"/>
      <c r="G307" s="65">
        <f t="shared" si="48"/>
        <v>22</v>
      </c>
      <c r="H307" s="66">
        <f t="shared" si="49"/>
        <v>38</v>
      </c>
      <c r="I307" s="20" t="str">
        <f t="shared" si="50"/>
        <v>-</v>
      </c>
      <c r="J307" s="21" t="str">
        <f t="shared" si="51"/>
        <v>-</v>
      </c>
    </row>
    <row r="308" spans="1:10" x14ac:dyDescent="0.2">
      <c r="A308" s="158" t="s">
        <v>528</v>
      </c>
      <c r="B308" s="65">
        <v>65</v>
      </c>
      <c r="C308" s="66">
        <v>26</v>
      </c>
      <c r="D308" s="65">
        <v>486</v>
      </c>
      <c r="E308" s="66">
        <v>349</v>
      </c>
      <c r="F308" s="67"/>
      <c r="G308" s="65">
        <f t="shared" si="48"/>
        <v>39</v>
      </c>
      <c r="H308" s="66">
        <f t="shared" si="49"/>
        <v>137</v>
      </c>
      <c r="I308" s="20">
        <f t="shared" si="50"/>
        <v>1.5</v>
      </c>
      <c r="J308" s="21">
        <f t="shared" si="51"/>
        <v>0.39255014326647564</v>
      </c>
    </row>
    <row r="309" spans="1:10" x14ac:dyDescent="0.2">
      <c r="A309" s="158" t="s">
        <v>312</v>
      </c>
      <c r="B309" s="65">
        <v>30</v>
      </c>
      <c r="C309" s="66">
        <v>23</v>
      </c>
      <c r="D309" s="65">
        <v>144</v>
      </c>
      <c r="E309" s="66">
        <v>165</v>
      </c>
      <c r="F309" s="67"/>
      <c r="G309" s="65">
        <f t="shared" si="48"/>
        <v>7</v>
      </c>
      <c r="H309" s="66">
        <f t="shared" si="49"/>
        <v>-21</v>
      </c>
      <c r="I309" s="20">
        <f t="shared" si="50"/>
        <v>0.30434782608695654</v>
      </c>
      <c r="J309" s="21">
        <f t="shared" si="51"/>
        <v>-0.12727272727272726</v>
      </c>
    </row>
    <row r="310" spans="1:10" x14ac:dyDescent="0.2">
      <c r="A310" s="158" t="s">
        <v>554</v>
      </c>
      <c r="B310" s="65">
        <v>187</v>
      </c>
      <c r="C310" s="66">
        <v>67</v>
      </c>
      <c r="D310" s="65">
        <v>1109</v>
      </c>
      <c r="E310" s="66">
        <v>804</v>
      </c>
      <c r="F310" s="67"/>
      <c r="G310" s="65">
        <f t="shared" si="48"/>
        <v>120</v>
      </c>
      <c r="H310" s="66">
        <f t="shared" si="49"/>
        <v>305</v>
      </c>
      <c r="I310" s="20">
        <f t="shared" si="50"/>
        <v>1.791044776119403</v>
      </c>
      <c r="J310" s="21">
        <f t="shared" si="51"/>
        <v>0.37935323383084579</v>
      </c>
    </row>
    <row r="311" spans="1:10" x14ac:dyDescent="0.2">
      <c r="A311" s="158" t="s">
        <v>529</v>
      </c>
      <c r="B311" s="65">
        <v>16</v>
      </c>
      <c r="C311" s="66">
        <v>6</v>
      </c>
      <c r="D311" s="65">
        <v>100</v>
      </c>
      <c r="E311" s="66">
        <v>100</v>
      </c>
      <c r="F311" s="67"/>
      <c r="G311" s="65">
        <f t="shared" si="48"/>
        <v>10</v>
      </c>
      <c r="H311" s="66">
        <f t="shared" si="49"/>
        <v>0</v>
      </c>
      <c r="I311" s="20">
        <f t="shared" si="50"/>
        <v>1.6666666666666667</v>
      </c>
      <c r="J311" s="21">
        <f t="shared" si="51"/>
        <v>0</v>
      </c>
    </row>
    <row r="312" spans="1:10" s="160" customFormat="1" x14ac:dyDescent="0.2">
      <c r="A312" s="178" t="s">
        <v>702</v>
      </c>
      <c r="B312" s="71">
        <v>347</v>
      </c>
      <c r="C312" s="72">
        <v>129</v>
      </c>
      <c r="D312" s="71">
        <v>1985</v>
      </c>
      <c r="E312" s="72">
        <v>1468</v>
      </c>
      <c r="F312" s="73"/>
      <c r="G312" s="71">
        <f t="shared" si="48"/>
        <v>218</v>
      </c>
      <c r="H312" s="72">
        <f t="shared" si="49"/>
        <v>517</v>
      </c>
      <c r="I312" s="37">
        <f t="shared" si="50"/>
        <v>1.6899224806201549</v>
      </c>
      <c r="J312" s="38">
        <f t="shared" si="51"/>
        <v>0.35217983651226159</v>
      </c>
    </row>
    <row r="313" spans="1:10" x14ac:dyDescent="0.2">
      <c r="A313" s="177"/>
      <c r="B313" s="143"/>
      <c r="C313" s="144"/>
      <c r="D313" s="143"/>
      <c r="E313" s="144"/>
      <c r="F313" s="145"/>
      <c r="G313" s="143"/>
      <c r="H313" s="144"/>
      <c r="I313" s="151"/>
      <c r="J313" s="152"/>
    </row>
    <row r="314" spans="1:10" s="139" customFormat="1" x14ac:dyDescent="0.2">
      <c r="A314" s="159" t="s">
        <v>69</v>
      </c>
      <c r="B314" s="65"/>
      <c r="C314" s="66"/>
      <c r="D314" s="65"/>
      <c r="E314" s="66"/>
      <c r="F314" s="67"/>
      <c r="G314" s="65"/>
      <c r="H314" s="66"/>
      <c r="I314" s="20"/>
      <c r="J314" s="21"/>
    </row>
    <row r="315" spans="1:10" x14ac:dyDescent="0.2">
      <c r="A315" s="158" t="s">
        <v>249</v>
      </c>
      <c r="B315" s="65">
        <v>4</v>
      </c>
      <c r="C315" s="66">
        <v>1</v>
      </c>
      <c r="D315" s="65">
        <v>27</v>
      </c>
      <c r="E315" s="66">
        <v>51</v>
      </c>
      <c r="F315" s="67"/>
      <c r="G315" s="65">
        <f t="shared" ref="G315:G326" si="52">B315-C315</f>
        <v>3</v>
      </c>
      <c r="H315" s="66">
        <f t="shared" ref="H315:H326" si="53">D315-E315</f>
        <v>-24</v>
      </c>
      <c r="I315" s="20">
        <f t="shared" ref="I315:I326" si="54">IF(C315=0, "-", IF(G315/C315&lt;10, G315/C315, "&gt;999%"))</f>
        <v>3</v>
      </c>
      <c r="J315" s="21">
        <f t="shared" ref="J315:J326" si="55">IF(E315=0, "-", IF(H315/E315&lt;10, H315/E315, "&gt;999%"))</f>
        <v>-0.47058823529411764</v>
      </c>
    </row>
    <row r="316" spans="1:10" x14ac:dyDescent="0.2">
      <c r="A316" s="158" t="s">
        <v>275</v>
      </c>
      <c r="B316" s="65">
        <v>15</v>
      </c>
      <c r="C316" s="66">
        <v>11</v>
      </c>
      <c r="D316" s="65">
        <v>145</v>
      </c>
      <c r="E316" s="66">
        <v>193</v>
      </c>
      <c r="F316" s="67"/>
      <c r="G316" s="65">
        <f t="shared" si="52"/>
        <v>4</v>
      </c>
      <c r="H316" s="66">
        <f t="shared" si="53"/>
        <v>-48</v>
      </c>
      <c r="I316" s="20">
        <f t="shared" si="54"/>
        <v>0.36363636363636365</v>
      </c>
      <c r="J316" s="21">
        <f t="shared" si="55"/>
        <v>-0.24870466321243523</v>
      </c>
    </row>
    <row r="317" spans="1:10" x14ac:dyDescent="0.2">
      <c r="A317" s="158" t="s">
        <v>290</v>
      </c>
      <c r="B317" s="65">
        <v>0</v>
      </c>
      <c r="C317" s="66">
        <v>2</v>
      </c>
      <c r="D317" s="65">
        <v>8</v>
      </c>
      <c r="E317" s="66">
        <v>13</v>
      </c>
      <c r="F317" s="67"/>
      <c r="G317" s="65">
        <f t="shared" si="52"/>
        <v>-2</v>
      </c>
      <c r="H317" s="66">
        <f t="shared" si="53"/>
        <v>-5</v>
      </c>
      <c r="I317" s="20">
        <f t="shared" si="54"/>
        <v>-1</v>
      </c>
      <c r="J317" s="21">
        <f t="shared" si="55"/>
        <v>-0.38461538461538464</v>
      </c>
    </row>
    <row r="318" spans="1:10" x14ac:dyDescent="0.2">
      <c r="A318" s="158" t="s">
        <v>276</v>
      </c>
      <c r="B318" s="65">
        <v>23</v>
      </c>
      <c r="C318" s="66">
        <v>30</v>
      </c>
      <c r="D318" s="65">
        <v>179</v>
      </c>
      <c r="E318" s="66">
        <v>275</v>
      </c>
      <c r="F318" s="67"/>
      <c r="G318" s="65">
        <f t="shared" si="52"/>
        <v>-7</v>
      </c>
      <c r="H318" s="66">
        <f t="shared" si="53"/>
        <v>-96</v>
      </c>
      <c r="I318" s="20">
        <f t="shared" si="54"/>
        <v>-0.23333333333333334</v>
      </c>
      <c r="J318" s="21">
        <f t="shared" si="55"/>
        <v>-0.34909090909090912</v>
      </c>
    </row>
    <row r="319" spans="1:10" x14ac:dyDescent="0.2">
      <c r="A319" s="158" t="s">
        <v>341</v>
      </c>
      <c r="B319" s="65">
        <v>2</v>
      </c>
      <c r="C319" s="66">
        <v>0</v>
      </c>
      <c r="D319" s="65">
        <v>15</v>
      </c>
      <c r="E319" s="66">
        <v>11</v>
      </c>
      <c r="F319" s="67"/>
      <c r="G319" s="65">
        <f t="shared" si="52"/>
        <v>2</v>
      </c>
      <c r="H319" s="66">
        <f t="shared" si="53"/>
        <v>4</v>
      </c>
      <c r="I319" s="20" t="str">
        <f t="shared" si="54"/>
        <v>-</v>
      </c>
      <c r="J319" s="21">
        <f t="shared" si="55"/>
        <v>0.36363636363636365</v>
      </c>
    </row>
    <row r="320" spans="1:10" x14ac:dyDescent="0.2">
      <c r="A320" s="158" t="s">
        <v>302</v>
      </c>
      <c r="B320" s="65">
        <v>0</v>
      </c>
      <c r="C320" s="66">
        <v>2</v>
      </c>
      <c r="D320" s="65">
        <v>8</v>
      </c>
      <c r="E320" s="66">
        <v>14</v>
      </c>
      <c r="F320" s="67"/>
      <c r="G320" s="65">
        <f t="shared" si="52"/>
        <v>-2</v>
      </c>
      <c r="H320" s="66">
        <f t="shared" si="53"/>
        <v>-6</v>
      </c>
      <c r="I320" s="20">
        <f t="shared" si="54"/>
        <v>-1</v>
      </c>
      <c r="J320" s="21">
        <f t="shared" si="55"/>
        <v>-0.42857142857142855</v>
      </c>
    </row>
    <row r="321" spans="1:10" x14ac:dyDescent="0.2">
      <c r="A321" s="158" t="s">
        <v>509</v>
      </c>
      <c r="B321" s="65">
        <v>11</v>
      </c>
      <c r="C321" s="66">
        <v>9</v>
      </c>
      <c r="D321" s="65">
        <v>88</v>
      </c>
      <c r="E321" s="66">
        <v>151</v>
      </c>
      <c r="F321" s="67"/>
      <c r="G321" s="65">
        <f t="shared" si="52"/>
        <v>2</v>
      </c>
      <c r="H321" s="66">
        <f t="shared" si="53"/>
        <v>-63</v>
      </c>
      <c r="I321" s="20">
        <f t="shared" si="54"/>
        <v>0.22222222222222221</v>
      </c>
      <c r="J321" s="21">
        <f t="shared" si="55"/>
        <v>-0.41721854304635764</v>
      </c>
    </row>
    <row r="322" spans="1:10" x14ac:dyDescent="0.2">
      <c r="A322" s="158" t="s">
        <v>445</v>
      </c>
      <c r="B322" s="65">
        <v>124</v>
      </c>
      <c r="C322" s="66">
        <v>68</v>
      </c>
      <c r="D322" s="65">
        <v>890</v>
      </c>
      <c r="E322" s="66">
        <v>966</v>
      </c>
      <c r="F322" s="67"/>
      <c r="G322" s="65">
        <f t="shared" si="52"/>
        <v>56</v>
      </c>
      <c r="H322" s="66">
        <f t="shared" si="53"/>
        <v>-76</v>
      </c>
      <c r="I322" s="20">
        <f t="shared" si="54"/>
        <v>0.82352941176470584</v>
      </c>
      <c r="J322" s="21">
        <f t="shared" si="55"/>
        <v>-7.8674948240165632E-2</v>
      </c>
    </row>
    <row r="323" spans="1:10" x14ac:dyDescent="0.2">
      <c r="A323" s="158" t="s">
        <v>342</v>
      </c>
      <c r="B323" s="65">
        <v>4</v>
      </c>
      <c r="C323" s="66">
        <v>6</v>
      </c>
      <c r="D323" s="65">
        <v>66</v>
      </c>
      <c r="E323" s="66">
        <v>104</v>
      </c>
      <c r="F323" s="67"/>
      <c r="G323" s="65">
        <f t="shared" si="52"/>
        <v>-2</v>
      </c>
      <c r="H323" s="66">
        <f t="shared" si="53"/>
        <v>-38</v>
      </c>
      <c r="I323" s="20">
        <f t="shared" si="54"/>
        <v>-0.33333333333333331</v>
      </c>
      <c r="J323" s="21">
        <f t="shared" si="55"/>
        <v>-0.36538461538461536</v>
      </c>
    </row>
    <row r="324" spans="1:10" x14ac:dyDescent="0.2">
      <c r="A324" s="158" t="s">
        <v>491</v>
      </c>
      <c r="B324" s="65">
        <v>60</v>
      </c>
      <c r="C324" s="66">
        <v>42</v>
      </c>
      <c r="D324" s="65">
        <v>488</v>
      </c>
      <c r="E324" s="66">
        <v>600</v>
      </c>
      <c r="F324" s="67"/>
      <c r="G324" s="65">
        <f t="shared" si="52"/>
        <v>18</v>
      </c>
      <c r="H324" s="66">
        <f t="shared" si="53"/>
        <v>-112</v>
      </c>
      <c r="I324" s="20">
        <f t="shared" si="54"/>
        <v>0.42857142857142855</v>
      </c>
      <c r="J324" s="21">
        <f t="shared" si="55"/>
        <v>-0.18666666666666668</v>
      </c>
    </row>
    <row r="325" spans="1:10" x14ac:dyDescent="0.2">
      <c r="A325" s="158" t="s">
        <v>412</v>
      </c>
      <c r="B325" s="65">
        <v>35</v>
      </c>
      <c r="C325" s="66">
        <v>45</v>
      </c>
      <c r="D325" s="65">
        <v>299</v>
      </c>
      <c r="E325" s="66">
        <v>469</v>
      </c>
      <c r="F325" s="67"/>
      <c r="G325" s="65">
        <f t="shared" si="52"/>
        <v>-10</v>
      </c>
      <c r="H325" s="66">
        <f t="shared" si="53"/>
        <v>-170</v>
      </c>
      <c r="I325" s="20">
        <f t="shared" si="54"/>
        <v>-0.22222222222222221</v>
      </c>
      <c r="J325" s="21">
        <f t="shared" si="55"/>
        <v>-0.36247334754797439</v>
      </c>
    </row>
    <row r="326" spans="1:10" s="160" customFormat="1" x14ac:dyDescent="0.2">
      <c r="A326" s="178" t="s">
        <v>703</v>
      </c>
      <c r="B326" s="71">
        <v>278</v>
      </c>
      <c r="C326" s="72">
        <v>216</v>
      </c>
      <c r="D326" s="71">
        <v>2213</v>
      </c>
      <c r="E326" s="72">
        <v>2847</v>
      </c>
      <c r="F326" s="73"/>
      <c r="G326" s="71">
        <f t="shared" si="52"/>
        <v>62</v>
      </c>
      <c r="H326" s="72">
        <f t="shared" si="53"/>
        <v>-634</v>
      </c>
      <c r="I326" s="37">
        <f t="shared" si="54"/>
        <v>0.28703703703703703</v>
      </c>
      <c r="J326" s="38">
        <f t="shared" si="55"/>
        <v>-0.22269055145767475</v>
      </c>
    </row>
    <row r="327" spans="1:10" x14ac:dyDescent="0.2">
      <c r="A327" s="177"/>
      <c r="B327" s="143"/>
      <c r="C327" s="144"/>
      <c r="D327" s="143"/>
      <c r="E327" s="144"/>
      <c r="F327" s="145"/>
      <c r="G327" s="143"/>
      <c r="H327" s="144"/>
      <c r="I327" s="151"/>
      <c r="J327" s="152"/>
    </row>
    <row r="328" spans="1:10" s="139" customFormat="1" x14ac:dyDescent="0.2">
      <c r="A328" s="159" t="s">
        <v>70</v>
      </c>
      <c r="B328" s="65"/>
      <c r="C328" s="66"/>
      <c r="D328" s="65"/>
      <c r="E328" s="66"/>
      <c r="F328" s="67"/>
      <c r="G328" s="65"/>
      <c r="H328" s="66"/>
      <c r="I328" s="20"/>
      <c r="J328" s="21"/>
    </row>
    <row r="329" spans="1:10" x14ac:dyDescent="0.2">
      <c r="A329" s="158" t="s">
        <v>343</v>
      </c>
      <c r="B329" s="65">
        <v>0</v>
      </c>
      <c r="C329" s="66">
        <v>0</v>
      </c>
      <c r="D329" s="65">
        <v>2</v>
      </c>
      <c r="E329" s="66">
        <v>4</v>
      </c>
      <c r="F329" s="67"/>
      <c r="G329" s="65">
        <f>B329-C329</f>
        <v>0</v>
      </c>
      <c r="H329" s="66">
        <f>D329-E329</f>
        <v>-2</v>
      </c>
      <c r="I329" s="20" t="str">
        <f>IF(C329=0, "-", IF(G329/C329&lt;10, G329/C329, "&gt;999%"))</f>
        <v>-</v>
      </c>
      <c r="J329" s="21">
        <f>IF(E329=0, "-", IF(H329/E329&lt;10, H329/E329, "&gt;999%"))</f>
        <v>-0.5</v>
      </c>
    </row>
    <row r="330" spans="1:10" x14ac:dyDescent="0.2">
      <c r="A330" s="158" t="s">
        <v>344</v>
      </c>
      <c r="B330" s="65">
        <v>2</v>
      </c>
      <c r="C330" s="66">
        <v>0</v>
      </c>
      <c r="D330" s="65">
        <v>2</v>
      </c>
      <c r="E330" s="66">
        <v>3</v>
      </c>
      <c r="F330" s="67"/>
      <c r="G330" s="65">
        <f>B330-C330</f>
        <v>2</v>
      </c>
      <c r="H330" s="66">
        <f>D330-E330</f>
        <v>-1</v>
      </c>
      <c r="I330" s="20" t="str">
        <f>IF(C330=0, "-", IF(G330/C330&lt;10, G330/C330, "&gt;999%"))</f>
        <v>-</v>
      </c>
      <c r="J330" s="21">
        <f>IF(E330=0, "-", IF(H330/E330&lt;10, H330/E330, "&gt;999%"))</f>
        <v>-0.33333333333333331</v>
      </c>
    </row>
    <row r="331" spans="1:10" x14ac:dyDescent="0.2">
      <c r="A331" s="158" t="s">
        <v>345</v>
      </c>
      <c r="B331" s="65">
        <v>1</v>
      </c>
      <c r="C331" s="66">
        <v>0</v>
      </c>
      <c r="D331" s="65">
        <v>7</v>
      </c>
      <c r="E331" s="66">
        <v>2</v>
      </c>
      <c r="F331" s="67"/>
      <c r="G331" s="65">
        <f>B331-C331</f>
        <v>1</v>
      </c>
      <c r="H331" s="66">
        <f>D331-E331</f>
        <v>5</v>
      </c>
      <c r="I331" s="20" t="str">
        <f>IF(C331=0, "-", IF(G331/C331&lt;10, G331/C331, "&gt;999%"))</f>
        <v>-</v>
      </c>
      <c r="J331" s="21">
        <f>IF(E331=0, "-", IF(H331/E331&lt;10, H331/E331, "&gt;999%"))</f>
        <v>2.5</v>
      </c>
    </row>
    <row r="332" spans="1:10" s="160" customFormat="1" x14ac:dyDescent="0.2">
      <c r="A332" s="178" t="s">
        <v>704</v>
      </c>
      <c r="B332" s="71">
        <v>3</v>
      </c>
      <c r="C332" s="72">
        <v>0</v>
      </c>
      <c r="D332" s="71">
        <v>11</v>
      </c>
      <c r="E332" s="72">
        <v>9</v>
      </c>
      <c r="F332" s="73"/>
      <c r="G332" s="71">
        <f>B332-C332</f>
        <v>3</v>
      </c>
      <c r="H332" s="72">
        <f>D332-E332</f>
        <v>2</v>
      </c>
      <c r="I332" s="37" t="str">
        <f>IF(C332=0, "-", IF(G332/C332&lt;10, G332/C332, "&gt;999%"))</f>
        <v>-</v>
      </c>
      <c r="J332" s="38">
        <f>IF(E332=0, "-", IF(H332/E332&lt;10, H332/E332, "&gt;999%"))</f>
        <v>0.22222222222222221</v>
      </c>
    </row>
    <row r="333" spans="1:10" x14ac:dyDescent="0.2">
      <c r="A333" s="177"/>
      <c r="B333" s="143"/>
      <c r="C333" s="144"/>
      <c r="D333" s="143"/>
      <c r="E333" s="144"/>
      <c r="F333" s="145"/>
      <c r="G333" s="143"/>
      <c r="H333" s="144"/>
      <c r="I333" s="151"/>
      <c r="J333" s="152"/>
    </row>
    <row r="334" spans="1:10" s="139" customFormat="1" x14ac:dyDescent="0.2">
      <c r="A334" s="159" t="s">
        <v>71</v>
      </c>
      <c r="B334" s="65"/>
      <c r="C334" s="66"/>
      <c r="D334" s="65"/>
      <c r="E334" s="66"/>
      <c r="F334" s="67"/>
      <c r="G334" s="65"/>
      <c r="H334" s="66"/>
      <c r="I334" s="20"/>
      <c r="J334" s="21"/>
    </row>
    <row r="335" spans="1:10" x14ac:dyDescent="0.2">
      <c r="A335" s="158" t="s">
        <v>601</v>
      </c>
      <c r="B335" s="65">
        <v>17</v>
      </c>
      <c r="C335" s="66">
        <v>15</v>
      </c>
      <c r="D335" s="65">
        <v>193</v>
      </c>
      <c r="E335" s="66">
        <v>313</v>
      </c>
      <c r="F335" s="67"/>
      <c r="G335" s="65">
        <f>B335-C335</f>
        <v>2</v>
      </c>
      <c r="H335" s="66">
        <f>D335-E335</f>
        <v>-120</v>
      </c>
      <c r="I335" s="20">
        <f>IF(C335=0, "-", IF(G335/C335&lt;10, G335/C335, "&gt;999%"))</f>
        <v>0.13333333333333333</v>
      </c>
      <c r="J335" s="21">
        <f>IF(E335=0, "-", IF(H335/E335&lt;10, H335/E335, "&gt;999%"))</f>
        <v>-0.38338658146964855</v>
      </c>
    </row>
    <row r="336" spans="1:10" s="160" customFormat="1" x14ac:dyDescent="0.2">
      <c r="A336" s="178" t="s">
        <v>705</v>
      </c>
      <c r="B336" s="71">
        <v>17</v>
      </c>
      <c r="C336" s="72">
        <v>15</v>
      </c>
      <c r="D336" s="71">
        <v>193</v>
      </c>
      <c r="E336" s="72">
        <v>313</v>
      </c>
      <c r="F336" s="73"/>
      <c r="G336" s="71">
        <f>B336-C336</f>
        <v>2</v>
      </c>
      <c r="H336" s="72">
        <f>D336-E336</f>
        <v>-120</v>
      </c>
      <c r="I336" s="37">
        <f>IF(C336=0, "-", IF(G336/C336&lt;10, G336/C336, "&gt;999%"))</f>
        <v>0.13333333333333333</v>
      </c>
      <c r="J336" s="38">
        <f>IF(E336=0, "-", IF(H336/E336&lt;10, H336/E336, "&gt;999%"))</f>
        <v>-0.38338658146964855</v>
      </c>
    </row>
    <row r="337" spans="1:10" x14ac:dyDescent="0.2">
      <c r="A337" s="177"/>
      <c r="B337" s="143"/>
      <c r="C337" s="144"/>
      <c r="D337" s="143"/>
      <c r="E337" s="144"/>
      <c r="F337" s="145"/>
      <c r="G337" s="143"/>
      <c r="H337" s="144"/>
      <c r="I337" s="151"/>
      <c r="J337" s="152"/>
    </row>
    <row r="338" spans="1:10" s="139" customFormat="1" x14ac:dyDescent="0.2">
      <c r="A338" s="159" t="s">
        <v>72</v>
      </c>
      <c r="B338" s="65"/>
      <c r="C338" s="66"/>
      <c r="D338" s="65"/>
      <c r="E338" s="66"/>
      <c r="F338" s="67"/>
      <c r="G338" s="65"/>
      <c r="H338" s="66"/>
      <c r="I338" s="20"/>
      <c r="J338" s="21"/>
    </row>
    <row r="339" spans="1:10" x14ac:dyDescent="0.2">
      <c r="A339" s="158" t="s">
        <v>602</v>
      </c>
      <c r="B339" s="65">
        <v>9</v>
      </c>
      <c r="C339" s="66">
        <v>3</v>
      </c>
      <c r="D339" s="65">
        <v>39</v>
      </c>
      <c r="E339" s="66">
        <v>40</v>
      </c>
      <c r="F339" s="67"/>
      <c r="G339" s="65">
        <f>B339-C339</f>
        <v>6</v>
      </c>
      <c r="H339" s="66">
        <f>D339-E339</f>
        <v>-1</v>
      </c>
      <c r="I339" s="20">
        <f>IF(C339=0, "-", IF(G339/C339&lt;10, G339/C339, "&gt;999%"))</f>
        <v>2</v>
      </c>
      <c r="J339" s="21">
        <f>IF(E339=0, "-", IF(H339/E339&lt;10, H339/E339, "&gt;999%"))</f>
        <v>-2.5000000000000001E-2</v>
      </c>
    </row>
    <row r="340" spans="1:10" x14ac:dyDescent="0.2">
      <c r="A340" s="158" t="s">
        <v>589</v>
      </c>
      <c r="B340" s="65">
        <v>3</v>
      </c>
      <c r="C340" s="66">
        <v>2</v>
      </c>
      <c r="D340" s="65">
        <v>16</v>
      </c>
      <c r="E340" s="66">
        <v>34</v>
      </c>
      <c r="F340" s="67"/>
      <c r="G340" s="65">
        <f>B340-C340</f>
        <v>1</v>
      </c>
      <c r="H340" s="66">
        <f>D340-E340</f>
        <v>-18</v>
      </c>
      <c r="I340" s="20">
        <f>IF(C340=0, "-", IF(G340/C340&lt;10, G340/C340, "&gt;999%"))</f>
        <v>0.5</v>
      </c>
      <c r="J340" s="21">
        <f>IF(E340=0, "-", IF(H340/E340&lt;10, H340/E340, "&gt;999%"))</f>
        <v>-0.52941176470588236</v>
      </c>
    </row>
    <row r="341" spans="1:10" s="160" customFormat="1" x14ac:dyDescent="0.2">
      <c r="A341" s="178" t="s">
        <v>706</v>
      </c>
      <c r="B341" s="71">
        <v>12</v>
      </c>
      <c r="C341" s="72">
        <v>5</v>
      </c>
      <c r="D341" s="71">
        <v>55</v>
      </c>
      <c r="E341" s="72">
        <v>74</v>
      </c>
      <c r="F341" s="73"/>
      <c r="G341" s="71">
        <f>B341-C341</f>
        <v>7</v>
      </c>
      <c r="H341" s="72">
        <f>D341-E341</f>
        <v>-19</v>
      </c>
      <c r="I341" s="37">
        <f>IF(C341=0, "-", IF(G341/C341&lt;10, G341/C341, "&gt;999%"))</f>
        <v>1.4</v>
      </c>
      <c r="J341" s="38">
        <f>IF(E341=0, "-", IF(H341/E341&lt;10, H341/E341, "&gt;999%"))</f>
        <v>-0.25675675675675674</v>
      </c>
    </row>
    <row r="342" spans="1:10" x14ac:dyDescent="0.2">
      <c r="A342" s="177"/>
      <c r="B342" s="143"/>
      <c r="C342" s="144"/>
      <c r="D342" s="143"/>
      <c r="E342" s="144"/>
      <c r="F342" s="145"/>
      <c r="G342" s="143"/>
      <c r="H342" s="144"/>
      <c r="I342" s="151"/>
      <c r="J342" s="152"/>
    </row>
    <row r="343" spans="1:10" s="139" customFormat="1" x14ac:dyDescent="0.2">
      <c r="A343" s="159" t="s">
        <v>73</v>
      </c>
      <c r="B343" s="65"/>
      <c r="C343" s="66"/>
      <c r="D343" s="65"/>
      <c r="E343" s="66"/>
      <c r="F343" s="67"/>
      <c r="G343" s="65"/>
      <c r="H343" s="66"/>
      <c r="I343" s="20"/>
      <c r="J343" s="21"/>
    </row>
    <row r="344" spans="1:10" x14ac:dyDescent="0.2">
      <c r="A344" s="158" t="s">
        <v>362</v>
      </c>
      <c r="B344" s="65">
        <v>2</v>
      </c>
      <c r="C344" s="66">
        <v>1</v>
      </c>
      <c r="D344" s="65">
        <v>11</v>
      </c>
      <c r="E344" s="66">
        <v>12</v>
      </c>
      <c r="F344" s="67"/>
      <c r="G344" s="65">
        <f>B344-C344</f>
        <v>1</v>
      </c>
      <c r="H344" s="66">
        <f>D344-E344</f>
        <v>-1</v>
      </c>
      <c r="I344" s="20">
        <f>IF(C344=0, "-", IF(G344/C344&lt;10, G344/C344, "&gt;999%"))</f>
        <v>1</v>
      </c>
      <c r="J344" s="21">
        <f>IF(E344=0, "-", IF(H344/E344&lt;10, H344/E344, "&gt;999%"))</f>
        <v>-8.3333333333333329E-2</v>
      </c>
    </row>
    <row r="345" spans="1:10" x14ac:dyDescent="0.2">
      <c r="A345" s="158" t="s">
        <v>291</v>
      </c>
      <c r="B345" s="65">
        <v>4</v>
      </c>
      <c r="C345" s="66">
        <v>2</v>
      </c>
      <c r="D345" s="65">
        <v>31</v>
      </c>
      <c r="E345" s="66">
        <v>35</v>
      </c>
      <c r="F345" s="67"/>
      <c r="G345" s="65">
        <f>B345-C345</f>
        <v>2</v>
      </c>
      <c r="H345" s="66">
        <f>D345-E345</f>
        <v>-4</v>
      </c>
      <c r="I345" s="20">
        <f>IF(C345=0, "-", IF(G345/C345&lt;10, G345/C345, "&gt;999%"))</f>
        <v>1</v>
      </c>
      <c r="J345" s="21">
        <f>IF(E345=0, "-", IF(H345/E345&lt;10, H345/E345, "&gt;999%"))</f>
        <v>-0.11428571428571428</v>
      </c>
    </row>
    <row r="346" spans="1:10" x14ac:dyDescent="0.2">
      <c r="A346" s="158" t="s">
        <v>492</v>
      </c>
      <c r="B346" s="65">
        <v>10</v>
      </c>
      <c r="C346" s="66">
        <v>10</v>
      </c>
      <c r="D346" s="65">
        <v>88</v>
      </c>
      <c r="E346" s="66">
        <v>93</v>
      </c>
      <c r="F346" s="67"/>
      <c r="G346" s="65">
        <f>B346-C346</f>
        <v>0</v>
      </c>
      <c r="H346" s="66">
        <f>D346-E346</f>
        <v>-5</v>
      </c>
      <c r="I346" s="20">
        <f>IF(C346=0, "-", IF(G346/C346&lt;10, G346/C346, "&gt;999%"))</f>
        <v>0</v>
      </c>
      <c r="J346" s="21">
        <f>IF(E346=0, "-", IF(H346/E346&lt;10, H346/E346, "&gt;999%"))</f>
        <v>-5.3763440860215055E-2</v>
      </c>
    </row>
    <row r="347" spans="1:10" x14ac:dyDescent="0.2">
      <c r="A347" s="158" t="s">
        <v>303</v>
      </c>
      <c r="B347" s="65">
        <v>0</v>
      </c>
      <c r="C347" s="66">
        <v>3</v>
      </c>
      <c r="D347" s="65">
        <v>4</v>
      </c>
      <c r="E347" s="66">
        <v>4</v>
      </c>
      <c r="F347" s="67"/>
      <c r="G347" s="65">
        <f>B347-C347</f>
        <v>-3</v>
      </c>
      <c r="H347" s="66">
        <f>D347-E347</f>
        <v>0</v>
      </c>
      <c r="I347" s="20">
        <f>IF(C347=0, "-", IF(G347/C347&lt;10, G347/C347, "&gt;999%"))</f>
        <v>-1</v>
      </c>
      <c r="J347" s="21">
        <f>IF(E347=0, "-", IF(H347/E347&lt;10, H347/E347, "&gt;999%"))</f>
        <v>0</v>
      </c>
    </row>
    <row r="348" spans="1:10" s="160" customFormat="1" x14ac:dyDescent="0.2">
      <c r="A348" s="178" t="s">
        <v>707</v>
      </c>
      <c r="B348" s="71">
        <v>16</v>
      </c>
      <c r="C348" s="72">
        <v>16</v>
      </c>
      <c r="D348" s="71">
        <v>134</v>
      </c>
      <c r="E348" s="72">
        <v>144</v>
      </c>
      <c r="F348" s="73"/>
      <c r="G348" s="71">
        <f>B348-C348</f>
        <v>0</v>
      </c>
      <c r="H348" s="72">
        <f>D348-E348</f>
        <v>-10</v>
      </c>
      <c r="I348" s="37">
        <f>IF(C348=0, "-", IF(G348/C348&lt;10, G348/C348, "&gt;999%"))</f>
        <v>0</v>
      </c>
      <c r="J348" s="38">
        <f>IF(E348=0, "-", IF(H348/E348&lt;10, H348/E348, "&gt;999%"))</f>
        <v>-6.9444444444444448E-2</v>
      </c>
    </row>
    <row r="349" spans="1:10" x14ac:dyDescent="0.2">
      <c r="A349" s="177"/>
      <c r="B349" s="143"/>
      <c r="C349" s="144"/>
      <c r="D349" s="143"/>
      <c r="E349" s="144"/>
      <c r="F349" s="145"/>
      <c r="G349" s="143"/>
      <c r="H349" s="144"/>
      <c r="I349" s="151"/>
      <c r="J349" s="152"/>
    </row>
    <row r="350" spans="1:10" s="139" customFormat="1" x14ac:dyDescent="0.2">
      <c r="A350" s="159" t="s">
        <v>74</v>
      </c>
      <c r="B350" s="65"/>
      <c r="C350" s="66"/>
      <c r="D350" s="65"/>
      <c r="E350" s="66"/>
      <c r="F350" s="67"/>
      <c r="G350" s="65"/>
      <c r="H350" s="66"/>
      <c r="I350" s="20"/>
      <c r="J350" s="21"/>
    </row>
    <row r="351" spans="1:10" x14ac:dyDescent="0.2">
      <c r="A351" s="158" t="s">
        <v>541</v>
      </c>
      <c r="B351" s="65">
        <v>47</v>
      </c>
      <c r="C351" s="66">
        <v>56</v>
      </c>
      <c r="D351" s="65">
        <v>705</v>
      </c>
      <c r="E351" s="66">
        <v>1018</v>
      </c>
      <c r="F351" s="67"/>
      <c r="G351" s="65">
        <f t="shared" ref="G351:G362" si="56">B351-C351</f>
        <v>-9</v>
      </c>
      <c r="H351" s="66">
        <f t="shared" ref="H351:H362" si="57">D351-E351</f>
        <v>-313</v>
      </c>
      <c r="I351" s="20">
        <f t="shared" ref="I351:I362" si="58">IF(C351=0, "-", IF(G351/C351&lt;10, G351/C351, "&gt;999%"))</f>
        <v>-0.16071428571428573</v>
      </c>
      <c r="J351" s="21">
        <f t="shared" ref="J351:J362" si="59">IF(E351=0, "-", IF(H351/E351&lt;10, H351/E351, "&gt;999%"))</f>
        <v>-0.30746561886051083</v>
      </c>
    </row>
    <row r="352" spans="1:10" x14ac:dyDescent="0.2">
      <c r="A352" s="158" t="s">
        <v>555</v>
      </c>
      <c r="B352" s="65">
        <v>167</v>
      </c>
      <c r="C352" s="66">
        <v>94</v>
      </c>
      <c r="D352" s="65">
        <v>1339</v>
      </c>
      <c r="E352" s="66">
        <v>1584</v>
      </c>
      <c r="F352" s="67"/>
      <c r="G352" s="65">
        <f t="shared" si="56"/>
        <v>73</v>
      </c>
      <c r="H352" s="66">
        <f t="shared" si="57"/>
        <v>-245</v>
      </c>
      <c r="I352" s="20">
        <f t="shared" si="58"/>
        <v>0.77659574468085102</v>
      </c>
      <c r="J352" s="21">
        <f t="shared" si="59"/>
        <v>-0.15467171717171718</v>
      </c>
    </row>
    <row r="353" spans="1:10" x14ac:dyDescent="0.2">
      <c r="A353" s="158" t="s">
        <v>376</v>
      </c>
      <c r="B353" s="65">
        <v>348</v>
      </c>
      <c r="C353" s="66">
        <v>290</v>
      </c>
      <c r="D353" s="65">
        <v>3134</v>
      </c>
      <c r="E353" s="66">
        <v>4216</v>
      </c>
      <c r="F353" s="67"/>
      <c r="G353" s="65">
        <f t="shared" si="56"/>
        <v>58</v>
      </c>
      <c r="H353" s="66">
        <f t="shared" si="57"/>
        <v>-1082</v>
      </c>
      <c r="I353" s="20">
        <f t="shared" si="58"/>
        <v>0.2</v>
      </c>
      <c r="J353" s="21">
        <f t="shared" si="59"/>
        <v>-0.25664136622390893</v>
      </c>
    </row>
    <row r="354" spans="1:10" x14ac:dyDescent="0.2">
      <c r="A354" s="158" t="s">
        <v>391</v>
      </c>
      <c r="B354" s="65">
        <v>296</v>
      </c>
      <c r="C354" s="66">
        <v>0</v>
      </c>
      <c r="D354" s="65">
        <v>2048</v>
      </c>
      <c r="E354" s="66">
        <v>0</v>
      </c>
      <c r="F354" s="67"/>
      <c r="G354" s="65">
        <f t="shared" si="56"/>
        <v>296</v>
      </c>
      <c r="H354" s="66">
        <f t="shared" si="57"/>
        <v>2048</v>
      </c>
      <c r="I354" s="20" t="str">
        <f t="shared" si="58"/>
        <v>-</v>
      </c>
      <c r="J354" s="21" t="str">
        <f t="shared" si="59"/>
        <v>-</v>
      </c>
    </row>
    <row r="355" spans="1:10" x14ac:dyDescent="0.2">
      <c r="A355" s="158" t="s">
        <v>424</v>
      </c>
      <c r="B355" s="65">
        <v>553</v>
      </c>
      <c r="C355" s="66">
        <v>572</v>
      </c>
      <c r="D355" s="65">
        <v>5221</v>
      </c>
      <c r="E355" s="66">
        <v>7658</v>
      </c>
      <c r="F355" s="67"/>
      <c r="G355" s="65">
        <f t="shared" si="56"/>
        <v>-19</v>
      </c>
      <c r="H355" s="66">
        <f t="shared" si="57"/>
        <v>-2437</v>
      </c>
      <c r="I355" s="20">
        <f t="shared" si="58"/>
        <v>-3.3216783216783216E-2</v>
      </c>
      <c r="J355" s="21">
        <f t="shared" si="59"/>
        <v>-0.31822930268999738</v>
      </c>
    </row>
    <row r="356" spans="1:10" x14ac:dyDescent="0.2">
      <c r="A356" s="158" t="s">
        <v>466</v>
      </c>
      <c r="B356" s="65">
        <v>158</v>
      </c>
      <c r="C356" s="66">
        <v>82</v>
      </c>
      <c r="D356" s="65">
        <v>912</v>
      </c>
      <c r="E356" s="66">
        <v>774</v>
      </c>
      <c r="F356" s="67"/>
      <c r="G356" s="65">
        <f t="shared" si="56"/>
        <v>76</v>
      </c>
      <c r="H356" s="66">
        <f t="shared" si="57"/>
        <v>138</v>
      </c>
      <c r="I356" s="20">
        <f t="shared" si="58"/>
        <v>0.92682926829268297</v>
      </c>
      <c r="J356" s="21">
        <f t="shared" si="59"/>
        <v>0.17829457364341086</v>
      </c>
    </row>
    <row r="357" spans="1:10" x14ac:dyDescent="0.2">
      <c r="A357" s="158" t="s">
        <v>467</v>
      </c>
      <c r="B357" s="65">
        <v>209</v>
      </c>
      <c r="C357" s="66">
        <v>231</v>
      </c>
      <c r="D357" s="65">
        <v>1951</v>
      </c>
      <c r="E357" s="66">
        <v>2501</v>
      </c>
      <c r="F357" s="67"/>
      <c r="G357" s="65">
        <f t="shared" si="56"/>
        <v>-22</v>
      </c>
      <c r="H357" s="66">
        <f t="shared" si="57"/>
        <v>-550</v>
      </c>
      <c r="I357" s="20">
        <f t="shared" si="58"/>
        <v>-9.5238095238095233E-2</v>
      </c>
      <c r="J357" s="21">
        <f t="shared" si="59"/>
        <v>-0.21991203518592564</v>
      </c>
    </row>
    <row r="358" spans="1:10" x14ac:dyDescent="0.2">
      <c r="A358" s="158" t="s">
        <v>328</v>
      </c>
      <c r="B358" s="65">
        <v>13</v>
      </c>
      <c r="C358" s="66">
        <v>8</v>
      </c>
      <c r="D358" s="65">
        <v>105</v>
      </c>
      <c r="E358" s="66">
        <v>112</v>
      </c>
      <c r="F358" s="67"/>
      <c r="G358" s="65">
        <f t="shared" si="56"/>
        <v>5</v>
      </c>
      <c r="H358" s="66">
        <f t="shared" si="57"/>
        <v>-7</v>
      </c>
      <c r="I358" s="20">
        <f t="shared" si="58"/>
        <v>0.625</v>
      </c>
      <c r="J358" s="21">
        <f t="shared" si="59"/>
        <v>-6.25E-2</v>
      </c>
    </row>
    <row r="359" spans="1:10" x14ac:dyDescent="0.2">
      <c r="A359" s="158" t="s">
        <v>208</v>
      </c>
      <c r="B359" s="65">
        <v>108</v>
      </c>
      <c r="C359" s="66">
        <v>79</v>
      </c>
      <c r="D359" s="65">
        <v>823</v>
      </c>
      <c r="E359" s="66">
        <v>1918</v>
      </c>
      <c r="F359" s="67"/>
      <c r="G359" s="65">
        <f t="shared" si="56"/>
        <v>29</v>
      </c>
      <c r="H359" s="66">
        <f t="shared" si="57"/>
        <v>-1095</v>
      </c>
      <c r="I359" s="20">
        <f t="shared" si="58"/>
        <v>0.36708860759493672</v>
      </c>
      <c r="J359" s="21">
        <f t="shared" si="59"/>
        <v>-0.57090719499478626</v>
      </c>
    </row>
    <row r="360" spans="1:10" x14ac:dyDescent="0.2">
      <c r="A360" s="158" t="s">
        <v>231</v>
      </c>
      <c r="B360" s="65">
        <v>323</v>
      </c>
      <c r="C360" s="66">
        <v>386</v>
      </c>
      <c r="D360" s="65">
        <v>3325</v>
      </c>
      <c r="E360" s="66">
        <v>7217</v>
      </c>
      <c r="F360" s="67"/>
      <c r="G360" s="65">
        <f t="shared" si="56"/>
        <v>-63</v>
      </c>
      <c r="H360" s="66">
        <f t="shared" si="57"/>
        <v>-3892</v>
      </c>
      <c r="I360" s="20">
        <f t="shared" si="58"/>
        <v>-0.16321243523316062</v>
      </c>
      <c r="J360" s="21">
        <f t="shared" si="59"/>
        <v>-0.539282250242483</v>
      </c>
    </row>
    <row r="361" spans="1:10" x14ac:dyDescent="0.2">
      <c r="A361" s="158" t="s">
        <v>259</v>
      </c>
      <c r="B361" s="65">
        <v>41</v>
      </c>
      <c r="C361" s="66">
        <v>51</v>
      </c>
      <c r="D361" s="65">
        <v>409</v>
      </c>
      <c r="E361" s="66">
        <v>858</v>
      </c>
      <c r="F361" s="67"/>
      <c r="G361" s="65">
        <f t="shared" si="56"/>
        <v>-10</v>
      </c>
      <c r="H361" s="66">
        <f t="shared" si="57"/>
        <v>-449</v>
      </c>
      <c r="I361" s="20">
        <f t="shared" si="58"/>
        <v>-0.19607843137254902</v>
      </c>
      <c r="J361" s="21">
        <f t="shared" si="59"/>
        <v>-0.5233100233100233</v>
      </c>
    </row>
    <row r="362" spans="1:10" s="160" customFormat="1" x14ac:dyDescent="0.2">
      <c r="A362" s="178" t="s">
        <v>708</v>
      </c>
      <c r="B362" s="71">
        <v>2263</v>
      </c>
      <c r="C362" s="72">
        <v>1849</v>
      </c>
      <c r="D362" s="71">
        <v>19972</v>
      </c>
      <c r="E362" s="72">
        <v>27856</v>
      </c>
      <c r="F362" s="73"/>
      <c r="G362" s="71">
        <f t="shared" si="56"/>
        <v>414</v>
      </c>
      <c r="H362" s="72">
        <f t="shared" si="57"/>
        <v>-7884</v>
      </c>
      <c r="I362" s="37">
        <f t="shared" si="58"/>
        <v>0.2239048134126555</v>
      </c>
      <c r="J362" s="38">
        <f t="shared" si="59"/>
        <v>-0.28302699597932224</v>
      </c>
    </row>
    <row r="363" spans="1:10" x14ac:dyDescent="0.2">
      <c r="A363" s="177"/>
      <c r="B363" s="143"/>
      <c r="C363" s="144"/>
      <c r="D363" s="143"/>
      <c r="E363" s="144"/>
      <c r="F363" s="145"/>
      <c r="G363" s="143"/>
      <c r="H363" s="144"/>
      <c r="I363" s="151"/>
      <c r="J363" s="152"/>
    </row>
    <row r="364" spans="1:10" s="139" customFormat="1" x14ac:dyDescent="0.2">
      <c r="A364" s="159" t="s">
        <v>75</v>
      </c>
      <c r="B364" s="65"/>
      <c r="C364" s="66"/>
      <c r="D364" s="65"/>
      <c r="E364" s="66"/>
      <c r="F364" s="67"/>
      <c r="G364" s="65"/>
      <c r="H364" s="66"/>
      <c r="I364" s="20"/>
      <c r="J364" s="21"/>
    </row>
    <row r="365" spans="1:10" x14ac:dyDescent="0.2">
      <c r="A365" s="158" t="s">
        <v>363</v>
      </c>
      <c r="B365" s="65">
        <v>2</v>
      </c>
      <c r="C365" s="66">
        <v>0</v>
      </c>
      <c r="D365" s="65">
        <v>13</v>
      </c>
      <c r="E365" s="66">
        <v>23</v>
      </c>
      <c r="F365" s="67"/>
      <c r="G365" s="65">
        <f>B365-C365</f>
        <v>2</v>
      </c>
      <c r="H365" s="66">
        <f>D365-E365</f>
        <v>-10</v>
      </c>
      <c r="I365" s="20" t="str">
        <f>IF(C365=0, "-", IF(G365/C365&lt;10, G365/C365, "&gt;999%"))</f>
        <v>-</v>
      </c>
      <c r="J365" s="21">
        <f>IF(E365=0, "-", IF(H365/E365&lt;10, H365/E365, "&gt;999%"))</f>
        <v>-0.43478260869565216</v>
      </c>
    </row>
    <row r="366" spans="1:10" s="160" customFormat="1" x14ac:dyDescent="0.2">
      <c r="A366" s="178" t="s">
        <v>709</v>
      </c>
      <c r="B366" s="71">
        <v>2</v>
      </c>
      <c r="C366" s="72">
        <v>0</v>
      </c>
      <c r="D366" s="71">
        <v>13</v>
      </c>
      <c r="E366" s="72">
        <v>23</v>
      </c>
      <c r="F366" s="73"/>
      <c r="G366" s="71">
        <f>B366-C366</f>
        <v>2</v>
      </c>
      <c r="H366" s="72">
        <f>D366-E366</f>
        <v>-10</v>
      </c>
      <c r="I366" s="37" t="str">
        <f>IF(C366=0, "-", IF(G366/C366&lt;10, G366/C366, "&gt;999%"))</f>
        <v>-</v>
      </c>
      <c r="J366" s="38">
        <f>IF(E366=0, "-", IF(H366/E366&lt;10, H366/E366, "&gt;999%"))</f>
        <v>-0.43478260869565216</v>
      </c>
    </row>
    <row r="367" spans="1:10" x14ac:dyDescent="0.2">
      <c r="A367" s="177"/>
      <c r="B367" s="143"/>
      <c r="C367" s="144"/>
      <c r="D367" s="143"/>
      <c r="E367" s="144"/>
      <c r="F367" s="145"/>
      <c r="G367" s="143"/>
      <c r="H367" s="144"/>
      <c r="I367" s="151"/>
      <c r="J367" s="152"/>
    </row>
    <row r="368" spans="1:10" s="139" customFormat="1" x14ac:dyDescent="0.2">
      <c r="A368" s="159" t="s">
        <v>76</v>
      </c>
      <c r="B368" s="65"/>
      <c r="C368" s="66"/>
      <c r="D368" s="65"/>
      <c r="E368" s="66"/>
      <c r="F368" s="67"/>
      <c r="G368" s="65"/>
      <c r="H368" s="66"/>
      <c r="I368" s="20"/>
      <c r="J368" s="21"/>
    </row>
    <row r="369" spans="1:10" x14ac:dyDescent="0.2">
      <c r="A369" s="158" t="s">
        <v>304</v>
      </c>
      <c r="B369" s="65">
        <v>0</v>
      </c>
      <c r="C369" s="66">
        <v>1</v>
      </c>
      <c r="D369" s="65">
        <v>12</v>
      </c>
      <c r="E369" s="66">
        <v>30</v>
      </c>
      <c r="F369" s="67"/>
      <c r="G369" s="65">
        <f t="shared" ref="G369:G394" si="60">B369-C369</f>
        <v>-1</v>
      </c>
      <c r="H369" s="66">
        <f t="shared" ref="H369:H394" si="61">D369-E369</f>
        <v>-18</v>
      </c>
      <c r="I369" s="20">
        <f t="shared" ref="I369:I394" si="62">IF(C369=0, "-", IF(G369/C369&lt;10, G369/C369, "&gt;999%"))</f>
        <v>-1</v>
      </c>
      <c r="J369" s="21">
        <f t="shared" ref="J369:J394" si="63">IF(E369=0, "-", IF(H369/E369&lt;10, H369/E369, "&gt;999%"))</f>
        <v>-0.6</v>
      </c>
    </row>
    <row r="370" spans="1:10" x14ac:dyDescent="0.2">
      <c r="A370" s="158" t="s">
        <v>364</v>
      </c>
      <c r="B370" s="65">
        <v>2</v>
      </c>
      <c r="C370" s="66">
        <v>0</v>
      </c>
      <c r="D370" s="65">
        <v>22</v>
      </c>
      <c r="E370" s="66">
        <v>51</v>
      </c>
      <c r="F370" s="67"/>
      <c r="G370" s="65">
        <f t="shared" si="60"/>
        <v>2</v>
      </c>
      <c r="H370" s="66">
        <f t="shared" si="61"/>
        <v>-29</v>
      </c>
      <c r="I370" s="20" t="str">
        <f t="shared" si="62"/>
        <v>-</v>
      </c>
      <c r="J370" s="21">
        <f t="shared" si="63"/>
        <v>-0.56862745098039214</v>
      </c>
    </row>
    <row r="371" spans="1:10" x14ac:dyDescent="0.2">
      <c r="A371" s="158" t="s">
        <v>250</v>
      </c>
      <c r="B371" s="65">
        <v>249</v>
      </c>
      <c r="C371" s="66">
        <v>201</v>
      </c>
      <c r="D371" s="65">
        <v>2173</v>
      </c>
      <c r="E371" s="66">
        <v>1844</v>
      </c>
      <c r="F371" s="67"/>
      <c r="G371" s="65">
        <f t="shared" si="60"/>
        <v>48</v>
      </c>
      <c r="H371" s="66">
        <f t="shared" si="61"/>
        <v>329</v>
      </c>
      <c r="I371" s="20">
        <f t="shared" si="62"/>
        <v>0.23880597014925373</v>
      </c>
      <c r="J371" s="21">
        <f t="shared" si="63"/>
        <v>0.17841648590021691</v>
      </c>
    </row>
    <row r="372" spans="1:10" x14ac:dyDescent="0.2">
      <c r="A372" s="158" t="s">
        <v>251</v>
      </c>
      <c r="B372" s="65">
        <v>18</v>
      </c>
      <c r="C372" s="66">
        <v>76</v>
      </c>
      <c r="D372" s="65">
        <v>205</v>
      </c>
      <c r="E372" s="66">
        <v>467</v>
      </c>
      <c r="F372" s="67"/>
      <c r="G372" s="65">
        <f t="shared" si="60"/>
        <v>-58</v>
      </c>
      <c r="H372" s="66">
        <f t="shared" si="61"/>
        <v>-262</v>
      </c>
      <c r="I372" s="20">
        <f t="shared" si="62"/>
        <v>-0.76315789473684215</v>
      </c>
      <c r="J372" s="21">
        <f t="shared" si="63"/>
        <v>-0.56102783725910066</v>
      </c>
    </row>
    <row r="373" spans="1:10" x14ac:dyDescent="0.2">
      <c r="A373" s="158" t="s">
        <v>277</v>
      </c>
      <c r="B373" s="65">
        <v>204</v>
      </c>
      <c r="C373" s="66">
        <v>218</v>
      </c>
      <c r="D373" s="65">
        <v>1427</v>
      </c>
      <c r="E373" s="66">
        <v>2880</v>
      </c>
      <c r="F373" s="67"/>
      <c r="G373" s="65">
        <f t="shared" si="60"/>
        <v>-14</v>
      </c>
      <c r="H373" s="66">
        <f t="shared" si="61"/>
        <v>-1453</v>
      </c>
      <c r="I373" s="20">
        <f t="shared" si="62"/>
        <v>-6.4220183486238536E-2</v>
      </c>
      <c r="J373" s="21">
        <f t="shared" si="63"/>
        <v>-0.50451388888888893</v>
      </c>
    </row>
    <row r="374" spans="1:10" x14ac:dyDescent="0.2">
      <c r="A374" s="158" t="s">
        <v>346</v>
      </c>
      <c r="B374" s="65">
        <v>60</v>
      </c>
      <c r="C374" s="66">
        <v>106</v>
      </c>
      <c r="D374" s="65">
        <v>427</v>
      </c>
      <c r="E374" s="66">
        <v>1047</v>
      </c>
      <c r="F374" s="67"/>
      <c r="G374" s="65">
        <f t="shared" si="60"/>
        <v>-46</v>
      </c>
      <c r="H374" s="66">
        <f t="shared" si="61"/>
        <v>-620</v>
      </c>
      <c r="I374" s="20">
        <f t="shared" si="62"/>
        <v>-0.43396226415094341</v>
      </c>
      <c r="J374" s="21">
        <f t="shared" si="63"/>
        <v>-0.59216809933142311</v>
      </c>
    </row>
    <row r="375" spans="1:10" x14ac:dyDescent="0.2">
      <c r="A375" s="158" t="s">
        <v>278</v>
      </c>
      <c r="B375" s="65">
        <v>76</v>
      </c>
      <c r="C375" s="66">
        <v>21</v>
      </c>
      <c r="D375" s="65">
        <v>679</v>
      </c>
      <c r="E375" s="66">
        <v>550</v>
      </c>
      <c r="F375" s="67"/>
      <c r="G375" s="65">
        <f t="shared" si="60"/>
        <v>55</v>
      </c>
      <c r="H375" s="66">
        <f t="shared" si="61"/>
        <v>129</v>
      </c>
      <c r="I375" s="20">
        <f t="shared" si="62"/>
        <v>2.6190476190476191</v>
      </c>
      <c r="J375" s="21">
        <f t="shared" si="63"/>
        <v>0.23454545454545456</v>
      </c>
    </row>
    <row r="376" spans="1:10" x14ac:dyDescent="0.2">
      <c r="A376" s="158" t="s">
        <v>292</v>
      </c>
      <c r="B376" s="65">
        <v>1</v>
      </c>
      <c r="C376" s="66">
        <v>3</v>
      </c>
      <c r="D376" s="65">
        <v>46</v>
      </c>
      <c r="E376" s="66">
        <v>85</v>
      </c>
      <c r="F376" s="67"/>
      <c r="G376" s="65">
        <f t="shared" si="60"/>
        <v>-2</v>
      </c>
      <c r="H376" s="66">
        <f t="shared" si="61"/>
        <v>-39</v>
      </c>
      <c r="I376" s="20">
        <f t="shared" si="62"/>
        <v>-0.66666666666666663</v>
      </c>
      <c r="J376" s="21">
        <f t="shared" si="63"/>
        <v>-0.45882352941176469</v>
      </c>
    </row>
    <row r="377" spans="1:10" x14ac:dyDescent="0.2">
      <c r="A377" s="158" t="s">
        <v>293</v>
      </c>
      <c r="B377" s="65">
        <v>24</v>
      </c>
      <c r="C377" s="66">
        <v>35</v>
      </c>
      <c r="D377" s="65">
        <v>295</v>
      </c>
      <c r="E377" s="66">
        <v>579</v>
      </c>
      <c r="F377" s="67"/>
      <c r="G377" s="65">
        <f t="shared" si="60"/>
        <v>-11</v>
      </c>
      <c r="H377" s="66">
        <f t="shared" si="61"/>
        <v>-284</v>
      </c>
      <c r="I377" s="20">
        <f t="shared" si="62"/>
        <v>-0.31428571428571428</v>
      </c>
      <c r="J377" s="21">
        <f t="shared" si="63"/>
        <v>-0.49050086355785838</v>
      </c>
    </row>
    <row r="378" spans="1:10" x14ac:dyDescent="0.2">
      <c r="A378" s="158" t="s">
        <v>347</v>
      </c>
      <c r="B378" s="65">
        <v>11</v>
      </c>
      <c r="C378" s="66">
        <v>11</v>
      </c>
      <c r="D378" s="65">
        <v>149</v>
      </c>
      <c r="E378" s="66">
        <v>225</v>
      </c>
      <c r="F378" s="67"/>
      <c r="G378" s="65">
        <f t="shared" si="60"/>
        <v>0</v>
      </c>
      <c r="H378" s="66">
        <f t="shared" si="61"/>
        <v>-76</v>
      </c>
      <c r="I378" s="20">
        <f t="shared" si="62"/>
        <v>0</v>
      </c>
      <c r="J378" s="21">
        <f t="shared" si="63"/>
        <v>-0.33777777777777779</v>
      </c>
    </row>
    <row r="379" spans="1:10" x14ac:dyDescent="0.2">
      <c r="A379" s="158" t="s">
        <v>446</v>
      </c>
      <c r="B379" s="65">
        <v>13</v>
      </c>
      <c r="C379" s="66">
        <v>0</v>
      </c>
      <c r="D379" s="65">
        <v>77</v>
      </c>
      <c r="E379" s="66">
        <v>11</v>
      </c>
      <c r="F379" s="67"/>
      <c r="G379" s="65">
        <f t="shared" si="60"/>
        <v>13</v>
      </c>
      <c r="H379" s="66">
        <f t="shared" si="61"/>
        <v>66</v>
      </c>
      <c r="I379" s="20" t="str">
        <f t="shared" si="62"/>
        <v>-</v>
      </c>
      <c r="J379" s="21">
        <f t="shared" si="63"/>
        <v>6</v>
      </c>
    </row>
    <row r="380" spans="1:10" x14ac:dyDescent="0.2">
      <c r="A380" s="158" t="s">
        <v>510</v>
      </c>
      <c r="B380" s="65">
        <v>19</v>
      </c>
      <c r="C380" s="66">
        <v>6</v>
      </c>
      <c r="D380" s="65">
        <v>91</v>
      </c>
      <c r="E380" s="66">
        <v>102</v>
      </c>
      <c r="F380" s="67"/>
      <c r="G380" s="65">
        <f t="shared" si="60"/>
        <v>13</v>
      </c>
      <c r="H380" s="66">
        <f t="shared" si="61"/>
        <v>-11</v>
      </c>
      <c r="I380" s="20">
        <f t="shared" si="62"/>
        <v>2.1666666666666665</v>
      </c>
      <c r="J380" s="21">
        <f t="shared" si="63"/>
        <v>-0.10784313725490197</v>
      </c>
    </row>
    <row r="381" spans="1:10" x14ac:dyDescent="0.2">
      <c r="A381" s="158" t="s">
        <v>413</v>
      </c>
      <c r="B381" s="65">
        <v>184</v>
      </c>
      <c r="C381" s="66">
        <v>130</v>
      </c>
      <c r="D381" s="65">
        <v>1087</v>
      </c>
      <c r="E381" s="66">
        <v>1106</v>
      </c>
      <c r="F381" s="67"/>
      <c r="G381" s="65">
        <f t="shared" si="60"/>
        <v>54</v>
      </c>
      <c r="H381" s="66">
        <f t="shared" si="61"/>
        <v>-19</v>
      </c>
      <c r="I381" s="20">
        <f t="shared" si="62"/>
        <v>0.41538461538461541</v>
      </c>
      <c r="J381" s="21">
        <f t="shared" si="63"/>
        <v>-1.7179023508137433E-2</v>
      </c>
    </row>
    <row r="382" spans="1:10" x14ac:dyDescent="0.2">
      <c r="A382" s="158" t="s">
        <v>447</v>
      </c>
      <c r="B382" s="65">
        <v>95</v>
      </c>
      <c r="C382" s="66">
        <v>0</v>
      </c>
      <c r="D382" s="65">
        <v>276</v>
      </c>
      <c r="E382" s="66">
        <v>0</v>
      </c>
      <c r="F382" s="67"/>
      <c r="G382" s="65">
        <f t="shared" si="60"/>
        <v>95</v>
      </c>
      <c r="H382" s="66">
        <f t="shared" si="61"/>
        <v>276</v>
      </c>
      <c r="I382" s="20" t="str">
        <f t="shared" si="62"/>
        <v>-</v>
      </c>
      <c r="J382" s="21" t="str">
        <f t="shared" si="63"/>
        <v>-</v>
      </c>
    </row>
    <row r="383" spans="1:10" x14ac:dyDescent="0.2">
      <c r="A383" s="158" t="s">
        <v>448</v>
      </c>
      <c r="B383" s="65">
        <v>35</v>
      </c>
      <c r="C383" s="66">
        <v>48</v>
      </c>
      <c r="D383" s="65">
        <v>462</v>
      </c>
      <c r="E383" s="66">
        <v>424</v>
      </c>
      <c r="F383" s="67"/>
      <c r="G383" s="65">
        <f t="shared" si="60"/>
        <v>-13</v>
      </c>
      <c r="H383" s="66">
        <f t="shared" si="61"/>
        <v>38</v>
      </c>
      <c r="I383" s="20">
        <f t="shared" si="62"/>
        <v>-0.27083333333333331</v>
      </c>
      <c r="J383" s="21">
        <f t="shared" si="63"/>
        <v>8.9622641509433956E-2</v>
      </c>
    </row>
    <row r="384" spans="1:10" x14ac:dyDescent="0.2">
      <c r="A384" s="158" t="s">
        <v>449</v>
      </c>
      <c r="B384" s="65">
        <v>142</v>
      </c>
      <c r="C384" s="66">
        <v>178</v>
      </c>
      <c r="D384" s="65">
        <v>1852</v>
      </c>
      <c r="E384" s="66">
        <v>2483</v>
      </c>
      <c r="F384" s="67"/>
      <c r="G384" s="65">
        <f t="shared" si="60"/>
        <v>-36</v>
      </c>
      <c r="H384" s="66">
        <f t="shared" si="61"/>
        <v>-631</v>
      </c>
      <c r="I384" s="20">
        <f t="shared" si="62"/>
        <v>-0.20224719101123595</v>
      </c>
      <c r="J384" s="21">
        <f t="shared" si="63"/>
        <v>-0.25412807088199757</v>
      </c>
    </row>
    <row r="385" spans="1:10" x14ac:dyDescent="0.2">
      <c r="A385" s="158" t="s">
        <v>493</v>
      </c>
      <c r="B385" s="65">
        <v>39</v>
      </c>
      <c r="C385" s="66">
        <v>19</v>
      </c>
      <c r="D385" s="65">
        <v>128</v>
      </c>
      <c r="E385" s="66">
        <v>173</v>
      </c>
      <c r="F385" s="67"/>
      <c r="G385" s="65">
        <f t="shared" si="60"/>
        <v>20</v>
      </c>
      <c r="H385" s="66">
        <f t="shared" si="61"/>
        <v>-45</v>
      </c>
      <c r="I385" s="20">
        <f t="shared" si="62"/>
        <v>1.0526315789473684</v>
      </c>
      <c r="J385" s="21">
        <f t="shared" si="63"/>
        <v>-0.26011560693641617</v>
      </c>
    </row>
    <row r="386" spans="1:10" x14ac:dyDescent="0.2">
      <c r="A386" s="158" t="s">
        <v>494</v>
      </c>
      <c r="B386" s="65">
        <v>90</v>
      </c>
      <c r="C386" s="66">
        <v>116</v>
      </c>
      <c r="D386" s="65">
        <v>1136</v>
      </c>
      <c r="E386" s="66">
        <v>803</v>
      </c>
      <c r="F386" s="67"/>
      <c r="G386" s="65">
        <f t="shared" si="60"/>
        <v>-26</v>
      </c>
      <c r="H386" s="66">
        <f t="shared" si="61"/>
        <v>333</v>
      </c>
      <c r="I386" s="20">
        <f t="shared" si="62"/>
        <v>-0.22413793103448276</v>
      </c>
      <c r="J386" s="21">
        <f t="shared" si="63"/>
        <v>0.41469489414694893</v>
      </c>
    </row>
    <row r="387" spans="1:10" x14ac:dyDescent="0.2">
      <c r="A387" s="158" t="s">
        <v>511</v>
      </c>
      <c r="B387" s="65">
        <v>23</v>
      </c>
      <c r="C387" s="66">
        <v>26</v>
      </c>
      <c r="D387" s="65">
        <v>303</v>
      </c>
      <c r="E387" s="66">
        <v>140</v>
      </c>
      <c r="F387" s="67"/>
      <c r="G387" s="65">
        <f t="shared" si="60"/>
        <v>-3</v>
      </c>
      <c r="H387" s="66">
        <f t="shared" si="61"/>
        <v>163</v>
      </c>
      <c r="I387" s="20">
        <f t="shared" si="62"/>
        <v>-0.11538461538461539</v>
      </c>
      <c r="J387" s="21">
        <f t="shared" si="63"/>
        <v>1.1642857142857144</v>
      </c>
    </row>
    <row r="388" spans="1:10" x14ac:dyDescent="0.2">
      <c r="A388" s="158" t="s">
        <v>512</v>
      </c>
      <c r="B388" s="65">
        <v>0</v>
      </c>
      <c r="C388" s="66">
        <v>0</v>
      </c>
      <c r="D388" s="65">
        <v>2</v>
      </c>
      <c r="E388" s="66">
        <v>20</v>
      </c>
      <c r="F388" s="67"/>
      <c r="G388" s="65">
        <f t="shared" si="60"/>
        <v>0</v>
      </c>
      <c r="H388" s="66">
        <f t="shared" si="61"/>
        <v>-18</v>
      </c>
      <c r="I388" s="20" t="str">
        <f t="shared" si="62"/>
        <v>-</v>
      </c>
      <c r="J388" s="21">
        <f t="shared" si="63"/>
        <v>-0.9</v>
      </c>
    </row>
    <row r="389" spans="1:10" x14ac:dyDescent="0.2">
      <c r="A389" s="158" t="s">
        <v>556</v>
      </c>
      <c r="B389" s="65">
        <v>0</v>
      </c>
      <c r="C389" s="66">
        <v>1</v>
      </c>
      <c r="D389" s="65">
        <v>81</v>
      </c>
      <c r="E389" s="66">
        <v>15</v>
      </c>
      <c r="F389" s="67"/>
      <c r="G389" s="65">
        <f t="shared" si="60"/>
        <v>-1</v>
      </c>
      <c r="H389" s="66">
        <f t="shared" si="61"/>
        <v>66</v>
      </c>
      <c r="I389" s="20">
        <f t="shared" si="62"/>
        <v>-1</v>
      </c>
      <c r="J389" s="21">
        <f t="shared" si="63"/>
        <v>4.4000000000000004</v>
      </c>
    </row>
    <row r="390" spans="1:10" x14ac:dyDescent="0.2">
      <c r="A390" s="158" t="s">
        <v>305</v>
      </c>
      <c r="B390" s="65">
        <v>2</v>
      </c>
      <c r="C390" s="66">
        <v>14</v>
      </c>
      <c r="D390" s="65">
        <v>58</v>
      </c>
      <c r="E390" s="66">
        <v>89</v>
      </c>
      <c r="F390" s="67"/>
      <c r="G390" s="65">
        <f t="shared" si="60"/>
        <v>-12</v>
      </c>
      <c r="H390" s="66">
        <f t="shared" si="61"/>
        <v>-31</v>
      </c>
      <c r="I390" s="20">
        <f t="shared" si="62"/>
        <v>-0.8571428571428571</v>
      </c>
      <c r="J390" s="21">
        <f t="shared" si="63"/>
        <v>-0.34831460674157305</v>
      </c>
    </row>
    <row r="391" spans="1:10" x14ac:dyDescent="0.2">
      <c r="A391" s="158" t="s">
        <v>365</v>
      </c>
      <c r="B391" s="65">
        <v>1</v>
      </c>
      <c r="C391" s="66">
        <v>3</v>
      </c>
      <c r="D391" s="65">
        <v>7</v>
      </c>
      <c r="E391" s="66">
        <v>27</v>
      </c>
      <c r="F391" s="67"/>
      <c r="G391" s="65">
        <f t="shared" si="60"/>
        <v>-2</v>
      </c>
      <c r="H391" s="66">
        <f t="shared" si="61"/>
        <v>-20</v>
      </c>
      <c r="I391" s="20">
        <f t="shared" si="62"/>
        <v>-0.66666666666666663</v>
      </c>
      <c r="J391" s="21">
        <f t="shared" si="63"/>
        <v>-0.7407407407407407</v>
      </c>
    </row>
    <row r="392" spans="1:10" x14ac:dyDescent="0.2">
      <c r="A392" s="158" t="s">
        <v>348</v>
      </c>
      <c r="B392" s="65">
        <v>2</v>
      </c>
      <c r="C392" s="66">
        <v>5</v>
      </c>
      <c r="D392" s="65">
        <v>17</v>
      </c>
      <c r="E392" s="66">
        <v>52</v>
      </c>
      <c r="F392" s="67"/>
      <c r="G392" s="65">
        <f t="shared" si="60"/>
        <v>-3</v>
      </c>
      <c r="H392" s="66">
        <f t="shared" si="61"/>
        <v>-35</v>
      </c>
      <c r="I392" s="20">
        <f t="shared" si="62"/>
        <v>-0.6</v>
      </c>
      <c r="J392" s="21">
        <f t="shared" si="63"/>
        <v>-0.67307692307692313</v>
      </c>
    </row>
    <row r="393" spans="1:10" x14ac:dyDescent="0.2">
      <c r="A393" s="158" t="s">
        <v>366</v>
      </c>
      <c r="B393" s="65">
        <v>0</v>
      </c>
      <c r="C393" s="66">
        <v>0</v>
      </c>
      <c r="D393" s="65">
        <v>1</v>
      </c>
      <c r="E393" s="66">
        <v>13</v>
      </c>
      <c r="F393" s="67"/>
      <c r="G393" s="65">
        <f t="shared" si="60"/>
        <v>0</v>
      </c>
      <c r="H393" s="66">
        <f t="shared" si="61"/>
        <v>-12</v>
      </c>
      <c r="I393" s="20" t="str">
        <f t="shared" si="62"/>
        <v>-</v>
      </c>
      <c r="J393" s="21">
        <f t="shared" si="63"/>
        <v>-0.92307692307692313</v>
      </c>
    </row>
    <row r="394" spans="1:10" s="160" customFormat="1" x14ac:dyDescent="0.2">
      <c r="A394" s="178" t="s">
        <v>710</v>
      </c>
      <c r="B394" s="71">
        <v>1290</v>
      </c>
      <c r="C394" s="72">
        <v>1218</v>
      </c>
      <c r="D394" s="71">
        <v>11013</v>
      </c>
      <c r="E394" s="72">
        <v>13216</v>
      </c>
      <c r="F394" s="73"/>
      <c r="G394" s="71">
        <f t="shared" si="60"/>
        <v>72</v>
      </c>
      <c r="H394" s="72">
        <f t="shared" si="61"/>
        <v>-2203</v>
      </c>
      <c r="I394" s="37">
        <f t="shared" si="62"/>
        <v>5.9113300492610835E-2</v>
      </c>
      <c r="J394" s="38">
        <f t="shared" si="63"/>
        <v>-0.16669188861985473</v>
      </c>
    </row>
    <row r="395" spans="1:10" x14ac:dyDescent="0.2">
      <c r="A395" s="177"/>
      <c r="B395" s="143"/>
      <c r="C395" s="144"/>
      <c r="D395" s="143"/>
      <c r="E395" s="144"/>
      <c r="F395" s="145"/>
      <c r="G395" s="143"/>
      <c r="H395" s="144"/>
      <c r="I395" s="151"/>
      <c r="J395" s="152"/>
    </row>
    <row r="396" spans="1:10" s="139" customFormat="1" x14ac:dyDescent="0.2">
      <c r="A396" s="159" t="s">
        <v>77</v>
      </c>
      <c r="B396" s="65"/>
      <c r="C396" s="66"/>
      <c r="D396" s="65"/>
      <c r="E396" s="66"/>
      <c r="F396" s="67"/>
      <c r="G396" s="65"/>
      <c r="H396" s="66"/>
      <c r="I396" s="20"/>
      <c r="J396" s="21"/>
    </row>
    <row r="397" spans="1:10" x14ac:dyDescent="0.2">
      <c r="A397" s="158" t="s">
        <v>603</v>
      </c>
      <c r="B397" s="65">
        <v>65</v>
      </c>
      <c r="C397" s="66">
        <v>35</v>
      </c>
      <c r="D397" s="65">
        <v>408</v>
      </c>
      <c r="E397" s="66">
        <v>425</v>
      </c>
      <c r="F397" s="67"/>
      <c r="G397" s="65">
        <f>B397-C397</f>
        <v>30</v>
      </c>
      <c r="H397" s="66">
        <f>D397-E397</f>
        <v>-17</v>
      </c>
      <c r="I397" s="20">
        <f>IF(C397=0, "-", IF(G397/C397&lt;10, G397/C397, "&gt;999%"))</f>
        <v>0.8571428571428571</v>
      </c>
      <c r="J397" s="21">
        <f>IF(E397=0, "-", IF(H397/E397&lt;10, H397/E397, "&gt;999%"))</f>
        <v>-0.04</v>
      </c>
    </row>
    <row r="398" spans="1:10" x14ac:dyDescent="0.2">
      <c r="A398" s="158" t="s">
        <v>590</v>
      </c>
      <c r="B398" s="65">
        <v>6</v>
      </c>
      <c r="C398" s="66">
        <v>1</v>
      </c>
      <c r="D398" s="65">
        <v>13</v>
      </c>
      <c r="E398" s="66">
        <v>32</v>
      </c>
      <c r="F398" s="67"/>
      <c r="G398" s="65">
        <f>B398-C398</f>
        <v>5</v>
      </c>
      <c r="H398" s="66">
        <f>D398-E398</f>
        <v>-19</v>
      </c>
      <c r="I398" s="20">
        <f>IF(C398=0, "-", IF(G398/C398&lt;10, G398/C398, "&gt;999%"))</f>
        <v>5</v>
      </c>
      <c r="J398" s="21">
        <f>IF(E398=0, "-", IF(H398/E398&lt;10, H398/E398, "&gt;999%"))</f>
        <v>-0.59375</v>
      </c>
    </row>
    <row r="399" spans="1:10" s="160" customFormat="1" x14ac:dyDescent="0.2">
      <c r="A399" s="178" t="s">
        <v>711</v>
      </c>
      <c r="B399" s="71">
        <v>71</v>
      </c>
      <c r="C399" s="72">
        <v>36</v>
      </c>
      <c r="D399" s="71">
        <v>421</v>
      </c>
      <c r="E399" s="72">
        <v>457</v>
      </c>
      <c r="F399" s="73"/>
      <c r="G399" s="71">
        <f>B399-C399</f>
        <v>35</v>
      </c>
      <c r="H399" s="72">
        <f>D399-E399</f>
        <v>-36</v>
      </c>
      <c r="I399" s="37">
        <f>IF(C399=0, "-", IF(G399/C399&lt;10, G399/C399, "&gt;999%"))</f>
        <v>0.97222222222222221</v>
      </c>
      <c r="J399" s="38">
        <f>IF(E399=0, "-", IF(H399/E399&lt;10, H399/E399, "&gt;999%"))</f>
        <v>-7.8774617067833702E-2</v>
      </c>
    </row>
    <row r="400" spans="1:10" x14ac:dyDescent="0.2">
      <c r="A400" s="177"/>
      <c r="B400" s="143"/>
      <c r="C400" s="144"/>
      <c r="D400" s="143"/>
      <c r="E400" s="144"/>
      <c r="F400" s="145"/>
      <c r="G400" s="143"/>
      <c r="H400" s="144"/>
      <c r="I400" s="151"/>
      <c r="J400" s="152"/>
    </row>
    <row r="401" spans="1:10" s="139" customFormat="1" x14ac:dyDescent="0.2">
      <c r="A401" s="159" t="s">
        <v>78</v>
      </c>
      <c r="B401" s="65"/>
      <c r="C401" s="66"/>
      <c r="D401" s="65"/>
      <c r="E401" s="66"/>
      <c r="F401" s="67"/>
      <c r="G401" s="65"/>
      <c r="H401" s="66"/>
      <c r="I401" s="20"/>
      <c r="J401" s="21"/>
    </row>
    <row r="402" spans="1:10" x14ac:dyDescent="0.2">
      <c r="A402" s="158" t="s">
        <v>318</v>
      </c>
      <c r="B402" s="65">
        <v>2</v>
      </c>
      <c r="C402" s="66">
        <v>0</v>
      </c>
      <c r="D402" s="65">
        <v>17</v>
      </c>
      <c r="E402" s="66">
        <v>7</v>
      </c>
      <c r="F402" s="67"/>
      <c r="G402" s="65">
        <f t="shared" ref="G402:G410" si="64">B402-C402</f>
        <v>2</v>
      </c>
      <c r="H402" s="66">
        <f t="shared" ref="H402:H410" si="65">D402-E402</f>
        <v>10</v>
      </c>
      <c r="I402" s="20" t="str">
        <f t="shared" ref="I402:I410" si="66">IF(C402=0, "-", IF(G402/C402&lt;10, G402/C402, "&gt;999%"))</f>
        <v>-</v>
      </c>
      <c r="J402" s="21">
        <f t="shared" ref="J402:J410" si="67">IF(E402=0, "-", IF(H402/E402&lt;10, H402/E402, "&gt;999%"))</f>
        <v>1.4285714285714286</v>
      </c>
    </row>
    <row r="403" spans="1:10" x14ac:dyDescent="0.2">
      <c r="A403" s="158" t="s">
        <v>578</v>
      </c>
      <c r="B403" s="65">
        <v>83</v>
      </c>
      <c r="C403" s="66">
        <v>87</v>
      </c>
      <c r="D403" s="65">
        <v>833</v>
      </c>
      <c r="E403" s="66">
        <v>1411</v>
      </c>
      <c r="F403" s="67"/>
      <c r="G403" s="65">
        <f t="shared" si="64"/>
        <v>-4</v>
      </c>
      <c r="H403" s="66">
        <f t="shared" si="65"/>
        <v>-578</v>
      </c>
      <c r="I403" s="20">
        <f t="shared" si="66"/>
        <v>-4.5977011494252873E-2</v>
      </c>
      <c r="J403" s="21">
        <f t="shared" si="67"/>
        <v>-0.40963855421686746</v>
      </c>
    </row>
    <row r="404" spans="1:10" x14ac:dyDescent="0.2">
      <c r="A404" s="158" t="s">
        <v>515</v>
      </c>
      <c r="B404" s="65">
        <v>2</v>
      </c>
      <c r="C404" s="66">
        <v>1</v>
      </c>
      <c r="D404" s="65">
        <v>30</v>
      </c>
      <c r="E404" s="66">
        <v>51</v>
      </c>
      <c r="F404" s="67"/>
      <c r="G404" s="65">
        <f t="shared" si="64"/>
        <v>1</v>
      </c>
      <c r="H404" s="66">
        <f t="shared" si="65"/>
        <v>-21</v>
      </c>
      <c r="I404" s="20">
        <f t="shared" si="66"/>
        <v>1</v>
      </c>
      <c r="J404" s="21">
        <f t="shared" si="67"/>
        <v>-0.41176470588235292</v>
      </c>
    </row>
    <row r="405" spans="1:10" x14ac:dyDescent="0.2">
      <c r="A405" s="158" t="s">
        <v>319</v>
      </c>
      <c r="B405" s="65">
        <v>12</v>
      </c>
      <c r="C405" s="66">
        <v>5</v>
      </c>
      <c r="D405" s="65">
        <v>71</v>
      </c>
      <c r="E405" s="66">
        <v>56</v>
      </c>
      <c r="F405" s="67"/>
      <c r="G405" s="65">
        <f t="shared" si="64"/>
        <v>7</v>
      </c>
      <c r="H405" s="66">
        <f t="shared" si="65"/>
        <v>15</v>
      </c>
      <c r="I405" s="20">
        <f t="shared" si="66"/>
        <v>1.4</v>
      </c>
      <c r="J405" s="21">
        <f t="shared" si="67"/>
        <v>0.26785714285714285</v>
      </c>
    </row>
    <row r="406" spans="1:10" x14ac:dyDescent="0.2">
      <c r="A406" s="158" t="s">
        <v>320</v>
      </c>
      <c r="B406" s="65">
        <v>18</v>
      </c>
      <c r="C406" s="66">
        <v>21</v>
      </c>
      <c r="D406" s="65">
        <v>143</v>
      </c>
      <c r="E406" s="66">
        <v>192</v>
      </c>
      <c r="F406" s="67"/>
      <c r="G406" s="65">
        <f t="shared" si="64"/>
        <v>-3</v>
      </c>
      <c r="H406" s="66">
        <f t="shared" si="65"/>
        <v>-49</v>
      </c>
      <c r="I406" s="20">
        <f t="shared" si="66"/>
        <v>-0.14285714285714285</v>
      </c>
      <c r="J406" s="21">
        <f t="shared" si="67"/>
        <v>-0.25520833333333331</v>
      </c>
    </row>
    <row r="407" spans="1:10" x14ac:dyDescent="0.2">
      <c r="A407" s="158" t="s">
        <v>530</v>
      </c>
      <c r="B407" s="65">
        <v>31</v>
      </c>
      <c r="C407" s="66">
        <v>56</v>
      </c>
      <c r="D407" s="65">
        <v>572</v>
      </c>
      <c r="E407" s="66">
        <v>256</v>
      </c>
      <c r="F407" s="67"/>
      <c r="G407" s="65">
        <f t="shared" si="64"/>
        <v>-25</v>
      </c>
      <c r="H407" s="66">
        <f t="shared" si="65"/>
        <v>316</v>
      </c>
      <c r="I407" s="20">
        <f t="shared" si="66"/>
        <v>-0.44642857142857145</v>
      </c>
      <c r="J407" s="21">
        <f t="shared" si="67"/>
        <v>1.234375</v>
      </c>
    </row>
    <row r="408" spans="1:10" x14ac:dyDescent="0.2">
      <c r="A408" s="158" t="s">
        <v>542</v>
      </c>
      <c r="B408" s="65">
        <v>0</v>
      </c>
      <c r="C408" s="66">
        <v>2</v>
      </c>
      <c r="D408" s="65">
        <v>4</v>
      </c>
      <c r="E408" s="66">
        <v>16</v>
      </c>
      <c r="F408" s="67"/>
      <c r="G408" s="65">
        <f t="shared" si="64"/>
        <v>-2</v>
      </c>
      <c r="H408" s="66">
        <f t="shared" si="65"/>
        <v>-12</v>
      </c>
      <c r="I408" s="20">
        <f t="shared" si="66"/>
        <v>-1</v>
      </c>
      <c r="J408" s="21">
        <f t="shared" si="67"/>
        <v>-0.75</v>
      </c>
    </row>
    <row r="409" spans="1:10" x14ac:dyDescent="0.2">
      <c r="A409" s="158" t="s">
        <v>557</v>
      </c>
      <c r="B409" s="65">
        <v>75</v>
      </c>
      <c r="C409" s="66">
        <v>77</v>
      </c>
      <c r="D409" s="65">
        <v>733</v>
      </c>
      <c r="E409" s="66">
        <v>616</v>
      </c>
      <c r="F409" s="67"/>
      <c r="G409" s="65">
        <f t="shared" si="64"/>
        <v>-2</v>
      </c>
      <c r="H409" s="66">
        <f t="shared" si="65"/>
        <v>117</v>
      </c>
      <c r="I409" s="20">
        <f t="shared" si="66"/>
        <v>-2.5974025974025976E-2</v>
      </c>
      <c r="J409" s="21">
        <f t="shared" si="67"/>
        <v>0.18993506493506493</v>
      </c>
    </row>
    <row r="410" spans="1:10" s="160" customFormat="1" x14ac:dyDescent="0.2">
      <c r="A410" s="178" t="s">
        <v>712</v>
      </c>
      <c r="B410" s="71">
        <v>223</v>
      </c>
      <c r="C410" s="72">
        <v>249</v>
      </c>
      <c r="D410" s="71">
        <v>2403</v>
      </c>
      <c r="E410" s="72">
        <v>2605</v>
      </c>
      <c r="F410" s="73"/>
      <c r="G410" s="71">
        <f t="shared" si="64"/>
        <v>-26</v>
      </c>
      <c r="H410" s="72">
        <f t="shared" si="65"/>
        <v>-202</v>
      </c>
      <c r="I410" s="37">
        <f t="shared" si="66"/>
        <v>-0.10441767068273092</v>
      </c>
      <c r="J410" s="38">
        <f t="shared" si="67"/>
        <v>-7.7543186180422261E-2</v>
      </c>
    </row>
    <row r="411" spans="1:10" x14ac:dyDescent="0.2">
      <c r="A411" s="177"/>
      <c r="B411" s="143"/>
      <c r="C411" s="144"/>
      <c r="D411" s="143"/>
      <c r="E411" s="144"/>
      <c r="F411" s="145"/>
      <c r="G411" s="143"/>
      <c r="H411" s="144"/>
      <c r="I411" s="151"/>
      <c r="J411" s="152"/>
    </row>
    <row r="412" spans="1:10" s="139" customFormat="1" x14ac:dyDescent="0.2">
      <c r="A412" s="159" t="s">
        <v>79</v>
      </c>
      <c r="B412" s="65"/>
      <c r="C412" s="66"/>
      <c r="D412" s="65"/>
      <c r="E412" s="66"/>
      <c r="F412" s="67"/>
      <c r="G412" s="65"/>
      <c r="H412" s="66"/>
      <c r="I412" s="20"/>
      <c r="J412" s="21"/>
    </row>
    <row r="413" spans="1:10" x14ac:dyDescent="0.2">
      <c r="A413" s="158" t="s">
        <v>425</v>
      </c>
      <c r="B413" s="65">
        <v>0</v>
      </c>
      <c r="C413" s="66">
        <v>5</v>
      </c>
      <c r="D413" s="65">
        <v>0</v>
      </c>
      <c r="E413" s="66">
        <v>66</v>
      </c>
      <c r="F413" s="67"/>
      <c r="G413" s="65">
        <f t="shared" ref="G413:G418" si="68">B413-C413</f>
        <v>-5</v>
      </c>
      <c r="H413" s="66">
        <f t="shared" ref="H413:H418" si="69">D413-E413</f>
        <v>-66</v>
      </c>
      <c r="I413" s="20">
        <f t="shared" ref="I413:I418" si="70">IF(C413=0, "-", IF(G413/C413&lt;10, G413/C413, "&gt;999%"))</f>
        <v>-1</v>
      </c>
      <c r="J413" s="21">
        <f t="shared" ref="J413:J418" si="71">IF(E413=0, "-", IF(H413/E413&lt;10, H413/E413, "&gt;999%"))</f>
        <v>-1</v>
      </c>
    </row>
    <row r="414" spans="1:10" x14ac:dyDescent="0.2">
      <c r="A414" s="158" t="s">
        <v>426</v>
      </c>
      <c r="B414" s="65">
        <v>84</v>
      </c>
      <c r="C414" s="66">
        <v>20</v>
      </c>
      <c r="D414" s="65">
        <v>585</v>
      </c>
      <c r="E414" s="66">
        <v>20</v>
      </c>
      <c r="F414" s="67"/>
      <c r="G414" s="65">
        <f t="shared" si="68"/>
        <v>64</v>
      </c>
      <c r="H414" s="66">
        <f t="shared" si="69"/>
        <v>565</v>
      </c>
      <c r="I414" s="20">
        <f t="shared" si="70"/>
        <v>3.2</v>
      </c>
      <c r="J414" s="21" t="str">
        <f t="shared" si="71"/>
        <v>&gt;999%</v>
      </c>
    </row>
    <row r="415" spans="1:10" x14ac:dyDescent="0.2">
      <c r="A415" s="158" t="s">
        <v>209</v>
      </c>
      <c r="B415" s="65">
        <v>163</v>
      </c>
      <c r="C415" s="66">
        <v>70</v>
      </c>
      <c r="D415" s="65">
        <v>1197</v>
      </c>
      <c r="E415" s="66">
        <v>765</v>
      </c>
      <c r="F415" s="67"/>
      <c r="G415" s="65">
        <f t="shared" si="68"/>
        <v>93</v>
      </c>
      <c r="H415" s="66">
        <f t="shared" si="69"/>
        <v>432</v>
      </c>
      <c r="I415" s="20">
        <f t="shared" si="70"/>
        <v>1.3285714285714285</v>
      </c>
      <c r="J415" s="21">
        <f t="shared" si="71"/>
        <v>0.56470588235294117</v>
      </c>
    </row>
    <row r="416" spans="1:10" x14ac:dyDescent="0.2">
      <c r="A416" s="158" t="s">
        <v>232</v>
      </c>
      <c r="B416" s="65">
        <v>0</v>
      </c>
      <c r="C416" s="66">
        <v>0</v>
      </c>
      <c r="D416" s="65">
        <v>0</v>
      </c>
      <c r="E416" s="66">
        <v>7</v>
      </c>
      <c r="F416" s="67"/>
      <c r="G416" s="65">
        <f t="shared" si="68"/>
        <v>0</v>
      </c>
      <c r="H416" s="66">
        <f t="shared" si="69"/>
        <v>-7</v>
      </c>
      <c r="I416" s="20" t="str">
        <f t="shared" si="70"/>
        <v>-</v>
      </c>
      <c r="J416" s="21">
        <f t="shared" si="71"/>
        <v>-1</v>
      </c>
    </row>
    <row r="417" spans="1:10" x14ac:dyDescent="0.2">
      <c r="A417" s="158" t="s">
        <v>392</v>
      </c>
      <c r="B417" s="65">
        <v>278</v>
      </c>
      <c r="C417" s="66">
        <v>50</v>
      </c>
      <c r="D417" s="65">
        <v>1089</v>
      </c>
      <c r="E417" s="66">
        <v>1086</v>
      </c>
      <c r="F417" s="67"/>
      <c r="G417" s="65">
        <f t="shared" si="68"/>
        <v>228</v>
      </c>
      <c r="H417" s="66">
        <f t="shared" si="69"/>
        <v>3</v>
      </c>
      <c r="I417" s="20">
        <f t="shared" si="70"/>
        <v>4.5599999999999996</v>
      </c>
      <c r="J417" s="21">
        <f t="shared" si="71"/>
        <v>2.7624309392265192E-3</v>
      </c>
    </row>
    <row r="418" spans="1:10" s="160" customFormat="1" x14ac:dyDescent="0.2">
      <c r="A418" s="178" t="s">
        <v>713</v>
      </c>
      <c r="B418" s="71">
        <v>525</v>
      </c>
      <c r="C418" s="72">
        <v>145</v>
      </c>
      <c r="D418" s="71">
        <v>2871</v>
      </c>
      <c r="E418" s="72">
        <v>1944</v>
      </c>
      <c r="F418" s="73"/>
      <c r="G418" s="71">
        <f t="shared" si="68"/>
        <v>380</v>
      </c>
      <c r="H418" s="72">
        <f t="shared" si="69"/>
        <v>927</v>
      </c>
      <c r="I418" s="37">
        <f t="shared" si="70"/>
        <v>2.6206896551724137</v>
      </c>
      <c r="J418" s="38">
        <f t="shared" si="71"/>
        <v>0.47685185185185186</v>
      </c>
    </row>
    <row r="419" spans="1:10" x14ac:dyDescent="0.2">
      <c r="A419" s="177"/>
      <c r="B419" s="143"/>
      <c r="C419" s="144"/>
      <c r="D419" s="143"/>
      <c r="E419" s="144"/>
      <c r="F419" s="145"/>
      <c r="G419" s="143"/>
      <c r="H419" s="144"/>
      <c r="I419" s="151"/>
      <c r="J419" s="152"/>
    </row>
    <row r="420" spans="1:10" s="139" customFormat="1" x14ac:dyDescent="0.2">
      <c r="A420" s="159" t="s">
        <v>80</v>
      </c>
      <c r="B420" s="65"/>
      <c r="C420" s="66"/>
      <c r="D420" s="65"/>
      <c r="E420" s="66"/>
      <c r="F420" s="67"/>
      <c r="G420" s="65"/>
      <c r="H420" s="66"/>
      <c r="I420" s="20"/>
      <c r="J420" s="21"/>
    </row>
    <row r="421" spans="1:10" x14ac:dyDescent="0.2">
      <c r="A421" s="158" t="s">
        <v>329</v>
      </c>
      <c r="B421" s="65">
        <v>6</v>
      </c>
      <c r="C421" s="66">
        <v>4</v>
      </c>
      <c r="D421" s="65">
        <v>50</v>
      </c>
      <c r="E421" s="66">
        <v>69</v>
      </c>
      <c r="F421" s="67"/>
      <c r="G421" s="65">
        <f>B421-C421</f>
        <v>2</v>
      </c>
      <c r="H421" s="66">
        <f>D421-E421</f>
        <v>-19</v>
      </c>
      <c r="I421" s="20">
        <f>IF(C421=0, "-", IF(G421/C421&lt;10, G421/C421, "&gt;999%"))</f>
        <v>0.5</v>
      </c>
      <c r="J421" s="21">
        <f>IF(E421=0, "-", IF(H421/E421&lt;10, H421/E421, "&gt;999%"))</f>
        <v>-0.27536231884057971</v>
      </c>
    </row>
    <row r="422" spans="1:10" x14ac:dyDescent="0.2">
      <c r="A422" s="158" t="s">
        <v>252</v>
      </c>
      <c r="B422" s="65">
        <v>5</v>
      </c>
      <c r="C422" s="66">
        <v>6</v>
      </c>
      <c r="D422" s="65">
        <v>80</v>
      </c>
      <c r="E422" s="66">
        <v>110</v>
      </c>
      <c r="F422" s="67"/>
      <c r="G422" s="65">
        <f>B422-C422</f>
        <v>-1</v>
      </c>
      <c r="H422" s="66">
        <f>D422-E422</f>
        <v>-30</v>
      </c>
      <c r="I422" s="20">
        <f>IF(C422=0, "-", IF(G422/C422&lt;10, G422/C422, "&gt;999%"))</f>
        <v>-0.16666666666666666</v>
      </c>
      <c r="J422" s="21">
        <f>IF(E422=0, "-", IF(H422/E422&lt;10, H422/E422, "&gt;999%"))</f>
        <v>-0.27272727272727271</v>
      </c>
    </row>
    <row r="423" spans="1:10" x14ac:dyDescent="0.2">
      <c r="A423" s="158" t="s">
        <v>414</v>
      </c>
      <c r="B423" s="65">
        <v>18</v>
      </c>
      <c r="C423" s="66">
        <v>9</v>
      </c>
      <c r="D423" s="65">
        <v>228</v>
      </c>
      <c r="E423" s="66">
        <v>285</v>
      </c>
      <c r="F423" s="67"/>
      <c r="G423" s="65">
        <f>B423-C423</f>
        <v>9</v>
      </c>
      <c r="H423" s="66">
        <f>D423-E423</f>
        <v>-57</v>
      </c>
      <c r="I423" s="20">
        <f>IF(C423=0, "-", IF(G423/C423&lt;10, G423/C423, "&gt;999%"))</f>
        <v>1</v>
      </c>
      <c r="J423" s="21">
        <f>IF(E423=0, "-", IF(H423/E423&lt;10, H423/E423, "&gt;999%"))</f>
        <v>-0.2</v>
      </c>
    </row>
    <row r="424" spans="1:10" x14ac:dyDescent="0.2">
      <c r="A424" s="158" t="s">
        <v>219</v>
      </c>
      <c r="B424" s="65">
        <v>40</v>
      </c>
      <c r="C424" s="66">
        <v>26</v>
      </c>
      <c r="D424" s="65">
        <v>344</v>
      </c>
      <c r="E424" s="66">
        <v>516</v>
      </c>
      <c r="F424" s="67"/>
      <c r="G424" s="65">
        <f>B424-C424</f>
        <v>14</v>
      </c>
      <c r="H424" s="66">
        <f>D424-E424</f>
        <v>-172</v>
      </c>
      <c r="I424" s="20">
        <f>IF(C424=0, "-", IF(G424/C424&lt;10, G424/C424, "&gt;999%"))</f>
        <v>0.53846153846153844</v>
      </c>
      <c r="J424" s="21">
        <f>IF(E424=0, "-", IF(H424/E424&lt;10, H424/E424, "&gt;999%"))</f>
        <v>-0.33333333333333331</v>
      </c>
    </row>
    <row r="425" spans="1:10" s="160" customFormat="1" x14ac:dyDescent="0.2">
      <c r="A425" s="178" t="s">
        <v>714</v>
      </c>
      <c r="B425" s="71">
        <v>69</v>
      </c>
      <c r="C425" s="72">
        <v>45</v>
      </c>
      <c r="D425" s="71">
        <v>702</v>
      </c>
      <c r="E425" s="72">
        <v>980</v>
      </c>
      <c r="F425" s="73"/>
      <c r="G425" s="71">
        <f>B425-C425</f>
        <v>24</v>
      </c>
      <c r="H425" s="72">
        <f>D425-E425</f>
        <v>-278</v>
      </c>
      <c r="I425" s="37">
        <f>IF(C425=0, "-", IF(G425/C425&lt;10, G425/C425, "&gt;999%"))</f>
        <v>0.53333333333333333</v>
      </c>
      <c r="J425" s="38">
        <f>IF(E425=0, "-", IF(H425/E425&lt;10, H425/E425, "&gt;999%"))</f>
        <v>-0.28367346938775512</v>
      </c>
    </row>
    <row r="426" spans="1:10" x14ac:dyDescent="0.2">
      <c r="A426" s="177"/>
      <c r="B426" s="143"/>
      <c r="C426" s="144"/>
      <c r="D426" s="143"/>
      <c r="E426" s="144"/>
      <c r="F426" s="145"/>
      <c r="G426" s="143"/>
      <c r="H426" s="144"/>
      <c r="I426" s="151"/>
      <c r="J426" s="152"/>
    </row>
    <row r="427" spans="1:10" s="139" customFormat="1" x14ac:dyDescent="0.2">
      <c r="A427" s="159" t="s">
        <v>81</v>
      </c>
      <c r="B427" s="65"/>
      <c r="C427" s="66"/>
      <c r="D427" s="65"/>
      <c r="E427" s="66"/>
      <c r="F427" s="67"/>
      <c r="G427" s="65"/>
      <c r="H427" s="66"/>
      <c r="I427" s="20"/>
      <c r="J427" s="21"/>
    </row>
    <row r="428" spans="1:10" x14ac:dyDescent="0.2">
      <c r="A428" s="158" t="s">
        <v>393</v>
      </c>
      <c r="B428" s="65">
        <v>328</v>
      </c>
      <c r="C428" s="66">
        <v>408</v>
      </c>
      <c r="D428" s="65">
        <v>2288</v>
      </c>
      <c r="E428" s="66">
        <v>4288</v>
      </c>
      <c r="F428" s="67"/>
      <c r="G428" s="65">
        <f t="shared" ref="G428:G438" si="72">B428-C428</f>
        <v>-80</v>
      </c>
      <c r="H428" s="66">
        <f t="shared" ref="H428:H438" si="73">D428-E428</f>
        <v>-2000</v>
      </c>
      <c r="I428" s="20">
        <f t="shared" ref="I428:I438" si="74">IF(C428=0, "-", IF(G428/C428&lt;10, G428/C428, "&gt;999%"))</f>
        <v>-0.19607843137254902</v>
      </c>
      <c r="J428" s="21">
        <f t="shared" ref="J428:J438" si="75">IF(E428=0, "-", IF(H428/E428&lt;10, H428/E428, "&gt;999%"))</f>
        <v>-0.46641791044776121</v>
      </c>
    </row>
    <row r="429" spans="1:10" x14ac:dyDescent="0.2">
      <c r="A429" s="158" t="s">
        <v>394</v>
      </c>
      <c r="B429" s="65">
        <v>95</v>
      </c>
      <c r="C429" s="66">
        <v>108</v>
      </c>
      <c r="D429" s="65">
        <v>682</v>
      </c>
      <c r="E429" s="66">
        <v>1653</v>
      </c>
      <c r="F429" s="67"/>
      <c r="G429" s="65">
        <f t="shared" si="72"/>
        <v>-13</v>
      </c>
      <c r="H429" s="66">
        <f t="shared" si="73"/>
        <v>-971</v>
      </c>
      <c r="I429" s="20">
        <f t="shared" si="74"/>
        <v>-0.12037037037037036</v>
      </c>
      <c r="J429" s="21">
        <f t="shared" si="75"/>
        <v>-0.58741681790683609</v>
      </c>
    </row>
    <row r="430" spans="1:10" x14ac:dyDescent="0.2">
      <c r="A430" s="158" t="s">
        <v>531</v>
      </c>
      <c r="B430" s="65">
        <v>14</v>
      </c>
      <c r="C430" s="66">
        <v>0</v>
      </c>
      <c r="D430" s="65">
        <v>98</v>
      </c>
      <c r="E430" s="66">
        <v>0</v>
      </c>
      <c r="F430" s="67"/>
      <c r="G430" s="65">
        <f t="shared" si="72"/>
        <v>14</v>
      </c>
      <c r="H430" s="66">
        <f t="shared" si="73"/>
        <v>98</v>
      </c>
      <c r="I430" s="20" t="str">
        <f t="shared" si="74"/>
        <v>-</v>
      </c>
      <c r="J430" s="21" t="str">
        <f t="shared" si="75"/>
        <v>-</v>
      </c>
    </row>
    <row r="431" spans="1:10" x14ac:dyDescent="0.2">
      <c r="A431" s="158" t="s">
        <v>233</v>
      </c>
      <c r="B431" s="65">
        <v>0</v>
      </c>
      <c r="C431" s="66">
        <v>0</v>
      </c>
      <c r="D431" s="65">
        <v>0</v>
      </c>
      <c r="E431" s="66">
        <v>399</v>
      </c>
      <c r="F431" s="67"/>
      <c r="G431" s="65">
        <f t="shared" si="72"/>
        <v>0</v>
      </c>
      <c r="H431" s="66">
        <f t="shared" si="73"/>
        <v>-399</v>
      </c>
      <c r="I431" s="20" t="str">
        <f t="shared" si="74"/>
        <v>-</v>
      </c>
      <c r="J431" s="21">
        <f t="shared" si="75"/>
        <v>-1</v>
      </c>
    </row>
    <row r="432" spans="1:10" x14ac:dyDescent="0.2">
      <c r="A432" s="158" t="s">
        <v>201</v>
      </c>
      <c r="B432" s="65">
        <v>4</v>
      </c>
      <c r="C432" s="66">
        <v>7</v>
      </c>
      <c r="D432" s="65">
        <v>84</v>
      </c>
      <c r="E432" s="66">
        <v>91</v>
      </c>
      <c r="F432" s="67"/>
      <c r="G432" s="65">
        <f t="shared" si="72"/>
        <v>-3</v>
      </c>
      <c r="H432" s="66">
        <f t="shared" si="73"/>
        <v>-7</v>
      </c>
      <c r="I432" s="20">
        <f t="shared" si="74"/>
        <v>-0.42857142857142855</v>
      </c>
      <c r="J432" s="21">
        <f t="shared" si="75"/>
        <v>-7.6923076923076927E-2</v>
      </c>
    </row>
    <row r="433" spans="1:10" x14ac:dyDescent="0.2">
      <c r="A433" s="158" t="s">
        <v>427</v>
      </c>
      <c r="B433" s="65">
        <v>291</v>
      </c>
      <c r="C433" s="66">
        <v>264</v>
      </c>
      <c r="D433" s="65">
        <v>2038</v>
      </c>
      <c r="E433" s="66">
        <v>3402</v>
      </c>
      <c r="F433" s="67"/>
      <c r="G433" s="65">
        <f t="shared" si="72"/>
        <v>27</v>
      </c>
      <c r="H433" s="66">
        <f t="shared" si="73"/>
        <v>-1364</v>
      </c>
      <c r="I433" s="20">
        <f t="shared" si="74"/>
        <v>0.10227272727272728</v>
      </c>
      <c r="J433" s="21">
        <f t="shared" si="75"/>
        <v>-0.4009406231628454</v>
      </c>
    </row>
    <row r="434" spans="1:10" x14ac:dyDescent="0.2">
      <c r="A434" s="158" t="s">
        <v>468</v>
      </c>
      <c r="B434" s="65">
        <v>71</v>
      </c>
      <c r="C434" s="66">
        <v>59</v>
      </c>
      <c r="D434" s="65">
        <v>296</v>
      </c>
      <c r="E434" s="66">
        <v>322</v>
      </c>
      <c r="F434" s="67"/>
      <c r="G434" s="65">
        <f t="shared" si="72"/>
        <v>12</v>
      </c>
      <c r="H434" s="66">
        <f t="shared" si="73"/>
        <v>-26</v>
      </c>
      <c r="I434" s="20">
        <f t="shared" si="74"/>
        <v>0.20338983050847459</v>
      </c>
      <c r="J434" s="21">
        <f t="shared" si="75"/>
        <v>-8.0745341614906832E-2</v>
      </c>
    </row>
    <row r="435" spans="1:10" x14ac:dyDescent="0.2">
      <c r="A435" s="158" t="s">
        <v>469</v>
      </c>
      <c r="B435" s="65">
        <v>109</v>
      </c>
      <c r="C435" s="66">
        <v>90</v>
      </c>
      <c r="D435" s="65">
        <v>957</v>
      </c>
      <c r="E435" s="66">
        <v>1243</v>
      </c>
      <c r="F435" s="67"/>
      <c r="G435" s="65">
        <f t="shared" si="72"/>
        <v>19</v>
      </c>
      <c r="H435" s="66">
        <f t="shared" si="73"/>
        <v>-286</v>
      </c>
      <c r="I435" s="20">
        <f t="shared" si="74"/>
        <v>0.21111111111111111</v>
      </c>
      <c r="J435" s="21">
        <f t="shared" si="75"/>
        <v>-0.23008849557522124</v>
      </c>
    </row>
    <row r="436" spans="1:10" x14ac:dyDescent="0.2">
      <c r="A436" s="158" t="s">
        <v>543</v>
      </c>
      <c r="B436" s="65">
        <v>53</v>
      </c>
      <c r="C436" s="66">
        <v>57</v>
      </c>
      <c r="D436" s="65">
        <v>597</v>
      </c>
      <c r="E436" s="66">
        <v>890</v>
      </c>
      <c r="F436" s="67"/>
      <c r="G436" s="65">
        <f t="shared" si="72"/>
        <v>-4</v>
      </c>
      <c r="H436" s="66">
        <f t="shared" si="73"/>
        <v>-293</v>
      </c>
      <c r="I436" s="20">
        <f t="shared" si="74"/>
        <v>-7.0175438596491224E-2</v>
      </c>
      <c r="J436" s="21">
        <f t="shared" si="75"/>
        <v>-0.32921348314606741</v>
      </c>
    </row>
    <row r="437" spans="1:10" x14ac:dyDescent="0.2">
      <c r="A437" s="158" t="s">
        <v>558</v>
      </c>
      <c r="B437" s="65">
        <v>251</v>
      </c>
      <c r="C437" s="66">
        <v>561</v>
      </c>
      <c r="D437" s="65">
        <v>2810</v>
      </c>
      <c r="E437" s="66">
        <v>4528</v>
      </c>
      <c r="F437" s="67"/>
      <c r="G437" s="65">
        <f t="shared" si="72"/>
        <v>-310</v>
      </c>
      <c r="H437" s="66">
        <f t="shared" si="73"/>
        <v>-1718</v>
      </c>
      <c r="I437" s="20">
        <f t="shared" si="74"/>
        <v>-0.55258467023172908</v>
      </c>
      <c r="J437" s="21">
        <f t="shared" si="75"/>
        <v>-0.37941696113074203</v>
      </c>
    </row>
    <row r="438" spans="1:10" s="160" customFormat="1" x14ac:dyDescent="0.2">
      <c r="A438" s="178" t="s">
        <v>715</v>
      </c>
      <c r="B438" s="71">
        <v>1216</v>
      </c>
      <c r="C438" s="72">
        <v>1554</v>
      </c>
      <c r="D438" s="71">
        <v>9850</v>
      </c>
      <c r="E438" s="72">
        <v>16816</v>
      </c>
      <c r="F438" s="73"/>
      <c r="G438" s="71">
        <f t="shared" si="72"/>
        <v>-338</v>
      </c>
      <c r="H438" s="72">
        <f t="shared" si="73"/>
        <v>-6966</v>
      </c>
      <c r="I438" s="37">
        <f t="shared" si="74"/>
        <v>-0.21750321750321749</v>
      </c>
      <c r="J438" s="38">
        <f t="shared" si="75"/>
        <v>-0.41424833491912466</v>
      </c>
    </row>
    <row r="439" spans="1:10" x14ac:dyDescent="0.2">
      <c r="A439" s="177"/>
      <c r="B439" s="143"/>
      <c r="C439" s="144"/>
      <c r="D439" s="143"/>
      <c r="E439" s="144"/>
      <c r="F439" s="145"/>
      <c r="G439" s="143"/>
      <c r="H439" s="144"/>
      <c r="I439" s="151"/>
      <c r="J439" s="152"/>
    </row>
    <row r="440" spans="1:10" s="139" customFormat="1" x14ac:dyDescent="0.2">
      <c r="A440" s="159" t="s">
        <v>82</v>
      </c>
      <c r="B440" s="65"/>
      <c r="C440" s="66"/>
      <c r="D440" s="65"/>
      <c r="E440" s="66"/>
      <c r="F440" s="67"/>
      <c r="G440" s="65"/>
      <c r="H440" s="66"/>
      <c r="I440" s="20"/>
      <c r="J440" s="21"/>
    </row>
    <row r="441" spans="1:10" x14ac:dyDescent="0.2">
      <c r="A441" s="158" t="s">
        <v>349</v>
      </c>
      <c r="B441" s="65">
        <v>0</v>
      </c>
      <c r="C441" s="66">
        <v>0</v>
      </c>
      <c r="D441" s="65">
        <v>0</v>
      </c>
      <c r="E441" s="66">
        <v>5</v>
      </c>
      <c r="F441" s="67"/>
      <c r="G441" s="65">
        <f>B441-C441</f>
        <v>0</v>
      </c>
      <c r="H441" s="66">
        <f>D441-E441</f>
        <v>-5</v>
      </c>
      <c r="I441" s="20" t="str">
        <f>IF(C441=0, "-", IF(G441/C441&lt;10, G441/C441, "&gt;999%"))</f>
        <v>-</v>
      </c>
      <c r="J441" s="21">
        <f>IF(E441=0, "-", IF(H441/E441&lt;10, H441/E441, "&gt;999%"))</f>
        <v>-1</v>
      </c>
    </row>
    <row r="442" spans="1:10" s="160" customFormat="1" x14ac:dyDescent="0.2">
      <c r="A442" s="178" t="s">
        <v>716</v>
      </c>
      <c r="B442" s="71">
        <v>0</v>
      </c>
      <c r="C442" s="72">
        <v>0</v>
      </c>
      <c r="D442" s="71">
        <v>0</v>
      </c>
      <c r="E442" s="72">
        <v>5</v>
      </c>
      <c r="F442" s="73"/>
      <c r="G442" s="71">
        <f>B442-C442</f>
        <v>0</v>
      </c>
      <c r="H442" s="72">
        <f>D442-E442</f>
        <v>-5</v>
      </c>
      <c r="I442" s="37" t="str">
        <f>IF(C442=0, "-", IF(G442/C442&lt;10, G442/C442, "&gt;999%"))</f>
        <v>-</v>
      </c>
      <c r="J442" s="38">
        <f>IF(E442=0, "-", IF(H442/E442&lt;10, H442/E442, "&gt;999%"))</f>
        <v>-1</v>
      </c>
    </row>
    <row r="443" spans="1:10" x14ac:dyDescent="0.2">
      <c r="A443" s="177"/>
      <c r="B443" s="143"/>
      <c r="C443" s="144"/>
      <c r="D443" s="143"/>
      <c r="E443" s="144"/>
      <c r="F443" s="145"/>
      <c r="G443" s="143"/>
      <c r="H443" s="144"/>
      <c r="I443" s="151"/>
      <c r="J443" s="152"/>
    </row>
    <row r="444" spans="1:10" s="139" customFormat="1" x14ac:dyDescent="0.2">
      <c r="A444" s="159" t="s">
        <v>83</v>
      </c>
      <c r="B444" s="65"/>
      <c r="C444" s="66"/>
      <c r="D444" s="65"/>
      <c r="E444" s="66"/>
      <c r="F444" s="67"/>
      <c r="G444" s="65"/>
      <c r="H444" s="66"/>
      <c r="I444" s="20"/>
      <c r="J444" s="21"/>
    </row>
    <row r="445" spans="1:10" x14ac:dyDescent="0.2">
      <c r="A445" s="158" t="s">
        <v>330</v>
      </c>
      <c r="B445" s="65">
        <v>1</v>
      </c>
      <c r="C445" s="66">
        <v>2</v>
      </c>
      <c r="D445" s="65">
        <v>35</v>
      </c>
      <c r="E445" s="66">
        <v>67</v>
      </c>
      <c r="F445" s="67"/>
      <c r="G445" s="65">
        <f t="shared" ref="G445:G455" si="76">B445-C445</f>
        <v>-1</v>
      </c>
      <c r="H445" s="66">
        <f t="shared" ref="H445:H455" si="77">D445-E445</f>
        <v>-32</v>
      </c>
      <c r="I445" s="20">
        <f t="shared" ref="I445:I455" si="78">IF(C445=0, "-", IF(G445/C445&lt;10, G445/C445, "&gt;999%"))</f>
        <v>-0.5</v>
      </c>
      <c r="J445" s="21">
        <f t="shared" ref="J445:J455" si="79">IF(E445=0, "-", IF(H445/E445&lt;10, H445/E445, "&gt;999%"))</f>
        <v>-0.47761194029850745</v>
      </c>
    </row>
    <row r="446" spans="1:10" x14ac:dyDescent="0.2">
      <c r="A446" s="158" t="s">
        <v>367</v>
      </c>
      <c r="B446" s="65">
        <v>1</v>
      </c>
      <c r="C446" s="66">
        <v>0</v>
      </c>
      <c r="D446" s="65">
        <v>4</v>
      </c>
      <c r="E446" s="66">
        <v>7</v>
      </c>
      <c r="F446" s="67"/>
      <c r="G446" s="65">
        <f t="shared" si="76"/>
        <v>1</v>
      </c>
      <c r="H446" s="66">
        <f t="shared" si="77"/>
        <v>-3</v>
      </c>
      <c r="I446" s="20" t="str">
        <f t="shared" si="78"/>
        <v>-</v>
      </c>
      <c r="J446" s="21">
        <f t="shared" si="79"/>
        <v>-0.42857142857142855</v>
      </c>
    </row>
    <row r="447" spans="1:10" x14ac:dyDescent="0.2">
      <c r="A447" s="158" t="s">
        <v>377</v>
      </c>
      <c r="B447" s="65">
        <v>98</v>
      </c>
      <c r="C447" s="66">
        <v>24</v>
      </c>
      <c r="D447" s="65">
        <v>377</v>
      </c>
      <c r="E447" s="66">
        <v>266</v>
      </c>
      <c r="F447" s="67"/>
      <c r="G447" s="65">
        <f t="shared" si="76"/>
        <v>74</v>
      </c>
      <c r="H447" s="66">
        <f t="shared" si="77"/>
        <v>111</v>
      </c>
      <c r="I447" s="20">
        <f t="shared" si="78"/>
        <v>3.0833333333333335</v>
      </c>
      <c r="J447" s="21">
        <f t="shared" si="79"/>
        <v>0.41729323308270677</v>
      </c>
    </row>
    <row r="448" spans="1:10" x14ac:dyDescent="0.2">
      <c r="A448" s="158" t="s">
        <v>253</v>
      </c>
      <c r="B448" s="65">
        <v>7</v>
      </c>
      <c r="C448" s="66">
        <v>8</v>
      </c>
      <c r="D448" s="65">
        <v>112</v>
      </c>
      <c r="E448" s="66">
        <v>111</v>
      </c>
      <c r="F448" s="67"/>
      <c r="G448" s="65">
        <f t="shared" si="76"/>
        <v>-1</v>
      </c>
      <c r="H448" s="66">
        <f t="shared" si="77"/>
        <v>1</v>
      </c>
      <c r="I448" s="20">
        <f t="shared" si="78"/>
        <v>-0.125</v>
      </c>
      <c r="J448" s="21">
        <f t="shared" si="79"/>
        <v>9.0090090090090089E-3</v>
      </c>
    </row>
    <row r="449" spans="1:10" x14ac:dyDescent="0.2">
      <c r="A449" s="158" t="s">
        <v>544</v>
      </c>
      <c r="B449" s="65">
        <v>44</v>
      </c>
      <c r="C449" s="66">
        <v>46</v>
      </c>
      <c r="D449" s="65">
        <v>644</v>
      </c>
      <c r="E449" s="66">
        <v>1045</v>
      </c>
      <c r="F449" s="67"/>
      <c r="G449" s="65">
        <f t="shared" si="76"/>
        <v>-2</v>
      </c>
      <c r="H449" s="66">
        <f t="shared" si="77"/>
        <v>-401</v>
      </c>
      <c r="I449" s="20">
        <f t="shared" si="78"/>
        <v>-4.3478260869565216E-2</v>
      </c>
      <c r="J449" s="21">
        <f t="shared" si="79"/>
        <v>-0.38373205741626792</v>
      </c>
    </row>
    <row r="450" spans="1:10" x14ac:dyDescent="0.2">
      <c r="A450" s="158" t="s">
        <v>559</v>
      </c>
      <c r="B450" s="65">
        <v>220</v>
      </c>
      <c r="C450" s="66">
        <v>191</v>
      </c>
      <c r="D450" s="65">
        <v>2208</v>
      </c>
      <c r="E450" s="66">
        <v>2785</v>
      </c>
      <c r="F450" s="67"/>
      <c r="G450" s="65">
        <f t="shared" si="76"/>
        <v>29</v>
      </c>
      <c r="H450" s="66">
        <f t="shared" si="77"/>
        <v>-577</v>
      </c>
      <c r="I450" s="20">
        <f t="shared" si="78"/>
        <v>0.15183246073298429</v>
      </c>
      <c r="J450" s="21">
        <f t="shared" si="79"/>
        <v>-0.20718132854578097</v>
      </c>
    </row>
    <row r="451" spans="1:10" x14ac:dyDescent="0.2">
      <c r="A451" s="158" t="s">
        <v>470</v>
      </c>
      <c r="B451" s="65">
        <v>45</v>
      </c>
      <c r="C451" s="66">
        <v>206</v>
      </c>
      <c r="D451" s="65">
        <v>507</v>
      </c>
      <c r="E451" s="66">
        <v>1418</v>
      </c>
      <c r="F451" s="67"/>
      <c r="G451" s="65">
        <f t="shared" si="76"/>
        <v>-161</v>
      </c>
      <c r="H451" s="66">
        <f t="shared" si="77"/>
        <v>-911</v>
      </c>
      <c r="I451" s="20">
        <f t="shared" si="78"/>
        <v>-0.78155339805825241</v>
      </c>
      <c r="J451" s="21">
        <f t="shared" si="79"/>
        <v>-0.64245416078984485</v>
      </c>
    </row>
    <row r="452" spans="1:10" x14ac:dyDescent="0.2">
      <c r="A452" s="158" t="s">
        <v>499</v>
      </c>
      <c r="B452" s="65">
        <v>107</v>
      </c>
      <c r="C452" s="66">
        <v>57</v>
      </c>
      <c r="D452" s="65">
        <v>759</v>
      </c>
      <c r="E452" s="66">
        <v>588</v>
      </c>
      <c r="F452" s="67"/>
      <c r="G452" s="65">
        <f t="shared" si="76"/>
        <v>50</v>
      </c>
      <c r="H452" s="66">
        <f t="shared" si="77"/>
        <v>171</v>
      </c>
      <c r="I452" s="20">
        <f t="shared" si="78"/>
        <v>0.8771929824561403</v>
      </c>
      <c r="J452" s="21">
        <f t="shared" si="79"/>
        <v>0.29081632653061223</v>
      </c>
    </row>
    <row r="453" spans="1:10" x14ac:dyDescent="0.2">
      <c r="A453" s="158" t="s">
        <v>395</v>
      </c>
      <c r="B453" s="65">
        <v>239</v>
      </c>
      <c r="C453" s="66">
        <v>282</v>
      </c>
      <c r="D453" s="65">
        <v>2178</v>
      </c>
      <c r="E453" s="66">
        <v>4279</v>
      </c>
      <c r="F453" s="67"/>
      <c r="G453" s="65">
        <f t="shared" si="76"/>
        <v>-43</v>
      </c>
      <c r="H453" s="66">
        <f t="shared" si="77"/>
        <v>-2101</v>
      </c>
      <c r="I453" s="20">
        <f t="shared" si="78"/>
        <v>-0.1524822695035461</v>
      </c>
      <c r="J453" s="21">
        <f t="shared" si="79"/>
        <v>-0.49100257069408743</v>
      </c>
    </row>
    <row r="454" spans="1:10" x14ac:dyDescent="0.2">
      <c r="A454" s="158" t="s">
        <v>428</v>
      </c>
      <c r="B454" s="65">
        <v>839</v>
      </c>
      <c r="C454" s="66">
        <v>433</v>
      </c>
      <c r="D454" s="65">
        <v>4590</v>
      </c>
      <c r="E454" s="66">
        <v>7134</v>
      </c>
      <c r="F454" s="67"/>
      <c r="G454" s="65">
        <f t="shared" si="76"/>
        <v>406</v>
      </c>
      <c r="H454" s="66">
        <f t="shared" si="77"/>
        <v>-2544</v>
      </c>
      <c r="I454" s="20">
        <f t="shared" si="78"/>
        <v>0.93764434180138567</v>
      </c>
      <c r="J454" s="21">
        <f t="shared" si="79"/>
        <v>-0.35660218671152227</v>
      </c>
    </row>
    <row r="455" spans="1:10" s="160" customFormat="1" x14ac:dyDescent="0.2">
      <c r="A455" s="178" t="s">
        <v>717</v>
      </c>
      <c r="B455" s="71">
        <v>1601</v>
      </c>
      <c r="C455" s="72">
        <v>1249</v>
      </c>
      <c r="D455" s="71">
        <v>11414</v>
      </c>
      <c r="E455" s="72">
        <v>17700</v>
      </c>
      <c r="F455" s="73"/>
      <c r="G455" s="71">
        <f t="shared" si="76"/>
        <v>352</v>
      </c>
      <c r="H455" s="72">
        <f t="shared" si="77"/>
        <v>-6286</v>
      </c>
      <c r="I455" s="37">
        <f t="shared" si="78"/>
        <v>0.28182546036829464</v>
      </c>
      <c r="J455" s="38">
        <f t="shared" si="79"/>
        <v>-0.3551412429378531</v>
      </c>
    </row>
    <row r="456" spans="1:10" x14ac:dyDescent="0.2">
      <c r="A456" s="177"/>
      <c r="B456" s="143"/>
      <c r="C456" s="144"/>
      <c r="D456" s="143"/>
      <c r="E456" s="144"/>
      <c r="F456" s="145"/>
      <c r="G456" s="143"/>
      <c r="H456" s="144"/>
      <c r="I456" s="151"/>
      <c r="J456" s="152"/>
    </row>
    <row r="457" spans="1:10" s="139" customFormat="1" x14ac:dyDescent="0.2">
      <c r="A457" s="159" t="s">
        <v>84</v>
      </c>
      <c r="B457" s="65"/>
      <c r="C457" s="66"/>
      <c r="D457" s="65"/>
      <c r="E457" s="66"/>
      <c r="F457" s="67"/>
      <c r="G457" s="65"/>
      <c r="H457" s="66"/>
      <c r="I457" s="20"/>
      <c r="J457" s="21"/>
    </row>
    <row r="458" spans="1:10" x14ac:dyDescent="0.2">
      <c r="A458" s="158" t="s">
        <v>396</v>
      </c>
      <c r="B458" s="65">
        <v>0</v>
      </c>
      <c r="C458" s="66">
        <v>2</v>
      </c>
      <c r="D458" s="65">
        <v>7</v>
      </c>
      <c r="E458" s="66">
        <v>90</v>
      </c>
      <c r="F458" s="67"/>
      <c r="G458" s="65">
        <f t="shared" ref="G458:G467" si="80">B458-C458</f>
        <v>-2</v>
      </c>
      <c r="H458" s="66">
        <f t="shared" ref="H458:H467" si="81">D458-E458</f>
        <v>-83</v>
      </c>
      <c r="I458" s="20">
        <f t="shared" ref="I458:I467" si="82">IF(C458=0, "-", IF(G458/C458&lt;10, G458/C458, "&gt;999%"))</f>
        <v>-1</v>
      </c>
      <c r="J458" s="21">
        <f t="shared" ref="J458:J467" si="83">IF(E458=0, "-", IF(H458/E458&lt;10, H458/E458, "&gt;999%"))</f>
        <v>-0.92222222222222228</v>
      </c>
    </row>
    <row r="459" spans="1:10" x14ac:dyDescent="0.2">
      <c r="A459" s="158" t="s">
        <v>220</v>
      </c>
      <c r="B459" s="65">
        <v>0</v>
      </c>
      <c r="C459" s="66">
        <v>0</v>
      </c>
      <c r="D459" s="65">
        <v>0</v>
      </c>
      <c r="E459" s="66">
        <v>22</v>
      </c>
      <c r="F459" s="67"/>
      <c r="G459" s="65">
        <f t="shared" si="80"/>
        <v>0</v>
      </c>
      <c r="H459" s="66">
        <f t="shared" si="81"/>
        <v>-22</v>
      </c>
      <c r="I459" s="20" t="str">
        <f t="shared" si="82"/>
        <v>-</v>
      </c>
      <c r="J459" s="21">
        <f t="shared" si="83"/>
        <v>-1</v>
      </c>
    </row>
    <row r="460" spans="1:10" x14ac:dyDescent="0.2">
      <c r="A460" s="158" t="s">
        <v>429</v>
      </c>
      <c r="B460" s="65">
        <v>14</v>
      </c>
      <c r="C460" s="66">
        <v>48</v>
      </c>
      <c r="D460" s="65">
        <v>277</v>
      </c>
      <c r="E460" s="66">
        <v>373</v>
      </c>
      <c r="F460" s="67"/>
      <c r="G460" s="65">
        <f t="shared" si="80"/>
        <v>-34</v>
      </c>
      <c r="H460" s="66">
        <f t="shared" si="81"/>
        <v>-96</v>
      </c>
      <c r="I460" s="20">
        <f t="shared" si="82"/>
        <v>-0.70833333333333337</v>
      </c>
      <c r="J460" s="21">
        <f t="shared" si="83"/>
        <v>-0.25737265415549598</v>
      </c>
    </row>
    <row r="461" spans="1:10" x14ac:dyDescent="0.2">
      <c r="A461" s="158" t="s">
        <v>234</v>
      </c>
      <c r="B461" s="65">
        <v>17</v>
      </c>
      <c r="C461" s="66">
        <v>4</v>
      </c>
      <c r="D461" s="65">
        <v>61</v>
      </c>
      <c r="E461" s="66">
        <v>196</v>
      </c>
      <c r="F461" s="67"/>
      <c r="G461" s="65">
        <f t="shared" si="80"/>
        <v>13</v>
      </c>
      <c r="H461" s="66">
        <f t="shared" si="81"/>
        <v>-135</v>
      </c>
      <c r="I461" s="20">
        <f t="shared" si="82"/>
        <v>3.25</v>
      </c>
      <c r="J461" s="21">
        <f t="shared" si="83"/>
        <v>-0.68877551020408168</v>
      </c>
    </row>
    <row r="462" spans="1:10" x14ac:dyDescent="0.2">
      <c r="A462" s="158" t="s">
        <v>430</v>
      </c>
      <c r="B462" s="65">
        <v>5</v>
      </c>
      <c r="C462" s="66">
        <v>13</v>
      </c>
      <c r="D462" s="65">
        <v>72</v>
      </c>
      <c r="E462" s="66">
        <v>182</v>
      </c>
      <c r="F462" s="67"/>
      <c r="G462" s="65">
        <f t="shared" si="80"/>
        <v>-8</v>
      </c>
      <c r="H462" s="66">
        <f t="shared" si="81"/>
        <v>-110</v>
      </c>
      <c r="I462" s="20">
        <f t="shared" si="82"/>
        <v>-0.61538461538461542</v>
      </c>
      <c r="J462" s="21">
        <f t="shared" si="83"/>
        <v>-0.60439560439560436</v>
      </c>
    </row>
    <row r="463" spans="1:10" x14ac:dyDescent="0.2">
      <c r="A463" s="158" t="s">
        <v>260</v>
      </c>
      <c r="B463" s="65">
        <v>6</v>
      </c>
      <c r="C463" s="66">
        <v>4</v>
      </c>
      <c r="D463" s="65">
        <v>56</v>
      </c>
      <c r="E463" s="66">
        <v>35</v>
      </c>
      <c r="F463" s="67"/>
      <c r="G463" s="65">
        <f t="shared" si="80"/>
        <v>2</v>
      </c>
      <c r="H463" s="66">
        <f t="shared" si="81"/>
        <v>21</v>
      </c>
      <c r="I463" s="20">
        <f t="shared" si="82"/>
        <v>0.5</v>
      </c>
      <c r="J463" s="21">
        <f t="shared" si="83"/>
        <v>0.6</v>
      </c>
    </row>
    <row r="464" spans="1:10" x14ac:dyDescent="0.2">
      <c r="A464" s="158" t="s">
        <v>579</v>
      </c>
      <c r="B464" s="65">
        <v>0</v>
      </c>
      <c r="C464" s="66">
        <v>0</v>
      </c>
      <c r="D464" s="65">
        <v>13</v>
      </c>
      <c r="E464" s="66">
        <v>1</v>
      </c>
      <c r="F464" s="67"/>
      <c r="G464" s="65">
        <f t="shared" si="80"/>
        <v>0</v>
      </c>
      <c r="H464" s="66">
        <f t="shared" si="81"/>
        <v>12</v>
      </c>
      <c r="I464" s="20" t="str">
        <f t="shared" si="82"/>
        <v>-</v>
      </c>
      <c r="J464" s="21" t="str">
        <f t="shared" si="83"/>
        <v>&gt;999%</v>
      </c>
    </row>
    <row r="465" spans="1:10" x14ac:dyDescent="0.2">
      <c r="A465" s="158" t="s">
        <v>532</v>
      </c>
      <c r="B465" s="65">
        <v>0</v>
      </c>
      <c r="C465" s="66">
        <v>0</v>
      </c>
      <c r="D465" s="65">
        <v>21</v>
      </c>
      <c r="E465" s="66">
        <v>31</v>
      </c>
      <c r="F465" s="67"/>
      <c r="G465" s="65">
        <f t="shared" si="80"/>
        <v>0</v>
      </c>
      <c r="H465" s="66">
        <f t="shared" si="81"/>
        <v>-10</v>
      </c>
      <c r="I465" s="20" t="str">
        <f t="shared" si="82"/>
        <v>-</v>
      </c>
      <c r="J465" s="21">
        <f t="shared" si="83"/>
        <v>-0.32258064516129031</v>
      </c>
    </row>
    <row r="466" spans="1:10" x14ac:dyDescent="0.2">
      <c r="A466" s="158" t="s">
        <v>522</v>
      </c>
      <c r="B466" s="65">
        <v>2</v>
      </c>
      <c r="C466" s="66">
        <v>1</v>
      </c>
      <c r="D466" s="65">
        <v>25</v>
      </c>
      <c r="E466" s="66">
        <v>11</v>
      </c>
      <c r="F466" s="67"/>
      <c r="G466" s="65">
        <f t="shared" si="80"/>
        <v>1</v>
      </c>
      <c r="H466" s="66">
        <f t="shared" si="81"/>
        <v>14</v>
      </c>
      <c r="I466" s="20">
        <f t="shared" si="82"/>
        <v>1</v>
      </c>
      <c r="J466" s="21">
        <f t="shared" si="83"/>
        <v>1.2727272727272727</v>
      </c>
    </row>
    <row r="467" spans="1:10" s="160" customFormat="1" x14ac:dyDescent="0.2">
      <c r="A467" s="178" t="s">
        <v>718</v>
      </c>
      <c r="B467" s="71">
        <v>44</v>
      </c>
      <c r="C467" s="72">
        <v>72</v>
      </c>
      <c r="D467" s="71">
        <v>532</v>
      </c>
      <c r="E467" s="72">
        <v>941</v>
      </c>
      <c r="F467" s="73"/>
      <c r="G467" s="71">
        <f t="shared" si="80"/>
        <v>-28</v>
      </c>
      <c r="H467" s="72">
        <f t="shared" si="81"/>
        <v>-409</v>
      </c>
      <c r="I467" s="37">
        <f t="shared" si="82"/>
        <v>-0.3888888888888889</v>
      </c>
      <c r="J467" s="38">
        <f t="shared" si="83"/>
        <v>-0.43464399574920298</v>
      </c>
    </row>
    <row r="468" spans="1:10" x14ac:dyDescent="0.2">
      <c r="A468" s="177"/>
      <c r="B468" s="143"/>
      <c r="C468" s="144"/>
      <c r="D468" s="143"/>
      <c r="E468" s="144"/>
      <c r="F468" s="145"/>
      <c r="G468" s="143"/>
      <c r="H468" s="144"/>
      <c r="I468" s="151"/>
      <c r="J468" s="152"/>
    </row>
    <row r="469" spans="1:10" s="139" customFormat="1" x14ac:dyDescent="0.2">
      <c r="A469" s="159" t="s">
        <v>85</v>
      </c>
      <c r="B469" s="65"/>
      <c r="C469" s="66"/>
      <c r="D469" s="65"/>
      <c r="E469" s="66"/>
      <c r="F469" s="67"/>
      <c r="G469" s="65"/>
      <c r="H469" s="66"/>
      <c r="I469" s="20"/>
      <c r="J469" s="21"/>
    </row>
    <row r="470" spans="1:10" x14ac:dyDescent="0.2">
      <c r="A470" s="158" t="s">
        <v>368</v>
      </c>
      <c r="B470" s="65">
        <v>13</v>
      </c>
      <c r="C470" s="66">
        <v>6</v>
      </c>
      <c r="D470" s="65">
        <v>132</v>
      </c>
      <c r="E470" s="66">
        <v>172</v>
      </c>
      <c r="F470" s="67"/>
      <c r="G470" s="65">
        <f t="shared" ref="G470:G477" si="84">B470-C470</f>
        <v>7</v>
      </c>
      <c r="H470" s="66">
        <f t="shared" ref="H470:H477" si="85">D470-E470</f>
        <v>-40</v>
      </c>
      <c r="I470" s="20">
        <f t="shared" ref="I470:I477" si="86">IF(C470=0, "-", IF(G470/C470&lt;10, G470/C470, "&gt;999%"))</f>
        <v>1.1666666666666667</v>
      </c>
      <c r="J470" s="21">
        <f t="shared" ref="J470:J477" si="87">IF(E470=0, "-", IF(H470/E470&lt;10, H470/E470, "&gt;999%"))</f>
        <v>-0.23255813953488372</v>
      </c>
    </row>
    <row r="471" spans="1:10" x14ac:dyDescent="0.2">
      <c r="A471" s="158" t="s">
        <v>350</v>
      </c>
      <c r="B471" s="65">
        <v>1</v>
      </c>
      <c r="C471" s="66">
        <v>0</v>
      </c>
      <c r="D471" s="65">
        <v>24</v>
      </c>
      <c r="E471" s="66">
        <v>36</v>
      </c>
      <c r="F471" s="67"/>
      <c r="G471" s="65">
        <f t="shared" si="84"/>
        <v>1</v>
      </c>
      <c r="H471" s="66">
        <f t="shared" si="85"/>
        <v>-12</v>
      </c>
      <c r="I471" s="20" t="str">
        <f t="shared" si="86"/>
        <v>-</v>
      </c>
      <c r="J471" s="21">
        <f t="shared" si="87"/>
        <v>-0.33333333333333331</v>
      </c>
    </row>
    <row r="472" spans="1:10" x14ac:dyDescent="0.2">
      <c r="A472" s="158" t="s">
        <v>495</v>
      </c>
      <c r="B472" s="65">
        <v>23</v>
      </c>
      <c r="C472" s="66">
        <v>4</v>
      </c>
      <c r="D472" s="65">
        <v>180</v>
      </c>
      <c r="E472" s="66">
        <v>10</v>
      </c>
      <c r="F472" s="67"/>
      <c r="G472" s="65">
        <f t="shared" si="84"/>
        <v>19</v>
      </c>
      <c r="H472" s="66">
        <f t="shared" si="85"/>
        <v>170</v>
      </c>
      <c r="I472" s="20">
        <f t="shared" si="86"/>
        <v>4.75</v>
      </c>
      <c r="J472" s="21" t="str">
        <f t="shared" si="87"/>
        <v>&gt;999%</v>
      </c>
    </row>
    <row r="473" spans="1:10" x14ac:dyDescent="0.2">
      <c r="A473" s="158" t="s">
        <v>496</v>
      </c>
      <c r="B473" s="65">
        <v>37</v>
      </c>
      <c r="C473" s="66">
        <v>26</v>
      </c>
      <c r="D473" s="65">
        <v>263</v>
      </c>
      <c r="E473" s="66">
        <v>472</v>
      </c>
      <c r="F473" s="67"/>
      <c r="G473" s="65">
        <f t="shared" si="84"/>
        <v>11</v>
      </c>
      <c r="H473" s="66">
        <f t="shared" si="85"/>
        <v>-209</v>
      </c>
      <c r="I473" s="20">
        <f t="shared" si="86"/>
        <v>0.42307692307692307</v>
      </c>
      <c r="J473" s="21">
        <f t="shared" si="87"/>
        <v>-0.44279661016949151</v>
      </c>
    </row>
    <row r="474" spans="1:10" x14ac:dyDescent="0.2">
      <c r="A474" s="158" t="s">
        <v>351</v>
      </c>
      <c r="B474" s="65">
        <v>3</v>
      </c>
      <c r="C474" s="66">
        <v>5</v>
      </c>
      <c r="D474" s="65">
        <v>49</v>
      </c>
      <c r="E474" s="66">
        <v>56</v>
      </c>
      <c r="F474" s="67"/>
      <c r="G474" s="65">
        <f t="shared" si="84"/>
        <v>-2</v>
      </c>
      <c r="H474" s="66">
        <f t="shared" si="85"/>
        <v>-7</v>
      </c>
      <c r="I474" s="20">
        <f t="shared" si="86"/>
        <v>-0.4</v>
      </c>
      <c r="J474" s="21">
        <f t="shared" si="87"/>
        <v>-0.125</v>
      </c>
    </row>
    <row r="475" spans="1:10" x14ac:dyDescent="0.2">
      <c r="A475" s="158" t="s">
        <v>450</v>
      </c>
      <c r="B475" s="65">
        <v>74</v>
      </c>
      <c r="C475" s="66">
        <v>42</v>
      </c>
      <c r="D475" s="65">
        <v>697</v>
      </c>
      <c r="E475" s="66">
        <v>712</v>
      </c>
      <c r="F475" s="67"/>
      <c r="G475" s="65">
        <f t="shared" si="84"/>
        <v>32</v>
      </c>
      <c r="H475" s="66">
        <f t="shared" si="85"/>
        <v>-15</v>
      </c>
      <c r="I475" s="20">
        <f t="shared" si="86"/>
        <v>0.76190476190476186</v>
      </c>
      <c r="J475" s="21">
        <f t="shared" si="87"/>
        <v>-2.1067415730337078E-2</v>
      </c>
    </row>
    <row r="476" spans="1:10" x14ac:dyDescent="0.2">
      <c r="A476" s="158" t="s">
        <v>306</v>
      </c>
      <c r="B476" s="65">
        <v>0</v>
      </c>
      <c r="C476" s="66">
        <v>0</v>
      </c>
      <c r="D476" s="65">
        <v>9</v>
      </c>
      <c r="E476" s="66">
        <v>22</v>
      </c>
      <c r="F476" s="67"/>
      <c r="G476" s="65">
        <f t="shared" si="84"/>
        <v>0</v>
      </c>
      <c r="H476" s="66">
        <f t="shared" si="85"/>
        <v>-13</v>
      </c>
      <c r="I476" s="20" t="str">
        <f t="shared" si="86"/>
        <v>-</v>
      </c>
      <c r="J476" s="21">
        <f t="shared" si="87"/>
        <v>-0.59090909090909094</v>
      </c>
    </row>
    <row r="477" spans="1:10" s="160" customFormat="1" x14ac:dyDescent="0.2">
      <c r="A477" s="178" t="s">
        <v>719</v>
      </c>
      <c r="B477" s="71">
        <v>151</v>
      </c>
      <c r="C477" s="72">
        <v>83</v>
      </c>
      <c r="D477" s="71">
        <v>1354</v>
      </c>
      <c r="E477" s="72">
        <v>1480</v>
      </c>
      <c r="F477" s="73"/>
      <c r="G477" s="71">
        <f t="shared" si="84"/>
        <v>68</v>
      </c>
      <c r="H477" s="72">
        <f t="shared" si="85"/>
        <v>-126</v>
      </c>
      <c r="I477" s="37">
        <f t="shared" si="86"/>
        <v>0.81927710843373491</v>
      </c>
      <c r="J477" s="38">
        <f t="shared" si="87"/>
        <v>-8.513513513513514E-2</v>
      </c>
    </row>
    <row r="478" spans="1:10" x14ac:dyDescent="0.2">
      <c r="A478" s="177"/>
      <c r="B478" s="143"/>
      <c r="C478" s="144"/>
      <c r="D478" s="143"/>
      <c r="E478" s="144"/>
      <c r="F478" s="145"/>
      <c r="G478" s="143"/>
      <c r="H478" s="144"/>
      <c r="I478" s="151"/>
      <c r="J478" s="152"/>
    </row>
    <row r="479" spans="1:10" s="139" customFormat="1" x14ac:dyDescent="0.2">
      <c r="A479" s="159" t="s">
        <v>86</v>
      </c>
      <c r="B479" s="65"/>
      <c r="C479" s="66"/>
      <c r="D479" s="65"/>
      <c r="E479" s="66"/>
      <c r="F479" s="67"/>
      <c r="G479" s="65"/>
      <c r="H479" s="66"/>
      <c r="I479" s="20"/>
      <c r="J479" s="21"/>
    </row>
    <row r="480" spans="1:10" x14ac:dyDescent="0.2">
      <c r="A480" s="158" t="s">
        <v>560</v>
      </c>
      <c r="B480" s="65">
        <v>17</v>
      </c>
      <c r="C480" s="66">
        <v>18</v>
      </c>
      <c r="D480" s="65">
        <v>362</v>
      </c>
      <c r="E480" s="66">
        <v>214</v>
      </c>
      <c r="F480" s="67"/>
      <c r="G480" s="65">
        <f>B480-C480</f>
        <v>-1</v>
      </c>
      <c r="H480" s="66">
        <f>D480-E480</f>
        <v>148</v>
      </c>
      <c r="I480" s="20">
        <f>IF(C480=0, "-", IF(G480/C480&lt;10, G480/C480, "&gt;999%"))</f>
        <v>-5.5555555555555552E-2</v>
      </c>
      <c r="J480" s="21">
        <f>IF(E480=0, "-", IF(H480/E480&lt;10, H480/E480, "&gt;999%"))</f>
        <v>0.69158878504672894</v>
      </c>
    </row>
    <row r="481" spans="1:10" x14ac:dyDescent="0.2">
      <c r="A481" s="158" t="s">
        <v>561</v>
      </c>
      <c r="B481" s="65">
        <v>15</v>
      </c>
      <c r="C481" s="66">
        <v>38</v>
      </c>
      <c r="D481" s="65">
        <v>286</v>
      </c>
      <c r="E481" s="66">
        <v>388</v>
      </c>
      <c r="F481" s="67"/>
      <c r="G481" s="65">
        <f>B481-C481</f>
        <v>-23</v>
      </c>
      <c r="H481" s="66">
        <f>D481-E481</f>
        <v>-102</v>
      </c>
      <c r="I481" s="20">
        <f>IF(C481=0, "-", IF(G481/C481&lt;10, G481/C481, "&gt;999%"))</f>
        <v>-0.60526315789473684</v>
      </c>
      <c r="J481" s="21">
        <f>IF(E481=0, "-", IF(H481/E481&lt;10, H481/E481, "&gt;999%"))</f>
        <v>-0.26288659793814434</v>
      </c>
    </row>
    <row r="482" spans="1:10" x14ac:dyDescent="0.2">
      <c r="A482" s="158" t="s">
        <v>562</v>
      </c>
      <c r="B482" s="65">
        <v>30</v>
      </c>
      <c r="C482" s="66">
        <v>0</v>
      </c>
      <c r="D482" s="65">
        <v>102</v>
      </c>
      <c r="E482" s="66">
        <v>0</v>
      </c>
      <c r="F482" s="67"/>
      <c r="G482" s="65">
        <f>B482-C482</f>
        <v>30</v>
      </c>
      <c r="H482" s="66">
        <f>D482-E482</f>
        <v>102</v>
      </c>
      <c r="I482" s="20" t="str">
        <f>IF(C482=0, "-", IF(G482/C482&lt;10, G482/C482, "&gt;999%"))</f>
        <v>-</v>
      </c>
      <c r="J482" s="21" t="str">
        <f>IF(E482=0, "-", IF(H482/E482&lt;10, H482/E482, "&gt;999%"))</f>
        <v>-</v>
      </c>
    </row>
    <row r="483" spans="1:10" x14ac:dyDescent="0.2">
      <c r="A483" s="158" t="s">
        <v>563</v>
      </c>
      <c r="B483" s="65">
        <v>0</v>
      </c>
      <c r="C483" s="66">
        <v>3</v>
      </c>
      <c r="D483" s="65">
        <v>4</v>
      </c>
      <c r="E483" s="66">
        <v>42</v>
      </c>
      <c r="F483" s="67"/>
      <c r="G483" s="65">
        <f>B483-C483</f>
        <v>-3</v>
      </c>
      <c r="H483" s="66">
        <f>D483-E483</f>
        <v>-38</v>
      </c>
      <c r="I483" s="20">
        <f>IF(C483=0, "-", IF(G483/C483&lt;10, G483/C483, "&gt;999%"))</f>
        <v>-1</v>
      </c>
      <c r="J483" s="21">
        <f>IF(E483=0, "-", IF(H483/E483&lt;10, H483/E483, "&gt;999%"))</f>
        <v>-0.90476190476190477</v>
      </c>
    </row>
    <row r="484" spans="1:10" s="160" customFormat="1" x14ac:dyDescent="0.2">
      <c r="A484" s="178" t="s">
        <v>720</v>
      </c>
      <c r="B484" s="71">
        <v>62</v>
      </c>
      <c r="C484" s="72">
        <v>59</v>
      </c>
      <c r="D484" s="71">
        <v>754</v>
      </c>
      <c r="E484" s="72">
        <v>644</v>
      </c>
      <c r="F484" s="73"/>
      <c r="G484" s="71">
        <f>B484-C484</f>
        <v>3</v>
      </c>
      <c r="H484" s="72">
        <f>D484-E484</f>
        <v>110</v>
      </c>
      <c r="I484" s="37">
        <f>IF(C484=0, "-", IF(G484/C484&lt;10, G484/C484, "&gt;999%"))</f>
        <v>5.0847457627118647E-2</v>
      </c>
      <c r="J484" s="38">
        <f>IF(E484=0, "-", IF(H484/E484&lt;10, H484/E484, "&gt;999%"))</f>
        <v>0.17080745341614906</v>
      </c>
    </row>
    <row r="485" spans="1:10" x14ac:dyDescent="0.2">
      <c r="A485" s="177"/>
      <c r="B485" s="143"/>
      <c r="C485" s="144"/>
      <c r="D485" s="143"/>
      <c r="E485" s="144"/>
      <c r="F485" s="145"/>
      <c r="G485" s="143"/>
      <c r="H485" s="144"/>
      <c r="I485" s="151"/>
      <c r="J485" s="152"/>
    </row>
    <row r="486" spans="1:10" s="139" customFormat="1" x14ac:dyDescent="0.2">
      <c r="A486" s="159" t="s">
        <v>87</v>
      </c>
      <c r="B486" s="65"/>
      <c r="C486" s="66"/>
      <c r="D486" s="65"/>
      <c r="E486" s="66"/>
      <c r="F486" s="67"/>
      <c r="G486" s="65"/>
      <c r="H486" s="66"/>
      <c r="I486" s="20"/>
      <c r="J486" s="21"/>
    </row>
    <row r="487" spans="1:10" x14ac:dyDescent="0.2">
      <c r="A487" s="158" t="s">
        <v>378</v>
      </c>
      <c r="B487" s="65">
        <v>0</v>
      </c>
      <c r="C487" s="66">
        <v>51</v>
      </c>
      <c r="D487" s="65">
        <v>7</v>
      </c>
      <c r="E487" s="66">
        <v>227</v>
      </c>
      <c r="F487" s="67"/>
      <c r="G487" s="65">
        <f t="shared" ref="G487:G497" si="88">B487-C487</f>
        <v>-51</v>
      </c>
      <c r="H487" s="66">
        <f t="shared" ref="H487:H497" si="89">D487-E487</f>
        <v>-220</v>
      </c>
      <c r="I487" s="20">
        <f t="shared" ref="I487:I497" si="90">IF(C487=0, "-", IF(G487/C487&lt;10, G487/C487, "&gt;999%"))</f>
        <v>-1</v>
      </c>
      <c r="J487" s="21">
        <f t="shared" ref="J487:J497" si="91">IF(E487=0, "-", IF(H487/E487&lt;10, H487/E487, "&gt;999%"))</f>
        <v>-0.96916299559471364</v>
      </c>
    </row>
    <row r="488" spans="1:10" x14ac:dyDescent="0.2">
      <c r="A488" s="158" t="s">
        <v>210</v>
      </c>
      <c r="B488" s="65">
        <v>0</v>
      </c>
      <c r="C488" s="66">
        <v>15</v>
      </c>
      <c r="D488" s="65">
        <v>7</v>
      </c>
      <c r="E488" s="66">
        <v>261</v>
      </c>
      <c r="F488" s="67"/>
      <c r="G488" s="65">
        <f t="shared" si="88"/>
        <v>-15</v>
      </c>
      <c r="H488" s="66">
        <f t="shared" si="89"/>
        <v>-254</v>
      </c>
      <c r="I488" s="20">
        <f t="shared" si="90"/>
        <v>-1</v>
      </c>
      <c r="J488" s="21">
        <f t="shared" si="91"/>
        <v>-0.97318007662835249</v>
      </c>
    </row>
    <row r="489" spans="1:10" x14ac:dyDescent="0.2">
      <c r="A489" s="158" t="s">
        <v>397</v>
      </c>
      <c r="B489" s="65">
        <v>11</v>
      </c>
      <c r="C489" s="66">
        <v>8</v>
      </c>
      <c r="D489" s="65">
        <v>189</v>
      </c>
      <c r="E489" s="66">
        <v>53</v>
      </c>
      <c r="F489" s="67"/>
      <c r="G489" s="65">
        <f t="shared" si="88"/>
        <v>3</v>
      </c>
      <c r="H489" s="66">
        <f t="shared" si="89"/>
        <v>136</v>
      </c>
      <c r="I489" s="20">
        <f t="shared" si="90"/>
        <v>0.375</v>
      </c>
      <c r="J489" s="21">
        <f t="shared" si="91"/>
        <v>2.5660377358490565</v>
      </c>
    </row>
    <row r="490" spans="1:10" x14ac:dyDescent="0.2">
      <c r="A490" s="158" t="s">
        <v>523</v>
      </c>
      <c r="B490" s="65">
        <v>14</v>
      </c>
      <c r="C490" s="66">
        <v>26</v>
      </c>
      <c r="D490" s="65">
        <v>156</v>
      </c>
      <c r="E490" s="66">
        <v>332</v>
      </c>
      <c r="F490" s="67"/>
      <c r="G490" s="65">
        <f t="shared" si="88"/>
        <v>-12</v>
      </c>
      <c r="H490" s="66">
        <f t="shared" si="89"/>
        <v>-176</v>
      </c>
      <c r="I490" s="20">
        <f t="shared" si="90"/>
        <v>-0.46153846153846156</v>
      </c>
      <c r="J490" s="21">
        <f t="shared" si="91"/>
        <v>-0.53012048192771088</v>
      </c>
    </row>
    <row r="491" spans="1:10" x14ac:dyDescent="0.2">
      <c r="A491" s="158" t="s">
        <v>431</v>
      </c>
      <c r="B491" s="65">
        <v>98</v>
      </c>
      <c r="C491" s="66">
        <v>109</v>
      </c>
      <c r="D491" s="65">
        <v>742</v>
      </c>
      <c r="E491" s="66">
        <v>1052</v>
      </c>
      <c r="F491" s="67"/>
      <c r="G491" s="65">
        <f t="shared" si="88"/>
        <v>-11</v>
      </c>
      <c r="H491" s="66">
        <f t="shared" si="89"/>
        <v>-310</v>
      </c>
      <c r="I491" s="20">
        <f t="shared" si="90"/>
        <v>-0.10091743119266056</v>
      </c>
      <c r="J491" s="21">
        <f t="shared" si="91"/>
        <v>-0.29467680608365021</v>
      </c>
    </row>
    <row r="492" spans="1:10" x14ac:dyDescent="0.2">
      <c r="A492" s="158" t="s">
        <v>580</v>
      </c>
      <c r="B492" s="65">
        <v>61</v>
      </c>
      <c r="C492" s="66">
        <v>83</v>
      </c>
      <c r="D492" s="65">
        <v>671</v>
      </c>
      <c r="E492" s="66">
        <v>802</v>
      </c>
      <c r="F492" s="67"/>
      <c r="G492" s="65">
        <f t="shared" si="88"/>
        <v>-22</v>
      </c>
      <c r="H492" s="66">
        <f t="shared" si="89"/>
        <v>-131</v>
      </c>
      <c r="I492" s="20">
        <f t="shared" si="90"/>
        <v>-0.26506024096385544</v>
      </c>
      <c r="J492" s="21">
        <f t="shared" si="91"/>
        <v>-0.1633416458852868</v>
      </c>
    </row>
    <row r="493" spans="1:10" x14ac:dyDescent="0.2">
      <c r="A493" s="158" t="s">
        <v>516</v>
      </c>
      <c r="B493" s="65">
        <v>0</v>
      </c>
      <c r="C493" s="66">
        <v>1</v>
      </c>
      <c r="D493" s="65">
        <v>20</v>
      </c>
      <c r="E493" s="66">
        <v>56</v>
      </c>
      <c r="F493" s="67"/>
      <c r="G493" s="65">
        <f t="shared" si="88"/>
        <v>-1</v>
      </c>
      <c r="H493" s="66">
        <f t="shared" si="89"/>
        <v>-36</v>
      </c>
      <c r="I493" s="20">
        <f t="shared" si="90"/>
        <v>-1</v>
      </c>
      <c r="J493" s="21">
        <f t="shared" si="91"/>
        <v>-0.6428571428571429</v>
      </c>
    </row>
    <row r="494" spans="1:10" x14ac:dyDescent="0.2">
      <c r="A494" s="158" t="s">
        <v>235</v>
      </c>
      <c r="B494" s="65">
        <v>5</v>
      </c>
      <c r="C494" s="66">
        <v>19</v>
      </c>
      <c r="D494" s="65">
        <v>94</v>
      </c>
      <c r="E494" s="66">
        <v>144</v>
      </c>
      <c r="F494" s="67"/>
      <c r="G494" s="65">
        <f t="shared" si="88"/>
        <v>-14</v>
      </c>
      <c r="H494" s="66">
        <f t="shared" si="89"/>
        <v>-50</v>
      </c>
      <c r="I494" s="20">
        <f t="shared" si="90"/>
        <v>-0.73684210526315785</v>
      </c>
      <c r="J494" s="21">
        <f t="shared" si="91"/>
        <v>-0.34722222222222221</v>
      </c>
    </row>
    <row r="495" spans="1:10" x14ac:dyDescent="0.2">
      <c r="A495" s="158" t="s">
        <v>533</v>
      </c>
      <c r="B495" s="65">
        <v>116</v>
      </c>
      <c r="C495" s="66">
        <v>113</v>
      </c>
      <c r="D495" s="65">
        <v>623</v>
      </c>
      <c r="E495" s="66">
        <v>782</v>
      </c>
      <c r="F495" s="67"/>
      <c r="G495" s="65">
        <f t="shared" si="88"/>
        <v>3</v>
      </c>
      <c r="H495" s="66">
        <f t="shared" si="89"/>
        <v>-159</v>
      </c>
      <c r="I495" s="20">
        <f t="shared" si="90"/>
        <v>2.6548672566371681E-2</v>
      </c>
      <c r="J495" s="21">
        <f t="shared" si="91"/>
        <v>-0.20332480818414322</v>
      </c>
    </row>
    <row r="496" spans="1:10" x14ac:dyDescent="0.2">
      <c r="A496" s="158" t="s">
        <v>221</v>
      </c>
      <c r="B496" s="65">
        <v>0</v>
      </c>
      <c r="C496" s="66">
        <v>0</v>
      </c>
      <c r="D496" s="65">
        <v>66</v>
      </c>
      <c r="E496" s="66">
        <v>1</v>
      </c>
      <c r="F496" s="67"/>
      <c r="G496" s="65">
        <f t="shared" si="88"/>
        <v>0</v>
      </c>
      <c r="H496" s="66">
        <f t="shared" si="89"/>
        <v>65</v>
      </c>
      <c r="I496" s="20" t="str">
        <f t="shared" si="90"/>
        <v>-</v>
      </c>
      <c r="J496" s="21" t="str">
        <f t="shared" si="91"/>
        <v>&gt;999%</v>
      </c>
    </row>
    <row r="497" spans="1:10" s="160" customFormat="1" x14ac:dyDescent="0.2">
      <c r="A497" s="178" t="s">
        <v>721</v>
      </c>
      <c r="B497" s="71">
        <v>305</v>
      </c>
      <c r="C497" s="72">
        <v>425</v>
      </c>
      <c r="D497" s="71">
        <v>2575</v>
      </c>
      <c r="E497" s="72">
        <v>3710</v>
      </c>
      <c r="F497" s="73"/>
      <c r="G497" s="71">
        <f t="shared" si="88"/>
        <v>-120</v>
      </c>
      <c r="H497" s="72">
        <f t="shared" si="89"/>
        <v>-1135</v>
      </c>
      <c r="I497" s="37">
        <f t="shared" si="90"/>
        <v>-0.28235294117647058</v>
      </c>
      <c r="J497" s="38">
        <f t="shared" si="91"/>
        <v>-0.30592991913746631</v>
      </c>
    </row>
    <row r="498" spans="1:10" x14ac:dyDescent="0.2">
      <c r="A498" s="177"/>
      <c r="B498" s="143"/>
      <c r="C498" s="144"/>
      <c r="D498" s="143"/>
      <c r="E498" s="144"/>
      <c r="F498" s="145"/>
      <c r="G498" s="143"/>
      <c r="H498" s="144"/>
      <c r="I498" s="151"/>
      <c r="J498" s="152"/>
    </row>
    <row r="499" spans="1:10" s="139" customFormat="1" x14ac:dyDescent="0.2">
      <c r="A499" s="159" t="s">
        <v>88</v>
      </c>
      <c r="B499" s="65"/>
      <c r="C499" s="66"/>
      <c r="D499" s="65"/>
      <c r="E499" s="66"/>
      <c r="F499" s="67"/>
      <c r="G499" s="65"/>
      <c r="H499" s="66"/>
      <c r="I499" s="20"/>
      <c r="J499" s="21"/>
    </row>
    <row r="500" spans="1:10" x14ac:dyDescent="0.2">
      <c r="A500" s="158" t="s">
        <v>369</v>
      </c>
      <c r="B500" s="65">
        <v>0</v>
      </c>
      <c r="C500" s="66">
        <v>2</v>
      </c>
      <c r="D500" s="65">
        <v>3</v>
      </c>
      <c r="E500" s="66">
        <v>9</v>
      </c>
      <c r="F500" s="67"/>
      <c r="G500" s="65">
        <f>B500-C500</f>
        <v>-2</v>
      </c>
      <c r="H500" s="66">
        <f>D500-E500</f>
        <v>-6</v>
      </c>
      <c r="I500" s="20">
        <f>IF(C500=0, "-", IF(G500/C500&lt;10, G500/C500, "&gt;999%"))</f>
        <v>-1</v>
      </c>
      <c r="J500" s="21">
        <f>IF(E500=0, "-", IF(H500/E500&lt;10, H500/E500, "&gt;999%"))</f>
        <v>-0.66666666666666663</v>
      </c>
    </row>
    <row r="501" spans="1:10" x14ac:dyDescent="0.2">
      <c r="A501" s="158" t="s">
        <v>513</v>
      </c>
      <c r="B501" s="65">
        <v>0</v>
      </c>
      <c r="C501" s="66">
        <v>1</v>
      </c>
      <c r="D501" s="65">
        <v>7</v>
      </c>
      <c r="E501" s="66">
        <v>10</v>
      </c>
      <c r="F501" s="67"/>
      <c r="G501" s="65">
        <f>B501-C501</f>
        <v>-1</v>
      </c>
      <c r="H501" s="66">
        <f>D501-E501</f>
        <v>-3</v>
      </c>
      <c r="I501" s="20">
        <f>IF(C501=0, "-", IF(G501/C501&lt;10, G501/C501, "&gt;999%"))</f>
        <v>-1</v>
      </c>
      <c r="J501" s="21">
        <f>IF(E501=0, "-", IF(H501/E501&lt;10, H501/E501, "&gt;999%"))</f>
        <v>-0.3</v>
      </c>
    </row>
    <row r="502" spans="1:10" x14ac:dyDescent="0.2">
      <c r="A502" s="158" t="s">
        <v>307</v>
      </c>
      <c r="B502" s="65">
        <v>1</v>
      </c>
      <c r="C502" s="66">
        <v>1</v>
      </c>
      <c r="D502" s="65">
        <v>2</v>
      </c>
      <c r="E502" s="66">
        <v>4</v>
      </c>
      <c r="F502" s="67"/>
      <c r="G502" s="65">
        <f>B502-C502</f>
        <v>0</v>
      </c>
      <c r="H502" s="66">
        <f>D502-E502</f>
        <v>-2</v>
      </c>
      <c r="I502" s="20">
        <f>IF(C502=0, "-", IF(G502/C502&lt;10, G502/C502, "&gt;999%"))</f>
        <v>0</v>
      </c>
      <c r="J502" s="21">
        <f>IF(E502=0, "-", IF(H502/E502&lt;10, H502/E502, "&gt;999%"))</f>
        <v>-0.5</v>
      </c>
    </row>
    <row r="503" spans="1:10" s="160" customFormat="1" x14ac:dyDescent="0.2">
      <c r="A503" s="178" t="s">
        <v>722</v>
      </c>
      <c r="B503" s="71">
        <v>1</v>
      </c>
      <c r="C503" s="72">
        <v>4</v>
      </c>
      <c r="D503" s="71">
        <v>12</v>
      </c>
      <c r="E503" s="72">
        <v>23</v>
      </c>
      <c r="F503" s="73"/>
      <c r="G503" s="71">
        <f>B503-C503</f>
        <v>-3</v>
      </c>
      <c r="H503" s="72">
        <f>D503-E503</f>
        <v>-11</v>
      </c>
      <c r="I503" s="37">
        <f>IF(C503=0, "-", IF(G503/C503&lt;10, G503/C503, "&gt;999%"))</f>
        <v>-0.75</v>
      </c>
      <c r="J503" s="38">
        <f>IF(E503=0, "-", IF(H503/E503&lt;10, H503/E503, "&gt;999%"))</f>
        <v>-0.47826086956521741</v>
      </c>
    </row>
    <row r="504" spans="1:10" x14ac:dyDescent="0.2">
      <c r="A504" s="177"/>
      <c r="B504" s="143"/>
      <c r="C504" s="144"/>
      <c r="D504" s="143"/>
      <c r="E504" s="144"/>
      <c r="F504" s="145"/>
      <c r="G504" s="143"/>
      <c r="H504" s="144"/>
      <c r="I504" s="151"/>
      <c r="J504" s="152"/>
    </row>
    <row r="505" spans="1:10" s="139" customFormat="1" x14ac:dyDescent="0.2">
      <c r="A505" s="159" t="s">
        <v>89</v>
      </c>
      <c r="B505" s="65"/>
      <c r="C505" s="66"/>
      <c r="D505" s="65"/>
      <c r="E505" s="66"/>
      <c r="F505" s="67"/>
      <c r="G505" s="65"/>
      <c r="H505" s="66"/>
      <c r="I505" s="20"/>
      <c r="J505" s="21"/>
    </row>
    <row r="506" spans="1:10" x14ac:dyDescent="0.2">
      <c r="A506" s="158" t="s">
        <v>604</v>
      </c>
      <c r="B506" s="65">
        <v>35</v>
      </c>
      <c r="C506" s="66">
        <v>39</v>
      </c>
      <c r="D506" s="65">
        <v>261</v>
      </c>
      <c r="E506" s="66">
        <v>306</v>
      </c>
      <c r="F506" s="67"/>
      <c r="G506" s="65">
        <f>B506-C506</f>
        <v>-4</v>
      </c>
      <c r="H506" s="66">
        <f>D506-E506</f>
        <v>-45</v>
      </c>
      <c r="I506" s="20">
        <f>IF(C506=0, "-", IF(G506/C506&lt;10, G506/C506, "&gt;999%"))</f>
        <v>-0.10256410256410256</v>
      </c>
      <c r="J506" s="21">
        <f>IF(E506=0, "-", IF(H506/E506&lt;10, H506/E506, "&gt;999%"))</f>
        <v>-0.14705882352941177</v>
      </c>
    </row>
    <row r="507" spans="1:10" x14ac:dyDescent="0.2">
      <c r="A507" s="158" t="s">
        <v>591</v>
      </c>
      <c r="B507" s="65">
        <v>0</v>
      </c>
      <c r="C507" s="66">
        <v>0</v>
      </c>
      <c r="D507" s="65">
        <v>0</v>
      </c>
      <c r="E507" s="66">
        <v>1</v>
      </c>
      <c r="F507" s="67"/>
      <c r="G507" s="65">
        <f>B507-C507</f>
        <v>0</v>
      </c>
      <c r="H507" s="66">
        <f>D507-E507</f>
        <v>-1</v>
      </c>
      <c r="I507" s="20" t="str">
        <f>IF(C507=0, "-", IF(G507/C507&lt;10, G507/C507, "&gt;999%"))</f>
        <v>-</v>
      </c>
      <c r="J507" s="21">
        <f>IF(E507=0, "-", IF(H507/E507&lt;10, H507/E507, "&gt;999%"))</f>
        <v>-1</v>
      </c>
    </row>
    <row r="508" spans="1:10" s="160" customFormat="1" x14ac:dyDescent="0.2">
      <c r="A508" s="178" t="s">
        <v>723</v>
      </c>
      <c r="B508" s="71">
        <v>35</v>
      </c>
      <c r="C508" s="72">
        <v>39</v>
      </c>
      <c r="D508" s="71">
        <v>261</v>
      </c>
      <c r="E508" s="72">
        <v>307</v>
      </c>
      <c r="F508" s="73"/>
      <c r="G508" s="71">
        <f>B508-C508</f>
        <v>-4</v>
      </c>
      <c r="H508" s="72">
        <f>D508-E508</f>
        <v>-46</v>
      </c>
      <c r="I508" s="37">
        <f>IF(C508=0, "-", IF(G508/C508&lt;10, G508/C508, "&gt;999%"))</f>
        <v>-0.10256410256410256</v>
      </c>
      <c r="J508" s="38">
        <f>IF(E508=0, "-", IF(H508/E508&lt;10, H508/E508, "&gt;999%"))</f>
        <v>-0.14983713355048861</v>
      </c>
    </row>
    <row r="509" spans="1:10" x14ac:dyDescent="0.2">
      <c r="A509" s="177"/>
      <c r="B509" s="143"/>
      <c r="C509" s="144"/>
      <c r="D509" s="143"/>
      <c r="E509" s="144"/>
      <c r="F509" s="145"/>
      <c r="G509" s="143"/>
      <c r="H509" s="144"/>
      <c r="I509" s="151"/>
      <c r="J509" s="152"/>
    </row>
    <row r="510" spans="1:10" s="139" customFormat="1" x14ac:dyDescent="0.2">
      <c r="A510" s="159" t="s">
        <v>90</v>
      </c>
      <c r="B510" s="65"/>
      <c r="C510" s="66"/>
      <c r="D510" s="65"/>
      <c r="E510" s="66"/>
      <c r="F510" s="67"/>
      <c r="G510" s="65"/>
      <c r="H510" s="66"/>
      <c r="I510" s="20"/>
      <c r="J510" s="21"/>
    </row>
    <row r="511" spans="1:10" x14ac:dyDescent="0.2">
      <c r="A511" s="158" t="s">
        <v>211</v>
      </c>
      <c r="B511" s="65">
        <v>19</v>
      </c>
      <c r="C511" s="66">
        <v>7</v>
      </c>
      <c r="D511" s="65">
        <v>160</v>
      </c>
      <c r="E511" s="66">
        <v>189</v>
      </c>
      <c r="F511" s="67"/>
      <c r="G511" s="65">
        <f t="shared" ref="G511:G519" si="92">B511-C511</f>
        <v>12</v>
      </c>
      <c r="H511" s="66">
        <f t="shared" ref="H511:H519" si="93">D511-E511</f>
        <v>-29</v>
      </c>
      <c r="I511" s="20">
        <f t="shared" ref="I511:I519" si="94">IF(C511=0, "-", IF(G511/C511&lt;10, G511/C511, "&gt;999%"))</f>
        <v>1.7142857142857142</v>
      </c>
      <c r="J511" s="21">
        <f t="shared" ref="J511:J519" si="95">IF(E511=0, "-", IF(H511/E511&lt;10, H511/E511, "&gt;999%"))</f>
        <v>-0.15343915343915343</v>
      </c>
    </row>
    <row r="512" spans="1:10" x14ac:dyDescent="0.2">
      <c r="A512" s="158" t="s">
        <v>398</v>
      </c>
      <c r="B512" s="65">
        <v>64</v>
      </c>
      <c r="C512" s="66">
        <v>0</v>
      </c>
      <c r="D512" s="65">
        <v>99</v>
      </c>
      <c r="E512" s="66">
        <v>0</v>
      </c>
      <c r="F512" s="67"/>
      <c r="G512" s="65">
        <f t="shared" si="92"/>
        <v>64</v>
      </c>
      <c r="H512" s="66">
        <f t="shared" si="93"/>
        <v>99</v>
      </c>
      <c r="I512" s="20" t="str">
        <f t="shared" si="94"/>
        <v>-</v>
      </c>
      <c r="J512" s="21" t="str">
        <f t="shared" si="95"/>
        <v>-</v>
      </c>
    </row>
    <row r="513" spans="1:10" x14ac:dyDescent="0.2">
      <c r="A513" s="158" t="s">
        <v>432</v>
      </c>
      <c r="B513" s="65">
        <v>29</v>
      </c>
      <c r="C513" s="66">
        <v>25</v>
      </c>
      <c r="D513" s="65">
        <v>306</v>
      </c>
      <c r="E513" s="66">
        <v>363</v>
      </c>
      <c r="F513" s="67"/>
      <c r="G513" s="65">
        <f t="shared" si="92"/>
        <v>4</v>
      </c>
      <c r="H513" s="66">
        <f t="shared" si="93"/>
        <v>-57</v>
      </c>
      <c r="I513" s="20">
        <f t="shared" si="94"/>
        <v>0.16</v>
      </c>
      <c r="J513" s="21">
        <f t="shared" si="95"/>
        <v>-0.15702479338842976</v>
      </c>
    </row>
    <row r="514" spans="1:10" x14ac:dyDescent="0.2">
      <c r="A514" s="158" t="s">
        <v>471</v>
      </c>
      <c r="B514" s="65">
        <v>34</v>
      </c>
      <c r="C514" s="66">
        <v>56</v>
      </c>
      <c r="D514" s="65">
        <v>429</v>
      </c>
      <c r="E514" s="66">
        <v>681</v>
      </c>
      <c r="F514" s="67"/>
      <c r="G514" s="65">
        <f t="shared" si="92"/>
        <v>-22</v>
      </c>
      <c r="H514" s="66">
        <f t="shared" si="93"/>
        <v>-252</v>
      </c>
      <c r="I514" s="20">
        <f t="shared" si="94"/>
        <v>-0.39285714285714285</v>
      </c>
      <c r="J514" s="21">
        <f t="shared" si="95"/>
        <v>-0.37004405286343611</v>
      </c>
    </row>
    <row r="515" spans="1:10" x14ac:dyDescent="0.2">
      <c r="A515" s="158" t="s">
        <v>261</v>
      </c>
      <c r="B515" s="65">
        <v>60</v>
      </c>
      <c r="C515" s="66">
        <v>42</v>
      </c>
      <c r="D515" s="65">
        <v>595</v>
      </c>
      <c r="E515" s="66">
        <v>706</v>
      </c>
      <c r="F515" s="67"/>
      <c r="G515" s="65">
        <f t="shared" si="92"/>
        <v>18</v>
      </c>
      <c r="H515" s="66">
        <f t="shared" si="93"/>
        <v>-111</v>
      </c>
      <c r="I515" s="20">
        <f t="shared" si="94"/>
        <v>0.42857142857142855</v>
      </c>
      <c r="J515" s="21">
        <f t="shared" si="95"/>
        <v>-0.15722379603399433</v>
      </c>
    </row>
    <row r="516" spans="1:10" x14ac:dyDescent="0.2">
      <c r="A516" s="158" t="s">
        <v>236</v>
      </c>
      <c r="B516" s="65">
        <v>0</v>
      </c>
      <c r="C516" s="66">
        <v>14</v>
      </c>
      <c r="D516" s="65">
        <v>28</v>
      </c>
      <c r="E516" s="66">
        <v>119</v>
      </c>
      <c r="F516" s="67"/>
      <c r="G516" s="65">
        <f t="shared" si="92"/>
        <v>-14</v>
      </c>
      <c r="H516" s="66">
        <f t="shared" si="93"/>
        <v>-91</v>
      </c>
      <c r="I516" s="20">
        <f t="shared" si="94"/>
        <v>-1</v>
      </c>
      <c r="J516" s="21">
        <f t="shared" si="95"/>
        <v>-0.76470588235294112</v>
      </c>
    </row>
    <row r="517" spans="1:10" x14ac:dyDescent="0.2">
      <c r="A517" s="158" t="s">
        <v>237</v>
      </c>
      <c r="B517" s="65">
        <v>0</v>
      </c>
      <c r="C517" s="66">
        <v>0</v>
      </c>
      <c r="D517" s="65">
        <v>3</v>
      </c>
      <c r="E517" s="66">
        <v>0</v>
      </c>
      <c r="F517" s="67"/>
      <c r="G517" s="65">
        <f t="shared" si="92"/>
        <v>0</v>
      </c>
      <c r="H517" s="66">
        <f t="shared" si="93"/>
        <v>3</v>
      </c>
      <c r="I517" s="20" t="str">
        <f t="shared" si="94"/>
        <v>-</v>
      </c>
      <c r="J517" s="21" t="str">
        <f t="shared" si="95"/>
        <v>-</v>
      </c>
    </row>
    <row r="518" spans="1:10" x14ac:dyDescent="0.2">
      <c r="A518" s="158" t="s">
        <v>284</v>
      </c>
      <c r="B518" s="65">
        <v>12</v>
      </c>
      <c r="C518" s="66">
        <v>9</v>
      </c>
      <c r="D518" s="65">
        <v>70</v>
      </c>
      <c r="E518" s="66">
        <v>269</v>
      </c>
      <c r="F518" s="67"/>
      <c r="G518" s="65">
        <f t="shared" si="92"/>
        <v>3</v>
      </c>
      <c r="H518" s="66">
        <f t="shared" si="93"/>
        <v>-199</v>
      </c>
      <c r="I518" s="20">
        <f t="shared" si="94"/>
        <v>0.33333333333333331</v>
      </c>
      <c r="J518" s="21">
        <f t="shared" si="95"/>
        <v>-0.7397769516728625</v>
      </c>
    </row>
    <row r="519" spans="1:10" s="160" customFormat="1" x14ac:dyDescent="0.2">
      <c r="A519" s="178" t="s">
        <v>724</v>
      </c>
      <c r="B519" s="71">
        <v>218</v>
      </c>
      <c r="C519" s="72">
        <v>153</v>
      </c>
      <c r="D519" s="71">
        <v>1690</v>
      </c>
      <c r="E519" s="72">
        <v>2327</v>
      </c>
      <c r="F519" s="73"/>
      <c r="G519" s="71">
        <f t="shared" si="92"/>
        <v>65</v>
      </c>
      <c r="H519" s="72">
        <f t="shared" si="93"/>
        <v>-637</v>
      </c>
      <c r="I519" s="37">
        <f t="shared" si="94"/>
        <v>0.42483660130718953</v>
      </c>
      <c r="J519" s="38">
        <f t="shared" si="95"/>
        <v>-0.27374301675977653</v>
      </c>
    </row>
    <row r="520" spans="1:10" x14ac:dyDescent="0.2">
      <c r="A520" s="177"/>
      <c r="B520" s="143"/>
      <c r="C520" s="144"/>
      <c r="D520" s="143"/>
      <c r="E520" s="144"/>
      <c r="F520" s="145"/>
      <c r="G520" s="143"/>
      <c r="H520" s="144"/>
      <c r="I520" s="151"/>
      <c r="J520" s="152"/>
    </row>
    <row r="521" spans="1:10" s="139" customFormat="1" x14ac:dyDescent="0.2">
      <c r="A521" s="159" t="s">
        <v>91</v>
      </c>
      <c r="B521" s="65"/>
      <c r="C521" s="66"/>
      <c r="D521" s="65"/>
      <c r="E521" s="66"/>
      <c r="F521" s="67"/>
      <c r="G521" s="65"/>
      <c r="H521" s="66"/>
      <c r="I521" s="20"/>
      <c r="J521" s="21"/>
    </row>
    <row r="522" spans="1:10" x14ac:dyDescent="0.2">
      <c r="A522" s="158" t="s">
        <v>433</v>
      </c>
      <c r="B522" s="65">
        <v>12</v>
      </c>
      <c r="C522" s="66">
        <v>10</v>
      </c>
      <c r="D522" s="65">
        <v>68</v>
      </c>
      <c r="E522" s="66">
        <v>19</v>
      </c>
      <c r="F522" s="67"/>
      <c r="G522" s="65">
        <f t="shared" ref="G522:G529" si="96">B522-C522</f>
        <v>2</v>
      </c>
      <c r="H522" s="66">
        <f t="shared" ref="H522:H529" si="97">D522-E522</f>
        <v>49</v>
      </c>
      <c r="I522" s="20">
        <f t="shared" ref="I522:I529" si="98">IF(C522=0, "-", IF(G522/C522&lt;10, G522/C522, "&gt;999%"))</f>
        <v>0.2</v>
      </c>
      <c r="J522" s="21">
        <f t="shared" ref="J522:J529" si="99">IF(E522=0, "-", IF(H522/E522&lt;10, H522/E522, "&gt;999%"))</f>
        <v>2.5789473684210527</v>
      </c>
    </row>
    <row r="523" spans="1:10" x14ac:dyDescent="0.2">
      <c r="A523" s="158" t="s">
        <v>399</v>
      </c>
      <c r="B523" s="65">
        <v>0</v>
      </c>
      <c r="C523" s="66">
        <v>0</v>
      </c>
      <c r="D523" s="65">
        <v>0</v>
      </c>
      <c r="E523" s="66">
        <v>3</v>
      </c>
      <c r="F523" s="67"/>
      <c r="G523" s="65">
        <f t="shared" si="96"/>
        <v>0</v>
      </c>
      <c r="H523" s="66">
        <f t="shared" si="97"/>
        <v>-3</v>
      </c>
      <c r="I523" s="20" t="str">
        <f t="shared" si="98"/>
        <v>-</v>
      </c>
      <c r="J523" s="21">
        <f t="shared" si="99"/>
        <v>-1</v>
      </c>
    </row>
    <row r="524" spans="1:10" x14ac:dyDescent="0.2">
      <c r="A524" s="158" t="s">
        <v>564</v>
      </c>
      <c r="B524" s="65">
        <v>68</v>
      </c>
      <c r="C524" s="66">
        <v>35</v>
      </c>
      <c r="D524" s="65">
        <v>297</v>
      </c>
      <c r="E524" s="66">
        <v>176</v>
      </c>
      <c r="F524" s="67"/>
      <c r="G524" s="65">
        <f t="shared" si="96"/>
        <v>33</v>
      </c>
      <c r="H524" s="66">
        <f t="shared" si="97"/>
        <v>121</v>
      </c>
      <c r="I524" s="20">
        <f t="shared" si="98"/>
        <v>0.94285714285714284</v>
      </c>
      <c r="J524" s="21">
        <f t="shared" si="99"/>
        <v>0.6875</v>
      </c>
    </row>
    <row r="525" spans="1:10" x14ac:dyDescent="0.2">
      <c r="A525" s="158" t="s">
        <v>472</v>
      </c>
      <c r="B525" s="65">
        <v>13</v>
      </c>
      <c r="C525" s="66">
        <v>17</v>
      </c>
      <c r="D525" s="65">
        <v>104</v>
      </c>
      <c r="E525" s="66">
        <v>81</v>
      </c>
      <c r="F525" s="67"/>
      <c r="G525" s="65">
        <f t="shared" si="96"/>
        <v>-4</v>
      </c>
      <c r="H525" s="66">
        <f t="shared" si="97"/>
        <v>23</v>
      </c>
      <c r="I525" s="20">
        <f t="shared" si="98"/>
        <v>-0.23529411764705882</v>
      </c>
      <c r="J525" s="21">
        <f t="shared" si="99"/>
        <v>0.2839506172839506</v>
      </c>
    </row>
    <row r="526" spans="1:10" x14ac:dyDescent="0.2">
      <c r="A526" s="158" t="s">
        <v>313</v>
      </c>
      <c r="B526" s="65">
        <v>0</v>
      </c>
      <c r="C526" s="66">
        <v>0</v>
      </c>
      <c r="D526" s="65">
        <v>0</v>
      </c>
      <c r="E526" s="66">
        <v>1</v>
      </c>
      <c r="F526" s="67"/>
      <c r="G526" s="65">
        <f t="shared" si="96"/>
        <v>0</v>
      </c>
      <c r="H526" s="66">
        <f t="shared" si="97"/>
        <v>-1</v>
      </c>
      <c r="I526" s="20" t="str">
        <f t="shared" si="98"/>
        <v>-</v>
      </c>
      <c r="J526" s="21">
        <f t="shared" si="99"/>
        <v>-1</v>
      </c>
    </row>
    <row r="527" spans="1:10" x14ac:dyDescent="0.2">
      <c r="A527" s="158" t="s">
        <v>379</v>
      </c>
      <c r="B527" s="65">
        <v>0</v>
      </c>
      <c r="C527" s="66">
        <v>13</v>
      </c>
      <c r="D527" s="65">
        <v>15</v>
      </c>
      <c r="E527" s="66">
        <v>44</v>
      </c>
      <c r="F527" s="67"/>
      <c r="G527" s="65">
        <f t="shared" si="96"/>
        <v>-13</v>
      </c>
      <c r="H527" s="66">
        <f t="shared" si="97"/>
        <v>-29</v>
      </c>
      <c r="I527" s="20">
        <f t="shared" si="98"/>
        <v>-1</v>
      </c>
      <c r="J527" s="21">
        <f t="shared" si="99"/>
        <v>-0.65909090909090906</v>
      </c>
    </row>
    <row r="528" spans="1:10" x14ac:dyDescent="0.2">
      <c r="A528" s="158" t="s">
        <v>400</v>
      </c>
      <c r="B528" s="65">
        <v>0</v>
      </c>
      <c r="C528" s="66">
        <v>1</v>
      </c>
      <c r="D528" s="65">
        <v>9</v>
      </c>
      <c r="E528" s="66">
        <v>13</v>
      </c>
      <c r="F528" s="67"/>
      <c r="G528" s="65">
        <f t="shared" si="96"/>
        <v>-1</v>
      </c>
      <c r="H528" s="66">
        <f t="shared" si="97"/>
        <v>-4</v>
      </c>
      <c r="I528" s="20">
        <f t="shared" si="98"/>
        <v>-1</v>
      </c>
      <c r="J528" s="21">
        <f t="shared" si="99"/>
        <v>-0.30769230769230771</v>
      </c>
    </row>
    <row r="529" spans="1:10" s="160" customFormat="1" x14ac:dyDescent="0.2">
      <c r="A529" s="178" t="s">
        <v>725</v>
      </c>
      <c r="B529" s="71">
        <v>93</v>
      </c>
      <c r="C529" s="72">
        <v>76</v>
      </c>
      <c r="D529" s="71">
        <v>493</v>
      </c>
      <c r="E529" s="72">
        <v>337</v>
      </c>
      <c r="F529" s="73"/>
      <c r="G529" s="71">
        <f t="shared" si="96"/>
        <v>17</v>
      </c>
      <c r="H529" s="72">
        <f t="shared" si="97"/>
        <v>156</v>
      </c>
      <c r="I529" s="37">
        <f t="shared" si="98"/>
        <v>0.22368421052631579</v>
      </c>
      <c r="J529" s="38">
        <f t="shared" si="99"/>
        <v>0.4629080118694362</v>
      </c>
    </row>
    <row r="530" spans="1:10" x14ac:dyDescent="0.2">
      <c r="A530" s="177"/>
      <c r="B530" s="143"/>
      <c r="C530" s="144"/>
      <c r="D530" s="143"/>
      <c r="E530" s="144"/>
      <c r="F530" s="145"/>
      <c r="G530" s="143"/>
      <c r="H530" s="144"/>
      <c r="I530" s="151"/>
      <c r="J530" s="152"/>
    </row>
    <row r="531" spans="1:10" s="139" customFormat="1" x14ac:dyDescent="0.2">
      <c r="A531" s="159" t="s">
        <v>92</v>
      </c>
      <c r="B531" s="65"/>
      <c r="C531" s="66"/>
      <c r="D531" s="65"/>
      <c r="E531" s="66"/>
      <c r="F531" s="67"/>
      <c r="G531" s="65"/>
      <c r="H531" s="66"/>
      <c r="I531" s="20"/>
      <c r="J531" s="21"/>
    </row>
    <row r="532" spans="1:10" x14ac:dyDescent="0.2">
      <c r="A532" s="158" t="s">
        <v>331</v>
      </c>
      <c r="B532" s="65">
        <v>6</v>
      </c>
      <c r="C532" s="66">
        <v>8</v>
      </c>
      <c r="D532" s="65">
        <v>55</v>
      </c>
      <c r="E532" s="66">
        <v>67</v>
      </c>
      <c r="F532" s="67"/>
      <c r="G532" s="65">
        <f t="shared" ref="G532:G540" si="100">B532-C532</f>
        <v>-2</v>
      </c>
      <c r="H532" s="66">
        <f t="shared" ref="H532:H540" si="101">D532-E532</f>
        <v>-12</v>
      </c>
      <c r="I532" s="20">
        <f t="shared" ref="I532:I540" si="102">IF(C532=0, "-", IF(G532/C532&lt;10, G532/C532, "&gt;999%"))</f>
        <v>-0.25</v>
      </c>
      <c r="J532" s="21">
        <f t="shared" ref="J532:J540" si="103">IF(E532=0, "-", IF(H532/E532&lt;10, H532/E532, "&gt;999%"))</f>
        <v>-0.17910447761194029</v>
      </c>
    </row>
    <row r="533" spans="1:10" x14ac:dyDescent="0.2">
      <c r="A533" s="158" t="s">
        <v>434</v>
      </c>
      <c r="B533" s="65">
        <v>360</v>
      </c>
      <c r="C533" s="66">
        <v>273</v>
      </c>
      <c r="D533" s="65">
        <v>2473</v>
      </c>
      <c r="E533" s="66">
        <v>3625</v>
      </c>
      <c r="F533" s="67"/>
      <c r="G533" s="65">
        <f t="shared" si="100"/>
        <v>87</v>
      </c>
      <c r="H533" s="66">
        <f t="shared" si="101"/>
        <v>-1152</v>
      </c>
      <c r="I533" s="20">
        <f t="shared" si="102"/>
        <v>0.31868131868131866</v>
      </c>
      <c r="J533" s="21">
        <f t="shared" si="103"/>
        <v>-0.31779310344827588</v>
      </c>
    </row>
    <row r="534" spans="1:10" x14ac:dyDescent="0.2">
      <c r="A534" s="158" t="s">
        <v>238</v>
      </c>
      <c r="B534" s="65">
        <v>59</v>
      </c>
      <c r="C534" s="66">
        <v>45</v>
      </c>
      <c r="D534" s="65">
        <v>545</v>
      </c>
      <c r="E534" s="66">
        <v>954</v>
      </c>
      <c r="F534" s="67"/>
      <c r="G534" s="65">
        <f t="shared" si="100"/>
        <v>14</v>
      </c>
      <c r="H534" s="66">
        <f t="shared" si="101"/>
        <v>-409</v>
      </c>
      <c r="I534" s="20">
        <f t="shared" si="102"/>
        <v>0.31111111111111112</v>
      </c>
      <c r="J534" s="21">
        <f t="shared" si="103"/>
        <v>-0.42872117400419285</v>
      </c>
    </row>
    <row r="535" spans="1:10" x14ac:dyDescent="0.2">
      <c r="A535" s="158" t="s">
        <v>262</v>
      </c>
      <c r="B535" s="65">
        <v>1</v>
      </c>
      <c r="C535" s="66">
        <v>5</v>
      </c>
      <c r="D535" s="65">
        <v>73</v>
      </c>
      <c r="E535" s="66">
        <v>46</v>
      </c>
      <c r="F535" s="67"/>
      <c r="G535" s="65">
        <f t="shared" si="100"/>
        <v>-4</v>
      </c>
      <c r="H535" s="66">
        <f t="shared" si="101"/>
        <v>27</v>
      </c>
      <c r="I535" s="20">
        <f t="shared" si="102"/>
        <v>-0.8</v>
      </c>
      <c r="J535" s="21">
        <f t="shared" si="103"/>
        <v>0.58695652173913049</v>
      </c>
    </row>
    <row r="536" spans="1:10" x14ac:dyDescent="0.2">
      <c r="A536" s="158" t="s">
        <v>263</v>
      </c>
      <c r="B536" s="65">
        <v>6</v>
      </c>
      <c r="C536" s="66">
        <v>8</v>
      </c>
      <c r="D536" s="65">
        <v>145</v>
      </c>
      <c r="E536" s="66">
        <v>359</v>
      </c>
      <c r="F536" s="67"/>
      <c r="G536" s="65">
        <f t="shared" si="100"/>
        <v>-2</v>
      </c>
      <c r="H536" s="66">
        <f t="shared" si="101"/>
        <v>-214</v>
      </c>
      <c r="I536" s="20">
        <f t="shared" si="102"/>
        <v>-0.25</v>
      </c>
      <c r="J536" s="21">
        <f t="shared" si="103"/>
        <v>-0.59610027855153203</v>
      </c>
    </row>
    <row r="537" spans="1:10" x14ac:dyDescent="0.2">
      <c r="A537" s="158" t="s">
        <v>473</v>
      </c>
      <c r="B537" s="65">
        <v>96</v>
      </c>
      <c r="C537" s="66">
        <v>86</v>
      </c>
      <c r="D537" s="65">
        <v>1163</v>
      </c>
      <c r="E537" s="66">
        <v>2059</v>
      </c>
      <c r="F537" s="67"/>
      <c r="G537" s="65">
        <f t="shared" si="100"/>
        <v>10</v>
      </c>
      <c r="H537" s="66">
        <f t="shared" si="101"/>
        <v>-896</v>
      </c>
      <c r="I537" s="20">
        <f t="shared" si="102"/>
        <v>0.11627906976744186</v>
      </c>
      <c r="J537" s="21">
        <f t="shared" si="103"/>
        <v>-0.43516270033997084</v>
      </c>
    </row>
    <row r="538" spans="1:10" x14ac:dyDescent="0.2">
      <c r="A538" s="158" t="s">
        <v>239</v>
      </c>
      <c r="B538" s="65">
        <v>21</v>
      </c>
      <c r="C538" s="66">
        <v>15</v>
      </c>
      <c r="D538" s="65">
        <v>239</v>
      </c>
      <c r="E538" s="66">
        <v>187</v>
      </c>
      <c r="F538" s="67"/>
      <c r="G538" s="65">
        <f t="shared" si="100"/>
        <v>6</v>
      </c>
      <c r="H538" s="66">
        <f t="shared" si="101"/>
        <v>52</v>
      </c>
      <c r="I538" s="20">
        <f t="shared" si="102"/>
        <v>0.4</v>
      </c>
      <c r="J538" s="21">
        <f t="shared" si="103"/>
        <v>0.27807486631016043</v>
      </c>
    </row>
    <row r="539" spans="1:10" x14ac:dyDescent="0.2">
      <c r="A539" s="158" t="s">
        <v>401</v>
      </c>
      <c r="B539" s="65">
        <v>185</v>
      </c>
      <c r="C539" s="66">
        <v>191</v>
      </c>
      <c r="D539" s="65">
        <v>1338</v>
      </c>
      <c r="E539" s="66">
        <v>2290</v>
      </c>
      <c r="F539" s="67"/>
      <c r="G539" s="65">
        <f t="shared" si="100"/>
        <v>-6</v>
      </c>
      <c r="H539" s="66">
        <f t="shared" si="101"/>
        <v>-952</v>
      </c>
      <c r="I539" s="20">
        <f t="shared" si="102"/>
        <v>-3.1413612565445025E-2</v>
      </c>
      <c r="J539" s="21">
        <f t="shared" si="103"/>
        <v>-0.41572052401746723</v>
      </c>
    </row>
    <row r="540" spans="1:10" s="160" customFormat="1" x14ac:dyDescent="0.2">
      <c r="A540" s="178" t="s">
        <v>726</v>
      </c>
      <c r="B540" s="71">
        <v>734</v>
      </c>
      <c r="C540" s="72">
        <v>631</v>
      </c>
      <c r="D540" s="71">
        <v>6031</v>
      </c>
      <c r="E540" s="72">
        <v>9587</v>
      </c>
      <c r="F540" s="73"/>
      <c r="G540" s="71">
        <f t="shared" si="100"/>
        <v>103</v>
      </c>
      <c r="H540" s="72">
        <f t="shared" si="101"/>
        <v>-3556</v>
      </c>
      <c r="I540" s="37">
        <f t="shared" si="102"/>
        <v>0.16323296354992076</v>
      </c>
      <c r="J540" s="38">
        <f t="shared" si="103"/>
        <v>-0.37091895274851361</v>
      </c>
    </row>
    <row r="541" spans="1:10" x14ac:dyDescent="0.2">
      <c r="A541" s="177"/>
      <c r="B541" s="143"/>
      <c r="C541" s="144"/>
      <c r="D541" s="143"/>
      <c r="E541" s="144"/>
      <c r="F541" s="145"/>
      <c r="G541" s="143"/>
      <c r="H541" s="144"/>
      <c r="I541" s="151"/>
      <c r="J541" s="152"/>
    </row>
    <row r="542" spans="1:10" s="139" customFormat="1" x14ac:dyDescent="0.2">
      <c r="A542" s="159" t="s">
        <v>93</v>
      </c>
      <c r="B542" s="65"/>
      <c r="C542" s="66"/>
      <c r="D542" s="65"/>
      <c r="E542" s="66"/>
      <c r="F542" s="67"/>
      <c r="G542" s="65"/>
      <c r="H542" s="66"/>
      <c r="I542" s="20"/>
      <c r="J542" s="21"/>
    </row>
    <row r="543" spans="1:10" x14ac:dyDescent="0.2">
      <c r="A543" s="158" t="s">
        <v>212</v>
      </c>
      <c r="B543" s="65">
        <v>137</v>
      </c>
      <c r="C543" s="66">
        <v>136</v>
      </c>
      <c r="D543" s="65">
        <v>906</v>
      </c>
      <c r="E543" s="66">
        <v>741</v>
      </c>
      <c r="F543" s="67"/>
      <c r="G543" s="65">
        <f t="shared" ref="G543:G550" si="104">B543-C543</f>
        <v>1</v>
      </c>
      <c r="H543" s="66">
        <f t="shared" ref="H543:H550" si="105">D543-E543</f>
        <v>165</v>
      </c>
      <c r="I543" s="20">
        <f t="shared" ref="I543:I550" si="106">IF(C543=0, "-", IF(G543/C543&lt;10, G543/C543, "&gt;999%"))</f>
        <v>7.3529411764705881E-3</v>
      </c>
      <c r="J543" s="21">
        <f t="shared" ref="J543:J550" si="107">IF(E543=0, "-", IF(H543/E543&lt;10, H543/E543, "&gt;999%"))</f>
        <v>0.22267206477732793</v>
      </c>
    </row>
    <row r="544" spans="1:10" x14ac:dyDescent="0.2">
      <c r="A544" s="158" t="s">
        <v>435</v>
      </c>
      <c r="B544" s="65">
        <v>0</v>
      </c>
      <c r="C544" s="66">
        <v>0</v>
      </c>
      <c r="D544" s="65">
        <v>0</v>
      </c>
      <c r="E544" s="66">
        <v>23</v>
      </c>
      <c r="F544" s="67"/>
      <c r="G544" s="65">
        <f t="shared" si="104"/>
        <v>0</v>
      </c>
      <c r="H544" s="66">
        <f t="shared" si="105"/>
        <v>-23</v>
      </c>
      <c r="I544" s="20" t="str">
        <f t="shared" si="106"/>
        <v>-</v>
      </c>
      <c r="J544" s="21">
        <f t="shared" si="107"/>
        <v>-1</v>
      </c>
    </row>
    <row r="545" spans="1:10" x14ac:dyDescent="0.2">
      <c r="A545" s="158" t="s">
        <v>380</v>
      </c>
      <c r="B545" s="65">
        <v>31</v>
      </c>
      <c r="C545" s="66">
        <v>7</v>
      </c>
      <c r="D545" s="65">
        <v>116</v>
      </c>
      <c r="E545" s="66">
        <v>227</v>
      </c>
      <c r="F545" s="67"/>
      <c r="G545" s="65">
        <f t="shared" si="104"/>
        <v>24</v>
      </c>
      <c r="H545" s="66">
        <f t="shared" si="105"/>
        <v>-111</v>
      </c>
      <c r="I545" s="20">
        <f t="shared" si="106"/>
        <v>3.4285714285714284</v>
      </c>
      <c r="J545" s="21">
        <f t="shared" si="107"/>
        <v>-0.48898678414096919</v>
      </c>
    </row>
    <row r="546" spans="1:10" x14ac:dyDescent="0.2">
      <c r="A546" s="158" t="s">
        <v>381</v>
      </c>
      <c r="B546" s="65">
        <v>32</v>
      </c>
      <c r="C546" s="66">
        <v>21</v>
      </c>
      <c r="D546" s="65">
        <v>423</v>
      </c>
      <c r="E546" s="66">
        <v>253</v>
      </c>
      <c r="F546" s="67"/>
      <c r="G546" s="65">
        <f t="shared" si="104"/>
        <v>11</v>
      </c>
      <c r="H546" s="66">
        <f t="shared" si="105"/>
        <v>170</v>
      </c>
      <c r="I546" s="20">
        <f t="shared" si="106"/>
        <v>0.52380952380952384</v>
      </c>
      <c r="J546" s="21">
        <f t="shared" si="107"/>
        <v>0.67193675889328064</v>
      </c>
    </row>
    <row r="547" spans="1:10" x14ac:dyDescent="0.2">
      <c r="A547" s="158" t="s">
        <v>402</v>
      </c>
      <c r="B547" s="65">
        <v>17</v>
      </c>
      <c r="C547" s="66">
        <v>6</v>
      </c>
      <c r="D547" s="65">
        <v>124</v>
      </c>
      <c r="E547" s="66">
        <v>159</v>
      </c>
      <c r="F547" s="67"/>
      <c r="G547" s="65">
        <f t="shared" si="104"/>
        <v>11</v>
      </c>
      <c r="H547" s="66">
        <f t="shared" si="105"/>
        <v>-35</v>
      </c>
      <c r="I547" s="20">
        <f t="shared" si="106"/>
        <v>1.8333333333333333</v>
      </c>
      <c r="J547" s="21">
        <f t="shared" si="107"/>
        <v>-0.22012578616352202</v>
      </c>
    </row>
    <row r="548" spans="1:10" x14ac:dyDescent="0.2">
      <c r="A548" s="158" t="s">
        <v>213</v>
      </c>
      <c r="B548" s="65">
        <v>118</v>
      </c>
      <c r="C548" s="66">
        <v>106</v>
      </c>
      <c r="D548" s="65">
        <v>874</v>
      </c>
      <c r="E548" s="66">
        <v>2075</v>
      </c>
      <c r="F548" s="67"/>
      <c r="G548" s="65">
        <f t="shared" si="104"/>
        <v>12</v>
      </c>
      <c r="H548" s="66">
        <f t="shared" si="105"/>
        <v>-1201</v>
      </c>
      <c r="I548" s="20">
        <f t="shared" si="106"/>
        <v>0.11320754716981132</v>
      </c>
      <c r="J548" s="21">
        <f t="shared" si="107"/>
        <v>-0.5787951807228916</v>
      </c>
    </row>
    <row r="549" spans="1:10" x14ac:dyDescent="0.2">
      <c r="A549" s="158" t="s">
        <v>403</v>
      </c>
      <c r="B549" s="65">
        <v>61</v>
      </c>
      <c r="C549" s="66">
        <v>70</v>
      </c>
      <c r="D549" s="65">
        <v>728</v>
      </c>
      <c r="E549" s="66">
        <v>1249</v>
      </c>
      <c r="F549" s="67"/>
      <c r="G549" s="65">
        <f t="shared" si="104"/>
        <v>-9</v>
      </c>
      <c r="H549" s="66">
        <f t="shared" si="105"/>
        <v>-521</v>
      </c>
      <c r="I549" s="20">
        <f t="shared" si="106"/>
        <v>-0.12857142857142856</v>
      </c>
      <c r="J549" s="21">
        <f t="shared" si="107"/>
        <v>-0.41713370696557245</v>
      </c>
    </row>
    <row r="550" spans="1:10" s="160" customFormat="1" x14ac:dyDescent="0.2">
      <c r="A550" s="178" t="s">
        <v>727</v>
      </c>
      <c r="B550" s="71">
        <v>396</v>
      </c>
      <c r="C550" s="72">
        <v>346</v>
      </c>
      <c r="D550" s="71">
        <v>3171</v>
      </c>
      <c r="E550" s="72">
        <v>4727</v>
      </c>
      <c r="F550" s="73"/>
      <c r="G550" s="71">
        <f t="shared" si="104"/>
        <v>50</v>
      </c>
      <c r="H550" s="72">
        <f t="shared" si="105"/>
        <v>-1556</v>
      </c>
      <c r="I550" s="37">
        <f t="shared" si="106"/>
        <v>0.14450867052023122</v>
      </c>
      <c r="J550" s="38">
        <f t="shared" si="107"/>
        <v>-0.32917283689443622</v>
      </c>
    </row>
    <row r="551" spans="1:10" x14ac:dyDescent="0.2">
      <c r="A551" s="177"/>
      <c r="B551" s="143"/>
      <c r="C551" s="144"/>
      <c r="D551" s="143"/>
      <c r="E551" s="144"/>
      <c r="F551" s="145"/>
      <c r="G551" s="143"/>
      <c r="H551" s="144"/>
      <c r="I551" s="151"/>
      <c r="J551" s="152"/>
    </row>
    <row r="552" spans="1:10" s="139" customFormat="1" x14ac:dyDescent="0.2">
      <c r="A552" s="159" t="s">
        <v>94</v>
      </c>
      <c r="B552" s="65"/>
      <c r="C552" s="66"/>
      <c r="D552" s="65"/>
      <c r="E552" s="66"/>
      <c r="F552" s="67"/>
      <c r="G552" s="65"/>
      <c r="H552" s="66"/>
      <c r="I552" s="20"/>
      <c r="J552" s="21"/>
    </row>
    <row r="553" spans="1:10" x14ac:dyDescent="0.2">
      <c r="A553" s="158" t="s">
        <v>332</v>
      </c>
      <c r="B553" s="65">
        <v>8</v>
      </c>
      <c r="C553" s="66">
        <v>15</v>
      </c>
      <c r="D553" s="65">
        <v>106</v>
      </c>
      <c r="E553" s="66">
        <v>149</v>
      </c>
      <c r="F553" s="67"/>
      <c r="G553" s="65">
        <f t="shared" ref="G553:G577" si="108">B553-C553</f>
        <v>-7</v>
      </c>
      <c r="H553" s="66">
        <f t="shared" ref="H553:H577" si="109">D553-E553</f>
        <v>-43</v>
      </c>
      <c r="I553" s="20">
        <f t="shared" ref="I553:I577" si="110">IF(C553=0, "-", IF(G553/C553&lt;10, G553/C553, "&gt;999%"))</f>
        <v>-0.46666666666666667</v>
      </c>
      <c r="J553" s="21">
        <f t="shared" ref="J553:J577" si="111">IF(E553=0, "-", IF(H553/E553&lt;10, H553/E553, "&gt;999%"))</f>
        <v>-0.28859060402684567</v>
      </c>
    </row>
    <row r="554" spans="1:10" x14ac:dyDescent="0.2">
      <c r="A554" s="158" t="s">
        <v>264</v>
      </c>
      <c r="B554" s="65">
        <v>350</v>
      </c>
      <c r="C554" s="66">
        <v>346</v>
      </c>
      <c r="D554" s="65">
        <v>3160</v>
      </c>
      <c r="E554" s="66">
        <v>4402</v>
      </c>
      <c r="F554" s="67"/>
      <c r="G554" s="65">
        <f t="shared" si="108"/>
        <v>4</v>
      </c>
      <c r="H554" s="66">
        <f t="shared" si="109"/>
        <v>-1242</v>
      </c>
      <c r="I554" s="20">
        <f t="shared" si="110"/>
        <v>1.1560693641618497E-2</v>
      </c>
      <c r="J554" s="21">
        <f t="shared" si="111"/>
        <v>-0.28214447978191731</v>
      </c>
    </row>
    <row r="555" spans="1:10" x14ac:dyDescent="0.2">
      <c r="A555" s="158" t="s">
        <v>404</v>
      </c>
      <c r="B555" s="65">
        <v>251</v>
      </c>
      <c r="C555" s="66">
        <v>219</v>
      </c>
      <c r="D555" s="65">
        <v>1868</v>
      </c>
      <c r="E555" s="66">
        <v>2330</v>
      </c>
      <c r="F555" s="67"/>
      <c r="G555" s="65">
        <f t="shared" si="108"/>
        <v>32</v>
      </c>
      <c r="H555" s="66">
        <f t="shared" si="109"/>
        <v>-462</v>
      </c>
      <c r="I555" s="20">
        <f t="shared" si="110"/>
        <v>0.14611872146118721</v>
      </c>
      <c r="J555" s="21">
        <f t="shared" si="111"/>
        <v>-0.19828326180257511</v>
      </c>
    </row>
    <row r="556" spans="1:10" x14ac:dyDescent="0.2">
      <c r="A556" s="158" t="s">
        <v>519</v>
      </c>
      <c r="B556" s="65">
        <v>1</v>
      </c>
      <c r="C556" s="66">
        <v>1</v>
      </c>
      <c r="D556" s="65">
        <v>30</v>
      </c>
      <c r="E556" s="66">
        <v>26</v>
      </c>
      <c r="F556" s="67"/>
      <c r="G556" s="65">
        <f t="shared" si="108"/>
        <v>0</v>
      </c>
      <c r="H556" s="66">
        <f t="shared" si="109"/>
        <v>4</v>
      </c>
      <c r="I556" s="20">
        <f t="shared" si="110"/>
        <v>0</v>
      </c>
      <c r="J556" s="21">
        <f t="shared" si="111"/>
        <v>0.15384615384615385</v>
      </c>
    </row>
    <row r="557" spans="1:10" x14ac:dyDescent="0.2">
      <c r="A557" s="158" t="s">
        <v>240</v>
      </c>
      <c r="B557" s="65">
        <v>460</v>
      </c>
      <c r="C557" s="66">
        <v>682</v>
      </c>
      <c r="D557" s="65">
        <v>4897</v>
      </c>
      <c r="E557" s="66">
        <v>7392</v>
      </c>
      <c r="F557" s="67"/>
      <c r="G557" s="65">
        <f t="shared" si="108"/>
        <v>-222</v>
      </c>
      <c r="H557" s="66">
        <f t="shared" si="109"/>
        <v>-2495</v>
      </c>
      <c r="I557" s="20">
        <f t="shared" si="110"/>
        <v>-0.3255131964809384</v>
      </c>
      <c r="J557" s="21">
        <f t="shared" si="111"/>
        <v>-0.33752705627705626</v>
      </c>
    </row>
    <row r="558" spans="1:10" x14ac:dyDescent="0.2">
      <c r="A558" s="158" t="s">
        <v>474</v>
      </c>
      <c r="B558" s="65">
        <v>0</v>
      </c>
      <c r="C558" s="66">
        <v>0</v>
      </c>
      <c r="D558" s="65">
        <v>0</v>
      </c>
      <c r="E558" s="66">
        <v>1</v>
      </c>
      <c r="F558" s="67"/>
      <c r="G558" s="65">
        <f t="shared" si="108"/>
        <v>0</v>
      </c>
      <c r="H558" s="66">
        <f t="shared" si="109"/>
        <v>-1</v>
      </c>
      <c r="I558" s="20" t="str">
        <f t="shared" si="110"/>
        <v>-</v>
      </c>
      <c r="J558" s="21">
        <f t="shared" si="111"/>
        <v>-1</v>
      </c>
    </row>
    <row r="559" spans="1:10" x14ac:dyDescent="0.2">
      <c r="A559" s="158" t="s">
        <v>475</v>
      </c>
      <c r="B559" s="65">
        <v>70</v>
      </c>
      <c r="C559" s="66">
        <v>32</v>
      </c>
      <c r="D559" s="65">
        <v>447</v>
      </c>
      <c r="E559" s="66">
        <v>492</v>
      </c>
      <c r="F559" s="67"/>
      <c r="G559" s="65">
        <f t="shared" si="108"/>
        <v>38</v>
      </c>
      <c r="H559" s="66">
        <f t="shared" si="109"/>
        <v>-45</v>
      </c>
      <c r="I559" s="20">
        <f t="shared" si="110"/>
        <v>1.1875</v>
      </c>
      <c r="J559" s="21">
        <f t="shared" si="111"/>
        <v>-9.1463414634146339E-2</v>
      </c>
    </row>
    <row r="560" spans="1:10" x14ac:dyDescent="0.2">
      <c r="A560" s="158" t="s">
        <v>321</v>
      </c>
      <c r="B560" s="65">
        <v>9</v>
      </c>
      <c r="C560" s="66">
        <v>14</v>
      </c>
      <c r="D560" s="65">
        <v>69</v>
      </c>
      <c r="E560" s="66">
        <v>52</v>
      </c>
      <c r="F560" s="67"/>
      <c r="G560" s="65">
        <f t="shared" si="108"/>
        <v>-5</v>
      </c>
      <c r="H560" s="66">
        <f t="shared" si="109"/>
        <v>17</v>
      </c>
      <c r="I560" s="20">
        <f t="shared" si="110"/>
        <v>-0.35714285714285715</v>
      </c>
      <c r="J560" s="21">
        <f t="shared" si="111"/>
        <v>0.32692307692307693</v>
      </c>
    </row>
    <row r="561" spans="1:10" x14ac:dyDescent="0.2">
      <c r="A561" s="158" t="s">
        <v>517</v>
      </c>
      <c r="B561" s="65">
        <v>20</v>
      </c>
      <c r="C561" s="66">
        <v>39</v>
      </c>
      <c r="D561" s="65">
        <v>287</v>
      </c>
      <c r="E561" s="66">
        <v>582</v>
      </c>
      <c r="F561" s="67"/>
      <c r="G561" s="65">
        <f t="shared" si="108"/>
        <v>-19</v>
      </c>
      <c r="H561" s="66">
        <f t="shared" si="109"/>
        <v>-295</v>
      </c>
      <c r="I561" s="20">
        <f t="shared" si="110"/>
        <v>-0.48717948717948717</v>
      </c>
      <c r="J561" s="21">
        <f t="shared" si="111"/>
        <v>-0.50687285223367695</v>
      </c>
    </row>
    <row r="562" spans="1:10" x14ac:dyDescent="0.2">
      <c r="A562" s="158" t="s">
        <v>534</v>
      </c>
      <c r="B562" s="65">
        <v>747</v>
      </c>
      <c r="C562" s="66">
        <v>133</v>
      </c>
      <c r="D562" s="65">
        <v>3596</v>
      </c>
      <c r="E562" s="66">
        <v>1790</v>
      </c>
      <c r="F562" s="67"/>
      <c r="G562" s="65">
        <f t="shared" si="108"/>
        <v>614</v>
      </c>
      <c r="H562" s="66">
        <f t="shared" si="109"/>
        <v>1806</v>
      </c>
      <c r="I562" s="20">
        <f t="shared" si="110"/>
        <v>4.6165413533834583</v>
      </c>
      <c r="J562" s="21">
        <f t="shared" si="111"/>
        <v>1.0089385474860335</v>
      </c>
    </row>
    <row r="563" spans="1:10" x14ac:dyDescent="0.2">
      <c r="A563" s="158" t="s">
        <v>545</v>
      </c>
      <c r="B563" s="65">
        <v>255</v>
      </c>
      <c r="C563" s="66">
        <v>115</v>
      </c>
      <c r="D563" s="65">
        <v>1881</v>
      </c>
      <c r="E563" s="66">
        <v>2225</v>
      </c>
      <c r="F563" s="67"/>
      <c r="G563" s="65">
        <f t="shared" si="108"/>
        <v>140</v>
      </c>
      <c r="H563" s="66">
        <f t="shared" si="109"/>
        <v>-344</v>
      </c>
      <c r="I563" s="20">
        <f t="shared" si="110"/>
        <v>1.2173913043478262</v>
      </c>
      <c r="J563" s="21">
        <f t="shared" si="111"/>
        <v>-0.1546067415730337</v>
      </c>
    </row>
    <row r="564" spans="1:10" x14ac:dyDescent="0.2">
      <c r="A564" s="158" t="s">
        <v>565</v>
      </c>
      <c r="B564" s="65">
        <v>909</v>
      </c>
      <c r="C564" s="66">
        <v>584</v>
      </c>
      <c r="D564" s="65">
        <v>6215</v>
      </c>
      <c r="E564" s="66">
        <v>6773</v>
      </c>
      <c r="F564" s="67"/>
      <c r="G564" s="65">
        <f t="shared" si="108"/>
        <v>325</v>
      </c>
      <c r="H564" s="66">
        <f t="shared" si="109"/>
        <v>-558</v>
      </c>
      <c r="I564" s="20">
        <f t="shared" si="110"/>
        <v>0.55650684931506844</v>
      </c>
      <c r="J564" s="21">
        <f t="shared" si="111"/>
        <v>-8.2385944190166843E-2</v>
      </c>
    </row>
    <row r="565" spans="1:10" x14ac:dyDescent="0.2">
      <c r="A565" s="158" t="s">
        <v>476</v>
      </c>
      <c r="B565" s="65">
        <v>246</v>
      </c>
      <c r="C565" s="66">
        <v>399</v>
      </c>
      <c r="D565" s="65">
        <v>2673</v>
      </c>
      <c r="E565" s="66">
        <v>3751</v>
      </c>
      <c r="F565" s="67"/>
      <c r="G565" s="65">
        <f t="shared" si="108"/>
        <v>-153</v>
      </c>
      <c r="H565" s="66">
        <f t="shared" si="109"/>
        <v>-1078</v>
      </c>
      <c r="I565" s="20">
        <f t="shared" si="110"/>
        <v>-0.38345864661654133</v>
      </c>
      <c r="J565" s="21">
        <f t="shared" si="111"/>
        <v>-0.28739002932551322</v>
      </c>
    </row>
    <row r="566" spans="1:10" x14ac:dyDescent="0.2">
      <c r="A566" s="158" t="s">
        <v>566</v>
      </c>
      <c r="B566" s="65">
        <v>197</v>
      </c>
      <c r="C566" s="66">
        <v>113</v>
      </c>
      <c r="D566" s="65">
        <v>1531</v>
      </c>
      <c r="E566" s="66">
        <v>1410</v>
      </c>
      <c r="F566" s="67"/>
      <c r="G566" s="65">
        <f t="shared" si="108"/>
        <v>84</v>
      </c>
      <c r="H566" s="66">
        <f t="shared" si="109"/>
        <v>121</v>
      </c>
      <c r="I566" s="20">
        <f t="shared" si="110"/>
        <v>0.74336283185840712</v>
      </c>
      <c r="J566" s="21">
        <f t="shared" si="111"/>
        <v>8.5815602836879432E-2</v>
      </c>
    </row>
    <row r="567" spans="1:10" x14ac:dyDescent="0.2">
      <c r="A567" s="158" t="s">
        <v>500</v>
      </c>
      <c r="B567" s="65">
        <v>403</v>
      </c>
      <c r="C567" s="66">
        <v>225</v>
      </c>
      <c r="D567" s="65">
        <v>2909</v>
      </c>
      <c r="E567" s="66">
        <v>3135</v>
      </c>
      <c r="F567" s="67"/>
      <c r="G567" s="65">
        <f t="shared" si="108"/>
        <v>178</v>
      </c>
      <c r="H567" s="66">
        <f t="shared" si="109"/>
        <v>-226</v>
      </c>
      <c r="I567" s="20">
        <f t="shared" si="110"/>
        <v>0.7911111111111111</v>
      </c>
      <c r="J567" s="21">
        <f t="shared" si="111"/>
        <v>-7.2089314194577356E-2</v>
      </c>
    </row>
    <row r="568" spans="1:10" x14ac:dyDescent="0.2">
      <c r="A568" s="158" t="s">
        <v>477</v>
      </c>
      <c r="B568" s="65">
        <v>433</v>
      </c>
      <c r="C568" s="66">
        <v>295</v>
      </c>
      <c r="D568" s="65">
        <v>3358</v>
      </c>
      <c r="E568" s="66">
        <v>3667</v>
      </c>
      <c r="F568" s="67"/>
      <c r="G568" s="65">
        <f t="shared" si="108"/>
        <v>138</v>
      </c>
      <c r="H568" s="66">
        <f t="shared" si="109"/>
        <v>-309</v>
      </c>
      <c r="I568" s="20">
        <f t="shared" si="110"/>
        <v>0.46779661016949153</v>
      </c>
      <c r="J568" s="21">
        <f t="shared" si="111"/>
        <v>-8.4265066812107992E-2</v>
      </c>
    </row>
    <row r="569" spans="1:10" x14ac:dyDescent="0.2">
      <c r="A569" s="158" t="s">
        <v>241</v>
      </c>
      <c r="B569" s="65">
        <v>6</v>
      </c>
      <c r="C569" s="66">
        <v>2</v>
      </c>
      <c r="D569" s="65">
        <v>28</v>
      </c>
      <c r="E569" s="66">
        <v>49</v>
      </c>
      <c r="F569" s="67"/>
      <c r="G569" s="65">
        <f t="shared" si="108"/>
        <v>4</v>
      </c>
      <c r="H569" s="66">
        <f t="shared" si="109"/>
        <v>-21</v>
      </c>
      <c r="I569" s="20">
        <f t="shared" si="110"/>
        <v>2</v>
      </c>
      <c r="J569" s="21">
        <f t="shared" si="111"/>
        <v>-0.42857142857142855</v>
      </c>
    </row>
    <row r="570" spans="1:10" x14ac:dyDescent="0.2">
      <c r="A570" s="158" t="s">
        <v>214</v>
      </c>
      <c r="B570" s="65">
        <v>0</v>
      </c>
      <c r="C570" s="66">
        <v>3</v>
      </c>
      <c r="D570" s="65">
        <v>20</v>
      </c>
      <c r="E570" s="66">
        <v>86</v>
      </c>
      <c r="F570" s="67"/>
      <c r="G570" s="65">
        <f t="shared" si="108"/>
        <v>-3</v>
      </c>
      <c r="H570" s="66">
        <f t="shared" si="109"/>
        <v>-66</v>
      </c>
      <c r="I570" s="20">
        <f t="shared" si="110"/>
        <v>-1</v>
      </c>
      <c r="J570" s="21">
        <f t="shared" si="111"/>
        <v>-0.76744186046511631</v>
      </c>
    </row>
    <row r="571" spans="1:10" x14ac:dyDescent="0.2">
      <c r="A571" s="158" t="s">
        <v>242</v>
      </c>
      <c r="B571" s="65">
        <v>2</v>
      </c>
      <c r="C571" s="66">
        <v>6</v>
      </c>
      <c r="D571" s="65">
        <v>45</v>
      </c>
      <c r="E571" s="66">
        <v>111</v>
      </c>
      <c r="F571" s="67"/>
      <c r="G571" s="65">
        <f t="shared" si="108"/>
        <v>-4</v>
      </c>
      <c r="H571" s="66">
        <f t="shared" si="109"/>
        <v>-66</v>
      </c>
      <c r="I571" s="20">
        <f t="shared" si="110"/>
        <v>-0.66666666666666663</v>
      </c>
      <c r="J571" s="21">
        <f t="shared" si="111"/>
        <v>-0.59459459459459463</v>
      </c>
    </row>
    <row r="572" spans="1:10" x14ac:dyDescent="0.2">
      <c r="A572" s="158" t="s">
        <v>436</v>
      </c>
      <c r="B572" s="65">
        <v>808</v>
      </c>
      <c r="C572" s="66">
        <v>628</v>
      </c>
      <c r="D572" s="65">
        <v>9124</v>
      </c>
      <c r="E572" s="66">
        <v>6060</v>
      </c>
      <c r="F572" s="67"/>
      <c r="G572" s="65">
        <f t="shared" si="108"/>
        <v>180</v>
      </c>
      <c r="H572" s="66">
        <f t="shared" si="109"/>
        <v>3064</v>
      </c>
      <c r="I572" s="20">
        <f t="shared" si="110"/>
        <v>0.28662420382165604</v>
      </c>
      <c r="J572" s="21">
        <f t="shared" si="111"/>
        <v>0.50561056105610558</v>
      </c>
    </row>
    <row r="573" spans="1:10" x14ac:dyDescent="0.2">
      <c r="A573" s="158" t="s">
        <v>352</v>
      </c>
      <c r="B573" s="65">
        <v>25</v>
      </c>
      <c r="C573" s="66">
        <v>6</v>
      </c>
      <c r="D573" s="65">
        <v>75</v>
      </c>
      <c r="E573" s="66">
        <v>93</v>
      </c>
      <c r="F573" s="67"/>
      <c r="G573" s="65">
        <f t="shared" si="108"/>
        <v>19</v>
      </c>
      <c r="H573" s="66">
        <f t="shared" si="109"/>
        <v>-18</v>
      </c>
      <c r="I573" s="20">
        <f t="shared" si="110"/>
        <v>3.1666666666666665</v>
      </c>
      <c r="J573" s="21">
        <f t="shared" si="111"/>
        <v>-0.19354838709677419</v>
      </c>
    </row>
    <row r="574" spans="1:10" x14ac:dyDescent="0.2">
      <c r="A574" s="158" t="s">
        <v>314</v>
      </c>
      <c r="B574" s="65">
        <v>0</v>
      </c>
      <c r="C574" s="66">
        <v>5</v>
      </c>
      <c r="D574" s="65">
        <v>15</v>
      </c>
      <c r="E574" s="66">
        <v>124</v>
      </c>
      <c r="F574" s="67"/>
      <c r="G574" s="65">
        <f t="shared" si="108"/>
        <v>-5</v>
      </c>
      <c r="H574" s="66">
        <f t="shared" si="109"/>
        <v>-109</v>
      </c>
      <c r="I574" s="20">
        <f t="shared" si="110"/>
        <v>-1</v>
      </c>
      <c r="J574" s="21">
        <f t="shared" si="111"/>
        <v>-0.87903225806451613</v>
      </c>
    </row>
    <row r="575" spans="1:10" x14ac:dyDescent="0.2">
      <c r="A575" s="158" t="s">
        <v>215</v>
      </c>
      <c r="B575" s="65">
        <v>103</v>
      </c>
      <c r="C575" s="66">
        <v>312</v>
      </c>
      <c r="D575" s="65">
        <v>1172</v>
      </c>
      <c r="E575" s="66">
        <v>2434</v>
      </c>
      <c r="F575" s="67"/>
      <c r="G575" s="65">
        <f t="shared" si="108"/>
        <v>-209</v>
      </c>
      <c r="H575" s="66">
        <f t="shared" si="109"/>
        <v>-1262</v>
      </c>
      <c r="I575" s="20">
        <f t="shared" si="110"/>
        <v>-0.66987179487179482</v>
      </c>
      <c r="J575" s="21">
        <f t="shared" si="111"/>
        <v>-0.51848808545603942</v>
      </c>
    </row>
    <row r="576" spans="1:10" x14ac:dyDescent="0.2">
      <c r="A576" s="158" t="s">
        <v>382</v>
      </c>
      <c r="B576" s="65">
        <v>121</v>
      </c>
      <c r="C576" s="66">
        <v>0</v>
      </c>
      <c r="D576" s="65">
        <v>275</v>
      </c>
      <c r="E576" s="66">
        <v>0</v>
      </c>
      <c r="F576" s="67"/>
      <c r="G576" s="65">
        <f t="shared" si="108"/>
        <v>121</v>
      </c>
      <c r="H576" s="66">
        <f t="shared" si="109"/>
        <v>275</v>
      </c>
      <c r="I576" s="20" t="str">
        <f t="shared" si="110"/>
        <v>-</v>
      </c>
      <c r="J576" s="21" t="str">
        <f t="shared" si="111"/>
        <v>-</v>
      </c>
    </row>
    <row r="577" spans="1:10" s="160" customFormat="1" x14ac:dyDescent="0.2">
      <c r="A577" s="178" t="s">
        <v>728</v>
      </c>
      <c r="B577" s="71">
        <v>5424</v>
      </c>
      <c r="C577" s="72">
        <v>4174</v>
      </c>
      <c r="D577" s="71">
        <v>43781</v>
      </c>
      <c r="E577" s="72">
        <v>47134</v>
      </c>
      <c r="F577" s="73"/>
      <c r="G577" s="71">
        <f t="shared" si="108"/>
        <v>1250</v>
      </c>
      <c r="H577" s="72">
        <f t="shared" si="109"/>
        <v>-3353</v>
      </c>
      <c r="I577" s="37">
        <f t="shared" si="110"/>
        <v>0.29947292764734068</v>
      </c>
      <c r="J577" s="38">
        <f t="shared" si="111"/>
        <v>-7.1137607671744388E-2</v>
      </c>
    </row>
    <row r="578" spans="1:10" x14ac:dyDescent="0.2">
      <c r="A578" s="177"/>
      <c r="B578" s="143"/>
      <c r="C578" s="144"/>
      <c r="D578" s="143"/>
      <c r="E578" s="144"/>
      <c r="F578" s="145"/>
      <c r="G578" s="143"/>
      <c r="H578" s="144"/>
      <c r="I578" s="151"/>
      <c r="J578" s="152"/>
    </row>
    <row r="579" spans="1:10" s="139" customFormat="1" x14ac:dyDescent="0.2">
      <c r="A579" s="159" t="s">
        <v>95</v>
      </c>
      <c r="B579" s="65"/>
      <c r="C579" s="66"/>
      <c r="D579" s="65"/>
      <c r="E579" s="66"/>
      <c r="F579" s="67"/>
      <c r="G579" s="65"/>
      <c r="H579" s="66"/>
      <c r="I579" s="20"/>
      <c r="J579" s="21"/>
    </row>
    <row r="580" spans="1:10" x14ac:dyDescent="0.2">
      <c r="A580" s="158" t="s">
        <v>605</v>
      </c>
      <c r="B580" s="65">
        <v>16</v>
      </c>
      <c r="C580" s="66">
        <v>23</v>
      </c>
      <c r="D580" s="65">
        <v>151</v>
      </c>
      <c r="E580" s="66">
        <v>175</v>
      </c>
      <c r="F580" s="67"/>
      <c r="G580" s="65">
        <f>B580-C580</f>
        <v>-7</v>
      </c>
      <c r="H580" s="66">
        <f>D580-E580</f>
        <v>-24</v>
      </c>
      <c r="I580" s="20">
        <f>IF(C580=0, "-", IF(G580/C580&lt;10, G580/C580, "&gt;999%"))</f>
        <v>-0.30434782608695654</v>
      </c>
      <c r="J580" s="21">
        <f>IF(E580=0, "-", IF(H580/E580&lt;10, H580/E580, "&gt;999%"))</f>
        <v>-0.13714285714285715</v>
      </c>
    </row>
    <row r="581" spans="1:10" x14ac:dyDescent="0.2">
      <c r="A581" s="158" t="s">
        <v>592</v>
      </c>
      <c r="B581" s="65">
        <v>2</v>
      </c>
      <c r="C581" s="66">
        <v>2</v>
      </c>
      <c r="D581" s="65">
        <v>58</v>
      </c>
      <c r="E581" s="66">
        <v>70</v>
      </c>
      <c r="F581" s="67"/>
      <c r="G581" s="65">
        <f>B581-C581</f>
        <v>0</v>
      </c>
      <c r="H581" s="66">
        <f>D581-E581</f>
        <v>-12</v>
      </c>
      <c r="I581" s="20">
        <f>IF(C581=0, "-", IF(G581/C581&lt;10, G581/C581, "&gt;999%"))</f>
        <v>0</v>
      </c>
      <c r="J581" s="21">
        <f>IF(E581=0, "-", IF(H581/E581&lt;10, H581/E581, "&gt;999%"))</f>
        <v>-0.17142857142857143</v>
      </c>
    </row>
    <row r="582" spans="1:10" s="160" customFormat="1" x14ac:dyDescent="0.2">
      <c r="A582" s="178" t="s">
        <v>729</v>
      </c>
      <c r="B582" s="71">
        <v>18</v>
      </c>
      <c r="C582" s="72">
        <v>25</v>
      </c>
      <c r="D582" s="71">
        <v>209</v>
      </c>
      <c r="E582" s="72">
        <v>245</v>
      </c>
      <c r="F582" s="73"/>
      <c r="G582" s="71">
        <f>B582-C582</f>
        <v>-7</v>
      </c>
      <c r="H582" s="72">
        <f>D582-E582</f>
        <v>-36</v>
      </c>
      <c r="I582" s="37">
        <f>IF(C582=0, "-", IF(G582/C582&lt;10, G582/C582, "&gt;999%"))</f>
        <v>-0.28000000000000003</v>
      </c>
      <c r="J582" s="38">
        <f>IF(E582=0, "-", IF(H582/E582&lt;10, H582/E582, "&gt;999%"))</f>
        <v>-0.14693877551020409</v>
      </c>
    </row>
    <row r="583" spans="1:10" x14ac:dyDescent="0.2">
      <c r="A583" s="177"/>
      <c r="B583" s="143"/>
      <c r="C583" s="144"/>
      <c r="D583" s="143"/>
      <c r="E583" s="144"/>
      <c r="F583" s="145"/>
      <c r="G583" s="143"/>
      <c r="H583" s="144"/>
      <c r="I583" s="151"/>
      <c r="J583" s="152"/>
    </row>
    <row r="584" spans="1:10" s="139" customFormat="1" x14ac:dyDescent="0.2">
      <c r="A584" s="159" t="s">
        <v>96</v>
      </c>
      <c r="B584" s="65"/>
      <c r="C584" s="66"/>
      <c r="D584" s="65"/>
      <c r="E584" s="66"/>
      <c r="F584" s="67"/>
      <c r="G584" s="65"/>
      <c r="H584" s="66"/>
      <c r="I584" s="20"/>
      <c r="J584" s="21"/>
    </row>
    <row r="585" spans="1:10" x14ac:dyDescent="0.2">
      <c r="A585" s="158" t="s">
        <v>546</v>
      </c>
      <c r="B585" s="65">
        <v>0</v>
      </c>
      <c r="C585" s="66">
        <v>0</v>
      </c>
      <c r="D585" s="65">
        <v>21</v>
      </c>
      <c r="E585" s="66">
        <v>37</v>
      </c>
      <c r="F585" s="67"/>
      <c r="G585" s="65">
        <f t="shared" ref="G585:G606" si="112">B585-C585</f>
        <v>0</v>
      </c>
      <c r="H585" s="66">
        <f t="shared" ref="H585:H606" si="113">D585-E585</f>
        <v>-16</v>
      </c>
      <c r="I585" s="20" t="str">
        <f t="shared" ref="I585:I606" si="114">IF(C585=0, "-", IF(G585/C585&lt;10, G585/C585, "&gt;999%"))</f>
        <v>-</v>
      </c>
      <c r="J585" s="21">
        <f t="shared" ref="J585:J606" si="115">IF(E585=0, "-", IF(H585/E585&lt;10, H585/E585, "&gt;999%"))</f>
        <v>-0.43243243243243246</v>
      </c>
    </row>
    <row r="586" spans="1:10" x14ac:dyDescent="0.2">
      <c r="A586" s="158" t="s">
        <v>567</v>
      </c>
      <c r="B586" s="65">
        <v>31</v>
      </c>
      <c r="C586" s="66">
        <v>133</v>
      </c>
      <c r="D586" s="65">
        <v>1263</v>
      </c>
      <c r="E586" s="66">
        <v>1837</v>
      </c>
      <c r="F586" s="67"/>
      <c r="G586" s="65">
        <f t="shared" si="112"/>
        <v>-102</v>
      </c>
      <c r="H586" s="66">
        <f t="shared" si="113"/>
        <v>-574</v>
      </c>
      <c r="I586" s="20">
        <f t="shared" si="114"/>
        <v>-0.76691729323308266</v>
      </c>
      <c r="J586" s="21">
        <f t="shared" si="115"/>
        <v>-0.31246597713663582</v>
      </c>
    </row>
    <row r="587" spans="1:10" x14ac:dyDescent="0.2">
      <c r="A587" s="158" t="s">
        <v>279</v>
      </c>
      <c r="B587" s="65">
        <v>0</v>
      </c>
      <c r="C587" s="66">
        <v>8</v>
      </c>
      <c r="D587" s="65">
        <v>15</v>
      </c>
      <c r="E587" s="66">
        <v>99</v>
      </c>
      <c r="F587" s="67"/>
      <c r="G587" s="65">
        <f t="shared" si="112"/>
        <v>-8</v>
      </c>
      <c r="H587" s="66">
        <f t="shared" si="113"/>
        <v>-84</v>
      </c>
      <c r="I587" s="20">
        <f t="shared" si="114"/>
        <v>-1</v>
      </c>
      <c r="J587" s="21">
        <f t="shared" si="115"/>
        <v>-0.84848484848484851</v>
      </c>
    </row>
    <row r="588" spans="1:10" x14ac:dyDescent="0.2">
      <c r="A588" s="158" t="s">
        <v>315</v>
      </c>
      <c r="B588" s="65">
        <v>14</v>
      </c>
      <c r="C588" s="66">
        <v>4</v>
      </c>
      <c r="D588" s="65">
        <v>59</v>
      </c>
      <c r="E588" s="66">
        <v>74</v>
      </c>
      <c r="F588" s="67"/>
      <c r="G588" s="65">
        <f t="shared" si="112"/>
        <v>10</v>
      </c>
      <c r="H588" s="66">
        <f t="shared" si="113"/>
        <v>-15</v>
      </c>
      <c r="I588" s="20">
        <f t="shared" si="114"/>
        <v>2.5</v>
      </c>
      <c r="J588" s="21">
        <f t="shared" si="115"/>
        <v>-0.20270270270270271</v>
      </c>
    </row>
    <row r="589" spans="1:10" x14ac:dyDescent="0.2">
      <c r="A589" s="158" t="s">
        <v>524</v>
      </c>
      <c r="B589" s="65">
        <v>72</v>
      </c>
      <c r="C589" s="66">
        <v>40</v>
      </c>
      <c r="D589" s="65">
        <v>493</v>
      </c>
      <c r="E589" s="66">
        <v>485</v>
      </c>
      <c r="F589" s="67"/>
      <c r="G589" s="65">
        <f t="shared" si="112"/>
        <v>32</v>
      </c>
      <c r="H589" s="66">
        <f t="shared" si="113"/>
        <v>8</v>
      </c>
      <c r="I589" s="20">
        <f t="shared" si="114"/>
        <v>0.8</v>
      </c>
      <c r="J589" s="21">
        <f t="shared" si="115"/>
        <v>1.6494845360824743E-2</v>
      </c>
    </row>
    <row r="590" spans="1:10" x14ac:dyDescent="0.2">
      <c r="A590" s="158" t="s">
        <v>322</v>
      </c>
      <c r="B590" s="65">
        <v>2</v>
      </c>
      <c r="C590" s="66">
        <v>0</v>
      </c>
      <c r="D590" s="65">
        <v>2</v>
      </c>
      <c r="E590" s="66">
        <v>0</v>
      </c>
      <c r="F590" s="67"/>
      <c r="G590" s="65">
        <f t="shared" si="112"/>
        <v>2</v>
      </c>
      <c r="H590" s="66">
        <f t="shared" si="113"/>
        <v>2</v>
      </c>
      <c r="I590" s="20" t="str">
        <f t="shared" si="114"/>
        <v>-</v>
      </c>
      <c r="J590" s="21" t="str">
        <f t="shared" si="115"/>
        <v>-</v>
      </c>
    </row>
    <row r="591" spans="1:10" x14ac:dyDescent="0.2">
      <c r="A591" s="158" t="s">
        <v>316</v>
      </c>
      <c r="B591" s="65">
        <v>0</v>
      </c>
      <c r="C591" s="66">
        <v>1</v>
      </c>
      <c r="D591" s="65">
        <v>1</v>
      </c>
      <c r="E591" s="66">
        <v>20</v>
      </c>
      <c r="F591" s="67"/>
      <c r="G591" s="65">
        <f t="shared" si="112"/>
        <v>-1</v>
      </c>
      <c r="H591" s="66">
        <f t="shared" si="113"/>
        <v>-19</v>
      </c>
      <c r="I591" s="20">
        <f t="shared" si="114"/>
        <v>-1</v>
      </c>
      <c r="J591" s="21">
        <f t="shared" si="115"/>
        <v>-0.95</v>
      </c>
    </row>
    <row r="592" spans="1:10" x14ac:dyDescent="0.2">
      <c r="A592" s="158" t="s">
        <v>581</v>
      </c>
      <c r="B592" s="65">
        <v>19</v>
      </c>
      <c r="C592" s="66">
        <v>13</v>
      </c>
      <c r="D592" s="65">
        <v>295</v>
      </c>
      <c r="E592" s="66">
        <v>233</v>
      </c>
      <c r="F592" s="67"/>
      <c r="G592" s="65">
        <f t="shared" si="112"/>
        <v>6</v>
      </c>
      <c r="H592" s="66">
        <f t="shared" si="113"/>
        <v>62</v>
      </c>
      <c r="I592" s="20">
        <f t="shared" si="114"/>
        <v>0.46153846153846156</v>
      </c>
      <c r="J592" s="21">
        <f t="shared" si="115"/>
        <v>0.26609442060085836</v>
      </c>
    </row>
    <row r="593" spans="1:10" x14ac:dyDescent="0.2">
      <c r="A593" s="158" t="s">
        <v>518</v>
      </c>
      <c r="B593" s="65">
        <v>0</v>
      </c>
      <c r="C593" s="66">
        <v>0</v>
      </c>
      <c r="D593" s="65">
        <v>2</v>
      </c>
      <c r="E593" s="66">
        <v>0</v>
      </c>
      <c r="F593" s="67"/>
      <c r="G593" s="65">
        <f t="shared" si="112"/>
        <v>0</v>
      </c>
      <c r="H593" s="66">
        <f t="shared" si="113"/>
        <v>2</v>
      </c>
      <c r="I593" s="20" t="str">
        <f t="shared" si="114"/>
        <v>-</v>
      </c>
      <c r="J593" s="21" t="str">
        <f t="shared" si="115"/>
        <v>-</v>
      </c>
    </row>
    <row r="594" spans="1:10" x14ac:dyDescent="0.2">
      <c r="A594" s="158" t="s">
        <v>243</v>
      </c>
      <c r="B594" s="65">
        <v>322</v>
      </c>
      <c r="C594" s="66">
        <v>332</v>
      </c>
      <c r="D594" s="65">
        <v>2812</v>
      </c>
      <c r="E594" s="66">
        <v>4008</v>
      </c>
      <c r="F594" s="67"/>
      <c r="G594" s="65">
        <f t="shared" si="112"/>
        <v>-10</v>
      </c>
      <c r="H594" s="66">
        <f t="shared" si="113"/>
        <v>-1196</v>
      </c>
      <c r="I594" s="20">
        <f t="shared" si="114"/>
        <v>-3.0120481927710843E-2</v>
      </c>
      <c r="J594" s="21">
        <f t="shared" si="115"/>
        <v>-0.29840319361277445</v>
      </c>
    </row>
    <row r="595" spans="1:10" x14ac:dyDescent="0.2">
      <c r="A595" s="158" t="s">
        <v>437</v>
      </c>
      <c r="B595" s="65">
        <v>2</v>
      </c>
      <c r="C595" s="66">
        <v>17</v>
      </c>
      <c r="D595" s="65">
        <v>105</v>
      </c>
      <c r="E595" s="66">
        <v>215</v>
      </c>
      <c r="F595" s="67"/>
      <c r="G595" s="65">
        <f t="shared" si="112"/>
        <v>-15</v>
      </c>
      <c r="H595" s="66">
        <f t="shared" si="113"/>
        <v>-110</v>
      </c>
      <c r="I595" s="20">
        <f t="shared" si="114"/>
        <v>-0.88235294117647056</v>
      </c>
      <c r="J595" s="21">
        <f t="shared" si="115"/>
        <v>-0.51162790697674421</v>
      </c>
    </row>
    <row r="596" spans="1:10" x14ac:dyDescent="0.2">
      <c r="A596" s="158" t="s">
        <v>317</v>
      </c>
      <c r="B596" s="65">
        <v>12</v>
      </c>
      <c r="C596" s="66">
        <v>9</v>
      </c>
      <c r="D596" s="65">
        <v>93</v>
      </c>
      <c r="E596" s="66">
        <v>196</v>
      </c>
      <c r="F596" s="67"/>
      <c r="G596" s="65">
        <f t="shared" si="112"/>
        <v>3</v>
      </c>
      <c r="H596" s="66">
        <f t="shared" si="113"/>
        <v>-103</v>
      </c>
      <c r="I596" s="20">
        <f t="shared" si="114"/>
        <v>0.33333333333333331</v>
      </c>
      <c r="J596" s="21">
        <f t="shared" si="115"/>
        <v>-0.52551020408163263</v>
      </c>
    </row>
    <row r="597" spans="1:10" x14ac:dyDescent="0.2">
      <c r="A597" s="158" t="s">
        <v>265</v>
      </c>
      <c r="B597" s="65">
        <v>15</v>
      </c>
      <c r="C597" s="66">
        <v>48</v>
      </c>
      <c r="D597" s="65">
        <v>264</v>
      </c>
      <c r="E597" s="66">
        <v>517</v>
      </c>
      <c r="F597" s="67"/>
      <c r="G597" s="65">
        <f t="shared" si="112"/>
        <v>-33</v>
      </c>
      <c r="H597" s="66">
        <f t="shared" si="113"/>
        <v>-253</v>
      </c>
      <c r="I597" s="20">
        <f t="shared" si="114"/>
        <v>-0.6875</v>
      </c>
      <c r="J597" s="21">
        <f t="shared" si="115"/>
        <v>-0.48936170212765956</v>
      </c>
    </row>
    <row r="598" spans="1:10" x14ac:dyDescent="0.2">
      <c r="A598" s="158" t="s">
        <v>478</v>
      </c>
      <c r="B598" s="65">
        <v>0</v>
      </c>
      <c r="C598" s="66">
        <v>6</v>
      </c>
      <c r="D598" s="65">
        <v>0</v>
      </c>
      <c r="E598" s="66">
        <v>88</v>
      </c>
      <c r="F598" s="67"/>
      <c r="G598" s="65">
        <f t="shared" si="112"/>
        <v>-6</v>
      </c>
      <c r="H598" s="66">
        <f t="shared" si="113"/>
        <v>-88</v>
      </c>
      <c r="I598" s="20">
        <f t="shared" si="114"/>
        <v>-1</v>
      </c>
      <c r="J598" s="21">
        <f t="shared" si="115"/>
        <v>-1</v>
      </c>
    </row>
    <row r="599" spans="1:10" x14ac:dyDescent="0.2">
      <c r="A599" s="158" t="s">
        <v>216</v>
      </c>
      <c r="B599" s="65">
        <v>80</v>
      </c>
      <c r="C599" s="66">
        <v>143</v>
      </c>
      <c r="D599" s="65">
        <v>666</v>
      </c>
      <c r="E599" s="66">
        <v>1452</v>
      </c>
      <c r="F599" s="67"/>
      <c r="G599" s="65">
        <f t="shared" si="112"/>
        <v>-63</v>
      </c>
      <c r="H599" s="66">
        <f t="shared" si="113"/>
        <v>-786</v>
      </c>
      <c r="I599" s="20">
        <f t="shared" si="114"/>
        <v>-0.44055944055944057</v>
      </c>
      <c r="J599" s="21">
        <f t="shared" si="115"/>
        <v>-0.54132231404958675</v>
      </c>
    </row>
    <row r="600" spans="1:10" x14ac:dyDescent="0.2">
      <c r="A600" s="158" t="s">
        <v>383</v>
      </c>
      <c r="B600" s="65">
        <v>119</v>
      </c>
      <c r="C600" s="66">
        <v>0</v>
      </c>
      <c r="D600" s="65">
        <v>638</v>
      </c>
      <c r="E600" s="66">
        <v>0</v>
      </c>
      <c r="F600" s="67"/>
      <c r="G600" s="65">
        <f t="shared" si="112"/>
        <v>119</v>
      </c>
      <c r="H600" s="66">
        <f t="shared" si="113"/>
        <v>638</v>
      </c>
      <c r="I600" s="20" t="str">
        <f t="shared" si="114"/>
        <v>-</v>
      </c>
      <c r="J600" s="21" t="str">
        <f t="shared" si="115"/>
        <v>-</v>
      </c>
    </row>
    <row r="601" spans="1:10" x14ac:dyDescent="0.2">
      <c r="A601" s="158" t="s">
        <v>438</v>
      </c>
      <c r="B601" s="65">
        <v>137</v>
      </c>
      <c r="C601" s="66">
        <v>197</v>
      </c>
      <c r="D601" s="65">
        <v>1509</v>
      </c>
      <c r="E601" s="66">
        <v>2308</v>
      </c>
      <c r="F601" s="67"/>
      <c r="G601" s="65">
        <f t="shared" si="112"/>
        <v>-60</v>
      </c>
      <c r="H601" s="66">
        <f t="shared" si="113"/>
        <v>-799</v>
      </c>
      <c r="I601" s="20">
        <f t="shared" si="114"/>
        <v>-0.30456852791878175</v>
      </c>
      <c r="J601" s="21">
        <f t="shared" si="115"/>
        <v>-0.34618717504332758</v>
      </c>
    </row>
    <row r="602" spans="1:10" x14ac:dyDescent="0.2">
      <c r="A602" s="158" t="s">
        <v>479</v>
      </c>
      <c r="B602" s="65">
        <v>79</v>
      </c>
      <c r="C602" s="66">
        <v>132</v>
      </c>
      <c r="D602" s="65">
        <v>958</v>
      </c>
      <c r="E602" s="66">
        <v>1464</v>
      </c>
      <c r="F602" s="67"/>
      <c r="G602" s="65">
        <f t="shared" si="112"/>
        <v>-53</v>
      </c>
      <c r="H602" s="66">
        <f t="shared" si="113"/>
        <v>-506</v>
      </c>
      <c r="I602" s="20">
        <f t="shared" si="114"/>
        <v>-0.40151515151515149</v>
      </c>
      <c r="J602" s="21">
        <f t="shared" si="115"/>
        <v>-0.34562841530054644</v>
      </c>
    </row>
    <row r="603" spans="1:10" x14ac:dyDescent="0.2">
      <c r="A603" s="158" t="s">
        <v>497</v>
      </c>
      <c r="B603" s="65">
        <v>30</v>
      </c>
      <c r="C603" s="66">
        <v>42</v>
      </c>
      <c r="D603" s="65">
        <v>346</v>
      </c>
      <c r="E603" s="66">
        <v>381</v>
      </c>
      <c r="F603" s="67"/>
      <c r="G603" s="65">
        <f t="shared" si="112"/>
        <v>-12</v>
      </c>
      <c r="H603" s="66">
        <f t="shared" si="113"/>
        <v>-35</v>
      </c>
      <c r="I603" s="20">
        <f t="shared" si="114"/>
        <v>-0.2857142857142857</v>
      </c>
      <c r="J603" s="21">
        <f t="shared" si="115"/>
        <v>-9.1863517060367453E-2</v>
      </c>
    </row>
    <row r="604" spans="1:10" x14ac:dyDescent="0.2">
      <c r="A604" s="158" t="s">
        <v>535</v>
      </c>
      <c r="B604" s="65">
        <v>24</v>
      </c>
      <c r="C604" s="66">
        <v>27</v>
      </c>
      <c r="D604" s="65">
        <v>190</v>
      </c>
      <c r="E604" s="66">
        <v>504</v>
      </c>
      <c r="F604" s="67"/>
      <c r="G604" s="65">
        <f t="shared" si="112"/>
        <v>-3</v>
      </c>
      <c r="H604" s="66">
        <f t="shared" si="113"/>
        <v>-314</v>
      </c>
      <c r="I604" s="20">
        <f t="shared" si="114"/>
        <v>-0.1111111111111111</v>
      </c>
      <c r="J604" s="21">
        <f t="shared" si="115"/>
        <v>-0.62301587301587302</v>
      </c>
    </row>
    <row r="605" spans="1:10" x14ac:dyDescent="0.2">
      <c r="A605" s="158" t="s">
        <v>405</v>
      </c>
      <c r="B605" s="65">
        <v>119</v>
      </c>
      <c r="C605" s="66">
        <v>0</v>
      </c>
      <c r="D605" s="65">
        <v>298</v>
      </c>
      <c r="E605" s="66">
        <v>0</v>
      </c>
      <c r="F605" s="67"/>
      <c r="G605" s="65">
        <f t="shared" si="112"/>
        <v>119</v>
      </c>
      <c r="H605" s="66">
        <f t="shared" si="113"/>
        <v>298</v>
      </c>
      <c r="I605" s="20" t="str">
        <f t="shared" si="114"/>
        <v>-</v>
      </c>
      <c r="J605" s="21" t="str">
        <f t="shared" si="115"/>
        <v>-</v>
      </c>
    </row>
    <row r="606" spans="1:10" s="160" customFormat="1" x14ac:dyDescent="0.2">
      <c r="A606" s="178" t="s">
        <v>730</v>
      </c>
      <c r="B606" s="71">
        <v>1077</v>
      </c>
      <c r="C606" s="72">
        <v>1152</v>
      </c>
      <c r="D606" s="71">
        <v>10030</v>
      </c>
      <c r="E606" s="72">
        <v>13918</v>
      </c>
      <c r="F606" s="73"/>
      <c r="G606" s="71">
        <f t="shared" si="112"/>
        <v>-75</v>
      </c>
      <c r="H606" s="72">
        <f t="shared" si="113"/>
        <v>-3888</v>
      </c>
      <c r="I606" s="37">
        <f t="shared" si="114"/>
        <v>-6.5104166666666671E-2</v>
      </c>
      <c r="J606" s="38">
        <f t="shared" si="115"/>
        <v>-0.27935048139100443</v>
      </c>
    </row>
    <row r="607" spans="1:10" x14ac:dyDescent="0.2">
      <c r="A607" s="177"/>
      <c r="B607" s="143"/>
      <c r="C607" s="144"/>
      <c r="D607" s="143"/>
      <c r="E607" s="144"/>
      <c r="F607" s="145"/>
      <c r="G607" s="143"/>
      <c r="H607" s="144"/>
      <c r="I607" s="151"/>
      <c r="J607" s="152"/>
    </row>
    <row r="608" spans="1:10" s="139" customFormat="1" x14ac:dyDescent="0.2">
      <c r="A608" s="159" t="s">
        <v>97</v>
      </c>
      <c r="B608" s="65"/>
      <c r="C608" s="66"/>
      <c r="D608" s="65"/>
      <c r="E608" s="66"/>
      <c r="F608" s="67"/>
      <c r="G608" s="65"/>
      <c r="H608" s="66"/>
      <c r="I608" s="20"/>
      <c r="J608" s="21"/>
    </row>
    <row r="609" spans="1:10" x14ac:dyDescent="0.2">
      <c r="A609" s="158" t="s">
        <v>280</v>
      </c>
      <c r="B609" s="65">
        <v>2</v>
      </c>
      <c r="C609" s="66">
        <v>4</v>
      </c>
      <c r="D609" s="65">
        <v>65</v>
      </c>
      <c r="E609" s="66">
        <v>41</v>
      </c>
      <c r="F609" s="67"/>
      <c r="G609" s="65">
        <f t="shared" ref="G609:G615" si="116">B609-C609</f>
        <v>-2</v>
      </c>
      <c r="H609" s="66">
        <f t="shared" ref="H609:H615" si="117">D609-E609</f>
        <v>24</v>
      </c>
      <c r="I609" s="20">
        <f t="shared" ref="I609:I615" si="118">IF(C609=0, "-", IF(G609/C609&lt;10, G609/C609, "&gt;999%"))</f>
        <v>-0.5</v>
      </c>
      <c r="J609" s="21">
        <f t="shared" ref="J609:J615" si="119">IF(E609=0, "-", IF(H609/E609&lt;10, H609/E609, "&gt;999%"))</f>
        <v>0.58536585365853655</v>
      </c>
    </row>
    <row r="610" spans="1:10" x14ac:dyDescent="0.2">
      <c r="A610" s="158" t="s">
        <v>281</v>
      </c>
      <c r="B610" s="65">
        <v>2</v>
      </c>
      <c r="C610" s="66">
        <v>2</v>
      </c>
      <c r="D610" s="65">
        <v>44</v>
      </c>
      <c r="E610" s="66">
        <v>25</v>
      </c>
      <c r="F610" s="67"/>
      <c r="G610" s="65">
        <f t="shared" si="116"/>
        <v>0</v>
      </c>
      <c r="H610" s="66">
        <f t="shared" si="117"/>
        <v>19</v>
      </c>
      <c r="I610" s="20">
        <f t="shared" si="118"/>
        <v>0</v>
      </c>
      <c r="J610" s="21">
        <f t="shared" si="119"/>
        <v>0.76</v>
      </c>
    </row>
    <row r="611" spans="1:10" x14ac:dyDescent="0.2">
      <c r="A611" s="158" t="s">
        <v>294</v>
      </c>
      <c r="B611" s="65">
        <v>0</v>
      </c>
      <c r="C611" s="66">
        <v>2</v>
      </c>
      <c r="D611" s="65">
        <v>20</v>
      </c>
      <c r="E611" s="66">
        <v>12</v>
      </c>
      <c r="F611" s="67"/>
      <c r="G611" s="65">
        <f t="shared" si="116"/>
        <v>-2</v>
      </c>
      <c r="H611" s="66">
        <f t="shared" si="117"/>
        <v>8</v>
      </c>
      <c r="I611" s="20">
        <f t="shared" si="118"/>
        <v>-1</v>
      </c>
      <c r="J611" s="21">
        <f t="shared" si="119"/>
        <v>0.66666666666666663</v>
      </c>
    </row>
    <row r="612" spans="1:10" x14ac:dyDescent="0.2">
      <c r="A612" s="158" t="s">
        <v>415</v>
      </c>
      <c r="B612" s="65">
        <v>149</v>
      </c>
      <c r="C612" s="66">
        <v>30</v>
      </c>
      <c r="D612" s="65">
        <v>801</v>
      </c>
      <c r="E612" s="66">
        <v>825</v>
      </c>
      <c r="F612" s="67"/>
      <c r="G612" s="65">
        <f t="shared" si="116"/>
        <v>119</v>
      </c>
      <c r="H612" s="66">
        <f t="shared" si="117"/>
        <v>-24</v>
      </c>
      <c r="I612" s="20">
        <f t="shared" si="118"/>
        <v>3.9666666666666668</v>
      </c>
      <c r="J612" s="21">
        <f t="shared" si="119"/>
        <v>-2.9090909090909091E-2</v>
      </c>
    </row>
    <row r="613" spans="1:10" x14ac:dyDescent="0.2">
      <c r="A613" s="158" t="s">
        <v>451</v>
      </c>
      <c r="B613" s="65">
        <v>77</v>
      </c>
      <c r="C613" s="66">
        <v>119</v>
      </c>
      <c r="D613" s="65">
        <v>651</v>
      </c>
      <c r="E613" s="66">
        <v>1004</v>
      </c>
      <c r="F613" s="67"/>
      <c r="G613" s="65">
        <f t="shared" si="116"/>
        <v>-42</v>
      </c>
      <c r="H613" s="66">
        <f t="shared" si="117"/>
        <v>-353</v>
      </c>
      <c r="I613" s="20">
        <f t="shared" si="118"/>
        <v>-0.35294117647058826</v>
      </c>
      <c r="J613" s="21">
        <f t="shared" si="119"/>
        <v>-0.35159362549800799</v>
      </c>
    </row>
    <row r="614" spans="1:10" x14ac:dyDescent="0.2">
      <c r="A614" s="158" t="s">
        <v>498</v>
      </c>
      <c r="B614" s="65">
        <v>38</v>
      </c>
      <c r="C614" s="66">
        <v>28</v>
      </c>
      <c r="D614" s="65">
        <v>217</v>
      </c>
      <c r="E614" s="66">
        <v>354</v>
      </c>
      <c r="F614" s="67"/>
      <c r="G614" s="65">
        <f t="shared" si="116"/>
        <v>10</v>
      </c>
      <c r="H614" s="66">
        <f t="shared" si="117"/>
        <v>-137</v>
      </c>
      <c r="I614" s="20">
        <f t="shared" si="118"/>
        <v>0.35714285714285715</v>
      </c>
      <c r="J614" s="21">
        <f t="shared" si="119"/>
        <v>-0.38700564971751411</v>
      </c>
    </row>
    <row r="615" spans="1:10" s="160" customFormat="1" x14ac:dyDescent="0.2">
      <c r="A615" s="178" t="s">
        <v>731</v>
      </c>
      <c r="B615" s="71">
        <v>268</v>
      </c>
      <c r="C615" s="72">
        <v>185</v>
      </c>
      <c r="D615" s="71">
        <v>1798</v>
      </c>
      <c r="E615" s="72">
        <v>2261</v>
      </c>
      <c r="F615" s="73"/>
      <c r="G615" s="71">
        <f t="shared" si="116"/>
        <v>83</v>
      </c>
      <c r="H615" s="72">
        <f t="shared" si="117"/>
        <v>-463</v>
      </c>
      <c r="I615" s="37">
        <f t="shared" si="118"/>
        <v>0.44864864864864867</v>
      </c>
      <c r="J615" s="38">
        <f t="shared" si="119"/>
        <v>-0.20477664750110572</v>
      </c>
    </row>
    <row r="616" spans="1:10" x14ac:dyDescent="0.2">
      <c r="A616" s="177"/>
      <c r="B616" s="143"/>
      <c r="C616" s="144"/>
      <c r="D616" s="143"/>
      <c r="E616" s="144"/>
      <c r="F616" s="145"/>
      <c r="G616" s="143"/>
      <c r="H616" s="144"/>
      <c r="I616" s="151"/>
      <c r="J616" s="152"/>
    </row>
    <row r="617" spans="1:10" s="139" customFormat="1" x14ac:dyDescent="0.2">
      <c r="A617" s="159" t="s">
        <v>98</v>
      </c>
      <c r="B617" s="65"/>
      <c r="C617" s="66"/>
      <c r="D617" s="65"/>
      <c r="E617" s="66"/>
      <c r="F617" s="67"/>
      <c r="G617" s="65"/>
      <c r="H617" s="66"/>
      <c r="I617" s="20"/>
      <c r="J617" s="21"/>
    </row>
    <row r="618" spans="1:10" x14ac:dyDescent="0.2">
      <c r="A618" s="158" t="s">
        <v>606</v>
      </c>
      <c r="B618" s="65">
        <v>58</v>
      </c>
      <c r="C618" s="66">
        <v>47</v>
      </c>
      <c r="D618" s="65">
        <v>704</v>
      </c>
      <c r="E618" s="66">
        <v>734</v>
      </c>
      <c r="F618" s="67"/>
      <c r="G618" s="65">
        <f>B618-C618</f>
        <v>11</v>
      </c>
      <c r="H618" s="66">
        <f>D618-E618</f>
        <v>-30</v>
      </c>
      <c r="I618" s="20">
        <f>IF(C618=0, "-", IF(G618/C618&lt;10, G618/C618, "&gt;999%"))</f>
        <v>0.23404255319148937</v>
      </c>
      <c r="J618" s="21">
        <f>IF(E618=0, "-", IF(H618/E618&lt;10, H618/E618, "&gt;999%"))</f>
        <v>-4.0871934604904632E-2</v>
      </c>
    </row>
    <row r="619" spans="1:10" x14ac:dyDescent="0.2">
      <c r="A619" s="158" t="s">
        <v>593</v>
      </c>
      <c r="B619" s="65">
        <v>2</v>
      </c>
      <c r="C619" s="66">
        <v>1</v>
      </c>
      <c r="D619" s="65">
        <v>16</v>
      </c>
      <c r="E619" s="66">
        <v>12</v>
      </c>
      <c r="F619" s="67"/>
      <c r="G619" s="65">
        <f>B619-C619</f>
        <v>1</v>
      </c>
      <c r="H619" s="66">
        <f>D619-E619</f>
        <v>4</v>
      </c>
      <c r="I619" s="20">
        <f>IF(C619=0, "-", IF(G619/C619&lt;10, G619/C619, "&gt;999%"))</f>
        <v>1</v>
      </c>
      <c r="J619" s="21">
        <f>IF(E619=0, "-", IF(H619/E619&lt;10, H619/E619, "&gt;999%"))</f>
        <v>0.33333333333333331</v>
      </c>
    </row>
    <row r="620" spans="1:10" s="160" customFormat="1" x14ac:dyDescent="0.2">
      <c r="A620" s="178" t="s">
        <v>732</v>
      </c>
      <c r="B620" s="71">
        <v>60</v>
      </c>
      <c r="C620" s="72">
        <v>48</v>
      </c>
      <c r="D620" s="71">
        <v>720</v>
      </c>
      <c r="E620" s="72">
        <v>746</v>
      </c>
      <c r="F620" s="73"/>
      <c r="G620" s="71">
        <f>B620-C620</f>
        <v>12</v>
      </c>
      <c r="H620" s="72">
        <f>D620-E620</f>
        <v>-26</v>
      </c>
      <c r="I620" s="37">
        <f>IF(C620=0, "-", IF(G620/C620&lt;10, G620/C620, "&gt;999%"))</f>
        <v>0.25</v>
      </c>
      <c r="J620" s="38">
        <f>IF(E620=0, "-", IF(H620/E620&lt;10, H620/E620, "&gt;999%"))</f>
        <v>-3.4852546916890083E-2</v>
      </c>
    </row>
    <row r="621" spans="1:10" x14ac:dyDescent="0.2">
      <c r="A621" s="177"/>
      <c r="B621" s="143"/>
      <c r="C621" s="144"/>
      <c r="D621" s="143"/>
      <c r="E621" s="144"/>
      <c r="F621" s="145"/>
      <c r="G621" s="143"/>
      <c r="H621" s="144"/>
      <c r="I621" s="151"/>
      <c r="J621" s="152"/>
    </row>
    <row r="622" spans="1:10" s="139" customFormat="1" x14ac:dyDescent="0.2">
      <c r="A622" s="159" t="s">
        <v>99</v>
      </c>
      <c r="B622" s="65"/>
      <c r="C622" s="66"/>
      <c r="D622" s="65"/>
      <c r="E622" s="66"/>
      <c r="F622" s="67"/>
      <c r="G622" s="65"/>
      <c r="H622" s="66"/>
      <c r="I622" s="20"/>
      <c r="J622" s="21"/>
    </row>
    <row r="623" spans="1:10" x14ac:dyDescent="0.2">
      <c r="A623" s="158" t="s">
        <v>607</v>
      </c>
      <c r="B623" s="65">
        <v>2</v>
      </c>
      <c r="C623" s="66">
        <v>1</v>
      </c>
      <c r="D623" s="65">
        <v>39</v>
      </c>
      <c r="E623" s="66">
        <v>39</v>
      </c>
      <c r="F623" s="67"/>
      <c r="G623" s="65">
        <f>B623-C623</f>
        <v>1</v>
      </c>
      <c r="H623" s="66">
        <f>D623-E623</f>
        <v>0</v>
      </c>
      <c r="I623" s="20">
        <f>IF(C623=0, "-", IF(G623/C623&lt;10, G623/C623, "&gt;999%"))</f>
        <v>1</v>
      </c>
      <c r="J623" s="21">
        <f>IF(E623=0, "-", IF(H623/E623&lt;10, H623/E623, "&gt;999%"))</f>
        <v>0</v>
      </c>
    </row>
    <row r="624" spans="1:10" s="160" customFormat="1" x14ac:dyDescent="0.2">
      <c r="A624" s="165" t="s">
        <v>733</v>
      </c>
      <c r="B624" s="166">
        <v>2</v>
      </c>
      <c r="C624" s="167">
        <v>1</v>
      </c>
      <c r="D624" s="166">
        <v>39</v>
      </c>
      <c r="E624" s="167">
        <v>39</v>
      </c>
      <c r="F624" s="168"/>
      <c r="G624" s="166">
        <f>B624-C624</f>
        <v>1</v>
      </c>
      <c r="H624" s="167">
        <f>D624-E624</f>
        <v>0</v>
      </c>
      <c r="I624" s="169">
        <f>IF(C624=0, "-", IF(G624/C624&lt;10, G624/C624, "&gt;999%"))</f>
        <v>1</v>
      </c>
      <c r="J624" s="170">
        <f>IF(E624=0, "-", IF(H624/E624&lt;10, H624/E624, "&gt;999%"))</f>
        <v>0</v>
      </c>
    </row>
    <row r="625" spans="1:10" x14ac:dyDescent="0.2">
      <c r="A625" s="171"/>
      <c r="B625" s="172"/>
      <c r="C625" s="173"/>
      <c r="D625" s="172"/>
      <c r="E625" s="173"/>
      <c r="F625" s="174"/>
      <c r="G625" s="172"/>
      <c r="H625" s="173"/>
      <c r="I625" s="175"/>
      <c r="J625" s="176"/>
    </row>
    <row r="626" spans="1:10" x14ac:dyDescent="0.2">
      <c r="A626" s="27" t="s">
        <v>16</v>
      </c>
      <c r="B626" s="71">
        <f>SUM(B7:B625)/2</f>
        <v>26370</v>
      </c>
      <c r="C626" s="77">
        <f>SUM(C7:C625)/2</f>
        <v>24255</v>
      </c>
      <c r="D626" s="71">
        <f>SUM(D7:D625)/2</f>
        <v>226467</v>
      </c>
      <c r="E626" s="77">
        <f>SUM(E7:E625)/2</f>
        <v>304382</v>
      </c>
      <c r="F626" s="73"/>
      <c r="G626" s="71">
        <f>B626-C626</f>
        <v>2115</v>
      </c>
      <c r="H626" s="72">
        <f>D626-E626</f>
        <v>-77915</v>
      </c>
      <c r="I626" s="37">
        <f>IF(C626=0, 0, G626/C626)</f>
        <v>8.7198515769944335E-2</v>
      </c>
      <c r="J626" s="38">
        <f>IF(E626=0, 0, H626/E626)</f>
        <v>-0.25597768593412223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5" max="16383" man="1"/>
    <brk id="167" max="16383" man="1"/>
    <brk id="228" max="16383" man="1"/>
    <brk id="288" max="16383" man="1"/>
    <brk id="348" max="16383" man="1"/>
    <brk id="410" max="16383" man="1"/>
    <brk id="467" max="16383" man="1"/>
    <brk id="529" max="16383" man="1"/>
    <brk id="58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112</v>
      </c>
      <c r="B7" s="65">
        <v>5827</v>
      </c>
      <c r="C7" s="66">
        <v>6595</v>
      </c>
      <c r="D7" s="65">
        <v>55206</v>
      </c>
      <c r="E7" s="66">
        <v>94009</v>
      </c>
      <c r="F7" s="67"/>
      <c r="G7" s="65">
        <f>B7-C7</f>
        <v>-768</v>
      </c>
      <c r="H7" s="66">
        <f>D7-E7</f>
        <v>-38803</v>
      </c>
      <c r="I7" s="28">
        <f>IF(C7=0, "-", IF(G7/C7&lt;10, G7/C7*100, "&gt;999"))</f>
        <v>-11.645185746777861</v>
      </c>
      <c r="J7" s="29">
        <f>IF(E7=0, "-", IF(H7/E7&lt;10, H7/E7*100, "&gt;999"))</f>
        <v>-41.275835292365628</v>
      </c>
    </row>
    <row r="8" spans="1:10" x14ac:dyDescent="0.2">
      <c r="A8" s="7" t="s">
        <v>121</v>
      </c>
      <c r="B8" s="65">
        <v>13660</v>
      </c>
      <c r="C8" s="66">
        <v>11654</v>
      </c>
      <c r="D8" s="65">
        <v>112353</v>
      </c>
      <c r="E8" s="66">
        <v>142506</v>
      </c>
      <c r="F8" s="67"/>
      <c r="G8" s="65">
        <f>B8-C8</f>
        <v>2006</v>
      </c>
      <c r="H8" s="66">
        <f>D8-E8</f>
        <v>-30153</v>
      </c>
      <c r="I8" s="28">
        <f>IF(C8=0, "-", IF(G8/C8&lt;10, G8/C8*100, "&gt;999"))</f>
        <v>17.21297408615068</v>
      </c>
      <c r="J8" s="29">
        <f>IF(E8=0, "-", IF(H8/E8&lt;10, H8/E8*100, "&gt;999"))</f>
        <v>-21.159109090143573</v>
      </c>
    </row>
    <row r="9" spans="1:10" x14ac:dyDescent="0.2">
      <c r="A9" s="7" t="s">
        <v>127</v>
      </c>
      <c r="B9" s="65">
        <v>5890</v>
      </c>
      <c r="C9" s="66">
        <v>4984</v>
      </c>
      <c r="D9" s="65">
        <v>49552</v>
      </c>
      <c r="E9" s="66">
        <v>56475</v>
      </c>
      <c r="F9" s="67"/>
      <c r="G9" s="65">
        <f>B9-C9</f>
        <v>906</v>
      </c>
      <c r="H9" s="66">
        <f>D9-E9</f>
        <v>-6923</v>
      </c>
      <c r="I9" s="28">
        <f>IF(C9=0, "-", IF(G9/C9&lt;10, G9/C9*100, "&gt;999"))</f>
        <v>18.178170144462278</v>
      </c>
      <c r="J9" s="29">
        <f>IF(E9=0, "-", IF(H9/E9&lt;10, H9/E9*100, "&gt;999"))</f>
        <v>-12.258521469676849</v>
      </c>
    </row>
    <row r="10" spans="1:10" x14ac:dyDescent="0.2">
      <c r="A10" s="7" t="s">
        <v>128</v>
      </c>
      <c r="B10" s="65">
        <v>993</v>
      </c>
      <c r="C10" s="66">
        <v>1022</v>
      </c>
      <c r="D10" s="65">
        <v>9356</v>
      </c>
      <c r="E10" s="66">
        <v>11392</v>
      </c>
      <c r="F10" s="67"/>
      <c r="G10" s="65">
        <f>B10-C10</f>
        <v>-29</v>
      </c>
      <c r="H10" s="66">
        <f>D10-E10</f>
        <v>-2036</v>
      </c>
      <c r="I10" s="28">
        <f>IF(C10=0, "-", IF(G10/C10&lt;10, G10/C10*100, "&gt;999"))</f>
        <v>-2.8375733855185907</v>
      </c>
      <c r="J10" s="29">
        <f>IF(E10=0, "-", IF(H10/E10&lt;10, H10/E10*100, "&gt;999"))</f>
        <v>-17.872191011235955</v>
      </c>
    </row>
    <row r="11" spans="1:10" s="43" customFormat="1" x14ac:dyDescent="0.2">
      <c r="A11" s="27" t="s">
        <v>0</v>
      </c>
      <c r="B11" s="71">
        <f>SUM(B7:B10)</f>
        <v>26370</v>
      </c>
      <c r="C11" s="72">
        <f>SUM(C7:C10)</f>
        <v>24255</v>
      </c>
      <c r="D11" s="71">
        <f>SUM(D7:D10)</f>
        <v>226467</v>
      </c>
      <c r="E11" s="72">
        <f>SUM(E7:E10)</f>
        <v>304382</v>
      </c>
      <c r="F11" s="73"/>
      <c r="G11" s="71">
        <f>B11-C11</f>
        <v>2115</v>
      </c>
      <c r="H11" s="72">
        <f>D11-E11</f>
        <v>-77915</v>
      </c>
      <c r="I11" s="44">
        <f>IF(C11=0, 0, G11/C11*100)</f>
        <v>8.7198515769944329</v>
      </c>
      <c r="J11" s="45">
        <f>IF(E11=0, 0, H11/E11*100)</f>
        <v>-25.597768593412223</v>
      </c>
    </row>
    <row r="13" spans="1:10" x14ac:dyDescent="0.2">
      <c r="A13" s="3"/>
      <c r="B13" s="196" t="s">
        <v>1</v>
      </c>
      <c r="C13" s="197"/>
      <c r="D13" s="196" t="s">
        <v>2</v>
      </c>
      <c r="E13" s="197"/>
      <c r="F13" s="59"/>
      <c r="G13" s="196" t="s">
        <v>3</v>
      </c>
      <c r="H13" s="200"/>
      <c r="I13" s="200"/>
      <c r="J13" s="197"/>
    </row>
    <row r="14" spans="1:10" x14ac:dyDescent="0.2">
      <c r="A14" s="7" t="s">
        <v>113</v>
      </c>
      <c r="B14" s="65">
        <v>118</v>
      </c>
      <c r="C14" s="66">
        <v>81</v>
      </c>
      <c r="D14" s="65">
        <v>1102</v>
      </c>
      <c r="E14" s="66">
        <v>1496</v>
      </c>
      <c r="F14" s="67"/>
      <c r="G14" s="65">
        <f t="shared" ref="G14:G34" si="0">B14-C14</f>
        <v>37</v>
      </c>
      <c r="H14" s="66">
        <f t="shared" ref="H14:H34" si="1">D14-E14</f>
        <v>-394</v>
      </c>
      <c r="I14" s="28">
        <f t="shared" ref="I14:I33" si="2">IF(C14=0, "-", IF(G14/C14&lt;10, G14/C14*100, "&gt;999"))</f>
        <v>45.679012345679013</v>
      </c>
      <c r="J14" s="29">
        <f t="shared" ref="J14:J33" si="3">IF(E14=0, "-", IF(H14/E14&lt;10, H14/E14*100, "&gt;999"))</f>
        <v>-26.336898395721924</v>
      </c>
    </row>
    <row r="15" spans="1:10" x14ac:dyDescent="0.2">
      <c r="A15" s="7" t="s">
        <v>114</v>
      </c>
      <c r="B15" s="65">
        <v>1008</v>
      </c>
      <c r="C15" s="66">
        <v>1180</v>
      </c>
      <c r="D15" s="65">
        <v>8376</v>
      </c>
      <c r="E15" s="66">
        <v>17273</v>
      </c>
      <c r="F15" s="67"/>
      <c r="G15" s="65">
        <f t="shared" si="0"/>
        <v>-172</v>
      </c>
      <c r="H15" s="66">
        <f t="shared" si="1"/>
        <v>-8897</v>
      </c>
      <c r="I15" s="28">
        <f t="shared" si="2"/>
        <v>-14.576271186440678</v>
      </c>
      <c r="J15" s="29">
        <f t="shared" si="3"/>
        <v>-51.508134082093434</v>
      </c>
    </row>
    <row r="16" spans="1:10" x14ac:dyDescent="0.2">
      <c r="A16" s="7" t="s">
        <v>115</v>
      </c>
      <c r="B16" s="65">
        <v>2984</v>
      </c>
      <c r="C16" s="66">
        <v>3405</v>
      </c>
      <c r="D16" s="65">
        <v>29085</v>
      </c>
      <c r="E16" s="66">
        <v>46910</v>
      </c>
      <c r="F16" s="67"/>
      <c r="G16" s="65">
        <f t="shared" si="0"/>
        <v>-421</v>
      </c>
      <c r="H16" s="66">
        <f t="shared" si="1"/>
        <v>-17825</v>
      </c>
      <c r="I16" s="28">
        <f t="shared" si="2"/>
        <v>-12.364170337738619</v>
      </c>
      <c r="J16" s="29">
        <f t="shared" si="3"/>
        <v>-37.998294606693669</v>
      </c>
    </row>
    <row r="17" spans="1:10" x14ac:dyDescent="0.2">
      <c r="A17" s="7" t="s">
        <v>116</v>
      </c>
      <c r="B17" s="65">
        <v>932</v>
      </c>
      <c r="C17" s="66">
        <v>1033</v>
      </c>
      <c r="D17" s="65">
        <v>9118</v>
      </c>
      <c r="E17" s="66">
        <v>14144</v>
      </c>
      <c r="F17" s="67"/>
      <c r="G17" s="65">
        <f t="shared" si="0"/>
        <v>-101</v>
      </c>
      <c r="H17" s="66">
        <f t="shared" si="1"/>
        <v>-5026</v>
      </c>
      <c r="I17" s="28">
        <f t="shared" si="2"/>
        <v>-9.7773475314617624</v>
      </c>
      <c r="J17" s="29">
        <f t="shared" si="3"/>
        <v>-35.534502262443439</v>
      </c>
    </row>
    <row r="18" spans="1:10" x14ac:dyDescent="0.2">
      <c r="A18" s="7" t="s">
        <v>117</v>
      </c>
      <c r="B18" s="65">
        <v>117</v>
      </c>
      <c r="C18" s="66">
        <v>186</v>
      </c>
      <c r="D18" s="65">
        <v>1681</v>
      </c>
      <c r="E18" s="66">
        <v>4610</v>
      </c>
      <c r="F18" s="67"/>
      <c r="G18" s="65">
        <f t="shared" si="0"/>
        <v>-69</v>
      </c>
      <c r="H18" s="66">
        <f t="shared" si="1"/>
        <v>-2929</v>
      </c>
      <c r="I18" s="28">
        <f t="shared" si="2"/>
        <v>-37.096774193548384</v>
      </c>
      <c r="J18" s="29">
        <f t="shared" si="3"/>
        <v>-63.535791757049886</v>
      </c>
    </row>
    <row r="19" spans="1:10" x14ac:dyDescent="0.2">
      <c r="A19" s="7" t="s">
        <v>118</v>
      </c>
      <c r="B19" s="65">
        <v>9</v>
      </c>
      <c r="C19" s="66">
        <v>30</v>
      </c>
      <c r="D19" s="65">
        <v>330</v>
      </c>
      <c r="E19" s="66">
        <v>329</v>
      </c>
      <c r="F19" s="67"/>
      <c r="G19" s="65">
        <f t="shared" si="0"/>
        <v>-21</v>
      </c>
      <c r="H19" s="66">
        <f t="shared" si="1"/>
        <v>1</v>
      </c>
      <c r="I19" s="28">
        <f t="shared" si="2"/>
        <v>-70</v>
      </c>
      <c r="J19" s="29">
        <f t="shared" si="3"/>
        <v>0.303951367781155</v>
      </c>
    </row>
    <row r="20" spans="1:10" x14ac:dyDescent="0.2">
      <c r="A20" s="7" t="s">
        <v>119</v>
      </c>
      <c r="B20" s="65">
        <v>210</v>
      </c>
      <c r="C20" s="66">
        <v>299</v>
      </c>
      <c r="D20" s="65">
        <v>2028</v>
      </c>
      <c r="E20" s="66">
        <v>3595</v>
      </c>
      <c r="F20" s="67"/>
      <c r="G20" s="65">
        <f t="shared" si="0"/>
        <v>-89</v>
      </c>
      <c r="H20" s="66">
        <f t="shared" si="1"/>
        <v>-1567</v>
      </c>
      <c r="I20" s="28">
        <f t="shared" si="2"/>
        <v>-29.76588628762542</v>
      </c>
      <c r="J20" s="29">
        <f t="shared" si="3"/>
        <v>-43.588317107093182</v>
      </c>
    </row>
    <row r="21" spans="1:10" x14ac:dyDescent="0.2">
      <c r="A21" s="7" t="s">
        <v>120</v>
      </c>
      <c r="B21" s="65">
        <v>449</v>
      </c>
      <c r="C21" s="66">
        <v>381</v>
      </c>
      <c r="D21" s="65">
        <v>3486</v>
      </c>
      <c r="E21" s="66">
        <v>5652</v>
      </c>
      <c r="F21" s="67"/>
      <c r="G21" s="65">
        <f t="shared" si="0"/>
        <v>68</v>
      </c>
      <c r="H21" s="66">
        <f t="shared" si="1"/>
        <v>-2166</v>
      </c>
      <c r="I21" s="28">
        <f t="shared" si="2"/>
        <v>17.84776902887139</v>
      </c>
      <c r="J21" s="29">
        <f t="shared" si="3"/>
        <v>-38.322717622080681</v>
      </c>
    </row>
    <row r="22" spans="1:10" x14ac:dyDescent="0.2">
      <c r="A22" s="142" t="s">
        <v>122</v>
      </c>
      <c r="B22" s="143">
        <v>891</v>
      </c>
      <c r="C22" s="144">
        <v>666</v>
      </c>
      <c r="D22" s="143">
        <v>6767</v>
      </c>
      <c r="E22" s="144">
        <v>7661</v>
      </c>
      <c r="F22" s="145"/>
      <c r="G22" s="143">
        <f t="shared" si="0"/>
        <v>225</v>
      </c>
      <c r="H22" s="144">
        <f t="shared" si="1"/>
        <v>-894</v>
      </c>
      <c r="I22" s="146">
        <f t="shared" si="2"/>
        <v>33.783783783783782</v>
      </c>
      <c r="J22" s="147">
        <f t="shared" si="3"/>
        <v>-11.669494844015142</v>
      </c>
    </row>
    <row r="23" spans="1:10" x14ac:dyDescent="0.2">
      <c r="A23" s="7" t="s">
        <v>123</v>
      </c>
      <c r="B23" s="65">
        <v>3765</v>
      </c>
      <c r="C23" s="66">
        <v>2712</v>
      </c>
      <c r="D23" s="65">
        <v>26131</v>
      </c>
      <c r="E23" s="66">
        <v>31383</v>
      </c>
      <c r="F23" s="67"/>
      <c r="G23" s="65">
        <f t="shared" si="0"/>
        <v>1053</v>
      </c>
      <c r="H23" s="66">
        <f t="shared" si="1"/>
        <v>-5252</v>
      </c>
      <c r="I23" s="28">
        <f t="shared" si="2"/>
        <v>38.827433628318587</v>
      </c>
      <c r="J23" s="29">
        <f t="shared" si="3"/>
        <v>-16.735175094796546</v>
      </c>
    </row>
    <row r="24" spans="1:10" x14ac:dyDescent="0.2">
      <c r="A24" s="7" t="s">
        <v>124</v>
      </c>
      <c r="B24" s="65">
        <v>5176</v>
      </c>
      <c r="C24" s="66">
        <v>4733</v>
      </c>
      <c r="D24" s="65">
        <v>46552</v>
      </c>
      <c r="E24" s="66">
        <v>62170</v>
      </c>
      <c r="F24" s="67"/>
      <c r="G24" s="65">
        <f t="shared" si="0"/>
        <v>443</v>
      </c>
      <c r="H24" s="66">
        <f t="shared" si="1"/>
        <v>-15618</v>
      </c>
      <c r="I24" s="28">
        <f t="shared" si="2"/>
        <v>9.3598140714134797</v>
      </c>
      <c r="J24" s="29">
        <f t="shared" si="3"/>
        <v>-25.121441209586614</v>
      </c>
    </row>
    <row r="25" spans="1:10" x14ac:dyDescent="0.2">
      <c r="A25" s="7" t="s">
        <v>125</v>
      </c>
      <c r="B25" s="65">
        <v>3216</v>
      </c>
      <c r="C25" s="66">
        <v>3165</v>
      </c>
      <c r="D25" s="65">
        <v>28178</v>
      </c>
      <c r="E25" s="66">
        <v>36244</v>
      </c>
      <c r="F25" s="67"/>
      <c r="G25" s="65">
        <f t="shared" si="0"/>
        <v>51</v>
      </c>
      <c r="H25" s="66">
        <f t="shared" si="1"/>
        <v>-8066</v>
      </c>
      <c r="I25" s="28">
        <f t="shared" si="2"/>
        <v>1.6113744075829384</v>
      </c>
      <c r="J25" s="29">
        <f t="shared" si="3"/>
        <v>-22.254718022293346</v>
      </c>
    </row>
    <row r="26" spans="1:10" x14ac:dyDescent="0.2">
      <c r="A26" s="7" t="s">
        <v>126</v>
      </c>
      <c r="B26" s="65">
        <v>612</v>
      </c>
      <c r="C26" s="66">
        <v>378</v>
      </c>
      <c r="D26" s="65">
        <v>4725</v>
      </c>
      <c r="E26" s="66">
        <v>5048</v>
      </c>
      <c r="F26" s="67"/>
      <c r="G26" s="65">
        <f t="shared" si="0"/>
        <v>234</v>
      </c>
      <c r="H26" s="66">
        <f t="shared" si="1"/>
        <v>-323</v>
      </c>
      <c r="I26" s="28">
        <f t="shared" si="2"/>
        <v>61.904761904761905</v>
      </c>
      <c r="J26" s="29">
        <f t="shared" si="3"/>
        <v>-6.3985736925515058</v>
      </c>
    </row>
    <row r="27" spans="1:10" x14ac:dyDescent="0.2">
      <c r="A27" s="142" t="s">
        <v>129</v>
      </c>
      <c r="B27" s="143">
        <v>23</v>
      </c>
      <c r="C27" s="144">
        <v>41</v>
      </c>
      <c r="D27" s="143">
        <v>351</v>
      </c>
      <c r="E27" s="144">
        <v>689</v>
      </c>
      <c r="F27" s="145"/>
      <c r="G27" s="143">
        <f t="shared" si="0"/>
        <v>-18</v>
      </c>
      <c r="H27" s="144">
        <f t="shared" si="1"/>
        <v>-338</v>
      </c>
      <c r="I27" s="146">
        <f t="shared" si="2"/>
        <v>-43.902439024390247</v>
      </c>
      <c r="J27" s="147">
        <f t="shared" si="3"/>
        <v>-49.056603773584904</v>
      </c>
    </row>
    <row r="28" spans="1:10" x14ac:dyDescent="0.2">
      <c r="A28" s="7" t="s">
        <v>130</v>
      </c>
      <c r="B28" s="65">
        <v>1</v>
      </c>
      <c r="C28" s="66">
        <v>1</v>
      </c>
      <c r="D28" s="65">
        <v>30</v>
      </c>
      <c r="E28" s="66">
        <v>26</v>
      </c>
      <c r="F28" s="67"/>
      <c r="G28" s="65">
        <f t="shared" si="0"/>
        <v>0</v>
      </c>
      <c r="H28" s="66">
        <f t="shared" si="1"/>
        <v>4</v>
      </c>
      <c r="I28" s="28">
        <f t="shared" si="2"/>
        <v>0</v>
      </c>
      <c r="J28" s="29">
        <f t="shared" si="3"/>
        <v>15.384615384615385</v>
      </c>
    </row>
    <row r="29" spans="1:10" x14ac:dyDescent="0.2">
      <c r="A29" s="7" t="s">
        <v>131</v>
      </c>
      <c r="B29" s="65">
        <v>88</v>
      </c>
      <c r="C29" s="66">
        <v>71</v>
      </c>
      <c r="D29" s="65">
        <v>678</v>
      </c>
      <c r="E29" s="66">
        <v>877</v>
      </c>
      <c r="F29" s="67"/>
      <c r="G29" s="65">
        <f t="shared" si="0"/>
        <v>17</v>
      </c>
      <c r="H29" s="66">
        <f t="shared" si="1"/>
        <v>-199</v>
      </c>
      <c r="I29" s="28">
        <f t="shared" si="2"/>
        <v>23.943661971830984</v>
      </c>
      <c r="J29" s="29">
        <f t="shared" si="3"/>
        <v>-22.690992018244014</v>
      </c>
    </row>
    <row r="30" spans="1:10" x14ac:dyDescent="0.2">
      <c r="A30" s="7" t="s">
        <v>132</v>
      </c>
      <c r="B30" s="65">
        <v>1227</v>
      </c>
      <c r="C30" s="66">
        <v>469</v>
      </c>
      <c r="D30" s="65">
        <v>7728</v>
      </c>
      <c r="E30" s="66">
        <v>5707</v>
      </c>
      <c r="F30" s="67"/>
      <c r="G30" s="65">
        <f t="shared" si="0"/>
        <v>758</v>
      </c>
      <c r="H30" s="66">
        <f t="shared" si="1"/>
        <v>2021</v>
      </c>
      <c r="I30" s="28">
        <f t="shared" si="2"/>
        <v>161.62046908315565</v>
      </c>
      <c r="J30" s="29">
        <f t="shared" si="3"/>
        <v>35.412651130190994</v>
      </c>
    </row>
    <row r="31" spans="1:10" x14ac:dyDescent="0.2">
      <c r="A31" s="7" t="s">
        <v>133</v>
      </c>
      <c r="B31" s="65">
        <v>703</v>
      </c>
      <c r="C31" s="66">
        <v>625</v>
      </c>
      <c r="D31" s="65">
        <v>6384</v>
      </c>
      <c r="E31" s="66">
        <v>9289</v>
      </c>
      <c r="F31" s="67"/>
      <c r="G31" s="65">
        <f t="shared" si="0"/>
        <v>78</v>
      </c>
      <c r="H31" s="66">
        <f t="shared" si="1"/>
        <v>-2905</v>
      </c>
      <c r="I31" s="28">
        <f t="shared" si="2"/>
        <v>12.479999999999999</v>
      </c>
      <c r="J31" s="29">
        <f t="shared" si="3"/>
        <v>-31.273549359457427</v>
      </c>
    </row>
    <row r="32" spans="1:10" x14ac:dyDescent="0.2">
      <c r="A32" s="7" t="s">
        <v>134</v>
      </c>
      <c r="B32" s="65">
        <v>3848</v>
      </c>
      <c r="C32" s="66">
        <v>3777</v>
      </c>
      <c r="D32" s="65">
        <v>34381</v>
      </c>
      <c r="E32" s="66">
        <v>39887</v>
      </c>
      <c r="F32" s="67"/>
      <c r="G32" s="65">
        <f t="shared" si="0"/>
        <v>71</v>
      </c>
      <c r="H32" s="66">
        <f t="shared" si="1"/>
        <v>-5506</v>
      </c>
      <c r="I32" s="28">
        <f t="shared" si="2"/>
        <v>1.8797987821021975</v>
      </c>
      <c r="J32" s="29">
        <f t="shared" si="3"/>
        <v>-13.803996289517888</v>
      </c>
    </row>
    <row r="33" spans="1:10" x14ac:dyDescent="0.2">
      <c r="A33" s="142" t="s">
        <v>128</v>
      </c>
      <c r="B33" s="143">
        <v>993</v>
      </c>
      <c r="C33" s="144">
        <v>1022</v>
      </c>
      <c r="D33" s="143">
        <v>9356</v>
      </c>
      <c r="E33" s="144">
        <v>11392</v>
      </c>
      <c r="F33" s="145"/>
      <c r="G33" s="143">
        <f t="shared" si="0"/>
        <v>-29</v>
      </c>
      <c r="H33" s="144">
        <f t="shared" si="1"/>
        <v>-2036</v>
      </c>
      <c r="I33" s="146">
        <f t="shared" si="2"/>
        <v>-2.8375733855185907</v>
      </c>
      <c r="J33" s="147">
        <f t="shared" si="3"/>
        <v>-17.872191011235955</v>
      </c>
    </row>
    <row r="34" spans="1:10" s="43" customFormat="1" x14ac:dyDescent="0.2">
      <c r="A34" s="27" t="s">
        <v>0</v>
      </c>
      <c r="B34" s="71">
        <f>SUM(B14:B33)</f>
        <v>26370</v>
      </c>
      <c r="C34" s="72">
        <f>SUM(C14:C33)</f>
        <v>24255</v>
      </c>
      <c r="D34" s="71">
        <f>SUM(D14:D33)</f>
        <v>226467</v>
      </c>
      <c r="E34" s="72">
        <f>SUM(E14:E33)</f>
        <v>304382</v>
      </c>
      <c r="F34" s="73"/>
      <c r="G34" s="71">
        <f t="shared" si="0"/>
        <v>2115</v>
      </c>
      <c r="H34" s="72">
        <f t="shared" si="1"/>
        <v>-77915</v>
      </c>
      <c r="I34" s="44">
        <f>IF(C34=0, 0, G34/C34*100)</f>
        <v>8.7198515769944329</v>
      </c>
      <c r="J34" s="45">
        <f>IF(E34=0, 0, H34/E34*100)</f>
        <v>-25.597768593412223</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112</v>
      </c>
      <c r="B39" s="30">
        <f>$B$7/$B$11*100</f>
        <v>22.097080015168753</v>
      </c>
      <c r="C39" s="31">
        <f>$C$7/$C$11*100</f>
        <v>27.190270047412906</v>
      </c>
      <c r="D39" s="30">
        <f>$D$7/$D$11*100</f>
        <v>24.377061558637685</v>
      </c>
      <c r="E39" s="31">
        <f>$E$7/$E$11*100</f>
        <v>30.885203461439904</v>
      </c>
      <c r="F39" s="32"/>
      <c r="G39" s="30">
        <f>B39-C39</f>
        <v>-5.0931900322441521</v>
      </c>
      <c r="H39" s="31">
        <f>D39-E39</f>
        <v>-6.5081419028022189</v>
      </c>
    </row>
    <row r="40" spans="1:10" x14ac:dyDescent="0.2">
      <c r="A40" s="7" t="s">
        <v>121</v>
      </c>
      <c r="B40" s="30">
        <f>$B$8/$B$11*100</f>
        <v>51.80128934395146</v>
      </c>
      <c r="C40" s="31">
        <f>$C$8/$C$11*100</f>
        <v>48.047825190682339</v>
      </c>
      <c r="D40" s="30">
        <f>$D$8/$D$11*100</f>
        <v>49.61120163202586</v>
      </c>
      <c r="E40" s="31">
        <f>$E$8/$E$11*100</f>
        <v>46.818142991372689</v>
      </c>
      <c r="F40" s="32"/>
      <c r="G40" s="30">
        <f>B40-C40</f>
        <v>3.7534641532691211</v>
      </c>
      <c r="H40" s="31">
        <f>D40-E40</f>
        <v>2.7930586406531717</v>
      </c>
    </row>
    <row r="41" spans="1:10" x14ac:dyDescent="0.2">
      <c r="A41" s="7" t="s">
        <v>127</v>
      </c>
      <c r="B41" s="30">
        <f>$B$9/$B$11*100</f>
        <v>22.335987864998106</v>
      </c>
      <c r="C41" s="31">
        <f>$C$9/$C$11*100</f>
        <v>20.548340548340548</v>
      </c>
      <c r="D41" s="30">
        <f>$D$9/$D$11*100</f>
        <v>21.88045057337272</v>
      </c>
      <c r="E41" s="31">
        <f>$E$9/$E$11*100</f>
        <v>18.553988080766931</v>
      </c>
      <c r="F41" s="32"/>
      <c r="G41" s="30">
        <f>B41-C41</f>
        <v>1.7876473166575586</v>
      </c>
      <c r="H41" s="31">
        <f>D41-E41</f>
        <v>3.3264624926057884</v>
      </c>
    </row>
    <row r="42" spans="1:10" x14ac:dyDescent="0.2">
      <c r="A42" s="7" t="s">
        <v>128</v>
      </c>
      <c r="B42" s="30">
        <f>$B$10/$B$11*100</f>
        <v>3.7656427758816835</v>
      </c>
      <c r="C42" s="31">
        <f>$C$10/$C$11*100</f>
        <v>4.2135642135642133</v>
      </c>
      <c r="D42" s="30">
        <f>$D$10/$D$11*100</f>
        <v>4.1312862359637386</v>
      </c>
      <c r="E42" s="31">
        <f>$E$10/$E$11*100</f>
        <v>3.7426654664204846</v>
      </c>
      <c r="F42" s="32"/>
      <c r="G42" s="30">
        <f>B42-C42</f>
        <v>-0.44792143768252979</v>
      </c>
      <c r="H42" s="31">
        <f>D42-E42</f>
        <v>0.38862076954325397</v>
      </c>
    </row>
    <row r="43" spans="1:10" s="43" customFormat="1" x14ac:dyDescent="0.2">
      <c r="A43" s="27" t="s">
        <v>0</v>
      </c>
      <c r="B43" s="46">
        <f>SUM(B39:B42)</f>
        <v>100</v>
      </c>
      <c r="C43" s="47">
        <f>SUM(C39:C42)</f>
        <v>100</v>
      </c>
      <c r="D43" s="46">
        <f>SUM(D39:D42)</f>
        <v>100.00000000000001</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0.44747819491846796</v>
      </c>
      <c r="C46" s="31">
        <f>$C$14/$C$34*100</f>
        <v>0.33395176252319109</v>
      </c>
      <c r="D46" s="30">
        <f>$D$14/$D$34*100</f>
        <v>0.48660511244463867</v>
      </c>
      <c r="E46" s="31">
        <f>$E$14/$E$34*100</f>
        <v>0.49148767009875749</v>
      </c>
      <c r="F46" s="32"/>
      <c r="G46" s="30">
        <f t="shared" ref="G46:G66" si="4">B46-C46</f>
        <v>0.11352643239527688</v>
      </c>
      <c r="H46" s="31">
        <f t="shared" ref="H46:H66" si="5">D46-E46</f>
        <v>-4.8825576541188243E-3</v>
      </c>
    </row>
    <row r="47" spans="1:10" x14ac:dyDescent="0.2">
      <c r="A47" s="7" t="s">
        <v>114</v>
      </c>
      <c r="B47" s="30">
        <f>$B$15/$B$34*100</f>
        <v>3.8225255972696242</v>
      </c>
      <c r="C47" s="31">
        <f>$C$15/$C$34*100</f>
        <v>4.8649762935477225</v>
      </c>
      <c r="D47" s="30">
        <f>$D$15/$D$34*100</f>
        <v>3.698552106929486</v>
      </c>
      <c r="E47" s="31">
        <f>$E$15/$E$34*100</f>
        <v>5.6747770893154001</v>
      </c>
      <c r="F47" s="32"/>
      <c r="G47" s="30">
        <f t="shared" si="4"/>
        <v>-1.0424506962780984</v>
      </c>
      <c r="H47" s="31">
        <f t="shared" si="5"/>
        <v>-1.9762249823859142</v>
      </c>
    </row>
    <row r="48" spans="1:10" x14ac:dyDescent="0.2">
      <c r="A48" s="7" t="s">
        <v>115</v>
      </c>
      <c r="B48" s="30">
        <f>$B$16/$B$34*100</f>
        <v>11.315889268107698</v>
      </c>
      <c r="C48" s="31">
        <f>$C$16/$C$34*100</f>
        <v>14.038342609771181</v>
      </c>
      <c r="D48" s="30">
        <f>$D$16/$D$34*100</f>
        <v>12.8429307581237</v>
      </c>
      <c r="E48" s="31">
        <f>$E$16/$E$34*100</f>
        <v>15.411555216799941</v>
      </c>
      <c r="F48" s="32"/>
      <c r="G48" s="30">
        <f t="shared" si="4"/>
        <v>-2.7224533416634831</v>
      </c>
      <c r="H48" s="31">
        <f t="shared" si="5"/>
        <v>-2.5686244586762417</v>
      </c>
    </row>
    <row r="49" spans="1:8" x14ac:dyDescent="0.2">
      <c r="A49" s="7" t="s">
        <v>116</v>
      </c>
      <c r="B49" s="30">
        <f>$B$17/$B$34*100</f>
        <v>3.5343193022373911</v>
      </c>
      <c r="C49" s="31">
        <f>$C$17/$C$34*100</f>
        <v>4.2589156874871161</v>
      </c>
      <c r="D49" s="30">
        <f>$D$17/$D$34*100</f>
        <v>4.0261936617697058</v>
      </c>
      <c r="E49" s="31">
        <f>$E$17/$E$34*100</f>
        <v>4.6467925172973432</v>
      </c>
      <c r="F49" s="32"/>
      <c r="G49" s="30">
        <f t="shared" si="4"/>
        <v>-0.72459638524972503</v>
      </c>
      <c r="H49" s="31">
        <f t="shared" si="5"/>
        <v>-0.62059885552763738</v>
      </c>
    </row>
    <row r="50" spans="1:8" x14ac:dyDescent="0.2">
      <c r="A50" s="7" t="s">
        <v>117</v>
      </c>
      <c r="B50" s="30">
        <f>$B$18/$B$34*100</f>
        <v>0.44368600682593862</v>
      </c>
      <c r="C50" s="31">
        <f>$C$18/$C$34*100</f>
        <v>0.76685219542362393</v>
      </c>
      <c r="D50" s="30">
        <f>$D$18/$D$34*100</f>
        <v>0.74227150092507965</v>
      </c>
      <c r="E50" s="31">
        <f>$E$18/$E$34*100</f>
        <v>1.5145442240342728</v>
      </c>
      <c r="F50" s="32"/>
      <c r="G50" s="30">
        <f t="shared" si="4"/>
        <v>-0.32316618859768531</v>
      </c>
      <c r="H50" s="31">
        <f t="shared" si="5"/>
        <v>-0.77227272310919315</v>
      </c>
    </row>
    <row r="51" spans="1:8" x14ac:dyDescent="0.2">
      <c r="A51" s="7" t="s">
        <v>118</v>
      </c>
      <c r="B51" s="30">
        <f>$B$19/$B$34*100</f>
        <v>3.4129692832764506E-2</v>
      </c>
      <c r="C51" s="31">
        <f>$C$19/$C$34*100</f>
        <v>0.12368583797155226</v>
      </c>
      <c r="D51" s="30">
        <f>$D$19/$D$34*100</f>
        <v>0.14571659447071758</v>
      </c>
      <c r="E51" s="31">
        <f>$E$19/$E$34*100</f>
        <v>0.10808786327706631</v>
      </c>
      <c r="F51" s="32"/>
      <c r="G51" s="30">
        <f t="shared" si="4"/>
        <v>-8.9556145138787763E-2</v>
      </c>
      <c r="H51" s="31">
        <f t="shared" si="5"/>
        <v>3.7628731193651274E-2</v>
      </c>
    </row>
    <row r="52" spans="1:8" x14ac:dyDescent="0.2">
      <c r="A52" s="7" t="s">
        <v>119</v>
      </c>
      <c r="B52" s="30">
        <f>$B$20/$B$34*100</f>
        <v>0.79635949943117168</v>
      </c>
      <c r="C52" s="31">
        <f>$C$20/$C$34*100</f>
        <v>1.2327355184498041</v>
      </c>
      <c r="D52" s="30">
        <f>$D$20/$D$34*100</f>
        <v>0.89549470783822815</v>
      </c>
      <c r="E52" s="31">
        <f>$E$20/$E$34*100</f>
        <v>1.1810816671156639</v>
      </c>
      <c r="F52" s="32"/>
      <c r="G52" s="30">
        <f t="shared" si="4"/>
        <v>-0.43637601901863243</v>
      </c>
      <c r="H52" s="31">
        <f t="shared" si="5"/>
        <v>-0.28558695927743571</v>
      </c>
    </row>
    <row r="53" spans="1:8" x14ac:dyDescent="0.2">
      <c r="A53" s="7" t="s">
        <v>120</v>
      </c>
      <c r="B53" s="30">
        <f>$B$21/$B$34*100</f>
        <v>1.702692453545696</v>
      </c>
      <c r="C53" s="31">
        <f>$C$21/$C$34*100</f>
        <v>1.5708101422387137</v>
      </c>
      <c r="D53" s="30">
        <f>$D$21/$D$34*100</f>
        <v>1.5392971161361257</v>
      </c>
      <c r="E53" s="31">
        <f>$E$21/$E$34*100</f>
        <v>1.8568772135014553</v>
      </c>
      <c r="F53" s="32"/>
      <c r="G53" s="30">
        <f t="shared" si="4"/>
        <v>0.13188231130698225</v>
      </c>
      <c r="H53" s="31">
        <f t="shared" si="5"/>
        <v>-0.31758009736532955</v>
      </c>
    </row>
    <row r="54" spans="1:8" x14ac:dyDescent="0.2">
      <c r="A54" s="142" t="s">
        <v>122</v>
      </c>
      <c r="B54" s="148">
        <f>$B$22/$B$34*100</f>
        <v>3.3788395904436856</v>
      </c>
      <c r="C54" s="149">
        <f>$C$22/$C$34*100</f>
        <v>2.74582560296846</v>
      </c>
      <c r="D54" s="148">
        <f>$D$22/$D$34*100</f>
        <v>2.9880733175252905</v>
      </c>
      <c r="E54" s="149">
        <f>$E$22/$E$34*100</f>
        <v>2.5169031020231158</v>
      </c>
      <c r="F54" s="150"/>
      <c r="G54" s="148">
        <f t="shared" si="4"/>
        <v>0.63301398747522564</v>
      </c>
      <c r="H54" s="149">
        <f t="shared" si="5"/>
        <v>0.47117021550217464</v>
      </c>
    </row>
    <row r="55" spans="1:8" x14ac:dyDescent="0.2">
      <c r="A55" s="7" t="s">
        <v>123</v>
      </c>
      <c r="B55" s="30">
        <f>$B$23/$B$34*100</f>
        <v>14.277588168373152</v>
      </c>
      <c r="C55" s="31">
        <f>$C$23/$C$34*100</f>
        <v>11.181199752628324</v>
      </c>
      <c r="D55" s="30">
        <f>$D$23/$D$34*100</f>
        <v>11.538546454891883</v>
      </c>
      <c r="E55" s="31">
        <f>$E$23/$E$34*100</f>
        <v>10.310399432292316</v>
      </c>
      <c r="F55" s="32"/>
      <c r="G55" s="30">
        <f t="shared" si="4"/>
        <v>3.096388415744828</v>
      </c>
      <c r="H55" s="31">
        <f t="shared" si="5"/>
        <v>1.2281470225995665</v>
      </c>
    </row>
    <row r="56" spans="1:8" x14ac:dyDescent="0.2">
      <c r="A56" s="7" t="s">
        <v>124</v>
      </c>
      <c r="B56" s="30">
        <f>$B$24/$B$34*100</f>
        <v>19.628365566932121</v>
      </c>
      <c r="C56" s="31">
        <f>$C$24/$C$34*100</f>
        <v>19.513502370645227</v>
      </c>
      <c r="D56" s="30">
        <f>$D$24/$D$34*100</f>
        <v>20.555754260002562</v>
      </c>
      <c r="E56" s="31">
        <f>$E$24/$E$34*100</f>
        <v>20.424992279438335</v>
      </c>
      <c r="F56" s="32"/>
      <c r="G56" s="30">
        <f t="shared" si="4"/>
        <v>0.11486319628689401</v>
      </c>
      <c r="H56" s="31">
        <f t="shared" si="5"/>
        <v>0.13076198056422683</v>
      </c>
    </row>
    <row r="57" spans="1:8" x14ac:dyDescent="0.2">
      <c r="A57" s="7" t="s">
        <v>125</v>
      </c>
      <c r="B57" s="30">
        <f>$B$25/$B$34*100</f>
        <v>12.195676905574517</v>
      </c>
      <c r="C57" s="31">
        <f>$C$25/$C$34*100</f>
        <v>13.048855905998764</v>
      </c>
      <c r="D57" s="30">
        <f>$D$25/$D$34*100</f>
        <v>12.442430906048122</v>
      </c>
      <c r="E57" s="31">
        <f>$E$25/$E$34*100</f>
        <v>11.907405825574441</v>
      </c>
      <c r="F57" s="32"/>
      <c r="G57" s="30">
        <f t="shared" si="4"/>
        <v>-0.85317900042424633</v>
      </c>
      <c r="H57" s="31">
        <f t="shared" si="5"/>
        <v>0.53502508047368025</v>
      </c>
    </row>
    <row r="58" spans="1:8" x14ac:dyDescent="0.2">
      <c r="A58" s="7" t="s">
        <v>126</v>
      </c>
      <c r="B58" s="30">
        <f>$B$26/$B$34*100</f>
        <v>2.3208191126279862</v>
      </c>
      <c r="C58" s="31">
        <f>$C$26/$C$34*100</f>
        <v>1.5584415584415585</v>
      </c>
      <c r="D58" s="30">
        <f>$D$26/$D$34*100</f>
        <v>2.0863966935580018</v>
      </c>
      <c r="E58" s="31">
        <f>$E$26/$E$34*100</f>
        <v>1.6584423520444707</v>
      </c>
      <c r="F58" s="32"/>
      <c r="G58" s="30">
        <f t="shared" si="4"/>
        <v>0.76237755418642772</v>
      </c>
      <c r="H58" s="31">
        <f t="shared" si="5"/>
        <v>0.42795434151353118</v>
      </c>
    </row>
    <row r="59" spans="1:8" x14ac:dyDescent="0.2">
      <c r="A59" s="142" t="s">
        <v>129</v>
      </c>
      <c r="B59" s="148">
        <f>$B$27/$B$34*100</f>
        <v>8.7220326128175957E-2</v>
      </c>
      <c r="C59" s="149">
        <f>$C$27/$C$34*100</f>
        <v>0.16903731189445476</v>
      </c>
      <c r="D59" s="148">
        <f>$D$27/$D$34*100</f>
        <v>0.15498946866430871</v>
      </c>
      <c r="E59" s="149">
        <f>$E$27/$E$34*100</f>
        <v>0.22636029725805074</v>
      </c>
      <c r="F59" s="150"/>
      <c r="G59" s="148">
        <f t="shared" si="4"/>
        <v>-8.1816985766278799E-2</v>
      </c>
      <c r="H59" s="149">
        <f t="shared" si="5"/>
        <v>-7.1370828593742025E-2</v>
      </c>
    </row>
    <row r="60" spans="1:8" x14ac:dyDescent="0.2">
      <c r="A60" s="7" t="s">
        <v>130</v>
      </c>
      <c r="B60" s="30">
        <f>$B$28/$B$34*100</f>
        <v>3.7921880925293893E-3</v>
      </c>
      <c r="C60" s="31">
        <f>$C$28/$C$34*100</f>
        <v>4.1228612657184084E-3</v>
      </c>
      <c r="D60" s="30">
        <f>$D$28/$D$34*100</f>
        <v>1.3246963133701601E-2</v>
      </c>
      <c r="E60" s="31">
        <f>$E$28/$E$34*100</f>
        <v>8.5418980097377636E-3</v>
      </c>
      <c r="F60" s="32"/>
      <c r="G60" s="30">
        <f t="shared" si="4"/>
        <v>-3.3067317318901919E-4</v>
      </c>
      <c r="H60" s="31">
        <f t="shared" si="5"/>
        <v>4.7050651239638371E-3</v>
      </c>
    </row>
    <row r="61" spans="1:8" x14ac:dyDescent="0.2">
      <c r="A61" s="7" t="s">
        <v>131</v>
      </c>
      <c r="B61" s="30">
        <f>$B$29/$B$34*100</f>
        <v>0.33371255214258627</v>
      </c>
      <c r="C61" s="31">
        <f>$C$29/$C$34*100</f>
        <v>0.292723149866007</v>
      </c>
      <c r="D61" s="30">
        <f>$D$29/$D$34*100</f>
        <v>0.29938136682165611</v>
      </c>
      <c r="E61" s="31">
        <f>$E$29/$E$34*100</f>
        <v>0.28812479055923151</v>
      </c>
      <c r="F61" s="32"/>
      <c r="G61" s="30">
        <f t="shared" si="4"/>
        <v>4.0989402276579268E-2</v>
      </c>
      <c r="H61" s="31">
        <f t="shared" si="5"/>
        <v>1.12565762624246E-2</v>
      </c>
    </row>
    <row r="62" spans="1:8" x14ac:dyDescent="0.2">
      <c r="A62" s="7" t="s">
        <v>132</v>
      </c>
      <c r="B62" s="30">
        <f>$B$30/$B$34*100</f>
        <v>4.653014789533561</v>
      </c>
      <c r="C62" s="31">
        <f>$C$30/$C$34*100</f>
        <v>1.9336219336219336</v>
      </c>
      <c r="D62" s="30">
        <f>$D$30/$D$34*100</f>
        <v>3.4124177032415317</v>
      </c>
      <c r="E62" s="31">
        <f>$E$30/$E$34*100</f>
        <v>1.874946613137439</v>
      </c>
      <c r="F62" s="32"/>
      <c r="G62" s="30">
        <f t="shared" si="4"/>
        <v>2.7193928559116274</v>
      </c>
      <c r="H62" s="31">
        <f t="shared" si="5"/>
        <v>1.5374710901040927</v>
      </c>
    </row>
    <row r="63" spans="1:8" x14ac:dyDescent="0.2">
      <c r="A63" s="7" t="s">
        <v>133</v>
      </c>
      <c r="B63" s="30">
        <f>$B$31/$B$34*100</f>
        <v>2.6659082290481608</v>
      </c>
      <c r="C63" s="31">
        <f>$C$31/$C$34*100</f>
        <v>2.5767882910740054</v>
      </c>
      <c r="D63" s="30">
        <f>$D$31/$D$34*100</f>
        <v>2.8189537548517003</v>
      </c>
      <c r="E63" s="31">
        <f>$E$31/$E$34*100</f>
        <v>3.051757331248234</v>
      </c>
      <c r="F63" s="32"/>
      <c r="G63" s="30">
        <f t="shared" si="4"/>
        <v>8.9119937974155405E-2</v>
      </c>
      <c r="H63" s="31">
        <f t="shared" si="5"/>
        <v>-0.23280357639653371</v>
      </c>
    </row>
    <row r="64" spans="1:8" x14ac:dyDescent="0.2">
      <c r="A64" s="7" t="s">
        <v>134</v>
      </c>
      <c r="B64" s="30">
        <f>$B$32/$B$34*100</f>
        <v>14.59233978005309</v>
      </c>
      <c r="C64" s="31">
        <f>$C$32/$C$34*100</f>
        <v>15.572047000618431</v>
      </c>
      <c r="D64" s="30">
        <f>$D$32/$D$34*100</f>
        <v>15.181461316659822</v>
      </c>
      <c r="E64" s="31">
        <f>$E$32/$E$34*100</f>
        <v>13.104257150554238</v>
      </c>
      <c r="F64" s="32"/>
      <c r="G64" s="30">
        <f t="shared" si="4"/>
        <v>-0.97970722056534143</v>
      </c>
      <c r="H64" s="31">
        <f t="shared" si="5"/>
        <v>2.0772041661055844</v>
      </c>
    </row>
    <row r="65" spans="1:8" x14ac:dyDescent="0.2">
      <c r="A65" s="142" t="s">
        <v>128</v>
      </c>
      <c r="B65" s="148">
        <f>$B$33/$B$34*100</f>
        <v>3.7656427758816835</v>
      </c>
      <c r="C65" s="149">
        <f>$C$33/$C$34*100</f>
        <v>4.2135642135642133</v>
      </c>
      <c r="D65" s="148">
        <f>$D$33/$D$34*100</f>
        <v>4.1312862359637386</v>
      </c>
      <c r="E65" s="149">
        <f>$E$33/$E$34*100</f>
        <v>3.7426654664204846</v>
      </c>
      <c r="F65" s="150"/>
      <c r="G65" s="148">
        <f t="shared" si="4"/>
        <v>-0.44792143768252979</v>
      </c>
      <c r="H65" s="149">
        <f t="shared" si="5"/>
        <v>0.38862076954325397</v>
      </c>
    </row>
    <row r="66" spans="1:8" s="43" customFormat="1" x14ac:dyDescent="0.2">
      <c r="A66" s="27" t="s">
        <v>0</v>
      </c>
      <c r="B66" s="46">
        <f>SUM(B46:B65)</f>
        <v>100</v>
      </c>
      <c r="C66" s="47">
        <f>SUM(C46:C65)</f>
        <v>100</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18</v>
      </c>
      <c r="C6" s="66">
        <v>27</v>
      </c>
      <c r="D6" s="65">
        <v>274</v>
      </c>
      <c r="E6" s="66">
        <v>478</v>
      </c>
      <c r="F6" s="67"/>
      <c r="G6" s="65">
        <f t="shared" ref="G6:G37" si="0">B6-C6</f>
        <v>-9</v>
      </c>
      <c r="H6" s="66">
        <f t="shared" ref="H6:H37" si="1">D6-E6</f>
        <v>-204</v>
      </c>
      <c r="I6" s="20">
        <f t="shared" ref="I6:I37" si="2">IF(C6=0, "-", IF(G6/C6&lt;10, G6/C6, "&gt;999%"))</f>
        <v>-0.33333333333333331</v>
      </c>
      <c r="J6" s="21">
        <f t="shared" ref="J6:J37" si="3">IF(E6=0, "-", IF(H6/E6&lt;10, H6/E6, "&gt;999%"))</f>
        <v>-0.42677824267782427</v>
      </c>
    </row>
    <row r="7" spans="1:10" x14ac:dyDescent="0.2">
      <c r="A7" s="7" t="s">
        <v>32</v>
      </c>
      <c r="B7" s="65">
        <v>2</v>
      </c>
      <c r="C7" s="66">
        <v>13</v>
      </c>
      <c r="D7" s="65">
        <v>6</v>
      </c>
      <c r="E7" s="66">
        <v>22</v>
      </c>
      <c r="F7" s="67"/>
      <c r="G7" s="65">
        <f t="shared" si="0"/>
        <v>-11</v>
      </c>
      <c r="H7" s="66">
        <f t="shared" si="1"/>
        <v>-16</v>
      </c>
      <c r="I7" s="20">
        <f t="shared" si="2"/>
        <v>-0.84615384615384615</v>
      </c>
      <c r="J7" s="21">
        <f t="shared" si="3"/>
        <v>-0.72727272727272729</v>
      </c>
    </row>
    <row r="8" spans="1:10" x14ac:dyDescent="0.2">
      <c r="A8" s="7" t="s">
        <v>33</v>
      </c>
      <c r="B8" s="65">
        <v>0</v>
      </c>
      <c r="C8" s="66">
        <v>2</v>
      </c>
      <c r="D8" s="65">
        <v>18</v>
      </c>
      <c r="E8" s="66">
        <v>29</v>
      </c>
      <c r="F8" s="67"/>
      <c r="G8" s="65">
        <f t="shared" si="0"/>
        <v>-2</v>
      </c>
      <c r="H8" s="66">
        <f t="shared" si="1"/>
        <v>-11</v>
      </c>
      <c r="I8" s="20">
        <f t="shared" si="2"/>
        <v>-1</v>
      </c>
      <c r="J8" s="21">
        <f t="shared" si="3"/>
        <v>-0.37931034482758619</v>
      </c>
    </row>
    <row r="9" spans="1:10" x14ac:dyDescent="0.2">
      <c r="A9" s="7" t="s">
        <v>34</v>
      </c>
      <c r="B9" s="65">
        <v>487</v>
      </c>
      <c r="C9" s="66">
        <v>534</v>
      </c>
      <c r="D9" s="65">
        <v>3570</v>
      </c>
      <c r="E9" s="66">
        <v>4241</v>
      </c>
      <c r="F9" s="67"/>
      <c r="G9" s="65">
        <f t="shared" si="0"/>
        <v>-47</v>
      </c>
      <c r="H9" s="66">
        <f t="shared" si="1"/>
        <v>-671</v>
      </c>
      <c r="I9" s="20">
        <f t="shared" si="2"/>
        <v>-8.8014981273408247E-2</v>
      </c>
      <c r="J9" s="21">
        <f t="shared" si="3"/>
        <v>-0.15821740155623673</v>
      </c>
    </row>
    <row r="10" spans="1:10" x14ac:dyDescent="0.2">
      <c r="A10" s="7" t="s">
        <v>35</v>
      </c>
      <c r="B10" s="65">
        <v>3</v>
      </c>
      <c r="C10" s="66">
        <v>6</v>
      </c>
      <c r="D10" s="65">
        <v>37</v>
      </c>
      <c r="E10" s="66">
        <v>51</v>
      </c>
      <c r="F10" s="67"/>
      <c r="G10" s="65">
        <f t="shared" si="0"/>
        <v>-3</v>
      </c>
      <c r="H10" s="66">
        <f t="shared" si="1"/>
        <v>-14</v>
      </c>
      <c r="I10" s="20">
        <f t="shared" si="2"/>
        <v>-0.5</v>
      </c>
      <c r="J10" s="21">
        <f t="shared" si="3"/>
        <v>-0.27450980392156865</v>
      </c>
    </row>
    <row r="11" spans="1:10" x14ac:dyDescent="0.2">
      <c r="A11" s="7" t="s">
        <v>36</v>
      </c>
      <c r="B11" s="65">
        <v>664</v>
      </c>
      <c r="C11" s="66">
        <v>580</v>
      </c>
      <c r="D11" s="65">
        <v>8390</v>
      </c>
      <c r="E11" s="66">
        <v>10641</v>
      </c>
      <c r="F11" s="67"/>
      <c r="G11" s="65">
        <f t="shared" si="0"/>
        <v>84</v>
      </c>
      <c r="H11" s="66">
        <f t="shared" si="1"/>
        <v>-2251</v>
      </c>
      <c r="I11" s="20">
        <f t="shared" si="2"/>
        <v>0.14482758620689656</v>
      </c>
      <c r="J11" s="21">
        <f t="shared" si="3"/>
        <v>-0.21154026877173199</v>
      </c>
    </row>
    <row r="12" spans="1:10" x14ac:dyDescent="0.2">
      <c r="A12" s="7" t="s">
        <v>37</v>
      </c>
      <c r="B12" s="65">
        <v>15</v>
      </c>
      <c r="C12" s="66">
        <v>0</v>
      </c>
      <c r="D12" s="65">
        <v>15</v>
      </c>
      <c r="E12" s="66">
        <v>0</v>
      </c>
      <c r="F12" s="67"/>
      <c r="G12" s="65">
        <f t="shared" si="0"/>
        <v>15</v>
      </c>
      <c r="H12" s="66">
        <f t="shared" si="1"/>
        <v>15</v>
      </c>
      <c r="I12" s="20" t="str">
        <f t="shared" si="2"/>
        <v>-</v>
      </c>
      <c r="J12" s="21" t="str">
        <f t="shared" si="3"/>
        <v>-</v>
      </c>
    </row>
    <row r="13" spans="1:10" x14ac:dyDescent="0.2">
      <c r="A13" s="7" t="s">
        <v>38</v>
      </c>
      <c r="B13" s="65">
        <v>0</v>
      </c>
      <c r="C13" s="66">
        <v>2</v>
      </c>
      <c r="D13" s="65">
        <v>41</v>
      </c>
      <c r="E13" s="66">
        <v>57</v>
      </c>
      <c r="F13" s="67"/>
      <c r="G13" s="65">
        <f t="shared" si="0"/>
        <v>-2</v>
      </c>
      <c r="H13" s="66">
        <f t="shared" si="1"/>
        <v>-16</v>
      </c>
      <c r="I13" s="20">
        <f t="shared" si="2"/>
        <v>-1</v>
      </c>
      <c r="J13" s="21">
        <f t="shared" si="3"/>
        <v>-0.2807017543859649</v>
      </c>
    </row>
    <row r="14" spans="1:10" x14ac:dyDescent="0.2">
      <c r="A14" s="7" t="s">
        <v>39</v>
      </c>
      <c r="B14" s="65">
        <v>7</v>
      </c>
      <c r="C14" s="66">
        <v>15</v>
      </c>
      <c r="D14" s="65">
        <v>42</v>
      </c>
      <c r="E14" s="66">
        <v>114</v>
      </c>
      <c r="F14" s="67"/>
      <c r="G14" s="65">
        <f t="shared" si="0"/>
        <v>-8</v>
      </c>
      <c r="H14" s="66">
        <f t="shared" si="1"/>
        <v>-72</v>
      </c>
      <c r="I14" s="20">
        <f t="shared" si="2"/>
        <v>-0.53333333333333333</v>
      </c>
      <c r="J14" s="21">
        <f t="shared" si="3"/>
        <v>-0.63157894736842102</v>
      </c>
    </row>
    <row r="15" spans="1:10" x14ac:dyDescent="0.2">
      <c r="A15" s="7" t="s">
        <v>42</v>
      </c>
      <c r="B15" s="65">
        <v>3</v>
      </c>
      <c r="C15" s="66">
        <v>3</v>
      </c>
      <c r="D15" s="65">
        <v>51</v>
      </c>
      <c r="E15" s="66">
        <v>75</v>
      </c>
      <c r="F15" s="67"/>
      <c r="G15" s="65">
        <f t="shared" si="0"/>
        <v>0</v>
      </c>
      <c r="H15" s="66">
        <f t="shared" si="1"/>
        <v>-24</v>
      </c>
      <c r="I15" s="20">
        <f t="shared" si="2"/>
        <v>0</v>
      </c>
      <c r="J15" s="21">
        <f t="shared" si="3"/>
        <v>-0.32</v>
      </c>
    </row>
    <row r="16" spans="1:10" x14ac:dyDescent="0.2">
      <c r="A16" s="7" t="s">
        <v>43</v>
      </c>
      <c r="B16" s="65">
        <v>30</v>
      </c>
      <c r="C16" s="66">
        <v>21</v>
      </c>
      <c r="D16" s="65">
        <v>225</v>
      </c>
      <c r="E16" s="66">
        <v>345</v>
      </c>
      <c r="F16" s="67"/>
      <c r="G16" s="65">
        <f t="shared" si="0"/>
        <v>9</v>
      </c>
      <c r="H16" s="66">
        <f t="shared" si="1"/>
        <v>-120</v>
      </c>
      <c r="I16" s="20">
        <f t="shared" si="2"/>
        <v>0.42857142857142855</v>
      </c>
      <c r="J16" s="21">
        <f t="shared" si="3"/>
        <v>-0.34782608695652173</v>
      </c>
    </row>
    <row r="17" spans="1:10" x14ac:dyDescent="0.2">
      <c r="A17" s="7" t="s">
        <v>44</v>
      </c>
      <c r="B17" s="65">
        <v>20</v>
      </c>
      <c r="C17" s="66">
        <v>39</v>
      </c>
      <c r="D17" s="65">
        <v>182</v>
      </c>
      <c r="E17" s="66">
        <v>277</v>
      </c>
      <c r="F17" s="67"/>
      <c r="G17" s="65">
        <f t="shared" si="0"/>
        <v>-19</v>
      </c>
      <c r="H17" s="66">
        <f t="shared" si="1"/>
        <v>-95</v>
      </c>
      <c r="I17" s="20">
        <f t="shared" si="2"/>
        <v>-0.48717948717948717</v>
      </c>
      <c r="J17" s="21">
        <f t="shared" si="3"/>
        <v>-0.34296028880866425</v>
      </c>
    </row>
    <row r="18" spans="1:10" x14ac:dyDescent="0.2">
      <c r="A18" s="7" t="s">
        <v>45</v>
      </c>
      <c r="B18" s="65">
        <v>2174</v>
      </c>
      <c r="C18" s="66">
        <v>1974</v>
      </c>
      <c r="D18" s="65">
        <v>19872</v>
      </c>
      <c r="E18" s="66">
        <v>23268</v>
      </c>
      <c r="F18" s="67"/>
      <c r="G18" s="65">
        <f t="shared" si="0"/>
        <v>200</v>
      </c>
      <c r="H18" s="66">
        <f t="shared" si="1"/>
        <v>-3396</v>
      </c>
      <c r="I18" s="20">
        <f t="shared" si="2"/>
        <v>0.10131712259371833</v>
      </c>
      <c r="J18" s="21">
        <f t="shared" si="3"/>
        <v>-0.14595152140278495</v>
      </c>
    </row>
    <row r="19" spans="1:10" x14ac:dyDescent="0.2">
      <c r="A19" s="7" t="s">
        <v>48</v>
      </c>
      <c r="B19" s="65">
        <v>3</v>
      </c>
      <c r="C19" s="66">
        <v>0</v>
      </c>
      <c r="D19" s="65">
        <v>21</v>
      </c>
      <c r="E19" s="66">
        <v>8</v>
      </c>
      <c r="F19" s="67"/>
      <c r="G19" s="65">
        <f t="shared" si="0"/>
        <v>3</v>
      </c>
      <c r="H19" s="66">
        <f t="shared" si="1"/>
        <v>13</v>
      </c>
      <c r="I19" s="20" t="str">
        <f t="shared" si="2"/>
        <v>-</v>
      </c>
      <c r="J19" s="21">
        <f t="shared" si="3"/>
        <v>1.625</v>
      </c>
    </row>
    <row r="20" spans="1:10" x14ac:dyDescent="0.2">
      <c r="A20" s="7" t="s">
        <v>49</v>
      </c>
      <c r="B20" s="65">
        <v>37</v>
      </c>
      <c r="C20" s="66">
        <v>15</v>
      </c>
      <c r="D20" s="65">
        <v>288</v>
      </c>
      <c r="E20" s="66">
        <v>270</v>
      </c>
      <c r="F20" s="67"/>
      <c r="G20" s="65">
        <f t="shared" si="0"/>
        <v>22</v>
      </c>
      <c r="H20" s="66">
        <f t="shared" si="1"/>
        <v>18</v>
      </c>
      <c r="I20" s="20">
        <f t="shared" si="2"/>
        <v>1.4666666666666666</v>
      </c>
      <c r="J20" s="21">
        <f t="shared" si="3"/>
        <v>6.6666666666666666E-2</v>
      </c>
    </row>
    <row r="21" spans="1:10" x14ac:dyDescent="0.2">
      <c r="A21" s="7" t="s">
        <v>50</v>
      </c>
      <c r="B21" s="65">
        <v>65</v>
      </c>
      <c r="C21" s="66">
        <v>48</v>
      </c>
      <c r="D21" s="65">
        <v>521</v>
      </c>
      <c r="E21" s="66">
        <v>479</v>
      </c>
      <c r="F21" s="67"/>
      <c r="G21" s="65">
        <f t="shared" si="0"/>
        <v>17</v>
      </c>
      <c r="H21" s="66">
        <f t="shared" si="1"/>
        <v>42</v>
      </c>
      <c r="I21" s="20">
        <f t="shared" si="2"/>
        <v>0.35416666666666669</v>
      </c>
      <c r="J21" s="21">
        <f t="shared" si="3"/>
        <v>8.7682672233820466E-2</v>
      </c>
    </row>
    <row r="22" spans="1:10" x14ac:dyDescent="0.2">
      <c r="A22" s="7" t="s">
        <v>52</v>
      </c>
      <c r="B22" s="65">
        <v>27</v>
      </c>
      <c r="C22" s="66">
        <v>1079</v>
      </c>
      <c r="D22" s="65">
        <v>5558</v>
      </c>
      <c r="E22" s="66">
        <v>16421</v>
      </c>
      <c r="F22" s="67"/>
      <c r="G22" s="65">
        <f t="shared" si="0"/>
        <v>-1052</v>
      </c>
      <c r="H22" s="66">
        <f t="shared" si="1"/>
        <v>-10863</v>
      </c>
      <c r="I22" s="20">
        <f t="shared" si="2"/>
        <v>-0.97497683039851712</v>
      </c>
      <c r="J22" s="21">
        <f t="shared" si="3"/>
        <v>-0.66153096644540532</v>
      </c>
    </row>
    <row r="23" spans="1:10" x14ac:dyDescent="0.2">
      <c r="A23" s="7" t="s">
        <v>53</v>
      </c>
      <c r="B23" s="65">
        <v>777</v>
      </c>
      <c r="C23" s="66">
        <v>1235</v>
      </c>
      <c r="D23" s="65">
        <v>7429</v>
      </c>
      <c r="E23" s="66">
        <v>14091</v>
      </c>
      <c r="F23" s="67"/>
      <c r="G23" s="65">
        <f t="shared" si="0"/>
        <v>-458</v>
      </c>
      <c r="H23" s="66">
        <f t="shared" si="1"/>
        <v>-6662</v>
      </c>
      <c r="I23" s="20">
        <f t="shared" si="2"/>
        <v>-0.37085020242914979</v>
      </c>
      <c r="J23" s="21">
        <f t="shared" si="3"/>
        <v>-0.47278404655453837</v>
      </c>
    </row>
    <row r="24" spans="1:10" x14ac:dyDescent="0.2">
      <c r="A24" s="7" t="s">
        <v>54</v>
      </c>
      <c r="B24" s="65">
        <v>2036</v>
      </c>
      <c r="C24" s="66">
        <v>1421</v>
      </c>
      <c r="D24" s="65">
        <v>15001</v>
      </c>
      <c r="E24" s="66">
        <v>22420</v>
      </c>
      <c r="F24" s="67"/>
      <c r="G24" s="65">
        <f t="shared" si="0"/>
        <v>615</v>
      </c>
      <c r="H24" s="66">
        <f t="shared" si="1"/>
        <v>-7419</v>
      </c>
      <c r="I24" s="20">
        <f t="shared" si="2"/>
        <v>0.43279380717804361</v>
      </c>
      <c r="J24" s="21">
        <f t="shared" si="3"/>
        <v>-0.33090990187332736</v>
      </c>
    </row>
    <row r="25" spans="1:10" x14ac:dyDescent="0.2">
      <c r="A25" s="7" t="s">
        <v>56</v>
      </c>
      <c r="B25" s="65">
        <v>0</v>
      </c>
      <c r="C25" s="66">
        <v>5</v>
      </c>
      <c r="D25" s="65">
        <v>156</v>
      </c>
      <c r="E25" s="66">
        <v>314</v>
      </c>
      <c r="F25" s="67"/>
      <c r="G25" s="65">
        <f t="shared" si="0"/>
        <v>-5</v>
      </c>
      <c r="H25" s="66">
        <f t="shared" si="1"/>
        <v>-158</v>
      </c>
      <c r="I25" s="20">
        <f t="shared" si="2"/>
        <v>-1</v>
      </c>
      <c r="J25" s="21">
        <f t="shared" si="3"/>
        <v>-0.50318471337579618</v>
      </c>
    </row>
    <row r="26" spans="1:10" x14ac:dyDescent="0.2">
      <c r="A26" s="7" t="s">
        <v>59</v>
      </c>
      <c r="B26" s="65">
        <v>701</v>
      </c>
      <c r="C26" s="66">
        <v>593</v>
      </c>
      <c r="D26" s="65">
        <v>4139</v>
      </c>
      <c r="E26" s="66">
        <v>5181</v>
      </c>
      <c r="F26" s="67"/>
      <c r="G26" s="65">
        <f t="shared" si="0"/>
        <v>108</v>
      </c>
      <c r="H26" s="66">
        <f t="shared" si="1"/>
        <v>-1042</v>
      </c>
      <c r="I26" s="20">
        <f t="shared" si="2"/>
        <v>0.1821247892074199</v>
      </c>
      <c r="J26" s="21">
        <f t="shared" si="3"/>
        <v>-0.20111947500482533</v>
      </c>
    </row>
    <row r="27" spans="1:10" x14ac:dyDescent="0.2">
      <c r="A27" s="7" t="s">
        <v>60</v>
      </c>
      <c r="B27" s="65">
        <v>1</v>
      </c>
      <c r="C27" s="66">
        <v>0</v>
      </c>
      <c r="D27" s="65">
        <v>12</v>
      </c>
      <c r="E27" s="66">
        <v>0</v>
      </c>
      <c r="F27" s="67"/>
      <c r="G27" s="65">
        <f t="shared" si="0"/>
        <v>1</v>
      </c>
      <c r="H27" s="66">
        <f t="shared" si="1"/>
        <v>12</v>
      </c>
      <c r="I27" s="20" t="str">
        <f t="shared" si="2"/>
        <v>-</v>
      </c>
      <c r="J27" s="21" t="str">
        <f t="shared" si="3"/>
        <v>-</v>
      </c>
    </row>
    <row r="28" spans="1:10" x14ac:dyDescent="0.2">
      <c r="A28" s="7" t="s">
        <v>62</v>
      </c>
      <c r="B28" s="65">
        <v>24</v>
      </c>
      <c r="C28" s="66">
        <v>52</v>
      </c>
      <c r="D28" s="65">
        <v>302</v>
      </c>
      <c r="E28" s="66">
        <v>549</v>
      </c>
      <c r="F28" s="67"/>
      <c r="G28" s="65">
        <f t="shared" si="0"/>
        <v>-28</v>
      </c>
      <c r="H28" s="66">
        <f t="shared" si="1"/>
        <v>-247</v>
      </c>
      <c r="I28" s="20">
        <f t="shared" si="2"/>
        <v>-0.53846153846153844</v>
      </c>
      <c r="J28" s="21">
        <f t="shared" si="3"/>
        <v>-0.44990892531876137</v>
      </c>
    </row>
    <row r="29" spans="1:10" x14ac:dyDescent="0.2">
      <c r="A29" s="7" t="s">
        <v>63</v>
      </c>
      <c r="B29" s="65">
        <v>249</v>
      </c>
      <c r="C29" s="66">
        <v>126</v>
      </c>
      <c r="D29" s="65">
        <v>1819</v>
      </c>
      <c r="E29" s="66">
        <v>2065</v>
      </c>
      <c r="F29" s="67"/>
      <c r="G29" s="65">
        <f t="shared" si="0"/>
        <v>123</v>
      </c>
      <c r="H29" s="66">
        <f t="shared" si="1"/>
        <v>-246</v>
      </c>
      <c r="I29" s="20">
        <f t="shared" si="2"/>
        <v>0.97619047619047616</v>
      </c>
      <c r="J29" s="21">
        <f t="shared" si="3"/>
        <v>-0.11912832929782083</v>
      </c>
    </row>
    <row r="30" spans="1:10" x14ac:dyDescent="0.2">
      <c r="A30" s="7" t="s">
        <v>65</v>
      </c>
      <c r="B30" s="65">
        <v>1473</v>
      </c>
      <c r="C30" s="66">
        <v>1500</v>
      </c>
      <c r="D30" s="65">
        <v>15016</v>
      </c>
      <c r="E30" s="66">
        <v>19397</v>
      </c>
      <c r="F30" s="67"/>
      <c r="G30" s="65">
        <f t="shared" si="0"/>
        <v>-27</v>
      </c>
      <c r="H30" s="66">
        <f t="shared" si="1"/>
        <v>-4381</v>
      </c>
      <c r="I30" s="20">
        <f t="shared" si="2"/>
        <v>-1.7999999999999999E-2</v>
      </c>
      <c r="J30" s="21">
        <f t="shared" si="3"/>
        <v>-0.22585966902098262</v>
      </c>
    </row>
    <row r="31" spans="1:10" x14ac:dyDescent="0.2">
      <c r="A31" s="7" t="s">
        <v>66</v>
      </c>
      <c r="B31" s="65">
        <v>6</v>
      </c>
      <c r="C31" s="66">
        <v>1</v>
      </c>
      <c r="D31" s="65">
        <v>38</v>
      </c>
      <c r="E31" s="66">
        <v>54</v>
      </c>
      <c r="F31" s="67"/>
      <c r="G31" s="65">
        <f t="shared" si="0"/>
        <v>5</v>
      </c>
      <c r="H31" s="66">
        <f t="shared" si="1"/>
        <v>-16</v>
      </c>
      <c r="I31" s="20">
        <f t="shared" si="2"/>
        <v>5</v>
      </c>
      <c r="J31" s="21">
        <f t="shared" si="3"/>
        <v>-0.29629629629629628</v>
      </c>
    </row>
    <row r="32" spans="1:10" x14ac:dyDescent="0.2">
      <c r="A32" s="7" t="s">
        <v>67</v>
      </c>
      <c r="B32" s="65">
        <v>212</v>
      </c>
      <c r="C32" s="66">
        <v>179</v>
      </c>
      <c r="D32" s="65">
        <v>1740</v>
      </c>
      <c r="E32" s="66">
        <v>2536</v>
      </c>
      <c r="F32" s="67"/>
      <c r="G32" s="65">
        <f t="shared" si="0"/>
        <v>33</v>
      </c>
      <c r="H32" s="66">
        <f t="shared" si="1"/>
        <v>-796</v>
      </c>
      <c r="I32" s="20">
        <f t="shared" si="2"/>
        <v>0.18435754189944134</v>
      </c>
      <c r="J32" s="21">
        <f t="shared" si="3"/>
        <v>-0.31388012618296529</v>
      </c>
    </row>
    <row r="33" spans="1:10" x14ac:dyDescent="0.2">
      <c r="A33" s="7" t="s">
        <v>68</v>
      </c>
      <c r="B33" s="65">
        <v>347</v>
      </c>
      <c r="C33" s="66">
        <v>129</v>
      </c>
      <c r="D33" s="65">
        <v>1985</v>
      </c>
      <c r="E33" s="66">
        <v>1468</v>
      </c>
      <c r="F33" s="67"/>
      <c r="G33" s="65">
        <f t="shared" si="0"/>
        <v>218</v>
      </c>
      <c r="H33" s="66">
        <f t="shared" si="1"/>
        <v>517</v>
      </c>
      <c r="I33" s="20">
        <f t="shared" si="2"/>
        <v>1.6899224806201549</v>
      </c>
      <c r="J33" s="21">
        <f t="shared" si="3"/>
        <v>0.35217983651226159</v>
      </c>
    </row>
    <row r="34" spans="1:10" x14ac:dyDescent="0.2">
      <c r="A34" s="7" t="s">
        <v>69</v>
      </c>
      <c r="B34" s="65">
        <v>278</v>
      </c>
      <c r="C34" s="66">
        <v>216</v>
      </c>
      <c r="D34" s="65">
        <v>2213</v>
      </c>
      <c r="E34" s="66">
        <v>2847</v>
      </c>
      <c r="F34" s="67"/>
      <c r="G34" s="65">
        <f t="shared" si="0"/>
        <v>62</v>
      </c>
      <c r="H34" s="66">
        <f t="shared" si="1"/>
        <v>-634</v>
      </c>
      <c r="I34" s="20">
        <f t="shared" si="2"/>
        <v>0.28703703703703703</v>
      </c>
      <c r="J34" s="21">
        <f t="shared" si="3"/>
        <v>-0.22269055145767475</v>
      </c>
    </row>
    <row r="35" spans="1:10" x14ac:dyDescent="0.2">
      <c r="A35" s="7" t="s">
        <v>70</v>
      </c>
      <c r="B35" s="65">
        <v>3</v>
      </c>
      <c r="C35" s="66">
        <v>0</v>
      </c>
      <c r="D35" s="65">
        <v>11</v>
      </c>
      <c r="E35" s="66">
        <v>9</v>
      </c>
      <c r="F35" s="67"/>
      <c r="G35" s="65">
        <f t="shared" si="0"/>
        <v>3</v>
      </c>
      <c r="H35" s="66">
        <f t="shared" si="1"/>
        <v>2</v>
      </c>
      <c r="I35" s="20" t="str">
        <f t="shared" si="2"/>
        <v>-</v>
      </c>
      <c r="J35" s="21">
        <f t="shared" si="3"/>
        <v>0.22222222222222221</v>
      </c>
    </row>
    <row r="36" spans="1:10" x14ac:dyDescent="0.2">
      <c r="A36" s="7" t="s">
        <v>73</v>
      </c>
      <c r="B36" s="65">
        <v>16</v>
      </c>
      <c r="C36" s="66">
        <v>16</v>
      </c>
      <c r="D36" s="65">
        <v>134</v>
      </c>
      <c r="E36" s="66">
        <v>144</v>
      </c>
      <c r="F36" s="67"/>
      <c r="G36" s="65">
        <f t="shared" si="0"/>
        <v>0</v>
      </c>
      <c r="H36" s="66">
        <f t="shared" si="1"/>
        <v>-10</v>
      </c>
      <c r="I36" s="20">
        <f t="shared" si="2"/>
        <v>0</v>
      </c>
      <c r="J36" s="21">
        <f t="shared" si="3"/>
        <v>-6.9444444444444448E-2</v>
      </c>
    </row>
    <row r="37" spans="1:10" x14ac:dyDescent="0.2">
      <c r="A37" s="7" t="s">
        <v>74</v>
      </c>
      <c r="B37" s="65">
        <v>2263</v>
      </c>
      <c r="C37" s="66">
        <v>1849</v>
      </c>
      <c r="D37" s="65">
        <v>19972</v>
      </c>
      <c r="E37" s="66">
        <v>27856</v>
      </c>
      <c r="F37" s="67"/>
      <c r="G37" s="65">
        <f t="shared" si="0"/>
        <v>414</v>
      </c>
      <c r="H37" s="66">
        <f t="shared" si="1"/>
        <v>-7884</v>
      </c>
      <c r="I37" s="20">
        <f t="shared" si="2"/>
        <v>0.2239048134126555</v>
      </c>
      <c r="J37" s="21">
        <f t="shared" si="3"/>
        <v>-0.28302699597932224</v>
      </c>
    </row>
    <row r="38" spans="1:10" x14ac:dyDescent="0.2">
      <c r="A38" s="7" t="s">
        <v>75</v>
      </c>
      <c r="B38" s="65">
        <v>2</v>
      </c>
      <c r="C38" s="66">
        <v>0</v>
      </c>
      <c r="D38" s="65">
        <v>13</v>
      </c>
      <c r="E38" s="66">
        <v>23</v>
      </c>
      <c r="F38" s="67"/>
      <c r="G38" s="65">
        <f t="shared" ref="G38:G74" si="4">B38-C38</f>
        <v>2</v>
      </c>
      <c r="H38" s="66">
        <f t="shared" ref="H38:H74" si="5">D38-E38</f>
        <v>-10</v>
      </c>
      <c r="I38" s="20" t="str">
        <f t="shared" ref="I38:I74" si="6">IF(C38=0, "-", IF(G38/C38&lt;10, G38/C38, "&gt;999%"))</f>
        <v>-</v>
      </c>
      <c r="J38" s="21">
        <f t="shared" ref="J38:J74" si="7">IF(E38=0, "-", IF(H38/E38&lt;10, H38/E38, "&gt;999%"))</f>
        <v>-0.43478260869565216</v>
      </c>
    </row>
    <row r="39" spans="1:10" x14ac:dyDescent="0.2">
      <c r="A39" s="7" t="s">
        <v>76</v>
      </c>
      <c r="B39" s="65">
        <v>1290</v>
      </c>
      <c r="C39" s="66">
        <v>1218</v>
      </c>
      <c r="D39" s="65">
        <v>11013</v>
      </c>
      <c r="E39" s="66">
        <v>13216</v>
      </c>
      <c r="F39" s="67"/>
      <c r="G39" s="65">
        <f t="shared" si="4"/>
        <v>72</v>
      </c>
      <c r="H39" s="66">
        <f t="shared" si="5"/>
        <v>-2203</v>
      </c>
      <c r="I39" s="20">
        <f t="shared" si="6"/>
        <v>5.9113300492610835E-2</v>
      </c>
      <c r="J39" s="21">
        <f t="shared" si="7"/>
        <v>-0.16669188861985473</v>
      </c>
    </row>
    <row r="40" spans="1:10" x14ac:dyDescent="0.2">
      <c r="A40" s="7" t="s">
        <v>78</v>
      </c>
      <c r="B40" s="65">
        <v>223</v>
      </c>
      <c r="C40" s="66">
        <v>249</v>
      </c>
      <c r="D40" s="65">
        <v>2403</v>
      </c>
      <c r="E40" s="66">
        <v>2605</v>
      </c>
      <c r="F40" s="67"/>
      <c r="G40" s="65">
        <f t="shared" si="4"/>
        <v>-26</v>
      </c>
      <c r="H40" s="66">
        <f t="shared" si="5"/>
        <v>-202</v>
      </c>
      <c r="I40" s="20">
        <f t="shared" si="6"/>
        <v>-0.10441767068273092</v>
      </c>
      <c r="J40" s="21">
        <f t="shared" si="7"/>
        <v>-7.7543186180422261E-2</v>
      </c>
    </row>
    <row r="41" spans="1:10" x14ac:dyDescent="0.2">
      <c r="A41" s="7" t="s">
        <v>79</v>
      </c>
      <c r="B41" s="65">
        <v>525</v>
      </c>
      <c r="C41" s="66">
        <v>145</v>
      </c>
      <c r="D41" s="65">
        <v>2871</v>
      </c>
      <c r="E41" s="66">
        <v>1944</v>
      </c>
      <c r="F41" s="67"/>
      <c r="G41" s="65">
        <f t="shared" si="4"/>
        <v>380</v>
      </c>
      <c r="H41" s="66">
        <f t="shared" si="5"/>
        <v>927</v>
      </c>
      <c r="I41" s="20">
        <f t="shared" si="6"/>
        <v>2.6206896551724137</v>
      </c>
      <c r="J41" s="21">
        <f t="shared" si="7"/>
        <v>0.47685185185185186</v>
      </c>
    </row>
    <row r="42" spans="1:10" x14ac:dyDescent="0.2">
      <c r="A42" s="7" t="s">
        <v>80</v>
      </c>
      <c r="B42" s="65">
        <v>69</v>
      </c>
      <c r="C42" s="66">
        <v>45</v>
      </c>
      <c r="D42" s="65">
        <v>702</v>
      </c>
      <c r="E42" s="66">
        <v>980</v>
      </c>
      <c r="F42" s="67"/>
      <c r="G42" s="65">
        <f t="shared" si="4"/>
        <v>24</v>
      </c>
      <c r="H42" s="66">
        <f t="shared" si="5"/>
        <v>-278</v>
      </c>
      <c r="I42" s="20">
        <f t="shared" si="6"/>
        <v>0.53333333333333333</v>
      </c>
      <c r="J42" s="21">
        <f t="shared" si="7"/>
        <v>-0.28367346938775512</v>
      </c>
    </row>
    <row r="43" spans="1:10" x14ac:dyDescent="0.2">
      <c r="A43" s="7" t="s">
        <v>81</v>
      </c>
      <c r="B43" s="65">
        <v>1216</v>
      </c>
      <c r="C43" s="66">
        <v>1554</v>
      </c>
      <c r="D43" s="65">
        <v>9850</v>
      </c>
      <c r="E43" s="66">
        <v>16816</v>
      </c>
      <c r="F43" s="67"/>
      <c r="G43" s="65">
        <f t="shared" si="4"/>
        <v>-338</v>
      </c>
      <c r="H43" s="66">
        <f t="shared" si="5"/>
        <v>-6966</v>
      </c>
      <c r="I43" s="20">
        <f t="shared" si="6"/>
        <v>-0.21750321750321749</v>
      </c>
      <c r="J43" s="21">
        <f t="shared" si="7"/>
        <v>-0.41424833491912466</v>
      </c>
    </row>
    <row r="44" spans="1:10" x14ac:dyDescent="0.2">
      <c r="A44" s="7" t="s">
        <v>82</v>
      </c>
      <c r="B44" s="65">
        <v>0</v>
      </c>
      <c r="C44" s="66">
        <v>0</v>
      </c>
      <c r="D44" s="65">
        <v>0</v>
      </c>
      <c r="E44" s="66">
        <v>5</v>
      </c>
      <c r="F44" s="67"/>
      <c r="G44" s="65">
        <f t="shared" si="4"/>
        <v>0</v>
      </c>
      <c r="H44" s="66">
        <f t="shared" si="5"/>
        <v>-5</v>
      </c>
      <c r="I44" s="20" t="str">
        <f t="shared" si="6"/>
        <v>-</v>
      </c>
      <c r="J44" s="21">
        <f t="shared" si="7"/>
        <v>-1</v>
      </c>
    </row>
    <row r="45" spans="1:10" x14ac:dyDescent="0.2">
      <c r="A45" s="7" t="s">
        <v>83</v>
      </c>
      <c r="B45" s="65">
        <v>1601</v>
      </c>
      <c r="C45" s="66">
        <v>1249</v>
      </c>
      <c r="D45" s="65">
        <v>11414</v>
      </c>
      <c r="E45" s="66">
        <v>17700</v>
      </c>
      <c r="F45" s="67"/>
      <c r="G45" s="65">
        <f t="shared" si="4"/>
        <v>352</v>
      </c>
      <c r="H45" s="66">
        <f t="shared" si="5"/>
        <v>-6286</v>
      </c>
      <c r="I45" s="20">
        <f t="shared" si="6"/>
        <v>0.28182546036829464</v>
      </c>
      <c r="J45" s="21">
        <f t="shared" si="7"/>
        <v>-0.3551412429378531</v>
      </c>
    </row>
    <row r="46" spans="1:10" x14ac:dyDescent="0.2">
      <c r="A46" s="7" t="s">
        <v>84</v>
      </c>
      <c r="B46" s="65">
        <v>44</v>
      </c>
      <c r="C46" s="66">
        <v>72</v>
      </c>
      <c r="D46" s="65">
        <v>532</v>
      </c>
      <c r="E46" s="66">
        <v>941</v>
      </c>
      <c r="F46" s="67"/>
      <c r="G46" s="65">
        <f t="shared" si="4"/>
        <v>-28</v>
      </c>
      <c r="H46" s="66">
        <f t="shared" si="5"/>
        <v>-409</v>
      </c>
      <c r="I46" s="20">
        <f t="shared" si="6"/>
        <v>-0.3888888888888889</v>
      </c>
      <c r="J46" s="21">
        <f t="shared" si="7"/>
        <v>-0.43464399574920298</v>
      </c>
    </row>
    <row r="47" spans="1:10" x14ac:dyDescent="0.2">
      <c r="A47" s="7" t="s">
        <v>85</v>
      </c>
      <c r="B47" s="65">
        <v>151</v>
      </c>
      <c r="C47" s="66">
        <v>83</v>
      </c>
      <c r="D47" s="65">
        <v>1354</v>
      </c>
      <c r="E47" s="66">
        <v>1480</v>
      </c>
      <c r="F47" s="67"/>
      <c r="G47" s="65">
        <f t="shared" si="4"/>
        <v>68</v>
      </c>
      <c r="H47" s="66">
        <f t="shared" si="5"/>
        <v>-126</v>
      </c>
      <c r="I47" s="20">
        <f t="shared" si="6"/>
        <v>0.81927710843373491</v>
      </c>
      <c r="J47" s="21">
        <f t="shared" si="7"/>
        <v>-8.513513513513514E-2</v>
      </c>
    </row>
    <row r="48" spans="1:10" x14ac:dyDescent="0.2">
      <c r="A48" s="7" t="s">
        <v>86</v>
      </c>
      <c r="B48" s="65">
        <v>62</v>
      </c>
      <c r="C48" s="66">
        <v>59</v>
      </c>
      <c r="D48" s="65">
        <v>754</v>
      </c>
      <c r="E48" s="66">
        <v>644</v>
      </c>
      <c r="F48" s="67"/>
      <c r="G48" s="65">
        <f t="shared" si="4"/>
        <v>3</v>
      </c>
      <c r="H48" s="66">
        <f t="shared" si="5"/>
        <v>110</v>
      </c>
      <c r="I48" s="20">
        <f t="shared" si="6"/>
        <v>5.0847457627118647E-2</v>
      </c>
      <c r="J48" s="21">
        <f t="shared" si="7"/>
        <v>0.17080745341614906</v>
      </c>
    </row>
    <row r="49" spans="1:10" x14ac:dyDescent="0.2">
      <c r="A49" s="7" t="s">
        <v>87</v>
      </c>
      <c r="B49" s="65">
        <v>305</v>
      </c>
      <c r="C49" s="66">
        <v>425</v>
      </c>
      <c r="D49" s="65">
        <v>2575</v>
      </c>
      <c r="E49" s="66">
        <v>3710</v>
      </c>
      <c r="F49" s="67"/>
      <c r="G49" s="65">
        <f t="shared" si="4"/>
        <v>-120</v>
      </c>
      <c r="H49" s="66">
        <f t="shared" si="5"/>
        <v>-1135</v>
      </c>
      <c r="I49" s="20">
        <f t="shared" si="6"/>
        <v>-0.28235294117647058</v>
      </c>
      <c r="J49" s="21">
        <f t="shared" si="7"/>
        <v>-0.30592991913746631</v>
      </c>
    </row>
    <row r="50" spans="1:10" x14ac:dyDescent="0.2">
      <c r="A50" s="7" t="s">
        <v>88</v>
      </c>
      <c r="B50" s="65">
        <v>1</v>
      </c>
      <c r="C50" s="66">
        <v>4</v>
      </c>
      <c r="D50" s="65">
        <v>12</v>
      </c>
      <c r="E50" s="66">
        <v>23</v>
      </c>
      <c r="F50" s="67"/>
      <c r="G50" s="65">
        <f t="shared" si="4"/>
        <v>-3</v>
      </c>
      <c r="H50" s="66">
        <f t="shared" si="5"/>
        <v>-11</v>
      </c>
      <c r="I50" s="20">
        <f t="shared" si="6"/>
        <v>-0.75</v>
      </c>
      <c r="J50" s="21">
        <f t="shared" si="7"/>
        <v>-0.47826086956521741</v>
      </c>
    </row>
    <row r="51" spans="1:10" x14ac:dyDescent="0.2">
      <c r="A51" s="7" t="s">
        <v>90</v>
      </c>
      <c r="B51" s="65">
        <v>218</v>
      </c>
      <c r="C51" s="66">
        <v>153</v>
      </c>
      <c r="D51" s="65">
        <v>1690</v>
      </c>
      <c r="E51" s="66">
        <v>2327</v>
      </c>
      <c r="F51" s="67"/>
      <c r="G51" s="65">
        <f t="shared" si="4"/>
        <v>65</v>
      </c>
      <c r="H51" s="66">
        <f t="shared" si="5"/>
        <v>-637</v>
      </c>
      <c r="I51" s="20">
        <f t="shared" si="6"/>
        <v>0.42483660130718953</v>
      </c>
      <c r="J51" s="21">
        <f t="shared" si="7"/>
        <v>-0.27374301675977653</v>
      </c>
    </row>
    <row r="52" spans="1:10" x14ac:dyDescent="0.2">
      <c r="A52" s="7" t="s">
        <v>91</v>
      </c>
      <c r="B52" s="65">
        <v>93</v>
      </c>
      <c r="C52" s="66">
        <v>76</v>
      </c>
      <c r="D52" s="65">
        <v>493</v>
      </c>
      <c r="E52" s="66">
        <v>337</v>
      </c>
      <c r="F52" s="67"/>
      <c r="G52" s="65">
        <f t="shared" si="4"/>
        <v>17</v>
      </c>
      <c r="H52" s="66">
        <f t="shared" si="5"/>
        <v>156</v>
      </c>
      <c r="I52" s="20">
        <f t="shared" si="6"/>
        <v>0.22368421052631579</v>
      </c>
      <c r="J52" s="21">
        <f t="shared" si="7"/>
        <v>0.4629080118694362</v>
      </c>
    </row>
    <row r="53" spans="1:10" x14ac:dyDescent="0.2">
      <c r="A53" s="7" t="s">
        <v>92</v>
      </c>
      <c r="B53" s="65">
        <v>734</v>
      </c>
      <c r="C53" s="66">
        <v>631</v>
      </c>
      <c r="D53" s="65">
        <v>6031</v>
      </c>
      <c r="E53" s="66">
        <v>9587</v>
      </c>
      <c r="F53" s="67"/>
      <c r="G53" s="65">
        <f t="shared" si="4"/>
        <v>103</v>
      </c>
      <c r="H53" s="66">
        <f t="shared" si="5"/>
        <v>-3556</v>
      </c>
      <c r="I53" s="20">
        <f t="shared" si="6"/>
        <v>0.16323296354992076</v>
      </c>
      <c r="J53" s="21">
        <f t="shared" si="7"/>
        <v>-0.37091895274851361</v>
      </c>
    </row>
    <row r="54" spans="1:10" x14ac:dyDescent="0.2">
      <c r="A54" s="7" t="s">
        <v>93</v>
      </c>
      <c r="B54" s="65">
        <v>396</v>
      </c>
      <c r="C54" s="66">
        <v>346</v>
      </c>
      <c r="D54" s="65">
        <v>3171</v>
      </c>
      <c r="E54" s="66">
        <v>4727</v>
      </c>
      <c r="F54" s="67"/>
      <c r="G54" s="65">
        <f t="shared" si="4"/>
        <v>50</v>
      </c>
      <c r="H54" s="66">
        <f t="shared" si="5"/>
        <v>-1556</v>
      </c>
      <c r="I54" s="20">
        <f t="shared" si="6"/>
        <v>0.14450867052023122</v>
      </c>
      <c r="J54" s="21">
        <f t="shared" si="7"/>
        <v>-0.32917283689443622</v>
      </c>
    </row>
    <row r="55" spans="1:10" x14ac:dyDescent="0.2">
      <c r="A55" s="7" t="s">
        <v>94</v>
      </c>
      <c r="B55" s="65">
        <v>5424</v>
      </c>
      <c r="C55" s="66">
        <v>4174</v>
      </c>
      <c r="D55" s="65">
        <v>43781</v>
      </c>
      <c r="E55" s="66">
        <v>47134</v>
      </c>
      <c r="F55" s="67"/>
      <c r="G55" s="65">
        <f t="shared" si="4"/>
        <v>1250</v>
      </c>
      <c r="H55" s="66">
        <f t="shared" si="5"/>
        <v>-3353</v>
      </c>
      <c r="I55" s="20">
        <f t="shared" si="6"/>
        <v>0.29947292764734068</v>
      </c>
      <c r="J55" s="21">
        <f t="shared" si="7"/>
        <v>-7.1137607671744388E-2</v>
      </c>
    </row>
    <row r="56" spans="1:10" x14ac:dyDescent="0.2">
      <c r="A56" s="7" t="s">
        <v>96</v>
      </c>
      <c r="B56" s="65">
        <v>1077</v>
      </c>
      <c r="C56" s="66">
        <v>1152</v>
      </c>
      <c r="D56" s="65">
        <v>10030</v>
      </c>
      <c r="E56" s="66">
        <v>13918</v>
      </c>
      <c r="F56" s="67"/>
      <c r="G56" s="65">
        <f t="shared" si="4"/>
        <v>-75</v>
      </c>
      <c r="H56" s="66">
        <f t="shared" si="5"/>
        <v>-3888</v>
      </c>
      <c r="I56" s="20">
        <f t="shared" si="6"/>
        <v>-6.5104166666666671E-2</v>
      </c>
      <c r="J56" s="21">
        <f t="shared" si="7"/>
        <v>-0.27935048139100443</v>
      </c>
    </row>
    <row r="57" spans="1:10" x14ac:dyDescent="0.2">
      <c r="A57" s="7" t="s">
        <v>97</v>
      </c>
      <c r="B57" s="65">
        <v>268</v>
      </c>
      <c r="C57" s="66">
        <v>185</v>
      </c>
      <c r="D57" s="65">
        <v>1798</v>
      </c>
      <c r="E57" s="66">
        <v>2261</v>
      </c>
      <c r="F57" s="67"/>
      <c r="G57" s="65">
        <f t="shared" si="4"/>
        <v>83</v>
      </c>
      <c r="H57" s="66">
        <f t="shared" si="5"/>
        <v>-463</v>
      </c>
      <c r="I57" s="20">
        <f t="shared" si="6"/>
        <v>0.44864864864864867</v>
      </c>
      <c r="J57" s="21">
        <f t="shared" si="7"/>
        <v>-0.20477664750110572</v>
      </c>
    </row>
    <row r="58" spans="1:10" x14ac:dyDescent="0.2">
      <c r="A58" s="142" t="s">
        <v>40</v>
      </c>
      <c r="B58" s="143">
        <v>32</v>
      </c>
      <c r="C58" s="144">
        <v>21</v>
      </c>
      <c r="D58" s="143">
        <v>207</v>
      </c>
      <c r="E58" s="144">
        <v>157</v>
      </c>
      <c r="F58" s="145"/>
      <c r="G58" s="143">
        <f t="shared" si="4"/>
        <v>11</v>
      </c>
      <c r="H58" s="144">
        <f t="shared" si="5"/>
        <v>50</v>
      </c>
      <c r="I58" s="151">
        <f t="shared" si="6"/>
        <v>0.52380952380952384</v>
      </c>
      <c r="J58" s="152">
        <f t="shared" si="7"/>
        <v>0.31847133757961782</v>
      </c>
    </row>
    <row r="59" spans="1:10" x14ac:dyDescent="0.2">
      <c r="A59" s="7" t="s">
        <v>41</v>
      </c>
      <c r="B59" s="65">
        <v>0</v>
      </c>
      <c r="C59" s="66">
        <v>0</v>
      </c>
      <c r="D59" s="65">
        <v>13</v>
      </c>
      <c r="E59" s="66">
        <v>33</v>
      </c>
      <c r="F59" s="67"/>
      <c r="G59" s="65">
        <f t="shared" si="4"/>
        <v>0</v>
      </c>
      <c r="H59" s="66">
        <f t="shared" si="5"/>
        <v>-20</v>
      </c>
      <c r="I59" s="20" t="str">
        <f t="shared" si="6"/>
        <v>-</v>
      </c>
      <c r="J59" s="21">
        <f t="shared" si="7"/>
        <v>-0.60606060606060608</v>
      </c>
    </row>
    <row r="60" spans="1:10" x14ac:dyDescent="0.2">
      <c r="A60" s="7" t="s">
        <v>46</v>
      </c>
      <c r="B60" s="65">
        <v>8</v>
      </c>
      <c r="C60" s="66">
        <v>8</v>
      </c>
      <c r="D60" s="65">
        <v>65</v>
      </c>
      <c r="E60" s="66">
        <v>99</v>
      </c>
      <c r="F60" s="67"/>
      <c r="G60" s="65">
        <f t="shared" si="4"/>
        <v>0</v>
      </c>
      <c r="H60" s="66">
        <f t="shared" si="5"/>
        <v>-34</v>
      </c>
      <c r="I60" s="20">
        <f t="shared" si="6"/>
        <v>0</v>
      </c>
      <c r="J60" s="21">
        <f t="shared" si="7"/>
        <v>-0.34343434343434343</v>
      </c>
    </row>
    <row r="61" spans="1:10" x14ac:dyDescent="0.2">
      <c r="A61" s="7" t="s">
        <v>47</v>
      </c>
      <c r="B61" s="65">
        <v>79</v>
      </c>
      <c r="C61" s="66">
        <v>112</v>
      </c>
      <c r="D61" s="65">
        <v>749</v>
      </c>
      <c r="E61" s="66">
        <v>1038</v>
      </c>
      <c r="F61" s="67"/>
      <c r="G61" s="65">
        <f t="shared" si="4"/>
        <v>-33</v>
      </c>
      <c r="H61" s="66">
        <f t="shared" si="5"/>
        <v>-289</v>
      </c>
      <c r="I61" s="20">
        <f t="shared" si="6"/>
        <v>-0.29464285714285715</v>
      </c>
      <c r="J61" s="21">
        <f t="shared" si="7"/>
        <v>-0.27842003853564545</v>
      </c>
    </row>
    <row r="62" spans="1:10" x14ac:dyDescent="0.2">
      <c r="A62" s="7" t="s">
        <v>51</v>
      </c>
      <c r="B62" s="65">
        <v>101</v>
      </c>
      <c r="C62" s="66">
        <v>134</v>
      </c>
      <c r="D62" s="65">
        <v>1171</v>
      </c>
      <c r="E62" s="66">
        <v>1361</v>
      </c>
      <c r="F62" s="67"/>
      <c r="G62" s="65">
        <f t="shared" si="4"/>
        <v>-33</v>
      </c>
      <c r="H62" s="66">
        <f t="shared" si="5"/>
        <v>-190</v>
      </c>
      <c r="I62" s="20">
        <f t="shared" si="6"/>
        <v>-0.2462686567164179</v>
      </c>
      <c r="J62" s="21">
        <f t="shared" si="7"/>
        <v>-0.13960323291697282</v>
      </c>
    </row>
    <row r="63" spans="1:10" x14ac:dyDescent="0.2">
      <c r="A63" s="7" t="s">
        <v>55</v>
      </c>
      <c r="B63" s="65">
        <v>0</v>
      </c>
      <c r="C63" s="66">
        <v>0</v>
      </c>
      <c r="D63" s="65">
        <v>8</v>
      </c>
      <c r="E63" s="66">
        <v>5</v>
      </c>
      <c r="F63" s="67"/>
      <c r="G63" s="65">
        <f t="shared" si="4"/>
        <v>0</v>
      </c>
      <c r="H63" s="66">
        <f t="shared" si="5"/>
        <v>3</v>
      </c>
      <c r="I63" s="20" t="str">
        <f t="shared" si="6"/>
        <v>-</v>
      </c>
      <c r="J63" s="21">
        <f t="shared" si="7"/>
        <v>0.6</v>
      </c>
    </row>
    <row r="64" spans="1:10" x14ac:dyDescent="0.2">
      <c r="A64" s="7" t="s">
        <v>57</v>
      </c>
      <c r="B64" s="65">
        <v>0</v>
      </c>
      <c r="C64" s="66">
        <v>2</v>
      </c>
      <c r="D64" s="65">
        <v>17</v>
      </c>
      <c r="E64" s="66">
        <v>21</v>
      </c>
      <c r="F64" s="67"/>
      <c r="G64" s="65">
        <f t="shared" si="4"/>
        <v>-2</v>
      </c>
      <c r="H64" s="66">
        <f t="shared" si="5"/>
        <v>-4</v>
      </c>
      <c r="I64" s="20">
        <f t="shared" si="6"/>
        <v>-1</v>
      </c>
      <c r="J64" s="21">
        <f t="shared" si="7"/>
        <v>-0.19047619047619047</v>
      </c>
    </row>
    <row r="65" spans="1:10" x14ac:dyDescent="0.2">
      <c r="A65" s="7" t="s">
        <v>58</v>
      </c>
      <c r="B65" s="65">
        <v>141</v>
      </c>
      <c r="C65" s="66">
        <v>156</v>
      </c>
      <c r="D65" s="65">
        <v>1585</v>
      </c>
      <c r="E65" s="66">
        <v>1957</v>
      </c>
      <c r="F65" s="67"/>
      <c r="G65" s="65">
        <f t="shared" si="4"/>
        <v>-15</v>
      </c>
      <c r="H65" s="66">
        <f t="shared" si="5"/>
        <v>-372</v>
      </c>
      <c r="I65" s="20">
        <f t="shared" si="6"/>
        <v>-9.6153846153846159E-2</v>
      </c>
      <c r="J65" s="21">
        <f t="shared" si="7"/>
        <v>-0.19008686765457333</v>
      </c>
    </row>
    <row r="66" spans="1:10" x14ac:dyDescent="0.2">
      <c r="A66" s="7" t="s">
        <v>61</v>
      </c>
      <c r="B66" s="65">
        <v>60</v>
      </c>
      <c r="C66" s="66">
        <v>93</v>
      </c>
      <c r="D66" s="65">
        <v>555</v>
      </c>
      <c r="E66" s="66">
        <v>801</v>
      </c>
      <c r="F66" s="67"/>
      <c r="G66" s="65">
        <f t="shared" si="4"/>
        <v>-33</v>
      </c>
      <c r="H66" s="66">
        <f t="shared" si="5"/>
        <v>-246</v>
      </c>
      <c r="I66" s="20">
        <f t="shared" si="6"/>
        <v>-0.35483870967741937</v>
      </c>
      <c r="J66" s="21">
        <f t="shared" si="7"/>
        <v>-0.30711610486891383</v>
      </c>
    </row>
    <row r="67" spans="1:10" x14ac:dyDescent="0.2">
      <c r="A67" s="7" t="s">
        <v>64</v>
      </c>
      <c r="B67" s="65">
        <v>94</v>
      </c>
      <c r="C67" s="66">
        <v>60</v>
      </c>
      <c r="D67" s="65">
        <v>634</v>
      </c>
      <c r="E67" s="66">
        <v>644</v>
      </c>
      <c r="F67" s="67"/>
      <c r="G67" s="65">
        <f t="shared" si="4"/>
        <v>34</v>
      </c>
      <c r="H67" s="66">
        <f t="shared" si="5"/>
        <v>-10</v>
      </c>
      <c r="I67" s="20">
        <f t="shared" si="6"/>
        <v>0.56666666666666665</v>
      </c>
      <c r="J67" s="21">
        <f t="shared" si="7"/>
        <v>-1.5527950310559006E-2</v>
      </c>
    </row>
    <row r="68" spans="1:10" x14ac:dyDescent="0.2">
      <c r="A68" s="7" t="s">
        <v>71</v>
      </c>
      <c r="B68" s="65">
        <v>17</v>
      </c>
      <c r="C68" s="66">
        <v>15</v>
      </c>
      <c r="D68" s="65">
        <v>193</v>
      </c>
      <c r="E68" s="66">
        <v>313</v>
      </c>
      <c r="F68" s="67"/>
      <c r="G68" s="65">
        <f t="shared" si="4"/>
        <v>2</v>
      </c>
      <c r="H68" s="66">
        <f t="shared" si="5"/>
        <v>-120</v>
      </c>
      <c r="I68" s="20">
        <f t="shared" si="6"/>
        <v>0.13333333333333333</v>
      </c>
      <c r="J68" s="21">
        <f t="shared" si="7"/>
        <v>-0.38338658146964855</v>
      </c>
    </row>
    <row r="69" spans="1:10" x14ac:dyDescent="0.2">
      <c r="A69" s="7" t="s">
        <v>72</v>
      </c>
      <c r="B69" s="65">
        <v>12</v>
      </c>
      <c r="C69" s="66">
        <v>5</v>
      </c>
      <c r="D69" s="65">
        <v>55</v>
      </c>
      <c r="E69" s="66">
        <v>74</v>
      </c>
      <c r="F69" s="67"/>
      <c r="G69" s="65">
        <f t="shared" si="4"/>
        <v>7</v>
      </c>
      <c r="H69" s="66">
        <f t="shared" si="5"/>
        <v>-19</v>
      </c>
      <c r="I69" s="20">
        <f t="shared" si="6"/>
        <v>1.4</v>
      </c>
      <c r="J69" s="21">
        <f t="shared" si="7"/>
        <v>-0.25675675675675674</v>
      </c>
    </row>
    <row r="70" spans="1:10" x14ac:dyDescent="0.2">
      <c r="A70" s="7" t="s">
        <v>77</v>
      </c>
      <c r="B70" s="65">
        <v>71</v>
      </c>
      <c r="C70" s="66">
        <v>36</v>
      </c>
      <c r="D70" s="65">
        <v>421</v>
      </c>
      <c r="E70" s="66">
        <v>457</v>
      </c>
      <c r="F70" s="67"/>
      <c r="G70" s="65">
        <f t="shared" si="4"/>
        <v>35</v>
      </c>
      <c r="H70" s="66">
        <f t="shared" si="5"/>
        <v>-36</v>
      </c>
      <c r="I70" s="20">
        <f t="shared" si="6"/>
        <v>0.97222222222222221</v>
      </c>
      <c r="J70" s="21">
        <f t="shared" si="7"/>
        <v>-7.8774617067833702E-2</v>
      </c>
    </row>
    <row r="71" spans="1:10" x14ac:dyDescent="0.2">
      <c r="A71" s="7" t="s">
        <v>89</v>
      </c>
      <c r="B71" s="65">
        <v>35</v>
      </c>
      <c r="C71" s="66">
        <v>39</v>
      </c>
      <c r="D71" s="65">
        <v>261</v>
      </c>
      <c r="E71" s="66">
        <v>307</v>
      </c>
      <c r="F71" s="67"/>
      <c r="G71" s="65">
        <f t="shared" si="4"/>
        <v>-4</v>
      </c>
      <c r="H71" s="66">
        <f t="shared" si="5"/>
        <v>-46</v>
      </c>
      <c r="I71" s="20">
        <f t="shared" si="6"/>
        <v>-0.10256410256410256</v>
      </c>
      <c r="J71" s="21">
        <f t="shared" si="7"/>
        <v>-0.14983713355048861</v>
      </c>
    </row>
    <row r="72" spans="1:10" x14ac:dyDescent="0.2">
      <c r="A72" s="7" t="s">
        <v>95</v>
      </c>
      <c r="B72" s="65">
        <v>18</v>
      </c>
      <c r="C72" s="66">
        <v>25</v>
      </c>
      <c r="D72" s="65">
        <v>209</v>
      </c>
      <c r="E72" s="66">
        <v>245</v>
      </c>
      <c r="F72" s="67"/>
      <c r="G72" s="65">
        <f t="shared" si="4"/>
        <v>-7</v>
      </c>
      <c r="H72" s="66">
        <f t="shared" si="5"/>
        <v>-36</v>
      </c>
      <c r="I72" s="20">
        <f t="shared" si="6"/>
        <v>-0.28000000000000003</v>
      </c>
      <c r="J72" s="21">
        <f t="shared" si="7"/>
        <v>-0.14693877551020409</v>
      </c>
    </row>
    <row r="73" spans="1:10" x14ac:dyDescent="0.2">
      <c r="A73" s="7" t="s">
        <v>98</v>
      </c>
      <c r="B73" s="65">
        <v>60</v>
      </c>
      <c r="C73" s="66">
        <v>48</v>
      </c>
      <c r="D73" s="65">
        <v>720</v>
      </c>
      <c r="E73" s="66">
        <v>746</v>
      </c>
      <c r="F73" s="67"/>
      <c r="G73" s="65">
        <f t="shared" si="4"/>
        <v>12</v>
      </c>
      <c r="H73" s="66">
        <f t="shared" si="5"/>
        <v>-26</v>
      </c>
      <c r="I73" s="20">
        <f t="shared" si="6"/>
        <v>0.25</v>
      </c>
      <c r="J73" s="21">
        <f t="shared" si="7"/>
        <v>-3.4852546916890083E-2</v>
      </c>
    </row>
    <row r="74" spans="1:10" x14ac:dyDescent="0.2">
      <c r="A74" s="7" t="s">
        <v>99</v>
      </c>
      <c r="B74" s="65">
        <v>2</v>
      </c>
      <c r="C74" s="66">
        <v>1</v>
      </c>
      <c r="D74" s="65">
        <v>39</v>
      </c>
      <c r="E74" s="66">
        <v>39</v>
      </c>
      <c r="F74" s="67"/>
      <c r="G74" s="65">
        <f t="shared" si="4"/>
        <v>1</v>
      </c>
      <c r="H74" s="66">
        <f t="shared" si="5"/>
        <v>0</v>
      </c>
      <c r="I74" s="20">
        <f t="shared" si="6"/>
        <v>1</v>
      </c>
      <c r="J74" s="21">
        <f t="shared" si="7"/>
        <v>0</v>
      </c>
    </row>
    <row r="75" spans="1:10" x14ac:dyDescent="0.2">
      <c r="A75" s="1"/>
      <c r="B75" s="68"/>
      <c r="C75" s="69"/>
      <c r="D75" s="68"/>
      <c r="E75" s="69"/>
      <c r="F75" s="70"/>
      <c r="G75" s="68"/>
      <c r="H75" s="69"/>
      <c r="I75" s="5"/>
      <c r="J75" s="6"/>
    </row>
    <row r="76" spans="1:10" s="43" customFormat="1" x14ac:dyDescent="0.2">
      <c r="A76" s="27" t="s">
        <v>5</v>
      </c>
      <c r="B76" s="71">
        <f>SUM(B6:B75)</f>
        <v>26370</v>
      </c>
      <c r="C76" s="72">
        <f>SUM(C6:C75)</f>
        <v>24255</v>
      </c>
      <c r="D76" s="71">
        <f>SUM(D6:D75)</f>
        <v>226467</v>
      </c>
      <c r="E76" s="72">
        <f>SUM(E6:E75)</f>
        <v>304382</v>
      </c>
      <c r="F76" s="73"/>
      <c r="G76" s="71">
        <f>SUM(G6:G75)</f>
        <v>2115</v>
      </c>
      <c r="H76" s="72">
        <f>SUM(H6:H75)</f>
        <v>-77915</v>
      </c>
      <c r="I76" s="37">
        <f>IF(C76=0, 0, G76/C76)</f>
        <v>8.7198515769944335E-2</v>
      </c>
      <c r="J76" s="38">
        <f>IF(E76=0, 0, H76/E76)</f>
        <v>-0.25597768593412223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6.8259385665528999E-2</v>
      </c>
      <c r="C6" s="17">
        <v>0.111317254174397</v>
      </c>
      <c r="D6" s="16">
        <v>0.12098892995447499</v>
      </c>
      <c r="E6" s="17">
        <v>0.15703950956364002</v>
      </c>
      <c r="F6" s="12"/>
      <c r="G6" s="10">
        <f t="shared" ref="G6:G37" si="0">B6-C6</f>
        <v>-4.3057868508868002E-2</v>
      </c>
      <c r="H6" s="11">
        <f t="shared" ref="H6:H37" si="1">D6-E6</f>
        <v>-3.6050579609165023E-2</v>
      </c>
    </row>
    <row r="7" spans="1:8" x14ac:dyDescent="0.2">
      <c r="A7" s="7" t="s">
        <v>32</v>
      </c>
      <c r="B7" s="16">
        <v>7.5843761850587794E-3</v>
      </c>
      <c r="C7" s="17">
        <v>5.3597196454339295E-2</v>
      </c>
      <c r="D7" s="16">
        <v>2.6493926267403202E-3</v>
      </c>
      <c r="E7" s="17">
        <v>7.2277598543934903E-3</v>
      </c>
      <c r="F7" s="12"/>
      <c r="G7" s="10">
        <f t="shared" si="0"/>
        <v>-4.6012820269280517E-2</v>
      </c>
      <c r="H7" s="11">
        <f t="shared" si="1"/>
        <v>-4.5783672276531705E-3</v>
      </c>
    </row>
    <row r="8" spans="1:8" x14ac:dyDescent="0.2">
      <c r="A8" s="7" t="s">
        <v>33</v>
      </c>
      <c r="B8" s="16">
        <v>0</v>
      </c>
      <c r="C8" s="17">
        <v>8.2457225314368204E-3</v>
      </c>
      <c r="D8" s="16">
        <v>7.9481778802209611E-3</v>
      </c>
      <c r="E8" s="17">
        <v>9.527501626245969E-3</v>
      </c>
      <c r="F8" s="12"/>
      <c r="G8" s="10">
        <f t="shared" si="0"/>
        <v>-8.2457225314368204E-3</v>
      </c>
      <c r="H8" s="11">
        <f t="shared" si="1"/>
        <v>-1.5793237460250079E-3</v>
      </c>
    </row>
    <row r="9" spans="1:8" x14ac:dyDescent="0.2">
      <c r="A9" s="7" t="s">
        <v>34</v>
      </c>
      <c r="B9" s="16">
        <v>1.8467956010618101</v>
      </c>
      <c r="C9" s="17">
        <v>2.2016079158936299</v>
      </c>
      <c r="D9" s="16">
        <v>1.5763886129104903</v>
      </c>
      <c r="E9" s="17">
        <v>1.39331497920376</v>
      </c>
      <c r="F9" s="12"/>
      <c r="G9" s="10">
        <f t="shared" si="0"/>
        <v>-0.35481231483181985</v>
      </c>
      <c r="H9" s="11">
        <f t="shared" si="1"/>
        <v>0.18307363370673024</v>
      </c>
    </row>
    <row r="10" spans="1:8" x14ac:dyDescent="0.2">
      <c r="A10" s="7" t="s">
        <v>35</v>
      </c>
      <c r="B10" s="16">
        <v>1.1376564277588201E-2</v>
      </c>
      <c r="C10" s="17">
        <v>2.4737167594310501E-2</v>
      </c>
      <c r="D10" s="16">
        <v>1.6337921198231999E-2</v>
      </c>
      <c r="E10" s="17">
        <v>1.6755261480639497E-2</v>
      </c>
      <c r="F10" s="12"/>
      <c r="G10" s="10">
        <f t="shared" si="0"/>
        <v>-1.33606033167223E-2</v>
      </c>
      <c r="H10" s="11">
        <f t="shared" si="1"/>
        <v>-4.1734028240749885E-4</v>
      </c>
    </row>
    <row r="11" spans="1:8" x14ac:dyDescent="0.2">
      <c r="A11" s="7" t="s">
        <v>36</v>
      </c>
      <c r="B11" s="16">
        <v>2.5180128934395101</v>
      </c>
      <c r="C11" s="17">
        <v>2.39125953411668</v>
      </c>
      <c r="D11" s="16">
        <v>3.7047340230585499</v>
      </c>
      <c r="E11" s="17">
        <v>3.4959360277546003</v>
      </c>
      <c r="F11" s="12"/>
      <c r="G11" s="10">
        <f t="shared" si="0"/>
        <v>0.12675335932283005</v>
      </c>
      <c r="H11" s="11">
        <f t="shared" si="1"/>
        <v>0.2087979953039496</v>
      </c>
    </row>
    <row r="12" spans="1:8" x14ac:dyDescent="0.2">
      <c r="A12" s="7" t="s">
        <v>37</v>
      </c>
      <c r="B12" s="16">
        <v>5.6882821387940798E-2</v>
      </c>
      <c r="C12" s="17">
        <v>0</v>
      </c>
      <c r="D12" s="16">
        <v>6.6234815668508003E-3</v>
      </c>
      <c r="E12" s="17">
        <v>0</v>
      </c>
      <c r="F12" s="12"/>
      <c r="G12" s="10">
        <f t="shared" si="0"/>
        <v>5.6882821387940798E-2</v>
      </c>
      <c r="H12" s="11">
        <f t="shared" si="1"/>
        <v>6.6234815668508003E-3</v>
      </c>
    </row>
    <row r="13" spans="1:8" x14ac:dyDescent="0.2">
      <c r="A13" s="7" t="s">
        <v>38</v>
      </c>
      <c r="B13" s="16">
        <v>0</v>
      </c>
      <c r="C13" s="17">
        <v>8.2457225314368204E-3</v>
      </c>
      <c r="D13" s="16">
        <v>1.81041829493922E-2</v>
      </c>
      <c r="E13" s="17">
        <v>1.8726468713655901E-2</v>
      </c>
      <c r="F13" s="12"/>
      <c r="G13" s="10">
        <f t="shared" si="0"/>
        <v>-8.2457225314368204E-3</v>
      </c>
      <c r="H13" s="11">
        <f t="shared" si="1"/>
        <v>-6.2228576426370114E-4</v>
      </c>
    </row>
    <row r="14" spans="1:8" x14ac:dyDescent="0.2">
      <c r="A14" s="7" t="s">
        <v>39</v>
      </c>
      <c r="B14" s="16">
        <v>2.6545316647705697E-2</v>
      </c>
      <c r="C14" s="17">
        <v>6.1842918985776103E-2</v>
      </c>
      <c r="D14" s="16">
        <v>1.85457483871822E-2</v>
      </c>
      <c r="E14" s="17">
        <v>3.7452937427311705E-2</v>
      </c>
      <c r="F14" s="12"/>
      <c r="G14" s="10">
        <f t="shared" si="0"/>
        <v>-3.5297602338070402E-2</v>
      </c>
      <c r="H14" s="11">
        <f t="shared" si="1"/>
        <v>-1.8907189040129505E-2</v>
      </c>
    </row>
    <row r="15" spans="1:8" x14ac:dyDescent="0.2">
      <c r="A15" s="7" t="s">
        <v>42</v>
      </c>
      <c r="B15" s="16">
        <v>1.1376564277588201E-2</v>
      </c>
      <c r="C15" s="17">
        <v>1.2368583797155198E-2</v>
      </c>
      <c r="D15" s="16">
        <v>2.2519837327292701E-2</v>
      </c>
      <c r="E15" s="17">
        <v>2.4640090412705099E-2</v>
      </c>
      <c r="F15" s="12"/>
      <c r="G15" s="10">
        <f t="shared" si="0"/>
        <v>-9.920195195669973E-4</v>
      </c>
      <c r="H15" s="11">
        <f t="shared" si="1"/>
        <v>-2.1202530854123984E-3</v>
      </c>
    </row>
    <row r="16" spans="1:8" x14ac:dyDescent="0.2">
      <c r="A16" s="7" t="s">
        <v>43</v>
      </c>
      <c r="B16" s="16">
        <v>0.113765642775882</v>
      </c>
      <c r="C16" s="17">
        <v>8.6580086580086604E-2</v>
      </c>
      <c r="D16" s="16">
        <v>9.9352223502761988E-2</v>
      </c>
      <c r="E16" s="17">
        <v>0.11334441589844299</v>
      </c>
      <c r="F16" s="12"/>
      <c r="G16" s="10">
        <f t="shared" si="0"/>
        <v>2.7185556195795393E-2</v>
      </c>
      <c r="H16" s="11">
        <f t="shared" si="1"/>
        <v>-1.3992192395681002E-2</v>
      </c>
    </row>
    <row r="17" spans="1:8" x14ac:dyDescent="0.2">
      <c r="A17" s="7" t="s">
        <v>44</v>
      </c>
      <c r="B17" s="16">
        <v>7.584376185058779E-2</v>
      </c>
      <c r="C17" s="17">
        <v>0.16079158936301799</v>
      </c>
      <c r="D17" s="16">
        <v>8.0364909677789698E-2</v>
      </c>
      <c r="E17" s="17">
        <v>9.1004067257590804E-2</v>
      </c>
      <c r="F17" s="12"/>
      <c r="G17" s="10">
        <f t="shared" si="0"/>
        <v>-8.4947827512430199E-2</v>
      </c>
      <c r="H17" s="11">
        <f t="shared" si="1"/>
        <v>-1.0639157579801106E-2</v>
      </c>
    </row>
    <row r="18" spans="1:8" x14ac:dyDescent="0.2">
      <c r="A18" s="7" t="s">
        <v>45</v>
      </c>
      <c r="B18" s="16">
        <v>8.2442169131588905</v>
      </c>
      <c r="C18" s="17">
        <v>8.1385281385281392</v>
      </c>
      <c r="D18" s="16">
        <v>8.7747883797639403</v>
      </c>
      <c r="E18" s="17">
        <v>7.6443416496376297</v>
      </c>
      <c r="F18" s="12"/>
      <c r="G18" s="10">
        <f t="shared" si="0"/>
        <v>0.10568877463075133</v>
      </c>
      <c r="H18" s="11">
        <f t="shared" si="1"/>
        <v>1.1304467301263106</v>
      </c>
    </row>
    <row r="19" spans="1:8" x14ac:dyDescent="0.2">
      <c r="A19" s="7" t="s">
        <v>48</v>
      </c>
      <c r="B19" s="16">
        <v>1.1376564277588201E-2</v>
      </c>
      <c r="C19" s="17">
        <v>0</v>
      </c>
      <c r="D19" s="16">
        <v>9.2728741935911192E-3</v>
      </c>
      <c r="E19" s="17">
        <v>2.6282763106885401E-3</v>
      </c>
      <c r="F19" s="12"/>
      <c r="G19" s="10">
        <f t="shared" si="0"/>
        <v>1.1376564277588201E-2</v>
      </c>
      <c r="H19" s="11">
        <f t="shared" si="1"/>
        <v>6.6445978829025795E-3</v>
      </c>
    </row>
    <row r="20" spans="1:8" x14ac:dyDescent="0.2">
      <c r="A20" s="7" t="s">
        <v>49</v>
      </c>
      <c r="B20" s="16">
        <v>0.14031095942358698</v>
      </c>
      <c r="C20" s="17">
        <v>6.1842918985776103E-2</v>
      </c>
      <c r="D20" s="16">
        <v>0.12717084608353499</v>
      </c>
      <c r="E20" s="17">
        <v>8.8704325485738297E-2</v>
      </c>
      <c r="F20" s="12"/>
      <c r="G20" s="10">
        <f t="shared" si="0"/>
        <v>7.8468040437810888E-2</v>
      </c>
      <c r="H20" s="11">
        <f t="shared" si="1"/>
        <v>3.8466520597796691E-2</v>
      </c>
    </row>
    <row r="21" spans="1:8" x14ac:dyDescent="0.2">
      <c r="A21" s="7" t="s">
        <v>50</v>
      </c>
      <c r="B21" s="16">
        <v>0.24649222601440998</v>
      </c>
      <c r="C21" s="17">
        <v>0.19789734075448401</v>
      </c>
      <c r="D21" s="16">
        <v>0.230055593088618</v>
      </c>
      <c r="E21" s="17">
        <v>0.15736804410247598</v>
      </c>
      <c r="F21" s="12"/>
      <c r="G21" s="10">
        <f t="shared" si="0"/>
        <v>4.8594885259925974E-2</v>
      </c>
      <c r="H21" s="11">
        <f t="shared" si="1"/>
        <v>7.268754898614202E-2</v>
      </c>
    </row>
    <row r="22" spans="1:8" x14ac:dyDescent="0.2">
      <c r="A22" s="7" t="s">
        <v>52</v>
      </c>
      <c r="B22" s="16">
        <v>0.102389078498294</v>
      </c>
      <c r="C22" s="17">
        <v>4.44856730571016</v>
      </c>
      <c r="D22" s="16">
        <v>2.4542207032371199</v>
      </c>
      <c r="E22" s="17">
        <v>5.3948656622270699</v>
      </c>
      <c r="F22" s="12"/>
      <c r="G22" s="10">
        <f t="shared" si="0"/>
        <v>-4.3461782272118663</v>
      </c>
      <c r="H22" s="11">
        <f t="shared" si="1"/>
        <v>-2.9406449589899499</v>
      </c>
    </row>
    <row r="23" spans="1:8" x14ac:dyDescent="0.2">
      <c r="A23" s="7" t="s">
        <v>53</v>
      </c>
      <c r="B23" s="16">
        <v>2.9465301478953401</v>
      </c>
      <c r="C23" s="17">
        <v>5.0917336631622296</v>
      </c>
      <c r="D23" s="16">
        <v>3.2803896373423096</v>
      </c>
      <c r="E23" s="17">
        <v>4.6293801867390298</v>
      </c>
      <c r="F23" s="12"/>
      <c r="G23" s="10">
        <f t="shared" si="0"/>
        <v>-2.1452035152668896</v>
      </c>
      <c r="H23" s="11">
        <f t="shared" si="1"/>
        <v>-1.3489905493967203</v>
      </c>
    </row>
    <row r="24" spans="1:8" x14ac:dyDescent="0.2">
      <c r="A24" s="7" t="s">
        <v>54</v>
      </c>
      <c r="B24" s="16">
        <v>7.7208949563898397</v>
      </c>
      <c r="C24" s="17">
        <v>5.8585858585858599</v>
      </c>
      <c r="D24" s="16">
        <v>6.6239231322885894</v>
      </c>
      <c r="E24" s="17">
        <v>7.3657443607046407</v>
      </c>
      <c r="F24" s="12"/>
      <c r="G24" s="10">
        <f t="shared" si="0"/>
        <v>1.8623090978039798</v>
      </c>
      <c r="H24" s="11">
        <f t="shared" si="1"/>
        <v>-0.74182122841605125</v>
      </c>
    </row>
    <row r="25" spans="1:8" x14ac:dyDescent="0.2">
      <c r="A25" s="7" t="s">
        <v>56</v>
      </c>
      <c r="B25" s="16">
        <v>0</v>
      </c>
      <c r="C25" s="17">
        <v>2.0614306328592E-2</v>
      </c>
      <c r="D25" s="16">
        <v>6.88842082952483E-2</v>
      </c>
      <c r="E25" s="17">
        <v>0.10315984519452499</v>
      </c>
      <c r="F25" s="12"/>
      <c r="G25" s="10">
        <f t="shared" si="0"/>
        <v>-2.0614306328592E-2</v>
      </c>
      <c r="H25" s="11">
        <f t="shared" si="1"/>
        <v>-3.4275636899276693E-2</v>
      </c>
    </row>
    <row r="26" spans="1:8" x14ac:dyDescent="0.2">
      <c r="A26" s="7" t="s">
        <v>59</v>
      </c>
      <c r="B26" s="16">
        <v>2.6583238528630999</v>
      </c>
      <c r="C26" s="17">
        <v>2.4448567305710203</v>
      </c>
      <c r="D26" s="16">
        <v>1.8276393470130301</v>
      </c>
      <c r="E26" s="17">
        <v>1.7021374457096701</v>
      </c>
      <c r="F26" s="12"/>
      <c r="G26" s="10">
        <f t="shared" si="0"/>
        <v>0.21346712229207965</v>
      </c>
      <c r="H26" s="11">
        <f t="shared" si="1"/>
        <v>0.12550190130336003</v>
      </c>
    </row>
    <row r="27" spans="1:8" x14ac:dyDescent="0.2">
      <c r="A27" s="7" t="s">
        <v>60</v>
      </c>
      <c r="B27" s="16">
        <v>3.7921880925293897E-3</v>
      </c>
      <c r="C27" s="17">
        <v>0</v>
      </c>
      <c r="D27" s="16">
        <v>5.2987852534806404E-3</v>
      </c>
      <c r="E27" s="17">
        <v>0</v>
      </c>
      <c r="F27" s="12"/>
      <c r="G27" s="10">
        <f t="shared" si="0"/>
        <v>3.7921880925293897E-3</v>
      </c>
      <c r="H27" s="11">
        <f t="shared" si="1"/>
        <v>5.2987852534806404E-3</v>
      </c>
    </row>
    <row r="28" spans="1:8" x14ac:dyDescent="0.2">
      <c r="A28" s="7" t="s">
        <v>62</v>
      </c>
      <c r="B28" s="16">
        <v>9.1012514220705304E-2</v>
      </c>
      <c r="C28" s="17">
        <v>0.21438878581735701</v>
      </c>
      <c r="D28" s="16">
        <v>0.13335276221259601</v>
      </c>
      <c r="E28" s="17">
        <v>0.18036546182100099</v>
      </c>
      <c r="F28" s="12"/>
      <c r="G28" s="10">
        <f t="shared" si="0"/>
        <v>-0.12337627159665171</v>
      </c>
      <c r="H28" s="11">
        <f t="shared" si="1"/>
        <v>-4.7012699608404984E-2</v>
      </c>
    </row>
    <row r="29" spans="1:8" x14ac:dyDescent="0.2">
      <c r="A29" s="7" t="s">
        <v>63</v>
      </c>
      <c r="B29" s="16">
        <v>0.944254835039818</v>
      </c>
      <c r="C29" s="17">
        <v>0.51948051948051899</v>
      </c>
      <c r="D29" s="16">
        <v>0.80320753134010703</v>
      </c>
      <c r="E29" s="17">
        <v>0.67842382269648005</v>
      </c>
      <c r="F29" s="12"/>
      <c r="G29" s="10">
        <f t="shared" si="0"/>
        <v>0.42477431555929901</v>
      </c>
      <c r="H29" s="11">
        <f t="shared" si="1"/>
        <v>0.12478370864362698</v>
      </c>
    </row>
    <row r="30" spans="1:8" x14ac:dyDescent="0.2">
      <c r="A30" s="7" t="s">
        <v>65</v>
      </c>
      <c r="B30" s="16">
        <v>5.5858930602957901</v>
      </c>
      <c r="C30" s="17">
        <v>6.1842918985776105</v>
      </c>
      <c r="D30" s="16">
        <v>6.6305466138554401</v>
      </c>
      <c r="E30" s="17">
        <v>6.3725844498032105</v>
      </c>
      <c r="F30" s="12"/>
      <c r="G30" s="10">
        <f t="shared" si="0"/>
        <v>-0.59839883828182039</v>
      </c>
      <c r="H30" s="11">
        <f t="shared" si="1"/>
        <v>0.2579621640522296</v>
      </c>
    </row>
    <row r="31" spans="1:8" x14ac:dyDescent="0.2">
      <c r="A31" s="7" t="s">
        <v>66</v>
      </c>
      <c r="B31" s="16">
        <v>2.2753128555176302E-2</v>
      </c>
      <c r="C31" s="17">
        <v>4.1228612657184102E-3</v>
      </c>
      <c r="D31" s="16">
        <v>1.6779486636021999E-2</v>
      </c>
      <c r="E31" s="17">
        <v>1.7740865097147698E-2</v>
      </c>
      <c r="F31" s="12"/>
      <c r="G31" s="10">
        <f t="shared" si="0"/>
        <v>1.8630267289457891E-2</v>
      </c>
      <c r="H31" s="11">
        <f t="shared" si="1"/>
        <v>-9.6137846112569897E-4</v>
      </c>
    </row>
    <row r="32" spans="1:8" x14ac:dyDescent="0.2">
      <c r="A32" s="7" t="s">
        <v>67</v>
      </c>
      <c r="B32" s="16">
        <v>0.80394387561623093</v>
      </c>
      <c r="C32" s="17">
        <v>0.73799216656359501</v>
      </c>
      <c r="D32" s="16">
        <v>0.76832386175469292</v>
      </c>
      <c r="E32" s="17">
        <v>0.83316359048826794</v>
      </c>
      <c r="F32" s="12"/>
      <c r="G32" s="10">
        <f t="shared" si="0"/>
        <v>6.5951709052635921E-2</v>
      </c>
      <c r="H32" s="11">
        <f t="shared" si="1"/>
        <v>-6.4839728733575019E-2</v>
      </c>
    </row>
    <row r="33" spans="1:8" x14ac:dyDescent="0.2">
      <c r="A33" s="7" t="s">
        <v>68</v>
      </c>
      <c r="B33" s="16">
        <v>1.3158892681077001</v>
      </c>
      <c r="C33" s="17">
        <v>0.53184910327767498</v>
      </c>
      <c r="D33" s="16">
        <v>0.87650739401325606</v>
      </c>
      <c r="E33" s="17">
        <v>0.48228870301134802</v>
      </c>
      <c r="F33" s="12"/>
      <c r="G33" s="10">
        <f t="shared" si="0"/>
        <v>0.78404016483002514</v>
      </c>
      <c r="H33" s="11">
        <f t="shared" si="1"/>
        <v>0.39421869100190804</v>
      </c>
    </row>
    <row r="34" spans="1:8" x14ac:dyDescent="0.2">
      <c r="A34" s="7" t="s">
        <v>69</v>
      </c>
      <c r="B34" s="16">
        <v>1.0542282897231701</v>
      </c>
      <c r="C34" s="17">
        <v>0.89053803339517601</v>
      </c>
      <c r="D34" s="16">
        <v>0.97718431382938808</v>
      </c>
      <c r="E34" s="17">
        <v>0.93533783206628496</v>
      </c>
      <c r="F34" s="12"/>
      <c r="G34" s="10">
        <f t="shared" si="0"/>
        <v>0.16369025632799405</v>
      </c>
      <c r="H34" s="11">
        <f t="shared" si="1"/>
        <v>4.1846481763103127E-2</v>
      </c>
    </row>
    <row r="35" spans="1:8" x14ac:dyDescent="0.2">
      <c r="A35" s="7" t="s">
        <v>70</v>
      </c>
      <c r="B35" s="16">
        <v>1.1376564277588201E-2</v>
      </c>
      <c r="C35" s="17">
        <v>0</v>
      </c>
      <c r="D35" s="16">
        <v>4.85721981569059E-3</v>
      </c>
      <c r="E35" s="17">
        <v>2.9568108495246102E-3</v>
      </c>
      <c r="F35" s="12"/>
      <c r="G35" s="10">
        <f t="shared" si="0"/>
        <v>1.1376564277588201E-2</v>
      </c>
      <c r="H35" s="11">
        <f t="shared" si="1"/>
        <v>1.9004089661659798E-3</v>
      </c>
    </row>
    <row r="36" spans="1:8" x14ac:dyDescent="0.2">
      <c r="A36" s="7" t="s">
        <v>73</v>
      </c>
      <c r="B36" s="16">
        <v>6.0675009480470207E-2</v>
      </c>
      <c r="C36" s="17">
        <v>6.5965780251494507E-2</v>
      </c>
      <c r="D36" s="16">
        <v>5.9169768663867105E-2</v>
      </c>
      <c r="E36" s="17">
        <v>4.7308973592393798E-2</v>
      </c>
      <c r="F36" s="12"/>
      <c r="G36" s="10">
        <f t="shared" si="0"/>
        <v>-5.2907707710243002E-3</v>
      </c>
      <c r="H36" s="11">
        <f t="shared" si="1"/>
        <v>1.1860795071473307E-2</v>
      </c>
    </row>
    <row r="37" spans="1:8" x14ac:dyDescent="0.2">
      <c r="A37" s="7" t="s">
        <v>74</v>
      </c>
      <c r="B37" s="16">
        <v>8.5817216533940108</v>
      </c>
      <c r="C37" s="17">
        <v>7.6231704803133402</v>
      </c>
      <c r="D37" s="16">
        <v>8.81894492354294</v>
      </c>
      <c r="E37" s="17">
        <v>9.1516581138175095</v>
      </c>
      <c r="F37" s="12"/>
      <c r="G37" s="10">
        <f t="shared" si="0"/>
        <v>0.95855117308067062</v>
      </c>
      <c r="H37" s="11">
        <f t="shared" si="1"/>
        <v>-0.33271319027456947</v>
      </c>
    </row>
    <row r="38" spans="1:8" x14ac:dyDescent="0.2">
      <c r="A38" s="7" t="s">
        <v>75</v>
      </c>
      <c r="B38" s="16">
        <v>7.5843761850587794E-3</v>
      </c>
      <c r="C38" s="17">
        <v>0</v>
      </c>
      <c r="D38" s="16">
        <v>5.74035069127069E-3</v>
      </c>
      <c r="E38" s="17">
        <v>7.5562943932295599E-3</v>
      </c>
      <c r="F38" s="12"/>
      <c r="G38" s="10">
        <f t="shared" ref="G38:G74" si="2">B38-C38</f>
        <v>7.5843761850587794E-3</v>
      </c>
      <c r="H38" s="11">
        <f t="shared" ref="H38:H74" si="3">D38-E38</f>
        <v>-1.8159437019588699E-3</v>
      </c>
    </row>
    <row r="39" spans="1:8" x14ac:dyDescent="0.2">
      <c r="A39" s="7" t="s">
        <v>76</v>
      </c>
      <c r="B39" s="16">
        <v>4.8919226393629094</v>
      </c>
      <c r="C39" s="17">
        <v>5.0216450216450204</v>
      </c>
      <c r="D39" s="16">
        <v>4.8629601663818596</v>
      </c>
      <c r="E39" s="17">
        <v>4.3419124652574697</v>
      </c>
      <c r="F39" s="12"/>
      <c r="G39" s="10">
        <f t="shared" si="2"/>
        <v>-0.12972238228211097</v>
      </c>
      <c r="H39" s="11">
        <f t="shared" si="3"/>
        <v>0.52104770112438992</v>
      </c>
    </row>
    <row r="40" spans="1:8" x14ac:dyDescent="0.2">
      <c r="A40" s="7" t="s">
        <v>78</v>
      </c>
      <c r="B40" s="16">
        <v>0.84565794463405397</v>
      </c>
      <c r="C40" s="17">
        <v>1.0265924551638799</v>
      </c>
      <c r="D40" s="16">
        <v>1.0610817470095</v>
      </c>
      <c r="E40" s="17">
        <v>0.85583247366795701</v>
      </c>
      <c r="F40" s="12"/>
      <c r="G40" s="10">
        <f t="shared" si="2"/>
        <v>-0.1809345105298259</v>
      </c>
      <c r="H40" s="11">
        <f t="shared" si="3"/>
        <v>0.20524927334154297</v>
      </c>
    </row>
    <row r="41" spans="1:8" x14ac:dyDescent="0.2">
      <c r="A41" s="7" t="s">
        <v>79</v>
      </c>
      <c r="B41" s="16">
        <v>1.9908987485779301</v>
      </c>
      <c r="C41" s="17">
        <v>0.59781488352916901</v>
      </c>
      <c r="D41" s="16">
        <v>1.2677343718952401</v>
      </c>
      <c r="E41" s="17">
        <v>0.63867114349731602</v>
      </c>
      <c r="F41" s="12"/>
      <c r="G41" s="10">
        <f t="shared" si="2"/>
        <v>1.3930838650487611</v>
      </c>
      <c r="H41" s="11">
        <f t="shared" si="3"/>
        <v>0.62906322839792406</v>
      </c>
    </row>
    <row r="42" spans="1:8" x14ac:dyDescent="0.2">
      <c r="A42" s="7" t="s">
        <v>80</v>
      </c>
      <c r="B42" s="16">
        <v>0.26166097838452801</v>
      </c>
      <c r="C42" s="17">
        <v>0.18552875695732801</v>
      </c>
      <c r="D42" s="16">
        <v>0.30997893732861703</v>
      </c>
      <c r="E42" s="17">
        <v>0.32196384805934597</v>
      </c>
      <c r="F42" s="12"/>
      <c r="G42" s="10">
        <f t="shared" si="2"/>
        <v>7.6132221427199998E-2</v>
      </c>
      <c r="H42" s="11">
        <f t="shared" si="3"/>
        <v>-1.1984910730728937E-2</v>
      </c>
    </row>
    <row r="43" spans="1:8" x14ac:dyDescent="0.2">
      <c r="A43" s="7" t="s">
        <v>81</v>
      </c>
      <c r="B43" s="16">
        <v>4.6113007205157404</v>
      </c>
      <c r="C43" s="17">
        <v>6.4069264069264094</v>
      </c>
      <c r="D43" s="16">
        <v>4.34941956223203</v>
      </c>
      <c r="E43" s="17">
        <v>5.5246368050673196</v>
      </c>
      <c r="F43" s="12"/>
      <c r="G43" s="10">
        <f t="shared" si="2"/>
        <v>-1.795625686410669</v>
      </c>
      <c r="H43" s="11">
        <f t="shared" si="3"/>
        <v>-1.1752172428352896</v>
      </c>
    </row>
    <row r="44" spans="1:8" x14ac:dyDescent="0.2">
      <c r="A44" s="7" t="s">
        <v>82</v>
      </c>
      <c r="B44" s="16">
        <v>0</v>
      </c>
      <c r="C44" s="17">
        <v>0</v>
      </c>
      <c r="D44" s="16">
        <v>0</v>
      </c>
      <c r="E44" s="17">
        <v>1.6426726941803399E-3</v>
      </c>
      <c r="F44" s="12"/>
      <c r="G44" s="10">
        <f t="shared" si="2"/>
        <v>0</v>
      </c>
      <c r="H44" s="11">
        <f t="shared" si="3"/>
        <v>-1.6426726941803399E-3</v>
      </c>
    </row>
    <row r="45" spans="1:8" x14ac:dyDescent="0.2">
      <c r="A45" s="7" t="s">
        <v>83</v>
      </c>
      <c r="B45" s="16">
        <v>6.0712931361395501</v>
      </c>
      <c r="C45" s="17">
        <v>5.1494537208822901</v>
      </c>
      <c r="D45" s="16">
        <v>5.0400279069356699</v>
      </c>
      <c r="E45" s="17">
        <v>5.8150613373983999</v>
      </c>
      <c r="F45" s="12"/>
      <c r="G45" s="10">
        <f t="shared" si="2"/>
        <v>0.92183941525725999</v>
      </c>
      <c r="H45" s="11">
        <f t="shared" si="3"/>
        <v>-0.77503343046272999</v>
      </c>
    </row>
    <row r="46" spans="1:8" x14ac:dyDescent="0.2">
      <c r="A46" s="7" t="s">
        <v>84</v>
      </c>
      <c r="B46" s="16">
        <v>0.166856276071293</v>
      </c>
      <c r="C46" s="17">
        <v>0.29684601113172504</v>
      </c>
      <c r="D46" s="16">
        <v>0.23491281290430799</v>
      </c>
      <c r="E46" s="17">
        <v>0.30915100104473997</v>
      </c>
      <c r="F46" s="12"/>
      <c r="G46" s="10">
        <f t="shared" si="2"/>
        <v>-0.12998973506043204</v>
      </c>
      <c r="H46" s="11">
        <f t="shared" si="3"/>
        <v>-7.4238188140431982E-2</v>
      </c>
    </row>
    <row r="47" spans="1:8" x14ac:dyDescent="0.2">
      <c r="A47" s="7" t="s">
        <v>85</v>
      </c>
      <c r="B47" s="16">
        <v>0.57262040197193798</v>
      </c>
      <c r="C47" s="17">
        <v>0.34219748505462799</v>
      </c>
      <c r="D47" s="16">
        <v>0.597879602767732</v>
      </c>
      <c r="E47" s="17">
        <v>0.48623111747737996</v>
      </c>
      <c r="F47" s="12"/>
      <c r="G47" s="10">
        <f t="shared" si="2"/>
        <v>0.23042291691730998</v>
      </c>
      <c r="H47" s="11">
        <f t="shared" si="3"/>
        <v>0.11164848529035204</v>
      </c>
    </row>
    <row r="48" spans="1:8" x14ac:dyDescent="0.2">
      <c r="A48" s="7" t="s">
        <v>86</v>
      </c>
      <c r="B48" s="16">
        <v>0.235115661736822</v>
      </c>
      <c r="C48" s="17">
        <v>0.24324881467738599</v>
      </c>
      <c r="D48" s="16">
        <v>0.33294034009369999</v>
      </c>
      <c r="E48" s="17">
        <v>0.21157624301042802</v>
      </c>
      <c r="F48" s="12"/>
      <c r="G48" s="10">
        <f t="shared" si="2"/>
        <v>-8.1331529405639924E-3</v>
      </c>
      <c r="H48" s="11">
        <f t="shared" si="3"/>
        <v>0.12136409708327198</v>
      </c>
    </row>
    <row r="49" spans="1:8" x14ac:dyDescent="0.2">
      <c r="A49" s="7" t="s">
        <v>87</v>
      </c>
      <c r="B49" s="16">
        <v>1.15661736822146</v>
      </c>
      <c r="C49" s="17">
        <v>1.7522160379303198</v>
      </c>
      <c r="D49" s="16">
        <v>1.1370310023093899</v>
      </c>
      <c r="E49" s="17">
        <v>1.2188631390818101</v>
      </c>
      <c r="F49" s="12"/>
      <c r="G49" s="10">
        <f t="shared" si="2"/>
        <v>-0.59559866970885977</v>
      </c>
      <c r="H49" s="11">
        <f t="shared" si="3"/>
        <v>-8.1832136772420183E-2</v>
      </c>
    </row>
    <row r="50" spans="1:8" x14ac:dyDescent="0.2">
      <c r="A50" s="7" t="s">
        <v>88</v>
      </c>
      <c r="B50" s="16">
        <v>3.7921880925293897E-3</v>
      </c>
      <c r="C50" s="17">
        <v>1.6491445062873599E-2</v>
      </c>
      <c r="D50" s="16">
        <v>5.2987852534806404E-3</v>
      </c>
      <c r="E50" s="17">
        <v>7.5562943932295599E-3</v>
      </c>
      <c r="F50" s="12"/>
      <c r="G50" s="10">
        <f t="shared" si="2"/>
        <v>-1.269925697034421E-2</v>
      </c>
      <c r="H50" s="11">
        <f t="shared" si="3"/>
        <v>-2.2575091397489195E-3</v>
      </c>
    </row>
    <row r="51" spans="1:8" x14ac:dyDescent="0.2">
      <c r="A51" s="7" t="s">
        <v>90</v>
      </c>
      <c r="B51" s="16">
        <v>0.82669700417140701</v>
      </c>
      <c r="C51" s="17">
        <v>0.63079777365491607</v>
      </c>
      <c r="D51" s="16">
        <v>0.74624558986518996</v>
      </c>
      <c r="E51" s="17">
        <v>0.76449987187153001</v>
      </c>
      <c r="F51" s="12"/>
      <c r="G51" s="10">
        <f t="shared" si="2"/>
        <v>0.19589923051649094</v>
      </c>
      <c r="H51" s="11">
        <f t="shared" si="3"/>
        <v>-1.825428200634005E-2</v>
      </c>
    </row>
    <row r="52" spans="1:8" x14ac:dyDescent="0.2">
      <c r="A52" s="7" t="s">
        <v>91</v>
      </c>
      <c r="B52" s="16">
        <v>0.35267349260523301</v>
      </c>
      <c r="C52" s="17">
        <v>0.31333745619459902</v>
      </c>
      <c r="D52" s="16">
        <v>0.21769176083049599</v>
      </c>
      <c r="E52" s="17">
        <v>0.110716139587755</v>
      </c>
      <c r="F52" s="12"/>
      <c r="G52" s="10">
        <f t="shared" si="2"/>
        <v>3.933603641063399E-2</v>
      </c>
      <c r="H52" s="11">
        <f t="shared" si="3"/>
        <v>0.10697562124274099</v>
      </c>
    </row>
    <row r="53" spans="1:8" x14ac:dyDescent="0.2">
      <c r="A53" s="7" t="s">
        <v>92</v>
      </c>
      <c r="B53" s="16">
        <v>2.7834660599165701</v>
      </c>
      <c r="C53" s="17">
        <v>2.6015254586683199</v>
      </c>
      <c r="D53" s="16">
        <v>2.6630811553118101</v>
      </c>
      <c r="E53" s="17">
        <v>3.1496606238213798</v>
      </c>
      <c r="F53" s="12"/>
      <c r="G53" s="10">
        <f t="shared" si="2"/>
        <v>0.18194060124825029</v>
      </c>
      <c r="H53" s="11">
        <f t="shared" si="3"/>
        <v>-0.48657946850956968</v>
      </c>
    </row>
    <row r="54" spans="1:8" x14ac:dyDescent="0.2">
      <c r="A54" s="7" t="s">
        <v>93</v>
      </c>
      <c r="B54" s="16">
        <v>1.5017064846416401</v>
      </c>
      <c r="C54" s="17">
        <v>1.42650999793857</v>
      </c>
      <c r="D54" s="16">
        <v>1.40020400323226</v>
      </c>
      <c r="E54" s="17">
        <v>1.5529827650780899</v>
      </c>
      <c r="F54" s="12"/>
      <c r="G54" s="10">
        <f t="shared" si="2"/>
        <v>7.5196486703070109E-2</v>
      </c>
      <c r="H54" s="11">
        <f t="shared" si="3"/>
        <v>-0.15277876184582984</v>
      </c>
    </row>
    <row r="55" spans="1:8" x14ac:dyDescent="0.2">
      <c r="A55" s="7" t="s">
        <v>94</v>
      </c>
      <c r="B55" s="16">
        <v>20.568828213879399</v>
      </c>
      <c r="C55" s="17">
        <v>17.208822923108599</v>
      </c>
      <c r="D55" s="16">
        <v>19.3321764318863</v>
      </c>
      <c r="E55" s="17">
        <v>15.485146953499198</v>
      </c>
      <c r="F55" s="12"/>
      <c r="G55" s="10">
        <f t="shared" si="2"/>
        <v>3.3600052907708005</v>
      </c>
      <c r="H55" s="11">
        <f t="shared" si="3"/>
        <v>3.8470294783871015</v>
      </c>
    </row>
    <row r="56" spans="1:8" x14ac:dyDescent="0.2">
      <c r="A56" s="7" t="s">
        <v>96</v>
      </c>
      <c r="B56" s="16">
        <v>4.08418657565415</v>
      </c>
      <c r="C56" s="17">
        <v>4.7495361781076095</v>
      </c>
      <c r="D56" s="16">
        <v>4.4289013410342299</v>
      </c>
      <c r="E56" s="17">
        <v>4.5725437115203906</v>
      </c>
      <c r="F56" s="12"/>
      <c r="G56" s="10">
        <f t="shared" si="2"/>
        <v>-0.66534960245345953</v>
      </c>
      <c r="H56" s="11">
        <f t="shared" si="3"/>
        <v>-0.14364237048616069</v>
      </c>
    </row>
    <row r="57" spans="1:8" x14ac:dyDescent="0.2">
      <c r="A57" s="7" t="s">
        <v>97</v>
      </c>
      <c r="B57" s="16">
        <v>1.0163064087978801</v>
      </c>
      <c r="C57" s="17">
        <v>0.762729334157906</v>
      </c>
      <c r="D57" s="16">
        <v>0.79393465714651601</v>
      </c>
      <c r="E57" s="17">
        <v>0.74281659230834907</v>
      </c>
      <c r="F57" s="12"/>
      <c r="G57" s="10">
        <f t="shared" si="2"/>
        <v>0.25357707463997414</v>
      </c>
      <c r="H57" s="11">
        <f t="shared" si="3"/>
        <v>5.1118064838166943E-2</v>
      </c>
    </row>
    <row r="58" spans="1:8" x14ac:dyDescent="0.2">
      <c r="A58" s="142" t="s">
        <v>40</v>
      </c>
      <c r="B58" s="153">
        <v>0.12135001896094</v>
      </c>
      <c r="C58" s="154">
        <v>8.6580086580086604E-2</v>
      </c>
      <c r="D58" s="153">
        <v>9.1404045622540994E-2</v>
      </c>
      <c r="E58" s="154">
        <v>5.1579922597262698E-2</v>
      </c>
      <c r="F58" s="155"/>
      <c r="G58" s="156">
        <f t="shared" si="2"/>
        <v>3.4769932380853394E-2</v>
      </c>
      <c r="H58" s="157">
        <f t="shared" si="3"/>
        <v>3.9824123025278296E-2</v>
      </c>
    </row>
    <row r="59" spans="1:8" x14ac:dyDescent="0.2">
      <c r="A59" s="7" t="s">
        <v>41</v>
      </c>
      <c r="B59" s="16">
        <v>0</v>
      </c>
      <c r="C59" s="17">
        <v>0</v>
      </c>
      <c r="D59" s="16">
        <v>5.74035069127069E-3</v>
      </c>
      <c r="E59" s="17">
        <v>1.0841639781590201E-2</v>
      </c>
      <c r="F59" s="12"/>
      <c r="G59" s="10">
        <f t="shared" si="2"/>
        <v>0</v>
      </c>
      <c r="H59" s="11">
        <f t="shared" si="3"/>
        <v>-5.1012890903195107E-3</v>
      </c>
    </row>
    <row r="60" spans="1:8" x14ac:dyDescent="0.2">
      <c r="A60" s="7" t="s">
        <v>46</v>
      </c>
      <c r="B60" s="16">
        <v>3.0337504740235104E-2</v>
      </c>
      <c r="C60" s="17">
        <v>3.2982890125747302E-2</v>
      </c>
      <c r="D60" s="16">
        <v>2.87017534563535E-2</v>
      </c>
      <c r="E60" s="17">
        <v>3.2524919344770704E-2</v>
      </c>
      <c r="F60" s="12"/>
      <c r="G60" s="10">
        <f t="shared" si="2"/>
        <v>-2.6453853855121987E-3</v>
      </c>
      <c r="H60" s="11">
        <f t="shared" si="3"/>
        <v>-3.8231658884172043E-3</v>
      </c>
    </row>
    <row r="61" spans="1:8" x14ac:dyDescent="0.2">
      <c r="A61" s="7" t="s">
        <v>47</v>
      </c>
      <c r="B61" s="16">
        <v>0.29958285930982204</v>
      </c>
      <c r="C61" s="17">
        <v>0.46176046176046204</v>
      </c>
      <c r="D61" s="16">
        <v>0.33073251290474998</v>
      </c>
      <c r="E61" s="17">
        <v>0.34101885131183801</v>
      </c>
      <c r="F61" s="12"/>
      <c r="G61" s="10">
        <f t="shared" si="2"/>
        <v>-0.16217760245064</v>
      </c>
      <c r="H61" s="11">
        <f t="shared" si="3"/>
        <v>-1.0286338407088036E-2</v>
      </c>
    </row>
    <row r="62" spans="1:8" x14ac:dyDescent="0.2">
      <c r="A62" s="7" t="s">
        <v>51</v>
      </c>
      <c r="B62" s="16">
        <v>0.38301099734546801</v>
      </c>
      <c r="C62" s="17">
        <v>0.55246340960626694</v>
      </c>
      <c r="D62" s="16">
        <v>0.51707312765215196</v>
      </c>
      <c r="E62" s="17">
        <v>0.44713550735588803</v>
      </c>
      <c r="F62" s="12"/>
      <c r="G62" s="10">
        <f t="shared" si="2"/>
        <v>-0.16945241226079893</v>
      </c>
      <c r="H62" s="11">
        <f t="shared" si="3"/>
        <v>6.9937620296263936E-2</v>
      </c>
    </row>
    <row r="63" spans="1:8" x14ac:dyDescent="0.2">
      <c r="A63" s="7" t="s">
        <v>55</v>
      </c>
      <c r="B63" s="16">
        <v>0</v>
      </c>
      <c r="C63" s="17">
        <v>0</v>
      </c>
      <c r="D63" s="16">
        <v>3.5325235023204301E-3</v>
      </c>
      <c r="E63" s="17">
        <v>1.6426726941803399E-3</v>
      </c>
      <c r="F63" s="12"/>
      <c r="G63" s="10">
        <f t="shared" si="2"/>
        <v>0</v>
      </c>
      <c r="H63" s="11">
        <f t="shared" si="3"/>
        <v>1.8898508081400902E-3</v>
      </c>
    </row>
    <row r="64" spans="1:8" x14ac:dyDescent="0.2">
      <c r="A64" s="7" t="s">
        <v>57</v>
      </c>
      <c r="B64" s="16">
        <v>0</v>
      </c>
      <c r="C64" s="17">
        <v>8.2457225314368204E-3</v>
      </c>
      <c r="D64" s="16">
        <v>7.5066124424309098E-3</v>
      </c>
      <c r="E64" s="17">
        <v>6.8992253155574198E-3</v>
      </c>
      <c r="F64" s="12"/>
      <c r="G64" s="10">
        <f t="shared" si="2"/>
        <v>-8.2457225314368204E-3</v>
      </c>
      <c r="H64" s="11">
        <f t="shared" si="3"/>
        <v>6.0738712687349004E-4</v>
      </c>
    </row>
    <row r="65" spans="1:8" x14ac:dyDescent="0.2">
      <c r="A65" s="7" t="s">
        <v>58</v>
      </c>
      <c r="B65" s="16">
        <v>0.53469852104664395</v>
      </c>
      <c r="C65" s="17">
        <v>0.64316635745207196</v>
      </c>
      <c r="D65" s="16">
        <v>0.69988121889723398</v>
      </c>
      <c r="E65" s="17">
        <v>0.64294209250218504</v>
      </c>
      <c r="F65" s="12"/>
      <c r="G65" s="10">
        <f t="shared" si="2"/>
        <v>-0.10846783640542801</v>
      </c>
      <c r="H65" s="11">
        <f t="shared" si="3"/>
        <v>5.6939126395048945E-2</v>
      </c>
    </row>
    <row r="66" spans="1:8" x14ac:dyDescent="0.2">
      <c r="A66" s="7" t="s">
        <v>61</v>
      </c>
      <c r="B66" s="16">
        <v>0.227531285551763</v>
      </c>
      <c r="C66" s="17">
        <v>0.38342609771181196</v>
      </c>
      <c r="D66" s="16">
        <v>0.24506881797347999</v>
      </c>
      <c r="E66" s="17">
        <v>0.26315616560769001</v>
      </c>
      <c r="F66" s="12"/>
      <c r="G66" s="10">
        <f t="shared" si="2"/>
        <v>-0.15589481216004897</v>
      </c>
      <c r="H66" s="11">
        <f t="shared" si="3"/>
        <v>-1.8087347634210021E-2</v>
      </c>
    </row>
    <row r="67" spans="1:8" x14ac:dyDescent="0.2">
      <c r="A67" s="7" t="s">
        <v>64</v>
      </c>
      <c r="B67" s="16">
        <v>0.35646568069776297</v>
      </c>
      <c r="C67" s="17">
        <v>0.247371675943105</v>
      </c>
      <c r="D67" s="16">
        <v>0.27995248755889401</v>
      </c>
      <c r="E67" s="17">
        <v>0.21157624301042802</v>
      </c>
      <c r="F67" s="12"/>
      <c r="G67" s="10">
        <f t="shared" si="2"/>
        <v>0.10909400475465797</v>
      </c>
      <c r="H67" s="11">
        <f t="shared" si="3"/>
        <v>6.8376244548465998E-2</v>
      </c>
    </row>
    <row r="68" spans="1:8" x14ac:dyDescent="0.2">
      <c r="A68" s="7" t="s">
        <v>71</v>
      </c>
      <c r="B68" s="16">
        <v>6.4467197572999596E-2</v>
      </c>
      <c r="C68" s="17">
        <v>6.1842918985776103E-2</v>
      </c>
      <c r="D68" s="16">
        <v>8.5222129493480306E-2</v>
      </c>
      <c r="E68" s="17">
        <v>0.102831310655689</v>
      </c>
      <c r="F68" s="12"/>
      <c r="G68" s="10">
        <f t="shared" si="2"/>
        <v>2.6242785872234928E-3</v>
      </c>
      <c r="H68" s="11">
        <f t="shared" si="3"/>
        <v>-1.7609181162208692E-2</v>
      </c>
    </row>
    <row r="69" spans="1:8" x14ac:dyDescent="0.2">
      <c r="A69" s="7" t="s">
        <v>72</v>
      </c>
      <c r="B69" s="16">
        <v>4.5506257110352701E-2</v>
      </c>
      <c r="C69" s="17">
        <v>2.0614306328592E-2</v>
      </c>
      <c r="D69" s="16">
        <v>2.4286099078452902E-2</v>
      </c>
      <c r="E69" s="17">
        <v>2.4311555873869E-2</v>
      </c>
      <c r="F69" s="12"/>
      <c r="G69" s="10">
        <f t="shared" si="2"/>
        <v>2.4891950781760701E-2</v>
      </c>
      <c r="H69" s="11">
        <f t="shared" si="3"/>
        <v>-2.5456795416097661E-5</v>
      </c>
    </row>
    <row r="70" spans="1:8" x14ac:dyDescent="0.2">
      <c r="A70" s="7" t="s">
        <v>77</v>
      </c>
      <c r="B70" s="16">
        <v>0.26924535456958698</v>
      </c>
      <c r="C70" s="17">
        <v>0.14842300556586302</v>
      </c>
      <c r="D70" s="16">
        <v>0.18589904930961199</v>
      </c>
      <c r="E70" s="17">
        <v>0.15014028424808301</v>
      </c>
      <c r="F70" s="12"/>
      <c r="G70" s="10">
        <f t="shared" si="2"/>
        <v>0.12082234900372396</v>
      </c>
      <c r="H70" s="11">
        <f t="shared" si="3"/>
        <v>3.5758765061528974E-2</v>
      </c>
    </row>
    <row r="71" spans="1:8" x14ac:dyDescent="0.2">
      <c r="A71" s="7" t="s">
        <v>89</v>
      </c>
      <c r="B71" s="16">
        <v>0.13272658323852901</v>
      </c>
      <c r="C71" s="17">
        <v>0.16079158936301799</v>
      </c>
      <c r="D71" s="16">
        <v>0.115248579263204</v>
      </c>
      <c r="E71" s="17">
        <v>0.100860103422673</v>
      </c>
      <c r="F71" s="12"/>
      <c r="G71" s="10">
        <f t="shared" si="2"/>
        <v>-2.8065006124488978E-2</v>
      </c>
      <c r="H71" s="11">
        <f t="shared" si="3"/>
        <v>1.4388475840531004E-2</v>
      </c>
    </row>
    <row r="72" spans="1:8" x14ac:dyDescent="0.2">
      <c r="A72" s="7" t="s">
        <v>95</v>
      </c>
      <c r="B72" s="16">
        <v>6.8259385665528999E-2</v>
      </c>
      <c r="C72" s="17">
        <v>0.10307153164296</v>
      </c>
      <c r="D72" s="16">
        <v>9.2287176498121098E-2</v>
      </c>
      <c r="E72" s="17">
        <v>8.049096201483659E-2</v>
      </c>
      <c r="F72" s="12"/>
      <c r="G72" s="10">
        <f t="shared" si="2"/>
        <v>-3.4812145977431E-2</v>
      </c>
      <c r="H72" s="11">
        <f t="shared" si="3"/>
        <v>1.1796214483284509E-2</v>
      </c>
    </row>
    <row r="73" spans="1:8" x14ac:dyDescent="0.2">
      <c r="A73" s="7" t="s">
        <v>98</v>
      </c>
      <c r="B73" s="16">
        <v>0.227531285551763</v>
      </c>
      <c r="C73" s="17">
        <v>0.19789734075448401</v>
      </c>
      <c r="D73" s="16">
        <v>0.31792711520883798</v>
      </c>
      <c r="E73" s="17">
        <v>0.24508676597170698</v>
      </c>
      <c r="F73" s="12"/>
      <c r="G73" s="10">
        <f t="shared" si="2"/>
        <v>2.9633944797278988E-2</v>
      </c>
      <c r="H73" s="11">
        <f t="shared" si="3"/>
        <v>7.2840349237131008E-2</v>
      </c>
    </row>
    <row r="74" spans="1:8" x14ac:dyDescent="0.2">
      <c r="A74" s="7" t="s">
        <v>99</v>
      </c>
      <c r="B74" s="16">
        <v>7.5843761850587794E-3</v>
      </c>
      <c r="C74" s="17">
        <v>4.1228612657184102E-3</v>
      </c>
      <c r="D74" s="16">
        <v>1.7221052073812099E-2</v>
      </c>
      <c r="E74" s="17">
        <v>1.2812847014606599E-2</v>
      </c>
      <c r="F74" s="12"/>
      <c r="G74" s="10">
        <f t="shared" si="2"/>
        <v>3.4615149193403692E-3</v>
      </c>
      <c r="H74" s="11">
        <f t="shared" si="3"/>
        <v>4.4082050592055E-3</v>
      </c>
    </row>
    <row r="75" spans="1:8" x14ac:dyDescent="0.2">
      <c r="A75" s="1"/>
      <c r="B75" s="18"/>
      <c r="C75" s="19"/>
      <c r="D75" s="18"/>
      <c r="E75" s="19"/>
      <c r="F75" s="15"/>
      <c r="G75" s="13"/>
      <c r="H75" s="14"/>
    </row>
    <row r="76" spans="1:8" s="43" customFormat="1" x14ac:dyDescent="0.2">
      <c r="A76" s="27" t="s">
        <v>5</v>
      </c>
      <c r="B76" s="44">
        <f>SUM(B6:B75)</f>
        <v>100</v>
      </c>
      <c r="C76" s="45">
        <f>SUM(C6:C75)</f>
        <v>99.999999999999929</v>
      </c>
      <c r="D76" s="44">
        <f>SUM(D6:D75)</f>
        <v>99.999999999999972</v>
      </c>
      <c r="E76" s="45">
        <f>SUM(E6:E75)</f>
        <v>99.999999999999943</v>
      </c>
      <c r="F76" s="49"/>
      <c r="G76" s="50">
        <f>SUM(G6:G75)</f>
        <v>2.5121398017358132E-14</v>
      </c>
      <c r="H76" s="51">
        <f>SUM(H6:H75)</f>
        <v>1.2156942119645464E-14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5827</v>
      </c>
      <c r="C7" s="79">
        <f>SUM($C8:$C11)</f>
        <v>6595</v>
      </c>
      <c r="D7" s="78">
        <f>SUM($D8:$D11)</f>
        <v>55206</v>
      </c>
      <c r="E7" s="79">
        <f>SUM($E8:$E11)</f>
        <v>94009</v>
      </c>
      <c r="F7" s="80"/>
      <c r="G7" s="78">
        <f>B7-C7</f>
        <v>-768</v>
      </c>
      <c r="H7" s="79">
        <f>D7-E7</f>
        <v>-38803</v>
      </c>
      <c r="I7" s="54">
        <f>IF(C7=0, "-", IF(G7/C7&lt;10, G7/C7, "&gt;999%"))</f>
        <v>-0.11645185746777861</v>
      </c>
      <c r="J7" s="55">
        <f>IF(E7=0, "-", IF(H7/E7&lt;10, H7/E7, "&gt;999%"))</f>
        <v>-0.41275835292365626</v>
      </c>
    </row>
    <row r="8" spans="1:10" x14ac:dyDescent="0.2">
      <c r="A8" s="158" t="s">
        <v>161</v>
      </c>
      <c r="B8" s="65">
        <v>3098</v>
      </c>
      <c r="C8" s="66">
        <v>3049</v>
      </c>
      <c r="D8" s="65">
        <v>28239</v>
      </c>
      <c r="E8" s="66">
        <v>44646</v>
      </c>
      <c r="F8" s="67"/>
      <c r="G8" s="65">
        <f>B8-C8</f>
        <v>49</v>
      </c>
      <c r="H8" s="66">
        <f>D8-E8</f>
        <v>-16407</v>
      </c>
      <c r="I8" s="8">
        <f>IF(C8=0, "-", IF(G8/C8&lt;10, G8/C8, "&gt;999%"))</f>
        <v>1.6070842899311249E-2</v>
      </c>
      <c r="J8" s="9">
        <f>IF(E8=0, "-", IF(H8/E8&lt;10, H8/E8, "&gt;999%"))</f>
        <v>-0.36749092863862381</v>
      </c>
    </row>
    <row r="9" spans="1:10" x14ac:dyDescent="0.2">
      <c r="A9" s="158" t="s">
        <v>162</v>
      </c>
      <c r="B9" s="65">
        <v>2111</v>
      </c>
      <c r="C9" s="66">
        <v>2623</v>
      </c>
      <c r="D9" s="65">
        <v>21881</v>
      </c>
      <c r="E9" s="66">
        <v>37289</v>
      </c>
      <c r="F9" s="67"/>
      <c r="G9" s="65">
        <f>B9-C9</f>
        <v>-512</v>
      </c>
      <c r="H9" s="66">
        <f>D9-E9</f>
        <v>-15408</v>
      </c>
      <c r="I9" s="8">
        <f>IF(C9=0, "-", IF(G9/C9&lt;10, G9/C9, "&gt;999%"))</f>
        <v>-0.19519634006862371</v>
      </c>
      <c r="J9" s="9">
        <f>IF(E9=0, "-", IF(H9/E9&lt;10, H9/E9, "&gt;999%"))</f>
        <v>-0.41320496661213763</v>
      </c>
    </row>
    <row r="10" spans="1:10" x14ac:dyDescent="0.2">
      <c r="A10" s="158" t="s">
        <v>163</v>
      </c>
      <c r="B10" s="65">
        <v>144</v>
      </c>
      <c r="C10" s="66">
        <v>204</v>
      </c>
      <c r="D10" s="65">
        <v>1625</v>
      </c>
      <c r="E10" s="66">
        <v>2720</v>
      </c>
      <c r="F10" s="67"/>
      <c r="G10" s="65">
        <f>B10-C10</f>
        <v>-60</v>
      </c>
      <c r="H10" s="66">
        <f>D10-E10</f>
        <v>-1095</v>
      </c>
      <c r="I10" s="8">
        <f>IF(C10=0, "-", IF(G10/C10&lt;10, G10/C10, "&gt;999%"))</f>
        <v>-0.29411764705882354</v>
      </c>
      <c r="J10" s="9">
        <f>IF(E10=0, "-", IF(H10/E10&lt;10, H10/E10, "&gt;999%"))</f>
        <v>-0.40257352941176472</v>
      </c>
    </row>
    <row r="11" spans="1:10" x14ac:dyDescent="0.2">
      <c r="A11" s="158" t="s">
        <v>164</v>
      </c>
      <c r="B11" s="65">
        <v>474</v>
      </c>
      <c r="C11" s="66">
        <v>719</v>
      </c>
      <c r="D11" s="65">
        <v>3461</v>
      </c>
      <c r="E11" s="66">
        <v>9354</v>
      </c>
      <c r="F11" s="67"/>
      <c r="G11" s="65">
        <f>B11-C11</f>
        <v>-245</v>
      </c>
      <c r="H11" s="66">
        <f>D11-E11</f>
        <v>-5893</v>
      </c>
      <c r="I11" s="8">
        <f>IF(C11=0, "-", IF(G11/C11&lt;10, G11/C11, "&gt;999%"))</f>
        <v>-0.34075104311543813</v>
      </c>
      <c r="J11" s="9">
        <f>IF(E11=0, "-", IF(H11/E11&lt;10, H11/E11, "&gt;999%"))</f>
        <v>-0.6299978618772718</v>
      </c>
    </row>
    <row r="12" spans="1:10" x14ac:dyDescent="0.2">
      <c r="A12" s="7"/>
      <c r="B12" s="65"/>
      <c r="C12" s="66"/>
      <c r="D12" s="65"/>
      <c r="E12" s="66"/>
      <c r="F12" s="67"/>
      <c r="G12" s="65"/>
      <c r="H12" s="66"/>
      <c r="I12" s="8"/>
      <c r="J12" s="9"/>
    </row>
    <row r="13" spans="1:10" s="160" customFormat="1" x14ac:dyDescent="0.2">
      <c r="A13" s="159" t="s">
        <v>121</v>
      </c>
      <c r="B13" s="78">
        <f>SUM($B14:$B17)</f>
        <v>13660</v>
      </c>
      <c r="C13" s="79">
        <f>SUM($C14:$C17)</f>
        <v>11654</v>
      </c>
      <c r="D13" s="78">
        <f>SUM($D14:$D17)</f>
        <v>112353</v>
      </c>
      <c r="E13" s="79">
        <f>SUM($E14:$E17)</f>
        <v>142506</v>
      </c>
      <c r="F13" s="80"/>
      <c r="G13" s="78">
        <f>B13-C13</f>
        <v>2006</v>
      </c>
      <c r="H13" s="79">
        <f>D13-E13</f>
        <v>-30153</v>
      </c>
      <c r="I13" s="54">
        <f>IF(C13=0, "-", IF(G13/C13&lt;10, G13/C13, "&gt;999%"))</f>
        <v>0.17212974086150679</v>
      </c>
      <c r="J13" s="55">
        <f>IF(E13=0, "-", IF(H13/E13&lt;10, H13/E13, "&gt;999%"))</f>
        <v>-0.21159109090143574</v>
      </c>
    </row>
    <row r="14" spans="1:10" x14ac:dyDescent="0.2">
      <c r="A14" s="158" t="s">
        <v>161</v>
      </c>
      <c r="B14" s="65">
        <v>8180</v>
      </c>
      <c r="C14" s="66">
        <v>6141</v>
      </c>
      <c r="D14" s="65">
        <v>62304</v>
      </c>
      <c r="E14" s="66">
        <v>70771</v>
      </c>
      <c r="F14" s="67"/>
      <c r="G14" s="65">
        <f>B14-C14</f>
        <v>2039</v>
      </c>
      <c r="H14" s="66">
        <f>D14-E14</f>
        <v>-8467</v>
      </c>
      <c r="I14" s="8">
        <f>IF(C14=0, "-", IF(G14/C14&lt;10, G14/C14, "&gt;999%"))</f>
        <v>0.33203061390652988</v>
      </c>
      <c r="J14" s="9">
        <f>IF(E14=0, "-", IF(H14/E14&lt;10, H14/E14, "&gt;999%"))</f>
        <v>-0.11963940031933984</v>
      </c>
    </row>
    <row r="15" spans="1:10" x14ac:dyDescent="0.2">
      <c r="A15" s="158" t="s">
        <v>162</v>
      </c>
      <c r="B15" s="65">
        <v>4359</v>
      </c>
      <c r="C15" s="66">
        <v>4482</v>
      </c>
      <c r="D15" s="65">
        <v>42552</v>
      </c>
      <c r="E15" s="66">
        <v>56686</v>
      </c>
      <c r="F15" s="67"/>
      <c r="G15" s="65">
        <f>B15-C15</f>
        <v>-123</v>
      </c>
      <c r="H15" s="66">
        <f>D15-E15</f>
        <v>-14134</v>
      </c>
      <c r="I15" s="8">
        <f>IF(C15=0, "-", IF(G15/C15&lt;10, G15/C15, "&gt;999%"))</f>
        <v>-2.744310575635877E-2</v>
      </c>
      <c r="J15" s="9">
        <f>IF(E15=0, "-", IF(H15/E15&lt;10, H15/E15, "&gt;999%"))</f>
        <v>-0.24933846099566032</v>
      </c>
    </row>
    <row r="16" spans="1:10" x14ac:dyDescent="0.2">
      <c r="A16" s="158" t="s">
        <v>163</v>
      </c>
      <c r="B16" s="65">
        <v>156</v>
      </c>
      <c r="C16" s="66">
        <v>188</v>
      </c>
      <c r="D16" s="65">
        <v>2908</v>
      </c>
      <c r="E16" s="66">
        <v>2831</v>
      </c>
      <c r="F16" s="67"/>
      <c r="G16" s="65">
        <f>B16-C16</f>
        <v>-32</v>
      </c>
      <c r="H16" s="66">
        <f>D16-E16</f>
        <v>77</v>
      </c>
      <c r="I16" s="8">
        <f>IF(C16=0, "-", IF(G16/C16&lt;10, G16/C16, "&gt;999%"))</f>
        <v>-0.1702127659574468</v>
      </c>
      <c r="J16" s="9">
        <f>IF(E16=0, "-", IF(H16/E16&lt;10, H16/E16, "&gt;999%"))</f>
        <v>2.7198869657364889E-2</v>
      </c>
    </row>
    <row r="17" spans="1:10" x14ac:dyDescent="0.2">
      <c r="A17" s="158" t="s">
        <v>164</v>
      </c>
      <c r="B17" s="65">
        <v>965</v>
      </c>
      <c r="C17" s="66">
        <v>843</v>
      </c>
      <c r="D17" s="65">
        <v>4589</v>
      </c>
      <c r="E17" s="66">
        <v>12218</v>
      </c>
      <c r="F17" s="67"/>
      <c r="G17" s="65">
        <f>B17-C17</f>
        <v>122</v>
      </c>
      <c r="H17" s="66">
        <f>D17-E17</f>
        <v>-7629</v>
      </c>
      <c r="I17" s="8">
        <f>IF(C17=0, "-", IF(G17/C17&lt;10, G17/C17, "&gt;999%"))</f>
        <v>0.14472123368920523</v>
      </c>
      <c r="J17" s="9">
        <f>IF(E17=0, "-", IF(H17/E17&lt;10, H17/E17, "&gt;999%"))</f>
        <v>-0.62440661319364876</v>
      </c>
    </row>
    <row r="18" spans="1:10" x14ac:dyDescent="0.2">
      <c r="A18" s="22"/>
      <c r="B18" s="74"/>
      <c r="C18" s="75"/>
      <c r="D18" s="74"/>
      <c r="E18" s="75"/>
      <c r="F18" s="76"/>
      <c r="G18" s="74"/>
      <c r="H18" s="75"/>
      <c r="I18" s="23"/>
      <c r="J18" s="24"/>
    </row>
    <row r="19" spans="1:10" s="160" customFormat="1" x14ac:dyDescent="0.2">
      <c r="A19" s="159" t="s">
        <v>127</v>
      </c>
      <c r="B19" s="78">
        <f>SUM($B20:$B23)</f>
        <v>5890</v>
      </c>
      <c r="C19" s="79">
        <f>SUM($C20:$C23)</f>
        <v>4984</v>
      </c>
      <c r="D19" s="78">
        <f>SUM($D20:$D23)</f>
        <v>49552</v>
      </c>
      <c r="E19" s="79">
        <f>SUM($E20:$E23)</f>
        <v>56475</v>
      </c>
      <c r="F19" s="80"/>
      <c r="G19" s="78">
        <f>B19-C19</f>
        <v>906</v>
      </c>
      <c r="H19" s="79">
        <f>D19-E19</f>
        <v>-6923</v>
      </c>
      <c r="I19" s="54">
        <f>IF(C19=0, "-", IF(G19/C19&lt;10, G19/C19, "&gt;999%"))</f>
        <v>0.1817817014446228</v>
      </c>
      <c r="J19" s="55">
        <f>IF(E19=0, "-", IF(H19/E19&lt;10, H19/E19, "&gt;999%"))</f>
        <v>-0.12258521469676849</v>
      </c>
    </row>
    <row r="20" spans="1:10" x14ac:dyDescent="0.2">
      <c r="A20" s="158" t="s">
        <v>161</v>
      </c>
      <c r="B20" s="65">
        <v>2476</v>
      </c>
      <c r="C20" s="66">
        <v>1143</v>
      </c>
      <c r="D20" s="65">
        <v>12726</v>
      </c>
      <c r="E20" s="66">
        <v>13825</v>
      </c>
      <c r="F20" s="67"/>
      <c r="G20" s="65">
        <f>B20-C20</f>
        <v>1333</v>
      </c>
      <c r="H20" s="66">
        <f>D20-E20</f>
        <v>-1099</v>
      </c>
      <c r="I20" s="8">
        <f>IF(C20=0, "-", IF(G20/C20&lt;10, G20/C20, "&gt;999%"))</f>
        <v>1.1662292213473315</v>
      </c>
      <c r="J20" s="9">
        <f>IF(E20=0, "-", IF(H20/E20&lt;10, H20/E20, "&gt;999%"))</f>
        <v>-7.9493670886075951E-2</v>
      </c>
    </row>
    <row r="21" spans="1:10" x14ac:dyDescent="0.2">
      <c r="A21" s="158" t="s">
        <v>162</v>
      </c>
      <c r="B21" s="65">
        <v>3170</v>
      </c>
      <c r="C21" s="66">
        <v>3473</v>
      </c>
      <c r="D21" s="65">
        <v>33479</v>
      </c>
      <c r="E21" s="66">
        <v>38468</v>
      </c>
      <c r="F21" s="67"/>
      <c r="G21" s="65">
        <f>B21-C21</f>
        <v>-303</v>
      </c>
      <c r="H21" s="66">
        <f>D21-E21</f>
        <v>-4989</v>
      </c>
      <c r="I21" s="8">
        <f>IF(C21=0, "-", IF(G21/C21&lt;10, G21/C21, "&gt;999%"))</f>
        <v>-8.724445724157788E-2</v>
      </c>
      <c r="J21" s="9">
        <f>IF(E21=0, "-", IF(H21/E21&lt;10, H21/E21, "&gt;999%"))</f>
        <v>-0.12969221170843298</v>
      </c>
    </row>
    <row r="22" spans="1:10" x14ac:dyDescent="0.2">
      <c r="A22" s="158" t="s">
        <v>163</v>
      </c>
      <c r="B22" s="65">
        <v>148</v>
      </c>
      <c r="C22" s="66">
        <v>230</v>
      </c>
      <c r="D22" s="65">
        <v>2457</v>
      </c>
      <c r="E22" s="66">
        <v>2900</v>
      </c>
      <c r="F22" s="67"/>
      <c r="G22" s="65">
        <f>B22-C22</f>
        <v>-82</v>
      </c>
      <c r="H22" s="66">
        <f>D22-E22</f>
        <v>-443</v>
      </c>
      <c r="I22" s="8">
        <f>IF(C22=0, "-", IF(G22/C22&lt;10, G22/C22, "&gt;999%"))</f>
        <v>-0.35652173913043478</v>
      </c>
      <c r="J22" s="9">
        <f>IF(E22=0, "-", IF(H22/E22&lt;10, H22/E22, "&gt;999%"))</f>
        <v>-0.15275862068965518</v>
      </c>
    </row>
    <row r="23" spans="1:10" x14ac:dyDescent="0.2">
      <c r="A23" s="158" t="s">
        <v>164</v>
      </c>
      <c r="B23" s="65">
        <v>96</v>
      </c>
      <c r="C23" s="66">
        <v>138</v>
      </c>
      <c r="D23" s="65">
        <v>890</v>
      </c>
      <c r="E23" s="66">
        <v>1282</v>
      </c>
      <c r="F23" s="67"/>
      <c r="G23" s="65">
        <f>B23-C23</f>
        <v>-42</v>
      </c>
      <c r="H23" s="66">
        <f>D23-E23</f>
        <v>-392</v>
      </c>
      <c r="I23" s="8">
        <f>IF(C23=0, "-", IF(G23/C23&lt;10, G23/C23, "&gt;999%"))</f>
        <v>-0.30434782608695654</v>
      </c>
      <c r="J23" s="9">
        <f>IF(E23=0, "-", IF(H23/E23&lt;10, H23/E23, "&gt;999%"))</f>
        <v>-0.30577223088923555</v>
      </c>
    </row>
    <row r="24" spans="1:10" x14ac:dyDescent="0.2">
      <c r="A24" s="7"/>
      <c r="B24" s="65"/>
      <c r="C24" s="66"/>
      <c r="D24" s="65"/>
      <c r="E24" s="66"/>
      <c r="F24" s="67"/>
      <c r="G24" s="65"/>
      <c r="H24" s="66"/>
      <c r="I24" s="8"/>
      <c r="J24" s="9"/>
    </row>
    <row r="25" spans="1:10" s="43" customFormat="1" x14ac:dyDescent="0.2">
      <c r="A25" s="53" t="s">
        <v>29</v>
      </c>
      <c r="B25" s="78">
        <f>SUM($B26:$B29)</f>
        <v>25377</v>
      </c>
      <c r="C25" s="79">
        <f>SUM($C26:$C29)</f>
        <v>23233</v>
      </c>
      <c r="D25" s="78">
        <f>SUM($D26:$D29)</f>
        <v>217111</v>
      </c>
      <c r="E25" s="79">
        <f>SUM($E26:$E29)</f>
        <v>292990</v>
      </c>
      <c r="F25" s="80"/>
      <c r="G25" s="78">
        <f>B25-C25</f>
        <v>2144</v>
      </c>
      <c r="H25" s="79">
        <f>D25-E25</f>
        <v>-75879</v>
      </c>
      <c r="I25" s="54">
        <f>IF(C25=0, "-", IF(G25/C25&lt;10, G25/C25, "&gt;999%"))</f>
        <v>9.2282529161107046E-2</v>
      </c>
      <c r="J25" s="55">
        <f>IF(E25=0, "-", IF(H25/E25&lt;10, H25/E25, "&gt;999%"))</f>
        <v>-0.25898153520597972</v>
      </c>
    </row>
    <row r="26" spans="1:10" x14ac:dyDescent="0.2">
      <c r="A26" s="158" t="s">
        <v>161</v>
      </c>
      <c r="B26" s="65">
        <v>13754</v>
      </c>
      <c r="C26" s="66">
        <v>10333</v>
      </c>
      <c r="D26" s="65">
        <v>103269</v>
      </c>
      <c r="E26" s="66">
        <v>129242</v>
      </c>
      <c r="F26" s="67"/>
      <c r="G26" s="65">
        <f>B26-C26</f>
        <v>3421</v>
      </c>
      <c r="H26" s="66">
        <f>D26-E26</f>
        <v>-25973</v>
      </c>
      <c r="I26" s="8">
        <f>IF(C26=0, "-", IF(G26/C26&lt;10, G26/C26, "&gt;999%"))</f>
        <v>0.33107519597406365</v>
      </c>
      <c r="J26" s="9">
        <f>IF(E26=0, "-", IF(H26/E26&lt;10, H26/E26, "&gt;999%"))</f>
        <v>-0.20096408288327325</v>
      </c>
    </row>
    <row r="27" spans="1:10" x14ac:dyDescent="0.2">
      <c r="A27" s="158" t="s">
        <v>162</v>
      </c>
      <c r="B27" s="65">
        <v>9640</v>
      </c>
      <c r="C27" s="66">
        <v>10578</v>
      </c>
      <c r="D27" s="65">
        <v>97912</v>
      </c>
      <c r="E27" s="66">
        <v>132443</v>
      </c>
      <c r="F27" s="67"/>
      <c r="G27" s="65">
        <f>B27-C27</f>
        <v>-938</v>
      </c>
      <c r="H27" s="66">
        <f>D27-E27</f>
        <v>-34531</v>
      </c>
      <c r="I27" s="8">
        <f>IF(C27=0, "-", IF(G27/C27&lt;10, G27/C27, "&gt;999%"))</f>
        <v>-8.8674607676309317E-2</v>
      </c>
      <c r="J27" s="9">
        <f>IF(E27=0, "-", IF(H27/E27&lt;10, H27/E27, "&gt;999%"))</f>
        <v>-0.2607234810446758</v>
      </c>
    </row>
    <row r="28" spans="1:10" x14ac:dyDescent="0.2">
      <c r="A28" s="158" t="s">
        <v>163</v>
      </c>
      <c r="B28" s="65">
        <v>448</v>
      </c>
      <c r="C28" s="66">
        <v>622</v>
      </c>
      <c r="D28" s="65">
        <v>6990</v>
      </c>
      <c r="E28" s="66">
        <v>8451</v>
      </c>
      <c r="F28" s="67"/>
      <c r="G28" s="65">
        <f>B28-C28</f>
        <v>-174</v>
      </c>
      <c r="H28" s="66">
        <f>D28-E28</f>
        <v>-1461</v>
      </c>
      <c r="I28" s="8">
        <f>IF(C28=0, "-", IF(G28/C28&lt;10, G28/C28, "&gt;999%"))</f>
        <v>-0.27974276527331188</v>
      </c>
      <c r="J28" s="9">
        <f>IF(E28=0, "-", IF(H28/E28&lt;10, H28/E28, "&gt;999%"))</f>
        <v>-0.17287894923677671</v>
      </c>
    </row>
    <row r="29" spans="1:10" x14ac:dyDescent="0.2">
      <c r="A29" s="158" t="s">
        <v>164</v>
      </c>
      <c r="B29" s="65">
        <v>1535</v>
      </c>
      <c r="C29" s="66">
        <v>1700</v>
      </c>
      <c r="D29" s="65">
        <v>8940</v>
      </c>
      <c r="E29" s="66">
        <v>22854</v>
      </c>
      <c r="F29" s="67"/>
      <c r="G29" s="65">
        <f>B29-C29</f>
        <v>-165</v>
      </c>
      <c r="H29" s="66">
        <f>D29-E29</f>
        <v>-13914</v>
      </c>
      <c r="I29" s="8">
        <f>IF(C29=0, "-", IF(G29/C29&lt;10, G29/C29, "&gt;999%"))</f>
        <v>-9.7058823529411767E-2</v>
      </c>
      <c r="J29" s="9">
        <f>IF(E29=0, "-", IF(H29/E29&lt;10, H29/E29, "&gt;999%"))</f>
        <v>-0.60882121291677604</v>
      </c>
    </row>
    <row r="30" spans="1:10" x14ac:dyDescent="0.2">
      <c r="A30" s="7"/>
      <c r="B30" s="65"/>
      <c r="C30" s="66"/>
      <c r="D30" s="65"/>
      <c r="E30" s="66"/>
      <c r="F30" s="67"/>
      <c r="G30" s="65"/>
      <c r="H30" s="66"/>
      <c r="I30" s="8"/>
      <c r="J30" s="9"/>
    </row>
    <row r="31" spans="1:10" s="43" customFormat="1" x14ac:dyDescent="0.2">
      <c r="A31" s="22" t="s">
        <v>128</v>
      </c>
      <c r="B31" s="78">
        <v>993</v>
      </c>
      <c r="C31" s="79">
        <v>1022</v>
      </c>
      <c r="D31" s="78">
        <v>9356</v>
      </c>
      <c r="E31" s="79">
        <v>11392</v>
      </c>
      <c r="F31" s="80"/>
      <c r="G31" s="78">
        <f>B31-C31</f>
        <v>-29</v>
      </c>
      <c r="H31" s="79">
        <f>D31-E31</f>
        <v>-2036</v>
      </c>
      <c r="I31" s="54">
        <f>IF(C31=0, "-", IF(G31/C31&lt;10, G31/C31, "&gt;999%"))</f>
        <v>-2.8375733855185908E-2</v>
      </c>
      <c r="J31" s="55">
        <f>IF(E31=0, "-", IF(H31/E31&lt;10, H31/E31, "&gt;999%"))</f>
        <v>-0.17872191011235955</v>
      </c>
    </row>
    <row r="32" spans="1:10" x14ac:dyDescent="0.2">
      <c r="A32" s="1"/>
      <c r="B32" s="68"/>
      <c r="C32" s="69"/>
      <c r="D32" s="68"/>
      <c r="E32" s="69"/>
      <c r="F32" s="70"/>
      <c r="G32" s="68"/>
      <c r="H32" s="69"/>
      <c r="I32" s="5"/>
      <c r="J32" s="6"/>
    </row>
    <row r="33" spans="1:10" s="43" customFormat="1" x14ac:dyDescent="0.2">
      <c r="A33" s="27" t="s">
        <v>5</v>
      </c>
      <c r="B33" s="71">
        <f>SUM(B26:B32)</f>
        <v>26370</v>
      </c>
      <c r="C33" s="77">
        <f>SUM(C26:C32)</f>
        <v>24255</v>
      </c>
      <c r="D33" s="71">
        <f>SUM(D26:D32)</f>
        <v>226467</v>
      </c>
      <c r="E33" s="77">
        <f>SUM(E26:E32)</f>
        <v>304382</v>
      </c>
      <c r="F33" s="73"/>
      <c r="G33" s="71">
        <f>B33-C33</f>
        <v>2115</v>
      </c>
      <c r="H33" s="72">
        <f>D33-E33</f>
        <v>-77915</v>
      </c>
      <c r="I33" s="37">
        <f>IF(C33=0, 0, G33/C33)</f>
        <v>8.7198515769944335E-2</v>
      </c>
      <c r="J33" s="38">
        <f>IF(E33=0, 0, H33/E33)</f>
        <v>-0.25597768593412223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128</v>
      </c>
      <c r="C8" s="66">
        <v>161</v>
      </c>
      <c r="D8" s="65">
        <v>1704</v>
      </c>
      <c r="E8" s="66">
        <v>3235</v>
      </c>
      <c r="F8" s="67"/>
      <c r="G8" s="65">
        <f>B8-C8</f>
        <v>-33</v>
      </c>
      <c r="H8" s="66">
        <f>D8-E8</f>
        <v>-1531</v>
      </c>
      <c r="I8" s="20">
        <f>IF(C8=0, "-", IF(G8/C8&lt;10, G8/C8, "&gt;999%"))</f>
        <v>-0.20496894409937888</v>
      </c>
      <c r="J8" s="21">
        <f>IF(E8=0, "-", IF(H8/E8&lt;10, H8/E8, "&gt;999%"))</f>
        <v>-0.4732612055641422</v>
      </c>
    </row>
    <row r="9" spans="1:10" x14ac:dyDescent="0.2">
      <c r="A9" s="158" t="s">
        <v>166</v>
      </c>
      <c r="B9" s="65">
        <v>16</v>
      </c>
      <c r="C9" s="66">
        <v>18</v>
      </c>
      <c r="D9" s="65">
        <v>286</v>
      </c>
      <c r="E9" s="66">
        <v>230</v>
      </c>
      <c r="F9" s="67"/>
      <c r="G9" s="65">
        <f>B9-C9</f>
        <v>-2</v>
      </c>
      <c r="H9" s="66">
        <f>D9-E9</f>
        <v>56</v>
      </c>
      <c r="I9" s="20">
        <f>IF(C9=0, "-", IF(G9/C9&lt;10, G9/C9, "&gt;999%"))</f>
        <v>-0.1111111111111111</v>
      </c>
      <c r="J9" s="21">
        <f>IF(E9=0, "-", IF(H9/E9&lt;10, H9/E9, "&gt;999%"))</f>
        <v>0.24347826086956523</v>
      </c>
    </row>
    <row r="10" spans="1:10" x14ac:dyDescent="0.2">
      <c r="A10" s="158" t="s">
        <v>167</v>
      </c>
      <c r="B10" s="65">
        <v>579</v>
      </c>
      <c r="C10" s="66">
        <v>601</v>
      </c>
      <c r="D10" s="65">
        <v>5544</v>
      </c>
      <c r="E10" s="66">
        <v>5680</v>
      </c>
      <c r="F10" s="67"/>
      <c r="G10" s="65">
        <f>B10-C10</f>
        <v>-22</v>
      </c>
      <c r="H10" s="66">
        <f>D10-E10</f>
        <v>-136</v>
      </c>
      <c r="I10" s="20">
        <f>IF(C10=0, "-", IF(G10/C10&lt;10, G10/C10, "&gt;999%"))</f>
        <v>-3.6605657237936774E-2</v>
      </c>
      <c r="J10" s="21">
        <f>IF(E10=0, "-", IF(H10/E10&lt;10, H10/E10, "&gt;999%"))</f>
        <v>-2.3943661971830985E-2</v>
      </c>
    </row>
    <row r="11" spans="1:10" x14ac:dyDescent="0.2">
      <c r="A11" s="158" t="s">
        <v>168</v>
      </c>
      <c r="B11" s="65">
        <v>5082</v>
      </c>
      <c r="C11" s="66">
        <v>5807</v>
      </c>
      <c r="D11" s="65">
        <v>47538</v>
      </c>
      <c r="E11" s="66">
        <v>84779</v>
      </c>
      <c r="F11" s="67"/>
      <c r="G11" s="65">
        <f>B11-C11</f>
        <v>-725</v>
      </c>
      <c r="H11" s="66">
        <f>D11-E11</f>
        <v>-37241</v>
      </c>
      <c r="I11" s="20">
        <f>IF(C11=0, "-", IF(G11/C11&lt;10, G11/C11, "&gt;999%"))</f>
        <v>-0.12484931978646462</v>
      </c>
      <c r="J11" s="21">
        <f>IF(E11=0, "-", IF(H11/E11&lt;10, H11/E11, "&gt;999%"))</f>
        <v>-0.43927151771075384</v>
      </c>
    </row>
    <row r="12" spans="1:10" x14ac:dyDescent="0.2">
      <c r="A12" s="158" t="s">
        <v>169</v>
      </c>
      <c r="B12" s="65">
        <v>22</v>
      </c>
      <c r="C12" s="66">
        <v>8</v>
      </c>
      <c r="D12" s="65">
        <v>134</v>
      </c>
      <c r="E12" s="66">
        <v>85</v>
      </c>
      <c r="F12" s="67"/>
      <c r="G12" s="65">
        <f>B12-C12</f>
        <v>14</v>
      </c>
      <c r="H12" s="66">
        <f>D12-E12</f>
        <v>49</v>
      </c>
      <c r="I12" s="20">
        <f>IF(C12=0, "-", IF(G12/C12&lt;10, G12/C12, "&gt;999%"))</f>
        <v>1.75</v>
      </c>
      <c r="J12" s="21">
        <f>IF(E12=0, "-", IF(H12/E12&lt;10, H12/E12, "&gt;999%"))</f>
        <v>0.57647058823529407</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2545</v>
      </c>
      <c r="C15" s="66">
        <v>2192</v>
      </c>
      <c r="D15" s="65">
        <v>22444</v>
      </c>
      <c r="E15" s="66">
        <v>31062</v>
      </c>
      <c r="F15" s="67"/>
      <c r="G15" s="65">
        <f>B15-C15</f>
        <v>353</v>
      </c>
      <c r="H15" s="66">
        <f>D15-E15</f>
        <v>-8618</v>
      </c>
      <c r="I15" s="20">
        <f>IF(C15=0, "-", IF(G15/C15&lt;10, G15/C15, "&gt;999%"))</f>
        <v>0.16104014598540145</v>
      </c>
      <c r="J15" s="21">
        <f>IF(E15=0, "-", IF(H15/E15&lt;10, H15/E15, "&gt;999%"))</f>
        <v>-0.27744510978043913</v>
      </c>
    </row>
    <row r="16" spans="1:10" x14ac:dyDescent="0.2">
      <c r="A16" s="158" t="s">
        <v>166</v>
      </c>
      <c r="B16" s="65">
        <v>27</v>
      </c>
      <c r="C16" s="66">
        <v>7</v>
      </c>
      <c r="D16" s="65">
        <v>199</v>
      </c>
      <c r="E16" s="66">
        <v>157</v>
      </c>
      <c r="F16" s="67"/>
      <c r="G16" s="65">
        <f>B16-C16</f>
        <v>20</v>
      </c>
      <c r="H16" s="66">
        <f>D16-E16</f>
        <v>42</v>
      </c>
      <c r="I16" s="20">
        <f>IF(C16=0, "-", IF(G16/C16&lt;10, G16/C16, "&gt;999%"))</f>
        <v>2.8571428571428572</v>
      </c>
      <c r="J16" s="21">
        <f>IF(E16=0, "-", IF(H16/E16&lt;10, H16/E16, "&gt;999%"))</f>
        <v>0.26751592356687898</v>
      </c>
    </row>
    <row r="17" spans="1:10" x14ac:dyDescent="0.2">
      <c r="A17" s="158" t="s">
        <v>167</v>
      </c>
      <c r="B17" s="65">
        <v>796</v>
      </c>
      <c r="C17" s="66">
        <v>386</v>
      </c>
      <c r="D17" s="65">
        <v>8186</v>
      </c>
      <c r="E17" s="66">
        <v>2548</v>
      </c>
      <c r="F17" s="67"/>
      <c r="G17" s="65">
        <f>B17-C17</f>
        <v>410</v>
      </c>
      <c r="H17" s="66">
        <f>D17-E17</f>
        <v>5638</v>
      </c>
      <c r="I17" s="20">
        <f>IF(C17=0, "-", IF(G17/C17&lt;10, G17/C17, "&gt;999%"))</f>
        <v>1.0621761658031088</v>
      </c>
      <c r="J17" s="21">
        <f>IF(E17=0, "-", IF(H17/E17&lt;10, H17/E17, "&gt;999%"))</f>
        <v>2.2127158555729984</v>
      </c>
    </row>
    <row r="18" spans="1:10" x14ac:dyDescent="0.2">
      <c r="A18" s="158" t="s">
        <v>168</v>
      </c>
      <c r="B18" s="65">
        <v>10249</v>
      </c>
      <c r="C18" s="66">
        <v>9040</v>
      </c>
      <c r="D18" s="65">
        <v>81231</v>
      </c>
      <c r="E18" s="66">
        <v>108399</v>
      </c>
      <c r="F18" s="67"/>
      <c r="G18" s="65">
        <f>B18-C18</f>
        <v>1209</v>
      </c>
      <c r="H18" s="66">
        <f>D18-E18</f>
        <v>-27168</v>
      </c>
      <c r="I18" s="20">
        <f>IF(C18=0, "-", IF(G18/C18&lt;10, G18/C18, "&gt;999%"))</f>
        <v>0.13373893805309733</v>
      </c>
      <c r="J18" s="21">
        <f>IF(E18=0, "-", IF(H18/E18&lt;10, H18/E18, "&gt;999%"))</f>
        <v>-0.25062961835441289</v>
      </c>
    </row>
    <row r="19" spans="1:10" x14ac:dyDescent="0.2">
      <c r="A19" s="158" t="s">
        <v>169</v>
      </c>
      <c r="B19" s="65">
        <v>43</v>
      </c>
      <c r="C19" s="66">
        <v>29</v>
      </c>
      <c r="D19" s="65">
        <v>293</v>
      </c>
      <c r="E19" s="66">
        <v>340</v>
      </c>
      <c r="F19" s="67"/>
      <c r="G19" s="65">
        <f>B19-C19</f>
        <v>14</v>
      </c>
      <c r="H19" s="66">
        <f>D19-E19</f>
        <v>-47</v>
      </c>
      <c r="I19" s="20">
        <f>IF(C19=0, "-", IF(G19/C19&lt;10, G19/C19, "&gt;999%"))</f>
        <v>0.48275862068965519</v>
      </c>
      <c r="J19" s="21">
        <f>IF(E19=0, "-", IF(H19/E19&lt;10, H19/E19, "&gt;999%"))</f>
        <v>-0.13823529411764707</v>
      </c>
    </row>
    <row r="20" spans="1:10" x14ac:dyDescent="0.2">
      <c r="A20" s="7"/>
      <c r="B20" s="65"/>
      <c r="C20" s="66"/>
      <c r="D20" s="65"/>
      <c r="E20" s="66"/>
      <c r="F20" s="67"/>
      <c r="G20" s="65"/>
      <c r="H20" s="66"/>
      <c r="I20" s="20"/>
      <c r="J20" s="21"/>
    </row>
    <row r="21" spans="1:10" s="139" customFormat="1" x14ac:dyDescent="0.2">
      <c r="A21" s="159" t="s">
        <v>127</v>
      </c>
      <c r="B21" s="65"/>
      <c r="C21" s="66"/>
      <c r="D21" s="65"/>
      <c r="E21" s="66"/>
      <c r="F21" s="67"/>
      <c r="G21" s="65"/>
      <c r="H21" s="66"/>
      <c r="I21" s="20"/>
      <c r="J21" s="21"/>
    </row>
    <row r="22" spans="1:10" x14ac:dyDescent="0.2">
      <c r="A22" s="158" t="s">
        <v>165</v>
      </c>
      <c r="B22" s="65">
        <v>5503</v>
      </c>
      <c r="C22" s="66">
        <v>4768</v>
      </c>
      <c r="D22" s="65">
        <v>46248</v>
      </c>
      <c r="E22" s="66">
        <v>53122</v>
      </c>
      <c r="F22" s="67"/>
      <c r="G22" s="65">
        <f>B22-C22</f>
        <v>735</v>
      </c>
      <c r="H22" s="66">
        <f>D22-E22</f>
        <v>-6874</v>
      </c>
      <c r="I22" s="20">
        <f>IF(C22=0, "-", IF(G22/C22&lt;10, G22/C22, "&gt;999%"))</f>
        <v>0.15415268456375839</v>
      </c>
      <c r="J22" s="21">
        <f>IF(E22=0, "-", IF(H22/E22&lt;10, H22/E22, "&gt;999%"))</f>
        <v>-0.12940024848462031</v>
      </c>
    </row>
    <row r="23" spans="1:10" x14ac:dyDescent="0.2">
      <c r="A23" s="158" t="s">
        <v>166</v>
      </c>
      <c r="B23" s="65">
        <v>1</v>
      </c>
      <c r="C23" s="66">
        <v>0</v>
      </c>
      <c r="D23" s="65">
        <v>3</v>
      </c>
      <c r="E23" s="66">
        <v>6</v>
      </c>
      <c r="F23" s="67"/>
      <c r="G23" s="65">
        <f>B23-C23</f>
        <v>1</v>
      </c>
      <c r="H23" s="66">
        <f>D23-E23</f>
        <v>-3</v>
      </c>
      <c r="I23" s="20" t="str">
        <f>IF(C23=0, "-", IF(G23/C23&lt;10, G23/C23, "&gt;999%"))</f>
        <v>-</v>
      </c>
      <c r="J23" s="21">
        <f>IF(E23=0, "-", IF(H23/E23&lt;10, H23/E23, "&gt;999%"))</f>
        <v>-0.5</v>
      </c>
    </row>
    <row r="24" spans="1:10" x14ac:dyDescent="0.2">
      <c r="A24" s="158" t="s">
        <v>168</v>
      </c>
      <c r="B24" s="65">
        <v>386</v>
      </c>
      <c r="C24" s="66">
        <v>216</v>
      </c>
      <c r="D24" s="65">
        <v>3301</v>
      </c>
      <c r="E24" s="66">
        <v>3347</v>
      </c>
      <c r="F24" s="67"/>
      <c r="G24" s="65">
        <f>B24-C24</f>
        <v>170</v>
      </c>
      <c r="H24" s="66">
        <f>D24-E24</f>
        <v>-46</v>
      </c>
      <c r="I24" s="20">
        <f>IF(C24=0, "-", IF(G24/C24&lt;10, G24/C24, "&gt;999%"))</f>
        <v>0.78703703703703709</v>
      </c>
      <c r="J24" s="21">
        <f>IF(E24=0, "-", IF(H24/E24&lt;10, H24/E24, "&gt;999%"))</f>
        <v>-1.3743651030773827E-2</v>
      </c>
    </row>
    <row r="25" spans="1:10" x14ac:dyDescent="0.2">
      <c r="A25" s="7"/>
      <c r="B25" s="65"/>
      <c r="C25" s="66"/>
      <c r="D25" s="65"/>
      <c r="E25" s="66"/>
      <c r="F25" s="67"/>
      <c r="G25" s="65"/>
      <c r="H25" s="66"/>
      <c r="I25" s="20"/>
      <c r="J25" s="21"/>
    </row>
    <row r="26" spans="1:10" x14ac:dyDescent="0.2">
      <c r="A26" s="7" t="s">
        <v>128</v>
      </c>
      <c r="B26" s="65">
        <v>993</v>
      </c>
      <c r="C26" s="66">
        <v>1022</v>
      </c>
      <c r="D26" s="65">
        <v>9356</v>
      </c>
      <c r="E26" s="66">
        <v>11392</v>
      </c>
      <c r="F26" s="67"/>
      <c r="G26" s="65">
        <f>B26-C26</f>
        <v>-29</v>
      </c>
      <c r="H26" s="66">
        <f>D26-E26</f>
        <v>-2036</v>
      </c>
      <c r="I26" s="20">
        <f>IF(C26=0, "-", IF(G26/C26&lt;10, G26/C26, "&gt;999%"))</f>
        <v>-2.8375733855185908E-2</v>
      </c>
      <c r="J26" s="21">
        <f>IF(E26=0, "-", IF(H26/E26&lt;10, H26/E26, "&gt;999%"))</f>
        <v>-0.17872191011235955</v>
      </c>
    </row>
    <row r="27" spans="1:10" x14ac:dyDescent="0.2">
      <c r="A27" s="1"/>
      <c r="B27" s="68"/>
      <c r="C27" s="69"/>
      <c r="D27" s="68"/>
      <c r="E27" s="69"/>
      <c r="F27" s="70"/>
      <c r="G27" s="68"/>
      <c r="H27" s="69"/>
      <c r="I27" s="5"/>
      <c r="J27" s="6"/>
    </row>
    <row r="28" spans="1:10" s="43" customFormat="1" x14ac:dyDescent="0.2">
      <c r="A28" s="27" t="s">
        <v>5</v>
      </c>
      <c r="B28" s="71">
        <f>SUM(B6:B27)</f>
        <v>26370</v>
      </c>
      <c r="C28" s="77">
        <f>SUM(C6:C27)</f>
        <v>24255</v>
      </c>
      <c r="D28" s="71">
        <f>SUM(D6:D27)</f>
        <v>226467</v>
      </c>
      <c r="E28" s="77">
        <f>SUM(E6:E27)</f>
        <v>304382</v>
      </c>
      <c r="F28" s="73"/>
      <c r="G28" s="71">
        <f>B28-C28</f>
        <v>2115</v>
      </c>
      <c r="H28" s="72">
        <f>D28-E28</f>
        <v>-77915</v>
      </c>
      <c r="I28" s="37">
        <f>IF(C28=0, 0, G28/C28)</f>
        <v>8.7198515769944335E-2</v>
      </c>
      <c r="J28" s="38">
        <f>IF(E28=0, 0, H28/E28)</f>
        <v>-0.25597768593412223</v>
      </c>
    </row>
    <row r="29" spans="1:10" s="43" customFormat="1" x14ac:dyDescent="0.2">
      <c r="A29" s="22"/>
      <c r="B29" s="78"/>
      <c r="C29" s="98"/>
      <c r="D29" s="78"/>
      <c r="E29" s="98"/>
      <c r="F29" s="80"/>
      <c r="G29" s="78"/>
      <c r="H29" s="79"/>
      <c r="I29" s="54"/>
      <c r="J29" s="55"/>
    </row>
    <row r="30" spans="1:10" s="139" customFormat="1" x14ac:dyDescent="0.2">
      <c r="A30" s="161" t="s">
        <v>170</v>
      </c>
      <c r="B30" s="74"/>
      <c r="C30" s="75"/>
      <c r="D30" s="74"/>
      <c r="E30" s="75"/>
      <c r="F30" s="76"/>
      <c r="G30" s="74"/>
      <c r="H30" s="75"/>
      <c r="I30" s="23"/>
      <c r="J30" s="24"/>
    </row>
    <row r="31" spans="1:10" x14ac:dyDescent="0.2">
      <c r="A31" s="7" t="s">
        <v>165</v>
      </c>
      <c r="B31" s="65">
        <v>8176</v>
      </c>
      <c r="C31" s="66">
        <v>7121</v>
      </c>
      <c r="D31" s="65">
        <v>70396</v>
      </c>
      <c r="E31" s="66">
        <v>87419</v>
      </c>
      <c r="F31" s="67"/>
      <c r="G31" s="65">
        <f>B31-C31</f>
        <v>1055</v>
      </c>
      <c r="H31" s="66">
        <f>D31-E31</f>
        <v>-17023</v>
      </c>
      <c r="I31" s="20">
        <f>IF(C31=0, "-", IF(G31/C31&lt;10, G31/C31, "&gt;999%"))</f>
        <v>0.14815334924870102</v>
      </c>
      <c r="J31" s="21">
        <f>IF(E31=0, "-", IF(H31/E31&lt;10, H31/E31, "&gt;999%"))</f>
        <v>-0.19472883469268695</v>
      </c>
    </row>
    <row r="32" spans="1:10" x14ac:dyDescent="0.2">
      <c r="A32" s="7" t="s">
        <v>166</v>
      </c>
      <c r="B32" s="65">
        <v>44</v>
      </c>
      <c r="C32" s="66">
        <v>25</v>
      </c>
      <c r="D32" s="65">
        <v>488</v>
      </c>
      <c r="E32" s="66">
        <v>393</v>
      </c>
      <c r="F32" s="67"/>
      <c r="G32" s="65">
        <f>B32-C32</f>
        <v>19</v>
      </c>
      <c r="H32" s="66">
        <f>D32-E32</f>
        <v>95</v>
      </c>
      <c r="I32" s="20">
        <f>IF(C32=0, "-", IF(G32/C32&lt;10, G32/C32, "&gt;999%"))</f>
        <v>0.76</v>
      </c>
      <c r="J32" s="21">
        <f>IF(E32=0, "-", IF(H32/E32&lt;10, H32/E32, "&gt;999%"))</f>
        <v>0.24173027989821882</v>
      </c>
    </row>
    <row r="33" spans="1:10" x14ac:dyDescent="0.2">
      <c r="A33" s="7" t="s">
        <v>167</v>
      </c>
      <c r="B33" s="65">
        <v>1375</v>
      </c>
      <c r="C33" s="66">
        <v>987</v>
      </c>
      <c r="D33" s="65">
        <v>13730</v>
      </c>
      <c r="E33" s="66">
        <v>8228</v>
      </c>
      <c r="F33" s="67"/>
      <c r="G33" s="65">
        <f>B33-C33</f>
        <v>388</v>
      </c>
      <c r="H33" s="66">
        <f>D33-E33</f>
        <v>5502</v>
      </c>
      <c r="I33" s="20">
        <f>IF(C33=0, "-", IF(G33/C33&lt;10, G33/C33, "&gt;999%"))</f>
        <v>0.39311043566362713</v>
      </c>
      <c r="J33" s="21">
        <f>IF(E33=0, "-", IF(H33/E33&lt;10, H33/E33, "&gt;999%"))</f>
        <v>0.66869227029654832</v>
      </c>
    </row>
    <row r="34" spans="1:10" x14ac:dyDescent="0.2">
      <c r="A34" s="7" t="s">
        <v>168</v>
      </c>
      <c r="B34" s="65">
        <v>15717</v>
      </c>
      <c r="C34" s="66">
        <v>15063</v>
      </c>
      <c r="D34" s="65">
        <v>132070</v>
      </c>
      <c r="E34" s="66">
        <v>196525</v>
      </c>
      <c r="F34" s="67"/>
      <c r="G34" s="65">
        <f>B34-C34</f>
        <v>654</v>
      </c>
      <c r="H34" s="66">
        <f>D34-E34</f>
        <v>-64455</v>
      </c>
      <c r="I34" s="20">
        <f>IF(C34=0, "-", IF(G34/C34&lt;10, G34/C34, "&gt;999%"))</f>
        <v>4.3417645887273454E-2</v>
      </c>
      <c r="J34" s="21">
        <f>IF(E34=0, "-", IF(H34/E34&lt;10, H34/E34, "&gt;999%"))</f>
        <v>-0.32797354026205316</v>
      </c>
    </row>
    <row r="35" spans="1:10" x14ac:dyDescent="0.2">
      <c r="A35" s="7" t="s">
        <v>169</v>
      </c>
      <c r="B35" s="65">
        <v>65</v>
      </c>
      <c r="C35" s="66">
        <v>37</v>
      </c>
      <c r="D35" s="65">
        <v>427</v>
      </c>
      <c r="E35" s="66">
        <v>425</v>
      </c>
      <c r="F35" s="67"/>
      <c r="G35" s="65">
        <f>B35-C35</f>
        <v>28</v>
      </c>
      <c r="H35" s="66">
        <f>D35-E35</f>
        <v>2</v>
      </c>
      <c r="I35" s="20">
        <f>IF(C35=0, "-", IF(G35/C35&lt;10, G35/C35, "&gt;999%"))</f>
        <v>0.7567567567567568</v>
      </c>
      <c r="J35" s="21">
        <f>IF(E35=0, "-", IF(H35/E35&lt;10, H35/E35, "&gt;999%"))</f>
        <v>4.7058823529411761E-3</v>
      </c>
    </row>
    <row r="36" spans="1:10" x14ac:dyDescent="0.2">
      <c r="A36" s="7"/>
      <c r="B36" s="65"/>
      <c r="C36" s="66"/>
      <c r="D36" s="65"/>
      <c r="E36" s="66"/>
      <c r="F36" s="67"/>
      <c r="G36" s="65"/>
      <c r="H36" s="66"/>
      <c r="I36" s="20"/>
      <c r="J36" s="21"/>
    </row>
    <row r="37" spans="1:10" x14ac:dyDescent="0.2">
      <c r="A37" s="7" t="s">
        <v>128</v>
      </c>
      <c r="B37" s="65">
        <v>993</v>
      </c>
      <c r="C37" s="66">
        <v>1022</v>
      </c>
      <c r="D37" s="65">
        <v>9356</v>
      </c>
      <c r="E37" s="66">
        <v>11392</v>
      </c>
      <c r="F37" s="67"/>
      <c r="G37" s="65">
        <f>B37-C37</f>
        <v>-29</v>
      </c>
      <c r="H37" s="66">
        <f>D37-E37</f>
        <v>-2036</v>
      </c>
      <c r="I37" s="20">
        <f>IF(C37=0, "-", IF(G37/C37&lt;10, G37/C37, "&gt;999%"))</f>
        <v>-2.8375733855185908E-2</v>
      </c>
      <c r="J37" s="21">
        <f>IF(E37=0, "-", IF(H37/E37&lt;10, H37/E37, "&gt;999%"))</f>
        <v>-0.17872191011235955</v>
      </c>
    </row>
    <row r="38" spans="1:10" x14ac:dyDescent="0.2">
      <c r="A38" s="7"/>
      <c r="B38" s="65"/>
      <c r="C38" s="66"/>
      <c r="D38" s="65"/>
      <c r="E38" s="66"/>
      <c r="F38" s="67"/>
      <c r="G38" s="65"/>
      <c r="H38" s="66"/>
      <c r="I38" s="20"/>
      <c r="J38" s="21"/>
    </row>
    <row r="39" spans="1:10" s="43" customFormat="1" x14ac:dyDescent="0.2">
      <c r="A39" s="27" t="s">
        <v>5</v>
      </c>
      <c r="B39" s="71">
        <f>SUM(B29:B38)</f>
        <v>26370</v>
      </c>
      <c r="C39" s="77">
        <f>SUM(C29:C38)</f>
        <v>24255</v>
      </c>
      <c r="D39" s="71">
        <f>SUM(D29:D38)</f>
        <v>226467</v>
      </c>
      <c r="E39" s="77">
        <f>SUM(E29:E38)</f>
        <v>304382</v>
      </c>
      <c r="F39" s="73"/>
      <c r="G39" s="71">
        <f>B39-C39</f>
        <v>2115</v>
      </c>
      <c r="H39" s="72">
        <f>D39-E39</f>
        <v>-77915</v>
      </c>
      <c r="I39" s="37">
        <f>IF(C39=0, 0, G39/C39)</f>
        <v>8.7198515769944335E-2</v>
      </c>
      <c r="J39" s="38">
        <f>IF(E39=0, 0, H39/E39)</f>
        <v>-0.25597768593412223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52</v>
      </c>
      <c r="B9" s="65">
        <v>0</v>
      </c>
      <c r="C9" s="66">
        <v>0</v>
      </c>
      <c r="D9" s="65">
        <v>0</v>
      </c>
      <c r="E9" s="66">
        <v>16</v>
      </c>
      <c r="F9" s="67"/>
      <c r="G9" s="65">
        <f>B9-C9</f>
        <v>0</v>
      </c>
      <c r="H9" s="66">
        <f>D9-E9</f>
        <v>-16</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16</v>
      </c>
      <c r="F11" s="73"/>
      <c r="G11" s="71">
        <f>B11-C11</f>
        <v>0</v>
      </c>
      <c r="H11" s="72">
        <f>D11-E11</f>
        <v>-16</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25</v>
      </c>
      <c r="C15" s="66">
        <v>71</v>
      </c>
      <c r="D15" s="65">
        <v>686</v>
      </c>
      <c r="E15" s="66">
        <v>996</v>
      </c>
      <c r="F15" s="67"/>
      <c r="G15" s="65">
        <f t="shared" ref="G15:G41" si="0">B15-C15</f>
        <v>-46</v>
      </c>
      <c r="H15" s="66">
        <f t="shared" ref="H15:H41" si="1">D15-E15</f>
        <v>-310</v>
      </c>
      <c r="I15" s="20">
        <f t="shared" ref="I15:I41" si="2">IF(C15=0, "-", IF(G15/C15&lt;10, G15/C15, "&gt;999%"))</f>
        <v>-0.647887323943662</v>
      </c>
      <c r="J15" s="21">
        <f t="shared" ref="J15:J41" si="3">IF(E15=0, "-", IF(H15/E15&lt;10, H15/E15, "&gt;999%"))</f>
        <v>-0.3112449799196787</v>
      </c>
    </row>
    <row r="16" spans="1:10" x14ac:dyDescent="0.2">
      <c r="A16" s="7" t="s">
        <v>196</v>
      </c>
      <c r="B16" s="65">
        <v>87</v>
      </c>
      <c r="C16" s="66">
        <v>13</v>
      </c>
      <c r="D16" s="65">
        <v>576</v>
      </c>
      <c r="E16" s="66">
        <v>196</v>
      </c>
      <c r="F16" s="67"/>
      <c r="G16" s="65">
        <f t="shared" si="0"/>
        <v>74</v>
      </c>
      <c r="H16" s="66">
        <f t="shared" si="1"/>
        <v>380</v>
      </c>
      <c r="I16" s="20">
        <f t="shared" si="2"/>
        <v>5.6923076923076925</v>
      </c>
      <c r="J16" s="21">
        <f t="shared" si="3"/>
        <v>1.9387755102040816</v>
      </c>
    </row>
    <row r="17" spans="1:10" x14ac:dyDescent="0.2">
      <c r="A17" s="7" t="s">
        <v>195</v>
      </c>
      <c r="B17" s="65">
        <v>68</v>
      </c>
      <c r="C17" s="66">
        <v>30</v>
      </c>
      <c r="D17" s="65">
        <v>660</v>
      </c>
      <c r="E17" s="66">
        <v>862</v>
      </c>
      <c r="F17" s="67"/>
      <c r="G17" s="65">
        <f t="shared" si="0"/>
        <v>38</v>
      </c>
      <c r="H17" s="66">
        <f t="shared" si="1"/>
        <v>-202</v>
      </c>
      <c r="I17" s="20">
        <f t="shared" si="2"/>
        <v>1.2666666666666666</v>
      </c>
      <c r="J17" s="21">
        <f t="shared" si="3"/>
        <v>-0.23433874709976799</v>
      </c>
    </row>
    <row r="18" spans="1:10" x14ac:dyDescent="0.2">
      <c r="A18" s="7" t="s">
        <v>194</v>
      </c>
      <c r="B18" s="65">
        <v>29</v>
      </c>
      <c r="C18" s="66">
        <v>34</v>
      </c>
      <c r="D18" s="65">
        <v>775</v>
      </c>
      <c r="E18" s="66">
        <v>797</v>
      </c>
      <c r="F18" s="67"/>
      <c r="G18" s="65">
        <f t="shared" si="0"/>
        <v>-5</v>
      </c>
      <c r="H18" s="66">
        <f t="shared" si="1"/>
        <v>-22</v>
      </c>
      <c r="I18" s="20">
        <f t="shared" si="2"/>
        <v>-0.14705882352941177</v>
      </c>
      <c r="J18" s="21">
        <f t="shared" si="3"/>
        <v>-2.7603513174404015E-2</v>
      </c>
    </row>
    <row r="19" spans="1:10" x14ac:dyDescent="0.2">
      <c r="A19" s="7" t="s">
        <v>193</v>
      </c>
      <c r="B19" s="65">
        <v>1057</v>
      </c>
      <c r="C19" s="66">
        <v>339</v>
      </c>
      <c r="D19" s="65">
        <v>5830</v>
      </c>
      <c r="E19" s="66">
        <v>4169</v>
      </c>
      <c r="F19" s="67"/>
      <c r="G19" s="65">
        <f t="shared" si="0"/>
        <v>718</v>
      </c>
      <c r="H19" s="66">
        <f t="shared" si="1"/>
        <v>1661</v>
      </c>
      <c r="I19" s="20">
        <f t="shared" si="2"/>
        <v>2.1179941002949851</v>
      </c>
      <c r="J19" s="21">
        <f t="shared" si="3"/>
        <v>0.39841688654353563</v>
      </c>
    </row>
    <row r="20" spans="1:10" x14ac:dyDescent="0.2">
      <c r="A20" s="7" t="s">
        <v>192</v>
      </c>
      <c r="B20" s="65">
        <v>280</v>
      </c>
      <c r="C20" s="66">
        <v>247</v>
      </c>
      <c r="D20" s="65">
        <v>2796</v>
      </c>
      <c r="E20" s="66">
        <v>4235</v>
      </c>
      <c r="F20" s="67"/>
      <c r="G20" s="65">
        <f t="shared" si="0"/>
        <v>33</v>
      </c>
      <c r="H20" s="66">
        <f t="shared" si="1"/>
        <v>-1439</v>
      </c>
      <c r="I20" s="20">
        <f t="shared" si="2"/>
        <v>0.13360323886639677</v>
      </c>
      <c r="J20" s="21">
        <f t="shared" si="3"/>
        <v>-0.33978748524203067</v>
      </c>
    </row>
    <row r="21" spans="1:10" x14ac:dyDescent="0.2">
      <c r="A21" s="7" t="s">
        <v>191</v>
      </c>
      <c r="B21" s="65">
        <v>592</v>
      </c>
      <c r="C21" s="66">
        <v>593</v>
      </c>
      <c r="D21" s="65">
        <v>5354</v>
      </c>
      <c r="E21" s="66">
        <v>9140</v>
      </c>
      <c r="F21" s="67"/>
      <c r="G21" s="65">
        <f t="shared" si="0"/>
        <v>-1</v>
      </c>
      <c r="H21" s="66">
        <f t="shared" si="1"/>
        <v>-3786</v>
      </c>
      <c r="I21" s="20">
        <f t="shared" si="2"/>
        <v>-1.6863406408094434E-3</v>
      </c>
      <c r="J21" s="21">
        <f t="shared" si="3"/>
        <v>-0.41422319474835884</v>
      </c>
    </row>
    <row r="22" spans="1:10" x14ac:dyDescent="0.2">
      <c r="A22" s="7" t="s">
        <v>190</v>
      </c>
      <c r="B22" s="65">
        <v>115</v>
      </c>
      <c r="C22" s="66">
        <v>163</v>
      </c>
      <c r="D22" s="65">
        <v>1518</v>
      </c>
      <c r="E22" s="66">
        <v>1634</v>
      </c>
      <c r="F22" s="67"/>
      <c r="G22" s="65">
        <f t="shared" si="0"/>
        <v>-48</v>
      </c>
      <c r="H22" s="66">
        <f t="shared" si="1"/>
        <v>-116</v>
      </c>
      <c r="I22" s="20">
        <f t="shared" si="2"/>
        <v>-0.29447852760736198</v>
      </c>
      <c r="J22" s="21">
        <f t="shared" si="3"/>
        <v>-7.0991432068543456E-2</v>
      </c>
    </row>
    <row r="23" spans="1:10" x14ac:dyDescent="0.2">
      <c r="A23" s="7" t="s">
        <v>189</v>
      </c>
      <c r="B23" s="65">
        <v>249</v>
      </c>
      <c r="C23" s="66">
        <v>307</v>
      </c>
      <c r="D23" s="65">
        <v>2138</v>
      </c>
      <c r="E23" s="66">
        <v>2952</v>
      </c>
      <c r="F23" s="67"/>
      <c r="G23" s="65">
        <f t="shared" si="0"/>
        <v>-58</v>
      </c>
      <c r="H23" s="66">
        <f t="shared" si="1"/>
        <v>-814</v>
      </c>
      <c r="I23" s="20">
        <f t="shared" si="2"/>
        <v>-0.18892508143322476</v>
      </c>
      <c r="J23" s="21">
        <f t="shared" si="3"/>
        <v>-0.2757452574525745</v>
      </c>
    </row>
    <row r="24" spans="1:10" x14ac:dyDescent="0.2">
      <c r="A24" s="7" t="s">
        <v>188</v>
      </c>
      <c r="B24" s="65">
        <v>1622</v>
      </c>
      <c r="C24" s="66">
        <v>2026</v>
      </c>
      <c r="D24" s="65">
        <v>18185</v>
      </c>
      <c r="E24" s="66">
        <v>30169</v>
      </c>
      <c r="F24" s="67"/>
      <c r="G24" s="65">
        <f t="shared" si="0"/>
        <v>-404</v>
      </c>
      <c r="H24" s="66">
        <f t="shared" si="1"/>
        <v>-11984</v>
      </c>
      <c r="I24" s="20">
        <f t="shared" si="2"/>
        <v>-0.19940769990128332</v>
      </c>
      <c r="J24" s="21">
        <f t="shared" si="3"/>
        <v>-0.39722894361762073</v>
      </c>
    </row>
    <row r="25" spans="1:10" x14ac:dyDescent="0.2">
      <c r="A25" s="7" t="s">
        <v>187</v>
      </c>
      <c r="B25" s="65">
        <v>431</v>
      </c>
      <c r="C25" s="66">
        <v>330</v>
      </c>
      <c r="D25" s="65">
        <v>3243</v>
      </c>
      <c r="E25" s="66">
        <v>2974</v>
      </c>
      <c r="F25" s="67"/>
      <c r="G25" s="65">
        <f t="shared" si="0"/>
        <v>101</v>
      </c>
      <c r="H25" s="66">
        <f t="shared" si="1"/>
        <v>269</v>
      </c>
      <c r="I25" s="20">
        <f t="shared" si="2"/>
        <v>0.30606060606060603</v>
      </c>
      <c r="J25" s="21">
        <f t="shared" si="3"/>
        <v>9.045057162071285E-2</v>
      </c>
    </row>
    <row r="26" spans="1:10" x14ac:dyDescent="0.2">
      <c r="A26" s="7" t="s">
        <v>186</v>
      </c>
      <c r="B26" s="65">
        <v>188</v>
      </c>
      <c r="C26" s="66">
        <v>161</v>
      </c>
      <c r="D26" s="65">
        <v>1160</v>
      </c>
      <c r="E26" s="66">
        <v>1356</v>
      </c>
      <c r="F26" s="67"/>
      <c r="G26" s="65">
        <f t="shared" si="0"/>
        <v>27</v>
      </c>
      <c r="H26" s="66">
        <f t="shared" si="1"/>
        <v>-196</v>
      </c>
      <c r="I26" s="20">
        <f t="shared" si="2"/>
        <v>0.16770186335403728</v>
      </c>
      <c r="J26" s="21">
        <f t="shared" si="3"/>
        <v>-0.14454277286135694</v>
      </c>
    </row>
    <row r="27" spans="1:10" x14ac:dyDescent="0.2">
      <c r="A27" s="7" t="s">
        <v>185</v>
      </c>
      <c r="B27" s="65">
        <v>67</v>
      </c>
      <c r="C27" s="66">
        <v>86</v>
      </c>
      <c r="D27" s="65">
        <v>741</v>
      </c>
      <c r="E27" s="66">
        <v>1098</v>
      </c>
      <c r="F27" s="67"/>
      <c r="G27" s="65">
        <f t="shared" si="0"/>
        <v>-19</v>
      </c>
      <c r="H27" s="66">
        <f t="shared" si="1"/>
        <v>-357</v>
      </c>
      <c r="I27" s="20">
        <f t="shared" si="2"/>
        <v>-0.22093023255813954</v>
      </c>
      <c r="J27" s="21">
        <f t="shared" si="3"/>
        <v>-0.3251366120218579</v>
      </c>
    </row>
    <row r="28" spans="1:10" x14ac:dyDescent="0.2">
      <c r="A28" s="7" t="s">
        <v>184</v>
      </c>
      <c r="B28" s="65">
        <v>8744</v>
      </c>
      <c r="C28" s="66">
        <v>6733</v>
      </c>
      <c r="D28" s="65">
        <v>67694</v>
      </c>
      <c r="E28" s="66">
        <v>85211</v>
      </c>
      <c r="F28" s="67"/>
      <c r="G28" s="65">
        <f t="shared" si="0"/>
        <v>2011</v>
      </c>
      <c r="H28" s="66">
        <f t="shared" si="1"/>
        <v>-17517</v>
      </c>
      <c r="I28" s="20">
        <f t="shared" si="2"/>
        <v>0.29867815238378137</v>
      </c>
      <c r="J28" s="21">
        <f t="shared" si="3"/>
        <v>-0.20557205055685299</v>
      </c>
    </row>
    <row r="29" spans="1:10" x14ac:dyDescent="0.2">
      <c r="A29" s="7" t="s">
        <v>183</v>
      </c>
      <c r="B29" s="65">
        <v>3641</v>
      </c>
      <c r="C29" s="66">
        <v>3201</v>
      </c>
      <c r="D29" s="65">
        <v>30943</v>
      </c>
      <c r="E29" s="66">
        <v>43845</v>
      </c>
      <c r="F29" s="67"/>
      <c r="G29" s="65">
        <f t="shared" si="0"/>
        <v>440</v>
      </c>
      <c r="H29" s="66">
        <f t="shared" si="1"/>
        <v>-12902</v>
      </c>
      <c r="I29" s="20">
        <f t="shared" si="2"/>
        <v>0.13745704467353953</v>
      </c>
      <c r="J29" s="21">
        <f t="shared" si="3"/>
        <v>-0.29426388413730187</v>
      </c>
    </row>
    <row r="30" spans="1:10" x14ac:dyDescent="0.2">
      <c r="A30" s="7" t="s">
        <v>182</v>
      </c>
      <c r="B30" s="65">
        <v>405</v>
      </c>
      <c r="C30" s="66">
        <v>470</v>
      </c>
      <c r="D30" s="65">
        <v>3569</v>
      </c>
      <c r="E30" s="66">
        <v>5602</v>
      </c>
      <c r="F30" s="67"/>
      <c r="G30" s="65">
        <f t="shared" si="0"/>
        <v>-65</v>
      </c>
      <c r="H30" s="66">
        <f t="shared" si="1"/>
        <v>-2033</v>
      </c>
      <c r="I30" s="20">
        <f t="shared" si="2"/>
        <v>-0.13829787234042554</v>
      </c>
      <c r="J30" s="21">
        <f t="shared" si="3"/>
        <v>-0.36290610496251341</v>
      </c>
    </row>
    <row r="31" spans="1:10" x14ac:dyDescent="0.2">
      <c r="A31" s="7" t="s">
        <v>180</v>
      </c>
      <c r="B31" s="65">
        <v>132</v>
      </c>
      <c r="C31" s="66">
        <v>122</v>
      </c>
      <c r="D31" s="65">
        <v>1536</v>
      </c>
      <c r="E31" s="66">
        <v>1965</v>
      </c>
      <c r="F31" s="67"/>
      <c r="G31" s="65">
        <f t="shared" si="0"/>
        <v>10</v>
      </c>
      <c r="H31" s="66">
        <f t="shared" si="1"/>
        <v>-429</v>
      </c>
      <c r="I31" s="20">
        <f t="shared" si="2"/>
        <v>8.1967213114754092E-2</v>
      </c>
      <c r="J31" s="21">
        <f t="shared" si="3"/>
        <v>-0.21832061068702291</v>
      </c>
    </row>
    <row r="32" spans="1:10" x14ac:dyDescent="0.2">
      <c r="A32" s="7" t="s">
        <v>179</v>
      </c>
      <c r="B32" s="65">
        <v>119</v>
      </c>
      <c r="C32" s="66">
        <v>0</v>
      </c>
      <c r="D32" s="65">
        <v>298</v>
      </c>
      <c r="E32" s="66">
        <v>0</v>
      </c>
      <c r="F32" s="67"/>
      <c r="G32" s="65">
        <f t="shared" si="0"/>
        <v>119</v>
      </c>
      <c r="H32" s="66">
        <f t="shared" si="1"/>
        <v>298</v>
      </c>
      <c r="I32" s="20" t="str">
        <f t="shared" si="2"/>
        <v>-</v>
      </c>
      <c r="J32" s="21" t="str">
        <f t="shared" si="3"/>
        <v>-</v>
      </c>
    </row>
    <row r="33" spans="1:10" x14ac:dyDescent="0.2">
      <c r="A33" s="7" t="s">
        <v>178</v>
      </c>
      <c r="B33" s="65">
        <v>44</v>
      </c>
      <c r="C33" s="66">
        <v>0</v>
      </c>
      <c r="D33" s="65">
        <v>187</v>
      </c>
      <c r="E33" s="66">
        <v>0</v>
      </c>
      <c r="F33" s="67"/>
      <c r="G33" s="65">
        <f t="shared" si="0"/>
        <v>44</v>
      </c>
      <c r="H33" s="66">
        <f t="shared" si="1"/>
        <v>187</v>
      </c>
      <c r="I33" s="20" t="str">
        <f t="shared" si="2"/>
        <v>-</v>
      </c>
      <c r="J33" s="21" t="str">
        <f t="shared" si="3"/>
        <v>-</v>
      </c>
    </row>
    <row r="34" spans="1:10" x14ac:dyDescent="0.2">
      <c r="A34" s="7" t="s">
        <v>177</v>
      </c>
      <c r="B34" s="65">
        <v>244</v>
      </c>
      <c r="C34" s="66">
        <v>147</v>
      </c>
      <c r="D34" s="65">
        <v>1502</v>
      </c>
      <c r="E34" s="66">
        <v>1288</v>
      </c>
      <c r="F34" s="67"/>
      <c r="G34" s="65">
        <f t="shared" si="0"/>
        <v>97</v>
      </c>
      <c r="H34" s="66">
        <f t="shared" si="1"/>
        <v>214</v>
      </c>
      <c r="I34" s="20">
        <f t="shared" si="2"/>
        <v>0.65986394557823125</v>
      </c>
      <c r="J34" s="21">
        <f t="shared" si="3"/>
        <v>0.16614906832298137</v>
      </c>
    </row>
    <row r="35" spans="1:10" x14ac:dyDescent="0.2">
      <c r="A35" s="7" t="s">
        <v>176</v>
      </c>
      <c r="B35" s="65">
        <v>408</v>
      </c>
      <c r="C35" s="66">
        <v>329</v>
      </c>
      <c r="D35" s="65">
        <v>2914</v>
      </c>
      <c r="E35" s="66">
        <v>3973</v>
      </c>
      <c r="F35" s="67"/>
      <c r="G35" s="65">
        <f t="shared" si="0"/>
        <v>79</v>
      </c>
      <c r="H35" s="66">
        <f t="shared" si="1"/>
        <v>-1059</v>
      </c>
      <c r="I35" s="20">
        <f t="shared" si="2"/>
        <v>0.24012158054711247</v>
      </c>
      <c r="J35" s="21">
        <f t="shared" si="3"/>
        <v>-0.2665492071482507</v>
      </c>
    </row>
    <row r="36" spans="1:10" x14ac:dyDescent="0.2">
      <c r="A36" s="7" t="s">
        <v>175</v>
      </c>
      <c r="B36" s="65">
        <v>430</v>
      </c>
      <c r="C36" s="66">
        <v>334</v>
      </c>
      <c r="D36" s="65">
        <v>3454</v>
      </c>
      <c r="E36" s="66">
        <v>3501</v>
      </c>
      <c r="F36" s="67"/>
      <c r="G36" s="65">
        <f t="shared" si="0"/>
        <v>96</v>
      </c>
      <c r="H36" s="66">
        <f t="shared" si="1"/>
        <v>-47</v>
      </c>
      <c r="I36" s="20">
        <f t="shared" si="2"/>
        <v>0.28742514970059879</v>
      </c>
      <c r="J36" s="21">
        <f t="shared" si="3"/>
        <v>-1.342473578977435E-2</v>
      </c>
    </row>
    <row r="37" spans="1:10" x14ac:dyDescent="0.2">
      <c r="A37" s="7" t="s">
        <v>174</v>
      </c>
      <c r="B37" s="65">
        <v>115</v>
      </c>
      <c r="C37" s="66">
        <v>149</v>
      </c>
      <c r="D37" s="65">
        <v>909</v>
      </c>
      <c r="E37" s="66">
        <v>1387</v>
      </c>
      <c r="F37" s="67"/>
      <c r="G37" s="65">
        <f t="shared" si="0"/>
        <v>-34</v>
      </c>
      <c r="H37" s="66">
        <f t="shared" si="1"/>
        <v>-478</v>
      </c>
      <c r="I37" s="20">
        <f t="shared" si="2"/>
        <v>-0.22818791946308725</v>
      </c>
      <c r="J37" s="21">
        <f t="shared" si="3"/>
        <v>-0.3446286950252343</v>
      </c>
    </row>
    <row r="38" spans="1:10" x14ac:dyDescent="0.2">
      <c r="A38" s="7" t="s">
        <v>173</v>
      </c>
      <c r="B38" s="65">
        <v>5318</v>
      </c>
      <c r="C38" s="66">
        <v>6008</v>
      </c>
      <c r="D38" s="65">
        <v>50223</v>
      </c>
      <c r="E38" s="66">
        <v>71030</v>
      </c>
      <c r="F38" s="67"/>
      <c r="G38" s="65">
        <f t="shared" si="0"/>
        <v>-690</v>
      </c>
      <c r="H38" s="66">
        <f t="shared" si="1"/>
        <v>-20807</v>
      </c>
      <c r="I38" s="20">
        <f t="shared" si="2"/>
        <v>-0.1148468708388815</v>
      </c>
      <c r="J38" s="21">
        <f t="shared" si="3"/>
        <v>-0.29293256370547655</v>
      </c>
    </row>
    <row r="39" spans="1:10" x14ac:dyDescent="0.2">
      <c r="A39" s="7" t="s">
        <v>172</v>
      </c>
      <c r="B39" s="65">
        <v>168</v>
      </c>
      <c r="C39" s="66">
        <v>136</v>
      </c>
      <c r="D39" s="65">
        <v>1334</v>
      </c>
      <c r="E39" s="66">
        <v>1498</v>
      </c>
      <c r="F39" s="67"/>
      <c r="G39" s="65">
        <f t="shared" si="0"/>
        <v>32</v>
      </c>
      <c r="H39" s="66">
        <f t="shared" si="1"/>
        <v>-164</v>
      </c>
      <c r="I39" s="20">
        <f t="shared" si="2"/>
        <v>0.23529411764705882</v>
      </c>
      <c r="J39" s="21">
        <f t="shared" si="3"/>
        <v>-0.10947930574098798</v>
      </c>
    </row>
    <row r="40" spans="1:10" x14ac:dyDescent="0.2">
      <c r="A40" s="7" t="s">
        <v>171</v>
      </c>
      <c r="B40" s="65">
        <v>1062</v>
      </c>
      <c r="C40" s="66">
        <v>1471</v>
      </c>
      <c r="D40" s="65">
        <v>11348</v>
      </c>
      <c r="E40" s="66">
        <v>16196</v>
      </c>
      <c r="F40" s="67"/>
      <c r="G40" s="65">
        <f t="shared" si="0"/>
        <v>-409</v>
      </c>
      <c r="H40" s="66">
        <f t="shared" si="1"/>
        <v>-4848</v>
      </c>
      <c r="I40" s="20">
        <f t="shared" si="2"/>
        <v>-0.27804214819850442</v>
      </c>
      <c r="J40" s="21">
        <f t="shared" si="3"/>
        <v>-0.29933316868362558</v>
      </c>
    </row>
    <row r="41" spans="1:10" x14ac:dyDescent="0.2">
      <c r="A41" s="7" t="s">
        <v>181</v>
      </c>
      <c r="B41" s="65">
        <v>730</v>
      </c>
      <c r="C41" s="66">
        <v>755</v>
      </c>
      <c r="D41" s="65">
        <v>6894</v>
      </c>
      <c r="E41" s="66">
        <v>8292</v>
      </c>
      <c r="F41" s="67"/>
      <c r="G41" s="65">
        <f t="shared" si="0"/>
        <v>-25</v>
      </c>
      <c r="H41" s="66">
        <f t="shared" si="1"/>
        <v>-1398</v>
      </c>
      <c r="I41" s="20">
        <f t="shared" si="2"/>
        <v>-3.3112582781456956E-2</v>
      </c>
      <c r="J41" s="21">
        <f t="shared" si="3"/>
        <v>-0.16859623733719248</v>
      </c>
    </row>
    <row r="42" spans="1:10" x14ac:dyDescent="0.2">
      <c r="A42" s="7"/>
      <c r="B42" s="65"/>
      <c r="C42" s="66"/>
      <c r="D42" s="65"/>
      <c r="E42" s="66"/>
      <c r="F42" s="67"/>
      <c r="G42" s="65"/>
      <c r="H42" s="66"/>
      <c r="I42" s="20"/>
      <c r="J42" s="21"/>
    </row>
    <row r="43" spans="1:10" s="43" customFormat="1" x14ac:dyDescent="0.2">
      <c r="A43" s="27" t="s">
        <v>28</v>
      </c>
      <c r="B43" s="71">
        <f>SUM(B15:B42)</f>
        <v>26370</v>
      </c>
      <c r="C43" s="72">
        <f>SUM(C15:C42)</f>
        <v>24255</v>
      </c>
      <c r="D43" s="71">
        <f>SUM(D15:D42)</f>
        <v>226467</v>
      </c>
      <c r="E43" s="72">
        <f>SUM(E15:E42)</f>
        <v>304366</v>
      </c>
      <c r="F43" s="73"/>
      <c r="G43" s="71">
        <f>B43-C43</f>
        <v>2115</v>
      </c>
      <c r="H43" s="72">
        <f>D43-E43</f>
        <v>-77899</v>
      </c>
      <c r="I43" s="37">
        <f>IF(C43=0, "-", G43/C43)</f>
        <v>8.7198515769944335E-2</v>
      </c>
      <c r="J43" s="38">
        <f>IF(E43=0, "-", H43/E43)</f>
        <v>-0.25593857395372677</v>
      </c>
    </row>
    <row r="44" spans="1:10" s="43" customFormat="1" x14ac:dyDescent="0.2">
      <c r="A44" s="27" t="s">
        <v>0</v>
      </c>
      <c r="B44" s="71">
        <f>B11+B43</f>
        <v>26370</v>
      </c>
      <c r="C44" s="77">
        <f>C11+C43</f>
        <v>24255</v>
      </c>
      <c r="D44" s="71">
        <f>D11+D43</f>
        <v>226467</v>
      </c>
      <c r="E44" s="77">
        <f>E11+E43</f>
        <v>304382</v>
      </c>
      <c r="F44" s="73"/>
      <c r="G44" s="71">
        <f>B44-C44</f>
        <v>2115</v>
      </c>
      <c r="H44" s="72">
        <f>D44-E44</f>
        <v>-77915</v>
      </c>
      <c r="I44" s="37">
        <f>IF(C44=0, "-", G44/C44)</f>
        <v>8.7198515769944335E-2</v>
      </c>
      <c r="J44" s="38">
        <f>IF(E44=0, "-", H44/E44)</f>
        <v>-0.25597768593412223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6"/>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198</v>
      </c>
      <c r="B7" s="65">
        <v>27</v>
      </c>
      <c r="C7" s="34">
        <f>IF(B12=0, "-", B7/B12)</f>
        <v>0.2288135593220339</v>
      </c>
      <c r="D7" s="65">
        <v>14</v>
      </c>
      <c r="E7" s="9">
        <f>IF(D12=0, "-", D7/D12)</f>
        <v>0.1728395061728395</v>
      </c>
      <c r="F7" s="81">
        <v>168</v>
      </c>
      <c r="G7" s="34">
        <f>IF(F12=0, "-", F7/F12)</f>
        <v>0.15245009074410162</v>
      </c>
      <c r="H7" s="65">
        <v>234</v>
      </c>
      <c r="I7" s="9">
        <f>IF(H12=0, "-", H7/H12)</f>
        <v>0.15641711229946523</v>
      </c>
      <c r="J7" s="8">
        <f>IF(D7=0, "-", IF((B7-D7)/D7&lt;10, (B7-D7)/D7, "&gt;999%"))</f>
        <v>0.9285714285714286</v>
      </c>
      <c r="K7" s="9">
        <f>IF(H7=0, "-", IF((F7-H7)/H7&lt;10, (F7-H7)/H7, "&gt;999%"))</f>
        <v>-0.28205128205128205</v>
      </c>
    </row>
    <row r="8" spans="1:11" x14ac:dyDescent="0.2">
      <c r="A8" s="7" t="s">
        <v>199</v>
      </c>
      <c r="B8" s="65">
        <v>0</v>
      </c>
      <c r="C8" s="34">
        <f>IF(B12=0, "-", B8/B12)</f>
        <v>0</v>
      </c>
      <c r="D8" s="65">
        <v>0</v>
      </c>
      <c r="E8" s="9">
        <f>IF(D12=0, "-", D8/D12)</f>
        <v>0</v>
      </c>
      <c r="F8" s="81">
        <v>0</v>
      </c>
      <c r="G8" s="34">
        <f>IF(F12=0, "-", F8/F12)</f>
        <v>0</v>
      </c>
      <c r="H8" s="65">
        <v>1</v>
      </c>
      <c r="I8" s="9">
        <f>IF(H12=0, "-", H8/H12)</f>
        <v>6.6844919786096253E-4</v>
      </c>
      <c r="J8" s="8" t="str">
        <f>IF(D8=0, "-", IF((B8-D8)/D8&lt;10, (B8-D8)/D8, "&gt;999%"))</f>
        <v>-</v>
      </c>
      <c r="K8" s="9">
        <f>IF(H8=0, "-", IF((F8-H8)/H8&lt;10, (F8-H8)/H8, "&gt;999%"))</f>
        <v>-1</v>
      </c>
    </row>
    <row r="9" spans="1:11" x14ac:dyDescent="0.2">
      <c r="A9" s="7" t="s">
        <v>200</v>
      </c>
      <c r="B9" s="65">
        <v>87</v>
      </c>
      <c r="C9" s="34">
        <f>IF(B12=0, "-", B9/B12)</f>
        <v>0.73728813559322037</v>
      </c>
      <c r="D9" s="65">
        <v>60</v>
      </c>
      <c r="E9" s="9">
        <f>IF(D12=0, "-", D9/D12)</f>
        <v>0.7407407407407407</v>
      </c>
      <c r="F9" s="81">
        <v>850</v>
      </c>
      <c r="G9" s="34">
        <f>IF(F12=0, "-", F9/F12)</f>
        <v>0.77132486388384758</v>
      </c>
      <c r="H9" s="65">
        <v>1170</v>
      </c>
      <c r="I9" s="9">
        <f>IF(H12=0, "-", H9/H12)</f>
        <v>0.78208556149732622</v>
      </c>
      <c r="J9" s="8">
        <f>IF(D9=0, "-", IF((B9-D9)/D9&lt;10, (B9-D9)/D9, "&gt;999%"))</f>
        <v>0.45</v>
      </c>
      <c r="K9" s="9">
        <f>IF(H9=0, "-", IF((F9-H9)/H9&lt;10, (F9-H9)/H9, "&gt;999%"))</f>
        <v>-0.27350427350427353</v>
      </c>
    </row>
    <row r="10" spans="1:11" x14ac:dyDescent="0.2">
      <c r="A10" s="7" t="s">
        <v>201</v>
      </c>
      <c r="B10" s="65">
        <v>4</v>
      </c>
      <c r="C10" s="34">
        <f>IF(B12=0, "-", B10/B12)</f>
        <v>3.3898305084745763E-2</v>
      </c>
      <c r="D10" s="65">
        <v>7</v>
      </c>
      <c r="E10" s="9">
        <f>IF(D12=0, "-", D10/D12)</f>
        <v>8.6419753086419748E-2</v>
      </c>
      <c r="F10" s="81">
        <v>84</v>
      </c>
      <c r="G10" s="34">
        <f>IF(F12=0, "-", F10/F12)</f>
        <v>7.6225045372050812E-2</v>
      </c>
      <c r="H10" s="65">
        <v>91</v>
      </c>
      <c r="I10" s="9">
        <f>IF(H12=0, "-", H10/H12)</f>
        <v>6.0828877005347594E-2</v>
      </c>
      <c r="J10" s="8">
        <f>IF(D10=0, "-", IF((B10-D10)/D10&lt;10, (B10-D10)/D10, "&gt;999%"))</f>
        <v>-0.42857142857142855</v>
      </c>
      <c r="K10" s="9">
        <f>IF(H10=0, "-", IF((F10-H10)/H10&lt;10, (F10-H10)/H10, "&gt;999%"))</f>
        <v>-7.6923076923076927E-2</v>
      </c>
    </row>
    <row r="11" spans="1:11" x14ac:dyDescent="0.2">
      <c r="A11" s="2"/>
      <c r="B11" s="68"/>
      <c r="C11" s="33"/>
      <c r="D11" s="68"/>
      <c r="E11" s="6"/>
      <c r="F11" s="82"/>
      <c r="G11" s="33"/>
      <c r="H11" s="68"/>
      <c r="I11" s="6"/>
      <c r="J11" s="5"/>
      <c r="K11" s="6"/>
    </row>
    <row r="12" spans="1:11" s="43" customFormat="1" x14ac:dyDescent="0.2">
      <c r="A12" s="162" t="s">
        <v>633</v>
      </c>
      <c r="B12" s="71">
        <f>SUM(B7:B11)</f>
        <v>118</v>
      </c>
      <c r="C12" s="40">
        <f>B12/26370</f>
        <v>4.4747819491846794E-3</v>
      </c>
      <c r="D12" s="71">
        <f>SUM(D7:D11)</f>
        <v>81</v>
      </c>
      <c r="E12" s="41">
        <f>D12/24255</f>
        <v>3.3395176252319111E-3</v>
      </c>
      <c r="F12" s="77">
        <f>SUM(F7:F11)</f>
        <v>1102</v>
      </c>
      <c r="G12" s="42">
        <f>F12/226467</f>
        <v>4.8660511244463869E-3</v>
      </c>
      <c r="H12" s="71">
        <f>SUM(H7:H11)</f>
        <v>1496</v>
      </c>
      <c r="I12" s="41">
        <f>H12/304382</f>
        <v>4.9148767009875747E-3</v>
      </c>
      <c r="J12" s="37">
        <f>IF(D12=0, "-", IF((B12-D12)/D12&lt;10, (B12-D12)/D12, "&gt;999%"))</f>
        <v>0.4567901234567901</v>
      </c>
      <c r="K12" s="38">
        <f>IF(H12=0, "-", IF((F12-H12)/H12&lt;10, (F12-H12)/H12, "&gt;999%"))</f>
        <v>-0.26336898395721925</v>
      </c>
    </row>
    <row r="13" spans="1:11" x14ac:dyDescent="0.2">
      <c r="B13" s="83"/>
      <c r="D13" s="83"/>
      <c r="F13" s="83"/>
      <c r="H13" s="83"/>
    </row>
    <row r="14" spans="1:11" s="43" customFormat="1" x14ac:dyDescent="0.2">
      <c r="A14" s="162" t="s">
        <v>633</v>
      </c>
      <c r="B14" s="71">
        <v>118</v>
      </c>
      <c r="C14" s="40">
        <f>B14/26370</f>
        <v>4.4747819491846794E-3</v>
      </c>
      <c r="D14" s="71">
        <v>81</v>
      </c>
      <c r="E14" s="41">
        <f>D14/24255</f>
        <v>3.3395176252319111E-3</v>
      </c>
      <c r="F14" s="77">
        <v>1102</v>
      </c>
      <c r="G14" s="42">
        <f>F14/226467</f>
        <v>4.8660511244463869E-3</v>
      </c>
      <c r="H14" s="71">
        <v>1496</v>
      </c>
      <c r="I14" s="41">
        <f>H14/304382</f>
        <v>4.9148767009875747E-3</v>
      </c>
      <c r="J14" s="37">
        <f>IF(D14=0, "-", IF((B14-D14)/D14&lt;10, (B14-D14)/D14, "&gt;999%"))</f>
        <v>0.4567901234567901</v>
      </c>
      <c r="K14" s="38">
        <f>IF(H14=0, "-", IF((F14-H14)/H14&lt;10, (F14-H14)/H14, "&gt;999%"))</f>
        <v>-0.26336898395721925</v>
      </c>
    </row>
    <row r="15" spans="1:11" x14ac:dyDescent="0.2">
      <c r="B15" s="83"/>
      <c r="D15" s="83"/>
      <c r="F15" s="83"/>
      <c r="H15" s="83"/>
    </row>
    <row r="16" spans="1:11" ht="15.75" x14ac:dyDescent="0.25">
      <c r="A16" s="164" t="s">
        <v>114</v>
      </c>
      <c r="B16" s="196" t="s">
        <v>1</v>
      </c>
      <c r="C16" s="200"/>
      <c r="D16" s="200"/>
      <c r="E16" s="197"/>
      <c r="F16" s="196" t="s">
        <v>14</v>
      </c>
      <c r="G16" s="200"/>
      <c r="H16" s="200"/>
      <c r="I16" s="197"/>
      <c r="J16" s="196" t="s">
        <v>15</v>
      </c>
      <c r="K16" s="197"/>
    </row>
    <row r="17" spans="1:11" x14ac:dyDescent="0.2">
      <c r="A17" s="22"/>
      <c r="B17" s="196">
        <f>VALUE(RIGHT($B$2, 4))</f>
        <v>2020</v>
      </c>
      <c r="C17" s="197"/>
      <c r="D17" s="196">
        <f>B17-1</f>
        <v>2019</v>
      </c>
      <c r="E17" s="204"/>
      <c r="F17" s="196">
        <f>B17</f>
        <v>2020</v>
      </c>
      <c r="G17" s="204"/>
      <c r="H17" s="196">
        <f>D17</f>
        <v>2019</v>
      </c>
      <c r="I17" s="204"/>
      <c r="J17" s="140" t="s">
        <v>4</v>
      </c>
      <c r="K17" s="141" t="s">
        <v>2</v>
      </c>
    </row>
    <row r="18" spans="1:11" x14ac:dyDescent="0.2">
      <c r="A18" s="163" t="s">
        <v>138</v>
      </c>
      <c r="B18" s="61" t="s">
        <v>12</v>
      </c>
      <c r="C18" s="62" t="s">
        <v>13</v>
      </c>
      <c r="D18" s="61" t="s">
        <v>12</v>
      </c>
      <c r="E18" s="63" t="s">
        <v>13</v>
      </c>
      <c r="F18" s="62" t="s">
        <v>12</v>
      </c>
      <c r="G18" s="62" t="s">
        <v>13</v>
      </c>
      <c r="H18" s="61" t="s">
        <v>12</v>
      </c>
      <c r="I18" s="63" t="s">
        <v>13</v>
      </c>
      <c r="J18" s="61"/>
      <c r="K18" s="63"/>
    </row>
    <row r="19" spans="1:11" x14ac:dyDescent="0.2">
      <c r="A19" s="7" t="s">
        <v>202</v>
      </c>
      <c r="B19" s="65">
        <v>14</v>
      </c>
      <c r="C19" s="34">
        <f>IF(B35=0, "-", B19/B35)</f>
        <v>1.4598540145985401E-2</v>
      </c>
      <c r="D19" s="65">
        <v>0</v>
      </c>
      <c r="E19" s="9">
        <f>IF(D35=0, "-", D19/D35)</f>
        <v>0</v>
      </c>
      <c r="F19" s="81">
        <v>66</v>
      </c>
      <c r="G19" s="34">
        <f>IF(F35=0, "-", F19/F35)</f>
        <v>8.3926754832146493E-3</v>
      </c>
      <c r="H19" s="65">
        <v>1</v>
      </c>
      <c r="I19" s="9">
        <f>IF(H35=0, "-", H19/H35)</f>
        <v>6.0027612701842847E-5</v>
      </c>
      <c r="J19" s="8" t="str">
        <f t="shared" ref="J19:J33" si="0">IF(D19=0, "-", IF((B19-D19)/D19&lt;10, (B19-D19)/D19, "&gt;999%"))</f>
        <v>-</v>
      </c>
      <c r="K19" s="9" t="str">
        <f t="shared" ref="K19:K33" si="1">IF(H19=0, "-", IF((F19-H19)/H19&lt;10, (F19-H19)/H19, "&gt;999%"))</f>
        <v>&gt;999%</v>
      </c>
    </row>
    <row r="20" spans="1:11" x14ac:dyDescent="0.2">
      <c r="A20" s="7" t="s">
        <v>203</v>
      </c>
      <c r="B20" s="65">
        <v>0</v>
      </c>
      <c r="C20" s="34">
        <f>IF(B35=0, "-", B20/B35)</f>
        <v>0</v>
      </c>
      <c r="D20" s="65">
        <v>0</v>
      </c>
      <c r="E20" s="9">
        <f>IF(D35=0, "-", D20/D35)</f>
        <v>0</v>
      </c>
      <c r="F20" s="81">
        <v>0</v>
      </c>
      <c r="G20" s="34">
        <f>IF(F35=0, "-", F20/F35)</f>
        <v>0</v>
      </c>
      <c r="H20" s="65">
        <v>7</v>
      </c>
      <c r="I20" s="9">
        <f>IF(H35=0, "-", H20/H35)</f>
        <v>4.2019328891289992E-4</v>
      </c>
      <c r="J20" s="8" t="str">
        <f t="shared" si="0"/>
        <v>-</v>
      </c>
      <c r="K20" s="9">
        <f t="shared" si="1"/>
        <v>-1</v>
      </c>
    </row>
    <row r="21" spans="1:11" x14ac:dyDescent="0.2">
      <c r="A21" s="7" t="s">
        <v>204</v>
      </c>
      <c r="B21" s="65">
        <v>5</v>
      </c>
      <c r="C21" s="34">
        <f>IF(B35=0, "-", B21/B35)</f>
        <v>5.2137643378519288E-3</v>
      </c>
      <c r="D21" s="65">
        <v>20</v>
      </c>
      <c r="E21" s="9">
        <f>IF(D35=0, "-", D21/D35)</f>
        <v>1.7467248908296942E-2</v>
      </c>
      <c r="F21" s="81">
        <v>58</v>
      </c>
      <c r="G21" s="34">
        <f>IF(F35=0, "-", F21/F35)</f>
        <v>7.3753814852492369E-3</v>
      </c>
      <c r="H21" s="65">
        <v>249</v>
      </c>
      <c r="I21" s="9">
        <f>IF(H35=0, "-", H21/H35)</f>
        <v>1.4946875562758869E-2</v>
      </c>
      <c r="J21" s="8">
        <f t="shared" si="0"/>
        <v>-0.75</v>
      </c>
      <c r="K21" s="9">
        <f t="shared" si="1"/>
        <v>-0.76706827309236947</v>
      </c>
    </row>
    <row r="22" spans="1:11" x14ac:dyDescent="0.2">
      <c r="A22" s="7" t="s">
        <v>205</v>
      </c>
      <c r="B22" s="65">
        <v>73</v>
      </c>
      <c r="C22" s="34">
        <f>IF(B35=0, "-", B22/B35)</f>
        <v>7.6120959332638169E-2</v>
      </c>
      <c r="D22" s="65">
        <v>78</v>
      </c>
      <c r="E22" s="9">
        <f>IF(D35=0, "-", D22/D35)</f>
        <v>6.8122270742358076E-2</v>
      </c>
      <c r="F22" s="81">
        <v>556</v>
      </c>
      <c r="G22" s="34">
        <f>IF(F35=0, "-", F22/F35)</f>
        <v>7.0701932858596134E-2</v>
      </c>
      <c r="H22" s="65">
        <v>1378</v>
      </c>
      <c r="I22" s="9">
        <f>IF(H35=0, "-", H22/H35)</f>
        <v>8.2718050303139445E-2</v>
      </c>
      <c r="J22" s="8">
        <f t="shared" si="0"/>
        <v>-6.4102564102564097E-2</v>
      </c>
      <c r="K22" s="9">
        <f t="shared" si="1"/>
        <v>-0.59651669085631354</v>
      </c>
    </row>
    <row r="23" spans="1:11" x14ac:dyDescent="0.2">
      <c r="A23" s="7" t="s">
        <v>206</v>
      </c>
      <c r="B23" s="65">
        <v>0</v>
      </c>
      <c r="C23" s="34">
        <f>IF(B35=0, "-", B23/B35)</f>
        <v>0</v>
      </c>
      <c r="D23" s="65">
        <v>38</v>
      </c>
      <c r="E23" s="9">
        <f>IF(D35=0, "-", D23/D35)</f>
        <v>3.3187772925764192E-2</v>
      </c>
      <c r="F23" s="81">
        <v>16</v>
      </c>
      <c r="G23" s="34">
        <f>IF(F35=0, "-", F23/F35)</f>
        <v>2.0345879959308239E-3</v>
      </c>
      <c r="H23" s="65">
        <v>2720</v>
      </c>
      <c r="I23" s="9">
        <f>IF(H35=0, "-", H23/H35)</f>
        <v>0.16327510654901253</v>
      </c>
      <c r="J23" s="8">
        <f t="shared" si="0"/>
        <v>-1</v>
      </c>
      <c r="K23" s="9">
        <f t="shared" si="1"/>
        <v>-0.99411764705882355</v>
      </c>
    </row>
    <row r="24" spans="1:11" x14ac:dyDescent="0.2">
      <c r="A24" s="7" t="s">
        <v>207</v>
      </c>
      <c r="B24" s="65">
        <v>139</v>
      </c>
      <c r="C24" s="34">
        <f>IF(B35=0, "-", B24/B35)</f>
        <v>0.14494264859228362</v>
      </c>
      <c r="D24" s="65">
        <v>138</v>
      </c>
      <c r="E24" s="9">
        <f>IF(D35=0, "-", D24/D35)</f>
        <v>0.1205240174672489</v>
      </c>
      <c r="F24" s="81">
        <v>1343</v>
      </c>
      <c r="G24" s="34">
        <f>IF(F35=0, "-", F24/F35)</f>
        <v>0.17077822990844355</v>
      </c>
      <c r="H24" s="65">
        <v>2383</v>
      </c>
      <c r="I24" s="9">
        <f>IF(H35=0, "-", H24/H35)</f>
        <v>0.14304580106849152</v>
      </c>
      <c r="J24" s="8">
        <f t="shared" si="0"/>
        <v>7.246376811594203E-3</v>
      </c>
      <c r="K24" s="9">
        <f t="shared" si="1"/>
        <v>-0.43642467477968949</v>
      </c>
    </row>
    <row r="25" spans="1:11" x14ac:dyDescent="0.2">
      <c r="A25" s="7" t="s">
        <v>208</v>
      </c>
      <c r="B25" s="65">
        <v>108</v>
      </c>
      <c r="C25" s="34">
        <f>IF(B35=0, "-", B25/B35)</f>
        <v>0.11261730969760167</v>
      </c>
      <c r="D25" s="65">
        <v>79</v>
      </c>
      <c r="E25" s="9">
        <f>IF(D35=0, "-", D25/D35)</f>
        <v>6.8995633187772923E-2</v>
      </c>
      <c r="F25" s="81">
        <v>823</v>
      </c>
      <c r="G25" s="34">
        <f>IF(F35=0, "-", F25/F35)</f>
        <v>0.10465412004069176</v>
      </c>
      <c r="H25" s="65">
        <v>1918</v>
      </c>
      <c r="I25" s="9">
        <f>IF(H35=0, "-", H25/H35)</f>
        <v>0.11513296116213458</v>
      </c>
      <c r="J25" s="8">
        <f t="shared" si="0"/>
        <v>0.36708860759493672</v>
      </c>
      <c r="K25" s="9">
        <f t="shared" si="1"/>
        <v>-0.57090719499478626</v>
      </c>
    </row>
    <row r="26" spans="1:11" x14ac:dyDescent="0.2">
      <c r="A26" s="7" t="s">
        <v>209</v>
      </c>
      <c r="B26" s="65">
        <v>163</v>
      </c>
      <c r="C26" s="34">
        <f>IF(B35=0, "-", B26/B35)</f>
        <v>0.16996871741397288</v>
      </c>
      <c r="D26" s="65">
        <v>70</v>
      </c>
      <c r="E26" s="9">
        <f>IF(D35=0, "-", D26/D35)</f>
        <v>6.1135371179039298E-2</v>
      </c>
      <c r="F26" s="81">
        <v>1197</v>
      </c>
      <c r="G26" s="34">
        <f>IF(F35=0, "-", F26/F35)</f>
        <v>0.15221261444557477</v>
      </c>
      <c r="H26" s="65">
        <v>765</v>
      </c>
      <c r="I26" s="9">
        <f>IF(H35=0, "-", H26/H35)</f>
        <v>4.5921123716909776E-2</v>
      </c>
      <c r="J26" s="8">
        <f t="shared" si="0"/>
        <v>1.3285714285714285</v>
      </c>
      <c r="K26" s="9">
        <f t="shared" si="1"/>
        <v>0.56470588235294117</v>
      </c>
    </row>
    <row r="27" spans="1:11" x14ac:dyDescent="0.2">
      <c r="A27" s="7" t="s">
        <v>210</v>
      </c>
      <c r="B27" s="65">
        <v>0</v>
      </c>
      <c r="C27" s="34">
        <f>IF(B35=0, "-", B27/B35)</f>
        <v>0</v>
      </c>
      <c r="D27" s="65">
        <v>15</v>
      </c>
      <c r="E27" s="9">
        <f>IF(D35=0, "-", D27/D35)</f>
        <v>1.3100436681222707E-2</v>
      </c>
      <c r="F27" s="81">
        <v>7</v>
      </c>
      <c r="G27" s="34">
        <f>IF(F35=0, "-", F27/F35)</f>
        <v>8.9013224821973553E-4</v>
      </c>
      <c r="H27" s="65">
        <v>261</v>
      </c>
      <c r="I27" s="9">
        <f>IF(H35=0, "-", H27/H35)</f>
        <v>1.5667206915180983E-2</v>
      </c>
      <c r="J27" s="8">
        <f t="shared" si="0"/>
        <v>-1</v>
      </c>
      <c r="K27" s="9">
        <f t="shared" si="1"/>
        <v>-0.97318007662835249</v>
      </c>
    </row>
    <row r="28" spans="1:11" x14ac:dyDescent="0.2">
      <c r="A28" s="7" t="s">
        <v>211</v>
      </c>
      <c r="B28" s="65">
        <v>19</v>
      </c>
      <c r="C28" s="34">
        <f>IF(B35=0, "-", B28/B35)</f>
        <v>1.9812304483837331E-2</v>
      </c>
      <c r="D28" s="65">
        <v>7</v>
      </c>
      <c r="E28" s="9">
        <f>IF(D35=0, "-", D28/D35)</f>
        <v>6.1135371179039302E-3</v>
      </c>
      <c r="F28" s="81">
        <v>160</v>
      </c>
      <c r="G28" s="34">
        <f>IF(F35=0, "-", F28/F35)</f>
        <v>2.0345879959308241E-2</v>
      </c>
      <c r="H28" s="65">
        <v>189</v>
      </c>
      <c r="I28" s="9">
        <f>IF(H35=0, "-", H28/H35)</f>
        <v>1.1345218800648298E-2</v>
      </c>
      <c r="J28" s="8">
        <f t="shared" si="0"/>
        <v>1.7142857142857142</v>
      </c>
      <c r="K28" s="9">
        <f t="shared" si="1"/>
        <v>-0.15343915343915343</v>
      </c>
    </row>
    <row r="29" spans="1:11" x14ac:dyDescent="0.2">
      <c r="A29" s="7" t="s">
        <v>212</v>
      </c>
      <c r="B29" s="65">
        <v>137</v>
      </c>
      <c r="C29" s="34">
        <f>IF(B35=0, "-", B29/B35)</f>
        <v>0.14285714285714285</v>
      </c>
      <c r="D29" s="65">
        <v>136</v>
      </c>
      <c r="E29" s="9">
        <f>IF(D35=0, "-", D29/D35)</f>
        <v>0.11877729257641921</v>
      </c>
      <c r="F29" s="81">
        <v>906</v>
      </c>
      <c r="G29" s="34">
        <f>IF(F35=0, "-", F29/F35)</f>
        <v>0.11520854526958291</v>
      </c>
      <c r="H29" s="65">
        <v>741</v>
      </c>
      <c r="I29" s="9">
        <f>IF(H35=0, "-", H29/H35)</f>
        <v>4.4480461012065549E-2</v>
      </c>
      <c r="J29" s="8">
        <f t="shared" si="0"/>
        <v>7.3529411764705881E-3</v>
      </c>
      <c r="K29" s="9">
        <f t="shared" si="1"/>
        <v>0.22267206477732793</v>
      </c>
    </row>
    <row r="30" spans="1:11" x14ac:dyDescent="0.2">
      <c r="A30" s="7" t="s">
        <v>213</v>
      </c>
      <c r="B30" s="65">
        <v>118</v>
      </c>
      <c r="C30" s="34">
        <f>IF(B35=0, "-", B30/B35)</f>
        <v>0.12304483837330553</v>
      </c>
      <c r="D30" s="65">
        <v>106</v>
      </c>
      <c r="E30" s="9">
        <f>IF(D35=0, "-", D30/D35)</f>
        <v>9.2576419213973804E-2</v>
      </c>
      <c r="F30" s="81">
        <v>874</v>
      </c>
      <c r="G30" s="34">
        <f>IF(F35=0, "-", F30/F35)</f>
        <v>0.11113936927772126</v>
      </c>
      <c r="H30" s="65">
        <v>2075</v>
      </c>
      <c r="I30" s="9">
        <f>IF(H35=0, "-", H30/H35)</f>
        <v>0.12455729635632391</v>
      </c>
      <c r="J30" s="8">
        <f t="shared" si="0"/>
        <v>0.11320754716981132</v>
      </c>
      <c r="K30" s="9">
        <f t="shared" si="1"/>
        <v>-0.5787951807228916</v>
      </c>
    </row>
    <row r="31" spans="1:11" x14ac:dyDescent="0.2">
      <c r="A31" s="7" t="s">
        <v>214</v>
      </c>
      <c r="B31" s="65">
        <v>0</v>
      </c>
      <c r="C31" s="34">
        <f>IF(B35=0, "-", B31/B35)</f>
        <v>0</v>
      </c>
      <c r="D31" s="65">
        <v>3</v>
      </c>
      <c r="E31" s="9">
        <f>IF(D35=0, "-", D31/D35)</f>
        <v>2.6200873362445414E-3</v>
      </c>
      <c r="F31" s="81">
        <v>20</v>
      </c>
      <c r="G31" s="34">
        <f>IF(F35=0, "-", F31/F35)</f>
        <v>2.5432349949135302E-3</v>
      </c>
      <c r="H31" s="65">
        <v>86</v>
      </c>
      <c r="I31" s="9">
        <f>IF(H35=0, "-", H31/H35)</f>
        <v>5.1623746923584847E-3</v>
      </c>
      <c r="J31" s="8">
        <f t="shared" si="0"/>
        <v>-1</v>
      </c>
      <c r="K31" s="9">
        <f t="shared" si="1"/>
        <v>-0.76744186046511631</v>
      </c>
    </row>
    <row r="32" spans="1:11" x14ac:dyDescent="0.2">
      <c r="A32" s="7" t="s">
        <v>215</v>
      </c>
      <c r="B32" s="65">
        <v>103</v>
      </c>
      <c r="C32" s="34">
        <f>IF(B35=0, "-", B32/B35)</f>
        <v>0.10740354535974973</v>
      </c>
      <c r="D32" s="65">
        <v>312</v>
      </c>
      <c r="E32" s="9">
        <f>IF(D35=0, "-", D32/D35)</f>
        <v>0.27248908296943231</v>
      </c>
      <c r="F32" s="81">
        <v>1172</v>
      </c>
      <c r="G32" s="34">
        <f>IF(F35=0, "-", F32/F35)</f>
        <v>0.14903357070193285</v>
      </c>
      <c r="H32" s="65">
        <v>2434</v>
      </c>
      <c r="I32" s="9">
        <f>IF(H35=0, "-", H32/H35)</f>
        <v>0.14610720931628549</v>
      </c>
      <c r="J32" s="8">
        <f t="shared" si="0"/>
        <v>-0.66987179487179482</v>
      </c>
      <c r="K32" s="9">
        <f t="shared" si="1"/>
        <v>-0.51848808545603942</v>
      </c>
    </row>
    <row r="33" spans="1:11" x14ac:dyDescent="0.2">
      <c r="A33" s="7" t="s">
        <v>216</v>
      </c>
      <c r="B33" s="65">
        <v>80</v>
      </c>
      <c r="C33" s="34">
        <f>IF(B35=0, "-", B33/B35)</f>
        <v>8.3420229405630861E-2</v>
      </c>
      <c r="D33" s="65">
        <v>143</v>
      </c>
      <c r="E33" s="9">
        <f>IF(D35=0, "-", D33/D35)</f>
        <v>0.12489082969432315</v>
      </c>
      <c r="F33" s="81">
        <v>666</v>
      </c>
      <c r="G33" s="34">
        <f>IF(F35=0, "-", F33/F35)</f>
        <v>8.4689725330620552E-2</v>
      </c>
      <c r="H33" s="65">
        <v>1452</v>
      </c>
      <c r="I33" s="9">
        <f>IF(H35=0, "-", H33/H35)</f>
        <v>8.7160093643075809E-2</v>
      </c>
      <c r="J33" s="8">
        <f t="shared" si="0"/>
        <v>-0.44055944055944057</v>
      </c>
      <c r="K33" s="9">
        <f t="shared" si="1"/>
        <v>-0.54132231404958675</v>
      </c>
    </row>
    <row r="34" spans="1:11" x14ac:dyDescent="0.2">
      <c r="A34" s="2"/>
      <c r="B34" s="68"/>
      <c r="C34" s="33"/>
      <c r="D34" s="68"/>
      <c r="E34" s="6"/>
      <c r="F34" s="82"/>
      <c r="G34" s="33"/>
      <c r="H34" s="68"/>
      <c r="I34" s="6"/>
      <c r="J34" s="5"/>
      <c r="K34" s="6"/>
    </row>
    <row r="35" spans="1:11" s="43" customFormat="1" x14ac:dyDescent="0.2">
      <c r="A35" s="162" t="s">
        <v>632</v>
      </c>
      <c r="B35" s="71">
        <f>SUM(B19:B34)</f>
        <v>959</v>
      </c>
      <c r="C35" s="40">
        <f>B35/26370</f>
        <v>3.6367083807356843E-2</v>
      </c>
      <c r="D35" s="71">
        <f>SUM(D19:D34)</f>
        <v>1145</v>
      </c>
      <c r="E35" s="41">
        <f>D35/24255</f>
        <v>4.7206761492475775E-2</v>
      </c>
      <c r="F35" s="77">
        <f>SUM(F19:F34)</f>
        <v>7864</v>
      </c>
      <c r="G35" s="42">
        <f>F35/226467</f>
        <v>3.472470602780979E-2</v>
      </c>
      <c r="H35" s="71">
        <f>SUM(H19:H34)</f>
        <v>16659</v>
      </c>
      <c r="I35" s="41">
        <f>H35/304382</f>
        <v>5.4730568824700537E-2</v>
      </c>
      <c r="J35" s="37">
        <f>IF(D35=0, "-", IF((B35-D35)/D35&lt;10, (B35-D35)/D35, "&gt;999%"))</f>
        <v>-0.16244541484716157</v>
      </c>
      <c r="K35" s="38">
        <f>IF(H35=0, "-", IF((F35-H35)/H35&lt;10, (F35-H35)/H35, "&gt;999%"))</f>
        <v>-0.52794285371270788</v>
      </c>
    </row>
    <row r="36" spans="1:11" x14ac:dyDescent="0.2">
      <c r="B36" s="83"/>
      <c r="D36" s="83"/>
      <c r="F36" s="83"/>
      <c r="H36" s="83"/>
    </row>
    <row r="37" spans="1:11" x14ac:dyDescent="0.2">
      <c r="A37" s="163" t="s">
        <v>139</v>
      </c>
      <c r="B37" s="61" t="s">
        <v>12</v>
      </c>
      <c r="C37" s="62" t="s">
        <v>13</v>
      </c>
      <c r="D37" s="61" t="s">
        <v>12</v>
      </c>
      <c r="E37" s="63" t="s">
        <v>13</v>
      </c>
      <c r="F37" s="62" t="s">
        <v>12</v>
      </c>
      <c r="G37" s="62" t="s">
        <v>13</v>
      </c>
      <c r="H37" s="61" t="s">
        <v>12</v>
      </c>
      <c r="I37" s="63" t="s">
        <v>13</v>
      </c>
      <c r="J37" s="61"/>
      <c r="K37" s="63"/>
    </row>
    <row r="38" spans="1:11" x14ac:dyDescent="0.2">
      <c r="A38" s="7" t="s">
        <v>217</v>
      </c>
      <c r="B38" s="65">
        <v>9</v>
      </c>
      <c r="C38" s="34">
        <f>IF(B44=0, "-", B38/B44)</f>
        <v>0.18367346938775511</v>
      </c>
      <c r="D38" s="65">
        <v>2</v>
      </c>
      <c r="E38" s="9">
        <f>IF(D44=0, "-", D38/D44)</f>
        <v>5.7142857142857141E-2</v>
      </c>
      <c r="F38" s="81">
        <v>95</v>
      </c>
      <c r="G38" s="34">
        <f>IF(F44=0, "-", F38/F44)</f>
        <v>0.185546875</v>
      </c>
      <c r="H38" s="65">
        <v>52</v>
      </c>
      <c r="I38" s="9">
        <f>IF(H44=0, "-", H38/H44)</f>
        <v>8.4690553745928335E-2</v>
      </c>
      <c r="J38" s="8">
        <f>IF(D38=0, "-", IF((B38-D38)/D38&lt;10, (B38-D38)/D38, "&gt;999%"))</f>
        <v>3.5</v>
      </c>
      <c r="K38" s="9">
        <f>IF(H38=0, "-", IF((F38-H38)/H38&lt;10, (F38-H38)/H38, "&gt;999%"))</f>
        <v>0.82692307692307687</v>
      </c>
    </row>
    <row r="39" spans="1:11" x14ac:dyDescent="0.2">
      <c r="A39" s="7" t="s">
        <v>218</v>
      </c>
      <c r="B39" s="65">
        <v>0</v>
      </c>
      <c r="C39" s="34">
        <f>IF(B44=0, "-", B39/B44)</f>
        <v>0</v>
      </c>
      <c r="D39" s="65">
        <v>7</v>
      </c>
      <c r="E39" s="9">
        <f>IF(D44=0, "-", D39/D44)</f>
        <v>0.2</v>
      </c>
      <c r="F39" s="81">
        <v>7</v>
      </c>
      <c r="G39" s="34">
        <f>IF(F44=0, "-", F39/F44)</f>
        <v>1.3671875E-2</v>
      </c>
      <c r="H39" s="65">
        <v>23</v>
      </c>
      <c r="I39" s="9">
        <f>IF(H44=0, "-", H39/H44)</f>
        <v>3.7459283387622153E-2</v>
      </c>
      <c r="J39" s="8">
        <f>IF(D39=0, "-", IF((B39-D39)/D39&lt;10, (B39-D39)/D39, "&gt;999%"))</f>
        <v>-1</v>
      </c>
      <c r="K39" s="9">
        <f>IF(H39=0, "-", IF((F39-H39)/H39&lt;10, (F39-H39)/H39, "&gt;999%"))</f>
        <v>-0.69565217391304346</v>
      </c>
    </row>
    <row r="40" spans="1:11" x14ac:dyDescent="0.2">
      <c r="A40" s="7" t="s">
        <v>219</v>
      </c>
      <c r="B40" s="65">
        <v>40</v>
      </c>
      <c r="C40" s="34">
        <f>IF(B44=0, "-", B40/B44)</f>
        <v>0.81632653061224492</v>
      </c>
      <c r="D40" s="65">
        <v>26</v>
      </c>
      <c r="E40" s="9">
        <f>IF(D44=0, "-", D40/D44)</f>
        <v>0.74285714285714288</v>
      </c>
      <c r="F40" s="81">
        <v>344</v>
      </c>
      <c r="G40" s="34">
        <f>IF(F44=0, "-", F40/F44)</f>
        <v>0.671875</v>
      </c>
      <c r="H40" s="65">
        <v>516</v>
      </c>
      <c r="I40" s="9">
        <f>IF(H44=0, "-", H40/H44)</f>
        <v>0.8403908794788274</v>
      </c>
      <c r="J40" s="8">
        <f>IF(D40=0, "-", IF((B40-D40)/D40&lt;10, (B40-D40)/D40, "&gt;999%"))</f>
        <v>0.53846153846153844</v>
      </c>
      <c r="K40" s="9">
        <f>IF(H40=0, "-", IF((F40-H40)/H40&lt;10, (F40-H40)/H40, "&gt;999%"))</f>
        <v>-0.33333333333333331</v>
      </c>
    </row>
    <row r="41" spans="1:11" x14ac:dyDescent="0.2">
      <c r="A41" s="7" t="s">
        <v>220</v>
      </c>
      <c r="B41" s="65">
        <v>0</v>
      </c>
      <c r="C41" s="34">
        <f>IF(B44=0, "-", B41/B44)</f>
        <v>0</v>
      </c>
      <c r="D41" s="65">
        <v>0</v>
      </c>
      <c r="E41" s="9">
        <f>IF(D44=0, "-", D41/D44)</f>
        <v>0</v>
      </c>
      <c r="F41" s="81">
        <v>0</v>
      </c>
      <c r="G41" s="34">
        <f>IF(F44=0, "-", F41/F44)</f>
        <v>0</v>
      </c>
      <c r="H41" s="65">
        <v>22</v>
      </c>
      <c r="I41" s="9">
        <f>IF(H44=0, "-", H41/H44)</f>
        <v>3.5830618892508145E-2</v>
      </c>
      <c r="J41" s="8" t="str">
        <f>IF(D41=0, "-", IF((B41-D41)/D41&lt;10, (B41-D41)/D41, "&gt;999%"))</f>
        <v>-</v>
      </c>
      <c r="K41" s="9">
        <f>IF(H41=0, "-", IF((F41-H41)/H41&lt;10, (F41-H41)/H41, "&gt;999%"))</f>
        <v>-1</v>
      </c>
    </row>
    <row r="42" spans="1:11" x14ac:dyDescent="0.2">
      <c r="A42" s="7" t="s">
        <v>221</v>
      </c>
      <c r="B42" s="65">
        <v>0</v>
      </c>
      <c r="C42" s="34">
        <f>IF(B44=0, "-", B42/B44)</f>
        <v>0</v>
      </c>
      <c r="D42" s="65">
        <v>0</v>
      </c>
      <c r="E42" s="9">
        <f>IF(D44=0, "-", D42/D44)</f>
        <v>0</v>
      </c>
      <c r="F42" s="81">
        <v>66</v>
      </c>
      <c r="G42" s="34">
        <f>IF(F44=0, "-", F42/F44)</f>
        <v>0.12890625</v>
      </c>
      <c r="H42" s="65">
        <v>1</v>
      </c>
      <c r="I42" s="9">
        <f>IF(H44=0, "-", H42/H44)</f>
        <v>1.6286644951140066E-3</v>
      </c>
      <c r="J42" s="8" t="str">
        <f>IF(D42=0, "-", IF((B42-D42)/D42&lt;10, (B42-D42)/D42, "&gt;999%"))</f>
        <v>-</v>
      </c>
      <c r="K42" s="9" t="str">
        <f>IF(H42=0, "-", IF((F42-H42)/H42&lt;10, (F42-H42)/H42, "&gt;999%"))</f>
        <v>&gt;999%</v>
      </c>
    </row>
    <row r="43" spans="1:11" x14ac:dyDescent="0.2">
      <c r="A43" s="2"/>
      <c r="B43" s="68"/>
      <c r="C43" s="33"/>
      <c r="D43" s="68"/>
      <c r="E43" s="6"/>
      <c r="F43" s="82"/>
      <c r="G43" s="33"/>
      <c r="H43" s="68"/>
      <c r="I43" s="6"/>
      <c r="J43" s="5"/>
      <c r="K43" s="6"/>
    </row>
    <row r="44" spans="1:11" s="43" customFormat="1" x14ac:dyDescent="0.2">
      <c r="A44" s="162" t="s">
        <v>631</v>
      </c>
      <c r="B44" s="71">
        <f>SUM(B38:B43)</f>
        <v>49</v>
      </c>
      <c r="C44" s="40">
        <f>B44/26370</f>
        <v>1.8581721653394008E-3</v>
      </c>
      <c r="D44" s="71">
        <f>SUM(D38:D43)</f>
        <v>35</v>
      </c>
      <c r="E44" s="41">
        <f>D44/24255</f>
        <v>1.443001443001443E-3</v>
      </c>
      <c r="F44" s="77">
        <f>SUM(F38:F43)</f>
        <v>512</v>
      </c>
      <c r="G44" s="42">
        <f>F44/226467</f>
        <v>2.260815041485073E-3</v>
      </c>
      <c r="H44" s="71">
        <f>SUM(H38:H43)</f>
        <v>614</v>
      </c>
      <c r="I44" s="41">
        <f>H44/304382</f>
        <v>2.0172020684534565E-3</v>
      </c>
      <c r="J44" s="37">
        <f>IF(D44=0, "-", IF((B44-D44)/D44&lt;10, (B44-D44)/D44, "&gt;999%"))</f>
        <v>0.4</v>
      </c>
      <c r="K44" s="38">
        <f>IF(H44=0, "-", IF((F44-H44)/H44&lt;10, (F44-H44)/H44, "&gt;999%"))</f>
        <v>-0.16612377850162866</v>
      </c>
    </row>
    <row r="45" spans="1:11" x14ac:dyDescent="0.2">
      <c r="B45" s="83"/>
      <c r="D45" s="83"/>
      <c r="F45" s="83"/>
      <c r="H45" s="83"/>
    </row>
    <row r="46" spans="1:11" s="43" customFormat="1" x14ac:dyDescent="0.2">
      <c r="A46" s="162" t="s">
        <v>630</v>
      </c>
      <c r="B46" s="71">
        <v>1008</v>
      </c>
      <c r="C46" s="40">
        <f>B46/26370</f>
        <v>3.8225255972696243E-2</v>
      </c>
      <c r="D46" s="71">
        <v>1180</v>
      </c>
      <c r="E46" s="41">
        <f>D46/24255</f>
        <v>4.8649762935477223E-2</v>
      </c>
      <c r="F46" s="77">
        <v>8376</v>
      </c>
      <c r="G46" s="42">
        <f>F46/226467</f>
        <v>3.6985521069294862E-2</v>
      </c>
      <c r="H46" s="71">
        <v>17273</v>
      </c>
      <c r="I46" s="41">
        <f>H46/304382</f>
        <v>5.6747770893153998E-2</v>
      </c>
      <c r="J46" s="37">
        <f>IF(D46=0, "-", IF((B46-D46)/D46&lt;10, (B46-D46)/D46, "&gt;999%"))</f>
        <v>-0.14576271186440679</v>
      </c>
      <c r="K46" s="38">
        <f>IF(H46=0, "-", IF((F46-H46)/H46&lt;10, (F46-H46)/H46, "&gt;999%"))</f>
        <v>-0.51508134082093437</v>
      </c>
    </row>
    <row r="47" spans="1:11" x14ac:dyDescent="0.2">
      <c r="B47" s="83"/>
      <c r="D47" s="83"/>
      <c r="F47" s="83"/>
      <c r="H47" s="83"/>
    </row>
    <row r="48" spans="1:11" ht="15.75" x14ac:dyDescent="0.25">
      <c r="A48" s="164" t="s">
        <v>115</v>
      </c>
      <c r="B48" s="196" t="s">
        <v>1</v>
      </c>
      <c r="C48" s="200"/>
      <c r="D48" s="200"/>
      <c r="E48" s="197"/>
      <c r="F48" s="196" t="s">
        <v>14</v>
      </c>
      <c r="G48" s="200"/>
      <c r="H48" s="200"/>
      <c r="I48" s="197"/>
      <c r="J48" s="196" t="s">
        <v>15</v>
      </c>
      <c r="K48" s="197"/>
    </row>
    <row r="49" spans="1:11" x14ac:dyDescent="0.2">
      <c r="A49" s="22"/>
      <c r="B49" s="196">
        <f>VALUE(RIGHT($B$2, 4))</f>
        <v>2020</v>
      </c>
      <c r="C49" s="197"/>
      <c r="D49" s="196">
        <f>B49-1</f>
        <v>2019</v>
      </c>
      <c r="E49" s="204"/>
      <c r="F49" s="196">
        <f>B49</f>
        <v>2020</v>
      </c>
      <c r="G49" s="204"/>
      <c r="H49" s="196">
        <f>D49</f>
        <v>2019</v>
      </c>
      <c r="I49" s="204"/>
      <c r="J49" s="140" t="s">
        <v>4</v>
      </c>
      <c r="K49" s="141" t="s">
        <v>2</v>
      </c>
    </row>
    <row r="50" spans="1:11" x14ac:dyDescent="0.2">
      <c r="A50" s="163" t="s">
        <v>140</v>
      </c>
      <c r="B50" s="61" t="s">
        <v>12</v>
      </c>
      <c r="C50" s="62" t="s">
        <v>13</v>
      </c>
      <c r="D50" s="61" t="s">
        <v>12</v>
      </c>
      <c r="E50" s="63" t="s">
        <v>13</v>
      </c>
      <c r="F50" s="62" t="s">
        <v>12</v>
      </c>
      <c r="G50" s="62" t="s">
        <v>13</v>
      </c>
      <c r="H50" s="61" t="s">
        <v>12</v>
      </c>
      <c r="I50" s="63" t="s">
        <v>13</v>
      </c>
      <c r="J50" s="61"/>
      <c r="K50" s="63"/>
    </row>
    <row r="51" spans="1:11" x14ac:dyDescent="0.2">
      <c r="A51" s="7" t="s">
        <v>222</v>
      </c>
      <c r="B51" s="65">
        <v>6</v>
      </c>
      <c r="C51" s="34">
        <f>IF(B74=0, "-", B51/B74)</f>
        <v>2.3337222870478411E-3</v>
      </c>
      <c r="D51" s="65">
        <v>2</v>
      </c>
      <c r="E51" s="9">
        <f>IF(D74=0, "-", D51/D74)</f>
        <v>6.7453625632377741E-4</v>
      </c>
      <c r="F51" s="81">
        <v>51</v>
      </c>
      <c r="G51" s="34">
        <f>IF(F74=0, "-", F51/F74)</f>
        <v>2.0488510364775831E-3</v>
      </c>
      <c r="H51" s="65">
        <v>66</v>
      </c>
      <c r="I51" s="9">
        <f>IF(H74=0, "-", H51/H74)</f>
        <v>1.549332143947041E-3</v>
      </c>
      <c r="J51" s="8">
        <f t="shared" ref="J51:J72" si="2">IF(D51=0, "-", IF((B51-D51)/D51&lt;10, (B51-D51)/D51, "&gt;999%"))</f>
        <v>2</v>
      </c>
      <c r="K51" s="9">
        <f t="shared" ref="K51:K72" si="3">IF(H51=0, "-", IF((F51-H51)/H51&lt;10, (F51-H51)/H51, "&gt;999%"))</f>
        <v>-0.22727272727272727</v>
      </c>
    </row>
    <row r="52" spans="1:11" x14ac:dyDescent="0.2">
      <c r="A52" s="7" t="s">
        <v>223</v>
      </c>
      <c r="B52" s="65">
        <v>29</v>
      </c>
      <c r="C52" s="34">
        <f>IF(B74=0, "-", B52/B74)</f>
        <v>1.1279657720731234E-2</v>
      </c>
      <c r="D52" s="65">
        <v>108</v>
      </c>
      <c r="E52" s="9">
        <f>IF(D74=0, "-", D52/D74)</f>
        <v>3.6424957841483981E-2</v>
      </c>
      <c r="F52" s="81">
        <v>725</v>
      </c>
      <c r="G52" s="34">
        <f>IF(F74=0, "-", F52/F74)</f>
        <v>2.9125823557769565E-2</v>
      </c>
      <c r="H52" s="65">
        <v>1578</v>
      </c>
      <c r="I52" s="9">
        <f>IF(H74=0, "-", H52/H74)</f>
        <v>3.7043123078006529E-2</v>
      </c>
      <c r="J52" s="8">
        <f t="shared" si="2"/>
        <v>-0.73148148148148151</v>
      </c>
      <c r="K52" s="9">
        <f t="shared" si="3"/>
        <v>-0.54055766793409377</v>
      </c>
    </row>
    <row r="53" spans="1:11" x14ac:dyDescent="0.2">
      <c r="A53" s="7" t="s">
        <v>224</v>
      </c>
      <c r="B53" s="65">
        <v>0</v>
      </c>
      <c r="C53" s="34">
        <f>IF(B74=0, "-", B53/B74)</f>
        <v>0</v>
      </c>
      <c r="D53" s="65">
        <v>51</v>
      </c>
      <c r="E53" s="9">
        <f>IF(D74=0, "-", D53/D74)</f>
        <v>1.7200674536256323E-2</v>
      </c>
      <c r="F53" s="81">
        <v>519</v>
      </c>
      <c r="G53" s="34">
        <f>IF(F74=0, "-", F53/F74)</f>
        <v>2.0850072312389521E-2</v>
      </c>
      <c r="H53" s="65">
        <v>1662</v>
      </c>
      <c r="I53" s="9">
        <f>IF(H74=0, "-", H53/H74)</f>
        <v>3.9015000352120945E-2</v>
      </c>
      <c r="J53" s="8">
        <f t="shared" si="2"/>
        <v>-1</v>
      </c>
      <c r="K53" s="9">
        <f t="shared" si="3"/>
        <v>-0.68772563176895307</v>
      </c>
    </row>
    <row r="54" spans="1:11" x14ac:dyDescent="0.2">
      <c r="A54" s="7" t="s">
        <v>225</v>
      </c>
      <c r="B54" s="65">
        <v>204</v>
      </c>
      <c r="C54" s="34">
        <f>IF(B74=0, "-", B54/B74)</f>
        <v>7.934655775962661E-2</v>
      </c>
      <c r="D54" s="65">
        <v>299</v>
      </c>
      <c r="E54" s="9">
        <f>IF(D74=0, "-", D54/D74)</f>
        <v>0.10084317032040473</v>
      </c>
      <c r="F54" s="81">
        <v>1988</v>
      </c>
      <c r="G54" s="34">
        <f>IF(F74=0, "-", F54/F74)</f>
        <v>7.9865016872890895E-2</v>
      </c>
      <c r="H54" s="65">
        <v>3677</v>
      </c>
      <c r="I54" s="9">
        <f>IF(H74=0, "-", H54/H74)</f>
        <v>8.6316580201413182E-2</v>
      </c>
      <c r="J54" s="8">
        <f t="shared" si="2"/>
        <v>-0.31772575250836121</v>
      </c>
      <c r="K54" s="9">
        <f t="shared" si="3"/>
        <v>-0.45934185477291273</v>
      </c>
    </row>
    <row r="55" spans="1:11" x14ac:dyDescent="0.2">
      <c r="A55" s="7" t="s">
        <v>226</v>
      </c>
      <c r="B55" s="65">
        <v>13</v>
      </c>
      <c r="C55" s="34">
        <f>IF(B74=0, "-", B55/B74)</f>
        <v>5.0563982886036559E-3</v>
      </c>
      <c r="D55" s="65">
        <v>33</v>
      </c>
      <c r="E55" s="9">
        <f>IF(D74=0, "-", D55/D74)</f>
        <v>1.1129848229342328E-2</v>
      </c>
      <c r="F55" s="81">
        <v>371</v>
      </c>
      <c r="G55" s="34">
        <f>IF(F74=0, "-", F55/F74)</f>
        <v>1.4904386951631047E-2</v>
      </c>
      <c r="H55" s="65">
        <v>696</v>
      </c>
      <c r="I55" s="9">
        <f>IF(H74=0, "-", H55/H74)</f>
        <v>1.6338411699805159E-2</v>
      </c>
      <c r="J55" s="8">
        <f t="shared" si="2"/>
        <v>-0.60606060606060608</v>
      </c>
      <c r="K55" s="9">
        <f t="shared" si="3"/>
        <v>-0.46695402298850575</v>
      </c>
    </row>
    <row r="56" spans="1:11" x14ac:dyDescent="0.2">
      <c r="A56" s="7" t="s">
        <v>227</v>
      </c>
      <c r="B56" s="65">
        <v>665</v>
      </c>
      <c r="C56" s="34">
        <f>IF(B74=0, "-", B56/B74)</f>
        <v>0.25865422014780243</v>
      </c>
      <c r="D56" s="65">
        <v>554</v>
      </c>
      <c r="E56" s="9">
        <f>IF(D74=0, "-", D56/D74)</f>
        <v>0.18684654300168635</v>
      </c>
      <c r="F56" s="81">
        <v>4558</v>
      </c>
      <c r="G56" s="34">
        <f>IF(F74=0, "-", F56/F74)</f>
        <v>0.18311103969146714</v>
      </c>
      <c r="H56" s="65">
        <v>7246</v>
      </c>
      <c r="I56" s="9">
        <f>IF(H74=0, "-", H56/H74)</f>
        <v>0.1700978896218221</v>
      </c>
      <c r="J56" s="8">
        <f t="shared" si="2"/>
        <v>0.2003610108303249</v>
      </c>
      <c r="K56" s="9">
        <f t="shared" si="3"/>
        <v>-0.37096329009108475</v>
      </c>
    </row>
    <row r="57" spans="1:11" x14ac:dyDescent="0.2">
      <c r="A57" s="7" t="s">
        <v>228</v>
      </c>
      <c r="B57" s="65">
        <v>11</v>
      </c>
      <c r="C57" s="34">
        <f>IF(B74=0, "-", B57/B74)</f>
        <v>4.2784908595877094E-3</v>
      </c>
      <c r="D57" s="65">
        <v>13</v>
      </c>
      <c r="E57" s="9">
        <f>IF(D74=0, "-", D57/D74)</f>
        <v>4.3844856661045531E-3</v>
      </c>
      <c r="F57" s="81">
        <v>113</v>
      </c>
      <c r="G57" s="34">
        <f>IF(F74=0, "-", F57/F74)</f>
        <v>4.5396111200385666E-3</v>
      </c>
      <c r="H57" s="65">
        <v>173</v>
      </c>
      <c r="I57" s="9">
        <f>IF(H74=0, "-", H57/H74)</f>
        <v>4.0611281954975468E-3</v>
      </c>
      <c r="J57" s="8">
        <f t="shared" si="2"/>
        <v>-0.15384615384615385</v>
      </c>
      <c r="K57" s="9">
        <f t="shared" si="3"/>
        <v>-0.34682080924855491</v>
      </c>
    </row>
    <row r="58" spans="1:11" x14ac:dyDescent="0.2">
      <c r="A58" s="7" t="s">
        <v>229</v>
      </c>
      <c r="B58" s="65">
        <v>428</v>
      </c>
      <c r="C58" s="34">
        <f>IF(B74=0, "-", B58/B74)</f>
        <v>0.16647218980941267</v>
      </c>
      <c r="D58" s="65">
        <v>400</v>
      </c>
      <c r="E58" s="9">
        <f>IF(D74=0, "-", D58/D74)</f>
        <v>0.13490725126475547</v>
      </c>
      <c r="F58" s="81">
        <v>4490</v>
      </c>
      <c r="G58" s="34">
        <f>IF(F74=0, "-", F58/F74)</f>
        <v>0.18037923830949704</v>
      </c>
      <c r="H58" s="65">
        <v>6704</v>
      </c>
      <c r="I58" s="9">
        <f>IF(H74=0, "-", H58/H74)</f>
        <v>0.15737458625789338</v>
      </c>
      <c r="J58" s="8">
        <f t="shared" si="2"/>
        <v>7.0000000000000007E-2</v>
      </c>
      <c r="K58" s="9">
        <f t="shared" si="3"/>
        <v>-0.3302505966587112</v>
      </c>
    </row>
    <row r="59" spans="1:11" x14ac:dyDescent="0.2">
      <c r="A59" s="7" t="s">
        <v>230</v>
      </c>
      <c r="B59" s="65">
        <v>0</v>
      </c>
      <c r="C59" s="34">
        <f>IF(B74=0, "-", B59/B74)</f>
        <v>0</v>
      </c>
      <c r="D59" s="65">
        <v>0</v>
      </c>
      <c r="E59" s="9">
        <f>IF(D74=0, "-", D59/D74)</f>
        <v>0</v>
      </c>
      <c r="F59" s="81">
        <v>0</v>
      </c>
      <c r="G59" s="34">
        <f>IF(F74=0, "-", F59/F74)</f>
        <v>0</v>
      </c>
      <c r="H59" s="65">
        <v>14</v>
      </c>
      <c r="I59" s="9">
        <f>IF(H74=0, "-", H59/H74)</f>
        <v>3.2864621235240263E-4</v>
      </c>
      <c r="J59" s="8" t="str">
        <f t="shared" si="2"/>
        <v>-</v>
      </c>
      <c r="K59" s="9">
        <f t="shared" si="3"/>
        <v>-1</v>
      </c>
    </row>
    <row r="60" spans="1:11" x14ac:dyDescent="0.2">
      <c r="A60" s="7" t="s">
        <v>231</v>
      </c>
      <c r="B60" s="65">
        <v>323</v>
      </c>
      <c r="C60" s="34">
        <f>IF(B74=0, "-", B60/B74)</f>
        <v>0.12563204978607545</v>
      </c>
      <c r="D60" s="65">
        <v>386</v>
      </c>
      <c r="E60" s="9">
        <f>IF(D74=0, "-", D60/D74)</f>
        <v>0.13018549747048905</v>
      </c>
      <c r="F60" s="81">
        <v>3325</v>
      </c>
      <c r="G60" s="34">
        <f>IF(F74=0, "-", F60/F74)</f>
        <v>0.13357705286839144</v>
      </c>
      <c r="H60" s="65">
        <v>7217</v>
      </c>
      <c r="I60" s="9">
        <f>IF(H74=0, "-", H60/H74)</f>
        <v>0.16941712246766355</v>
      </c>
      <c r="J60" s="8">
        <f t="shared" si="2"/>
        <v>-0.16321243523316062</v>
      </c>
      <c r="K60" s="9">
        <f t="shared" si="3"/>
        <v>-0.539282250242483</v>
      </c>
    </row>
    <row r="61" spans="1:11" x14ac:dyDescent="0.2">
      <c r="A61" s="7" t="s">
        <v>232</v>
      </c>
      <c r="B61" s="65">
        <v>0</v>
      </c>
      <c r="C61" s="34">
        <f>IF(B74=0, "-", B61/B74)</f>
        <v>0</v>
      </c>
      <c r="D61" s="65">
        <v>0</v>
      </c>
      <c r="E61" s="9">
        <f>IF(D74=0, "-", D61/D74)</f>
        <v>0</v>
      </c>
      <c r="F61" s="81">
        <v>0</v>
      </c>
      <c r="G61" s="34">
        <f>IF(F74=0, "-", F61/F74)</f>
        <v>0</v>
      </c>
      <c r="H61" s="65">
        <v>7</v>
      </c>
      <c r="I61" s="9">
        <f>IF(H74=0, "-", H61/H74)</f>
        <v>1.6432310617620131E-4</v>
      </c>
      <c r="J61" s="8" t="str">
        <f t="shared" si="2"/>
        <v>-</v>
      </c>
      <c r="K61" s="9">
        <f t="shared" si="3"/>
        <v>-1</v>
      </c>
    </row>
    <row r="62" spans="1:11" x14ac:dyDescent="0.2">
      <c r="A62" s="7" t="s">
        <v>233</v>
      </c>
      <c r="B62" s="65">
        <v>0</v>
      </c>
      <c r="C62" s="34">
        <f>IF(B74=0, "-", B62/B74)</f>
        <v>0</v>
      </c>
      <c r="D62" s="65">
        <v>0</v>
      </c>
      <c r="E62" s="9">
        <f>IF(D74=0, "-", D62/D74)</f>
        <v>0</v>
      </c>
      <c r="F62" s="81">
        <v>0</v>
      </c>
      <c r="G62" s="34">
        <f>IF(F74=0, "-", F62/F74)</f>
        <v>0</v>
      </c>
      <c r="H62" s="65">
        <v>399</v>
      </c>
      <c r="I62" s="9">
        <f>IF(H74=0, "-", H62/H74)</f>
        <v>9.3664170520434756E-3</v>
      </c>
      <c r="J62" s="8" t="str">
        <f t="shared" si="2"/>
        <v>-</v>
      </c>
      <c r="K62" s="9">
        <f t="shared" si="3"/>
        <v>-1</v>
      </c>
    </row>
    <row r="63" spans="1:11" x14ac:dyDescent="0.2">
      <c r="A63" s="7" t="s">
        <v>234</v>
      </c>
      <c r="B63" s="65">
        <v>17</v>
      </c>
      <c r="C63" s="34">
        <f>IF(B74=0, "-", B63/B74)</f>
        <v>6.6122131466355505E-3</v>
      </c>
      <c r="D63" s="65">
        <v>4</v>
      </c>
      <c r="E63" s="9">
        <f>IF(D74=0, "-", D63/D74)</f>
        <v>1.3490725126475548E-3</v>
      </c>
      <c r="F63" s="81">
        <v>61</v>
      </c>
      <c r="G63" s="34">
        <f>IF(F74=0, "-", F63/F74)</f>
        <v>2.450586533826129E-3</v>
      </c>
      <c r="H63" s="65">
        <v>196</v>
      </c>
      <c r="I63" s="9">
        <f>IF(H74=0, "-", H63/H74)</f>
        <v>4.6010469729336366E-3</v>
      </c>
      <c r="J63" s="8">
        <f t="shared" si="2"/>
        <v>3.25</v>
      </c>
      <c r="K63" s="9">
        <f t="shared" si="3"/>
        <v>-0.68877551020408168</v>
      </c>
    </row>
    <row r="64" spans="1:11" x14ac:dyDescent="0.2">
      <c r="A64" s="7" t="s">
        <v>235</v>
      </c>
      <c r="B64" s="65">
        <v>5</v>
      </c>
      <c r="C64" s="34">
        <f>IF(B74=0, "-", B64/B74)</f>
        <v>1.9447685725398677E-3</v>
      </c>
      <c r="D64" s="65">
        <v>19</v>
      </c>
      <c r="E64" s="9">
        <f>IF(D74=0, "-", D64/D74)</f>
        <v>6.4080944350758855E-3</v>
      </c>
      <c r="F64" s="81">
        <v>94</v>
      </c>
      <c r="G64" s="34">
        <f>IF(F74=0, "-", F64/F74)</f>
        <v>3.7763136750763298E-3</v>
      </c>
      <c r="H64" s="65">
        <v>144</v>
      </c>
      <c r="I64" s="9">
        <f>IF(H74=0, "-", H64/H74)</f>
        <v>3.3803610413389988E-3</v>
      </c>
      <c r="J64" s="8">
        <f t="shared" si="2"/>
        <v>-0.73684210526315785</v>
      </c>
      <c r="K64" s="9">
        <f t="shared" si="3"/>
        <v>-0.34722222222222221</v>
      </c>
    </row>
    <row r="65" spans="1:11" x14ac:dyDescent="0.2">
      <c r="A65" s="7" t="s">
        <v>236</v>
      </c>
      <c r="B65" s="65">
        <v>0</v>
      </c>
      <c r="C65" s="34">
        <f>IF(B74=0, "-", B65/B74)</f>
        <v>0</v>
      </c>
      <c r="D65" s="65">
        <v>14</v>
      </c>
      <c r="E65" s="9">
        <f>IF(D74=0, "-", D65/D74)</f>
        <v>4.7217537942664421E-3</v>
      </c>
      <c r="F65" s="81">
        <v>28</v>
      </c>
      <c r="G65" s="34">
        <f>IF(F74=0, "-", F65/F74)</f>
        <v>1.1248593925759281E-3</v>
      </c>
      <c r="H65" s="65">
        <v>119</v>
      </c>
      <c r="I65" s="9">
        <f>IF(H74=0, "-", H65/H74)</f>
        <v>2.7934928049954226E-3</v>
      </c>
      <c r="J65" s="8">
        <f t="shared" si="2"/>
        <v>-1</v>
      </c>
      <c r="K65" s="9">
        <f t="shared" si="3"/>
        <v>-0.76470588235294112</v>
      </c>
    </row>
    <row r="66" spans="1:11" x14ac:dyDescent="0.2">
      <c r="A66" s="7" t="s">
        <v>237</v>
      </c>
      <c r="B66" s="65">
        <v>0</v>
      </c>
      <c r="C66" s="34">
        <f>IF(B74=0, "-", B66/B74)</f>
        <v>0</v>
      </c>
      <c r="D66" s="65">
        <v>0</v>
      </c>
      <c r="E66" s="9">
        <f>IF(D74=0, "-", D66/D74)</f>
        <v>0</v>
      </c>
      <c r="F66" s="81">
        <v>3</v>
      </c>
      <c r="G66" s="34">
        <f>IF(F74=0, "-", F66/F74)</f>
        <v>1.2052064920456372E-4</v>
      </c>
      <c r="H66" s="65">
        <v>0</v>
      </c>
      <c r="I66" s="9">
        <f>IF(H74=0, "-", H66/H74)</f>
        <v>0</v>
      </c>
      <c r="J66" s="8" t="str">
        <f t="shared" si="2"/>
        <v>-</v>
      </c>
      <c r="K66" s="9" t="str">
        <f t="shared" si="3"/>
        <v>-</v>
      </c>
    </row>
    <row r="67" spans="1:11" x14ac:dyDescent="0.2">
      <c r="A67" s="7" t="s">
        <v>238</v>
      </c>
      <c r="B67" s="65">
        <v>59</v>
      </c>
      <c r="C67" s="34">
        <f>IF(B74=0, "-", B67/B74)</f>
        <v>2.2948269155970438E-2</v>
      </c>
      <c r="D67" s="65">
        <v>45</v>
      </c>
      <c r="E67" s="9">
        <f>IF(D74=0, "-", D67/D74)</f>
        <v>1.5177065767284991E-2</v>
      </c>
      <c r="F67" s="81">
        <v>545</v>
      </c>
      <c r="G67" s="34">
        <f>IF(F74=0, "-", F67/F74)</f>
        <v>2.1894584605495742E-2</v>
      </c>
      <c r="H67" s="65">
        <v>954</v>
      </c>
      <c r="I67" s="9">
        <f>IF(H74=0, "-", H67/H74)</f>
        <v>2.2394891898870867E-2</v>
      </c>
      <c r="J67" s="8">
        <f t="shared" si="2"/>
        <v>0.31111111111111112</v>
      </c>
      <c r="K67" s="9">
        <f t="shared" si="3"/>
        <v>-0.42872117400419285</v>
      </c>
    </row>
    <row r="68" spans="1:11" x14ac:dyDescent="0.2">
      <c r="A68" s="7" t="s">
        <v>239</v>
      </c>
      <c r="B68" s="65">
        <v>21</v>
      </c>
      <c r="C68" s="34">
        <f>IF(B74=0, "-", B68/B74)</f>
        <v>8.1680280046674443E-3</v>
      </c>
      <c r="D68" s="65">
        <v>15</v>
      </c>
      <c r="E68" s="9">
        <f>IF(D74=0, "-", D68/D74)</f>
        <v>5.0590219224283303E-3</v>
      </c>
      <c r="F68" s="81">
        <v>239</v>
      </c>
      <c r="G68" s="34">
        <f>IF(F74=0, "-", F68/F74)</f>
        <v>9.6014783866302418E-3</v>
      </c>
      <c r="H68" s="65">
        <v>187</v>
      </c>
      <c r="I68" s="9">
        <f>IF(H74=0, "-", H68/H74)</f>
        <v>4.3897744078499499E-3</v>
      </c>
      <c r="J68" s="8">
        <f t="shared" si="2"/>
        <v>0.4</v>
      </c>
      <c r="K68" s="9">
        <f t="shared" si="3"/>
        <v>0.27807486631016043</v>
      </c>
    </row>
    <row r="69" spans="1:11" x14ac:dyDescent="0.2">
      <c r="A69" s="7" t="s">
        <v>240</v>
      </c>
      <c r="B69" s="65">
        <v>460</v>
      </c>
      <c r="C69" s="34">
        <f>IF(B74=0, "-", B69/B74)</f>
        <v>0.17891870867366783</v>
      </c>
      <c r="D69" s="65">
        <v>682</v>
      </c>
      <c r="E69" s="9">
        <f>IF(D74=0, "-", D69/D74)</f>
        <v>0.23001686340640809</v>
      </c>
      <c r="F69" s="81">
        <v>4897</v>
      </c>
      <c r="G69" s="34">
        <f>IF(F74=0, "-", F69/F74)</f>
        <v>0.19672987305158285</v>
      </c>
      <c r="H69" s="65">
        <v>7392</v>
      </c>
      <c r="I69" s="9">
        <f>IF(H74=0, "-", H69/H74)</f>
        <v>0.1735252001220686</v>
      </c>
      <c r="J69" s="8">
        <f t="shared" si="2"/>
        <v>-0.3255131964809384</v>
      </c>
      <c r="K69" s="9">
        <f t="shared" si="3"/>
        <v>-0.33752705627705626</v>
      </c>
    </row>
    <row r="70" spans="1:11" x14ac:dyDescent="0.2">
      <c r="A70" s="7" t="s">
        <v>241</v>
      </c>
      <c r="B70" s="65">
        <v>6</v>
      </c>
      <c r="C70" s="34">
        <f>IF(B74=0, "-", B70/B74)</f>
        <v>2.3337222870478411E-3</v>
      </c>
      <c r="D70" s="65">
        <v>2</v>
      </c>
      <c r="E70" s="9">
        <f>IF(D74=0, "-", D70/D74)</f>
        <v>6.7453625632377741E-4</v>
      </c>
      <c r="F70" s="81">
        <v>28</v>
      </c>
      <c r="G70" s="34">
        <f>IF(F74=0, "-", F70/F74)</f>
        <v>1.1248593925759281E-3</v>
      </c>
      <c r="H70" s="65">
        <v>49</v>
      </c>
      <c r="I70" s="9">
        <f>IF(H74=0, "-", H70/H74)</f>
        <v>1.1502617432334091E-3</v>
      </c>
      <c r="J70" s="8">
        <f t="shared" si="2"/>
        <v>2</v>
      </c>
      <c r="K70" s="9">
        <f t="shared" si="3"/>
        <v>-0.42857142857142855</v>
      </c>
    </row>
    <row r="71" spans="1:11" x14ac:dyDescent="0.2">
      <c r="A71" s="7" t="s">
        <v>242</v>
      </c>
      <c r="B71" s="65">
        <v>2</v>
      </c>
      <c r="C71" s="34">
        <f>IF(B74=0, "-", B71/B74)</f>
        <v>7.7790742901594711E-4</v>
      </c>
      <c r="D71" s="65">
        <v>6</v>
      </c>
      <c r="E71" s="9">
        <f>IF(D74=0, "-", D71/D74)</f>
        <v>2.023608768971332E-3</v>
      </c>
      <c r="F71" s="81">
        <v>45</v>
      </c>
      <c r="G71" s="34">
        <f>IF(F74=0, "-", F71/F74)</f>
        <v>1.8078097380684558E-3</v>
      </c>
      <c r="H71" s="65">
        <v>111</v>
      </c>
      <c r="I71" s="9">
        <f>IF(H74=0, "-", H71/H74)</f>
        <v>2.6056949693654781E-3</v>
      </c>
      <c r="J71" s="8">
        <f t="shared" si="2"/>
        <v>-0.66666666666666663</v>
      </c>
      <c r="K71" s="9">
        <f t="shared" si="3"/>
        <v>-0.59459459459459463</v>
      </c>
    </row>
    <row r="72" spans="1:11" x14ac:dyDescent="0.2">
      <c r="A72" s="7" t="s">
        <v>243</v>
      </c>
      <c r="B72" s="65">
        <v>322</v>
      </c>
      <c r="C72" s="34">
        <f>IF(B74=0, "-", B72/B74)</f>
        <v>0.12524309607156747</v>
      </c>
      <c r="D72" s="65">
        <v>332</v>
      </c>
      <c r="E72" s="9">
        <f>IF(D74=0, "-", D72/D74)</f>
        <v>0.11197301854974705</v>
      </c>
      <c r="F72" s="81">
        <v>2812</v>
      </c>
      <c r="G72" s="34">
        <f>IF(F74=0, "-", F72/F74)</f>
        <v>0.11296802185441106</v>
      </c>
      <c r="H72" s="65">
        <v>4008</v>
      </c>
      <c r="I72" s="9">
        <f>IF(H74=0, "-", H72/H74)</f>
        <v>9.4086715650602129E-2</v>
      </c>
      <c r="J72" s="8">
        <f t="shared" si="2"/>
        <v>-3.0120481927710843E-2</v>
      </c>
      <c r="K72" s="9">
        <f t="shared" si="3"/>
        <v>-0.29840319361277445</v>
      </c>
    </row>
    <row r="73" spans="1:11" x14ac:dyDescent="0.2">
      <c r="A73" s="2"/>
      <c r="B73" s="68"/>
      <c r="C73" s="33"/>
      <c r="D73" s="68"/>
      <c r="E73" s="6"/>
      <c r="F73" s="82"/>
      <c r="G73" s="33"/>
      <c r="H73" s="68"/>
      <c r="I73" s="6"/>
      <c r="J73" s="5"/>
      <c r="K73" s="6"/>
    </row>
    <row r="74" spans="1:11" s="43" customFormat="1" x14ac:dyDescent="0.2">
      <c r="A74" s="162" t="s">
        <v>629</v>
      </c>
      <c r="B74" s="71">
        <f>SUM(B51:B73)</f>
        <v>2571</v>
      </c>
      <c r="C74" s="40">
        <f>B74/26370</f>
        <v>9.7497155858930609E-2</v>
      </c>
      <c r="D74" s="71">
        <f>SUM(D51:D73)</f>
        <v>2965</v>
      </c>
      <c r="E74" s="41">
        <f>D74/24255</f>
        <v>0.12224283652855081</v>
      </c>
      <c r="F74" s="77">
        <f>SUM(F51:F73)</f>
        <v>24892</v>
      </c>
      <c r="G74" s="42">
        <f>F74/226467</f>
        <v>0.10991446877470007</v>
      </c>
      <c r="H74" s="71">
        <f>SUM(H51:H73)</f>
        <v>42599</v>
      </c>
      <c r="I74" s="41">
        <f>H74/304382</f>
        <v>0.13995242819877654</v>
      </c>
      <c r="J74" s="37">
        <f>IF(D74=0, "-", IF((B74-D74)/D74&lt;10, (B74-D74)/D74, "&gt;999%"))</f>
        <v>-0.13288364249578416</v>
      </c>
      <c r="K74" s="38">
        <f>IF(H74=0, "-", IF((F74-H74)/H74&lt;10, (F74-H74)/H74, "&gt;999%"))</f>
        <v>-0.41566703443742808</v>
      </c>
    </row>
    <row r="75" spans="1:11" x14ac:dyDescent="0.2">
      <c r="B75" s="83"/>
      <c r="D75" s="83"/>
      <c r="F75" s="83"/>
      <c r="H75" s="83"/>
    </row>
    <row r="76" spans="1:11" x14ac:dyDescent="0.2">
      <c r="A76" s="163" t="s">
        <v>141</v>
      </c>
      <c r="B76" s="61" t="s">
        <v>12</v>
      </c>
      <c r="C76" s="62" t="s">
        <v>13</v>
      </c>
      <c r="D76" s="61" t="s">
        <v>12</v>
      </c>
      <c r="E76" s="63" t="s">
        <v>13</v>
      </c>
      <c r="F76" s="62" t="s">
        <v>12</v>
      </c>
      <c r="G76" s="62" t="s">
        <v>13</v>
      </c>
      <c r="H76" s="61" t="s">
        <v>12</v>
      </c>
      <c r="I76" s="63" t="s">
        <v>13</v>
      </c>
      <c r="J76" s="61"/>
      <c r="K76" s="63"/>
    </row>
    <row r="77" spans="1:11" x14ac:dyDescent="0.2">
      <c r="A77" s="7" t="s">
        <v>244</v>
      </c>
      <c r="B77" s="65">
        <v>42</v>
      </c>
      <c r="C77" s="34">
        <f>IF(B88=0, "-", B77/B88)</f>
        <v>0.10169491525423729</v>
      </c>
      <c r="D77" s="65">
        <v>79</v>
      </c>
      <c r="E77" s="9">
        <f>IF(D88=0, "-", D77/D88)</f>
        <v>0.17954545454545454</v>
      </c>
      <c r="F77" s="81">
        <v>462</v>
      </c>
      <c r="G77" s="34">
        <f>IF(F88=0, "-", F77/F88)</f>
        <v>0.11018363939899833</v>
      </c>
      <c r="H77" s="65">
        <v>843</v>
      </c>
      <c r="I77" s="9">
        <f>IF(H88=0, "-", H77/H88)</f>
        <v>0.19554627696590118</v>
      </c>
      <c r="J77" s="8">
        <f t="shared" ref="J77:J86" si="4">IF(D77=0, "-", IF((B77-D77)/D77&lt;10, (B77-D77)/D77, "&gt;999%"))</f>
        <v>-0.46835443037974683</v>
      </c>
      <c r="K77" s="9">
        <f t="shared" ref="K77:K86" si="5">IF(H77=0, "-", IF((F77-H77)/H77&lt;10, (F77-H77)/H77, "&gt;999%"))</f>
        <v>-0.45195729537366547</v>
      </c>
    </row>
    <row r="78" spans="1:11" x14ac:dyDescent="0.2">
      <c r="A78" s="7" t="s">
        <v>245</v>
      </c>
      <c r="B78" s="65">
        <v>51</v>
      </c>
      <c r="C78" s="34">
        <f>IF(B88=0, "-", B78/B88)</f>
        <v>0.12348668280871671</v>
      </c>
      <c r="D78" s="65">
        <v>67</v>
      </c>
      <c r="E78" s="9">
        <f>IF(D88=0, "-", D78/D88)</f>
        <v>0.15227272727272728</v>
      </c>
      <c r="F78" s="81">
        <v>697</v>
      </c>
      <c r="G78" s="34">
        <f>IF(F88=0, "-", F78/F88)</f>
        <v>0.16622943000238494</v>
      </c>
      <c r="H78" s="65">
        <v>825</v>
      </c>
      <c r="I78" s="9">
        <f>IF(H88=0, "-", H78/H88)</f>
        <v>0.19137091162143355</v>
      </c>
      <c r="J78" s="8">
        <f t="shared" si="4"/>
        <v>-0.23880597014925373</v>
      </c>
      <c r="K78" s="9">
        <f t="shared" si="5"/>
        <v>-0.15515151515151515</v>
      </c>
    </row>
    <row r="79" spans="1:11" x14ac:dyDescent="0.2">
      <c r="A79" s="7" t="s">
        <v>246</v>
      </c>
      <c r="B79" s="65">
        <v>0</v>
      </c>
      <c r="C79" s="34">
        <f>IF(B88=0, "-", B79/B88)</f>
        <v>0</v>
      </c>
      <c r="D79" s="65">
        <v>1</v>
      </c>
      <c r="E79" s="9">
        <f>IF(D88=0, "-", D79/D88)</f>
        <v>2.2727272727272726E-3</v>
      </c>
      <c r="F79" s="81">
        <v>2</v>
      </c>
      <c r="G79" s="34">
        <f>IF(F88=0, "-", F79/F88)</f>
        <v>4.7698545194371572E-4</v>
      </c>
      <c r="H79" s="65">
        <v>25</v>
      </c>
      <c r="I79" s="9">
        <f>IF(H88=0, "-", H79/H88)</f>
        <v>5.7991185339828343E-3</v>
      </c>
      <c r="J79" s="8">
        <f t="shared" si="4"/>
        <v>-1</v>
      </c>
      <c r="K79" s="9">
        <f t="shared" si="5"/>
        <v>-0.92</v>
      </c>
    </row>
    <row r="80" spans="1:11" x14ac:dyDescent="0.2">
      <c r="A80" s="7" t="s">
        <v>247</v>
      </c>
      <c r="B80" s="65">
        <v>37</v>
      </c>
      <c r="C80" s="34">
        <f>IF(B88=0, "-", B80/B88)</f>
        <v>8.9588377723970949E-2</v>
      </c>
      <c r="D80" s="65">
        <v>0</v>
      </c>
      <c r="E80" s="9">
        <f>IF(D88=0, "-", D80/D88)</f>
        <v>0</v>
      </c>
      <c r="F80" s="81">
        <v>423</v>
      </c>
      <c r="G80" s="34">
        <f>IF(F88=0, "-", F80/F88)</f>
        <v>0.10088242308609588</v>
      </c>
      <c r="H80" s="65">
        <v>0</v>
      </c>
      <c r="I80" s="9">
        <f>IF(H88=0, "-", H80/H88)</f>
        <v>0</v>
      </c>
      <c r="J80" s="8" t="str">
        <f t="shared" si="4"/>
        <v>-</v>
      </c>
      <c r="K80" s="9" t="str">
        <f t="shared" si="5"/>
        <v>-</v>
      </c>
    </row>
    <row r="81" spans="1:11" x14ac:dyDescent="0.2">
      <c r="A81" s="7" t="s">
        <v>248</v>
      </c>
      <c r="B81" s="65">
        <v>0</v>
      </c>
      <c r="C81" s="34">
        <f>IF(B88=0, "-", B81/B88)</f>
        <v>0</v>
      </c>
      <c r="D81" s="65">
        <v>1</v>
      </c>
      <c r="E81" s="9">
        <f>IF(D88=0, "-", D81/D88)</f>
        <v>2.2727272727272726E-3</v>
      </c>
      <c r="F81" s="81">
        <v>12</v>
      </c>
      <c r="G81" s="34">
        <f>IF(F88=0, "-", F81/F88)</f>
        <v>2.8619127116622945E-3</v>
      </c>
      <c r="H81" s="65">
        <v>35</v>
      </c>
      <c r="I81" s="9">
        <f>IF(H88=0, "-", H81/H88)</f>
        <v>8.1187659475759691E-3</v>
      </c>
      <c r="J81" s="8">
        <f t="shared" si="4"/>
        <v>-1</v>
      </c>
      <c r="K81" s="9">
        <f t="shared" si="5"/>
        <v>-0.65714285714285714</v>
      </c>
    </row>
    <row r="82" spans="1:11" x14ac:dyDescent="0.2">
      <c r="A82" s="7" t="s">
        <v>249</v>
      </c>
      <c r="B82" s="65">
        <v>4</v>
      </c>
      <c r="C82" s="34">
        <f>IF(B88=0, "-", B82/B88)</f>
        <v>9.6852300242130755E-3</v>
      </c>
      <c r="D82" s="65">
        <v>1</v>
      </c>
      <c r="E82" s="9">
        <f>IF(D88=0, "-", D82/D88)</f>
        <v>2.2727272727272726E-3</v>
      </c>
      <c r="F82" s="81">
        <v>27</v>
      </c>
      <c r="G82" s="34">
        <f>IF(F88=0, "-", F82/F88)</f>
        <v>6.4393036012401622E-3</v>
      </c>
      <c r="H82" s="65">
        <v>51</v>
      </c>
      <c r="I82" s="9">
        <f>IF(H88=0, "-", H82/H88)</f>
        <v>1.1830201809324982E-2</v>
      </c>
      <c r="J82" s="8">
        <f t="shared" si="4"/>
        <v>3</v>
      </c>
      <c r="K82" s="9">
        <f t="shared" si="5"/>
        <v>-0.47058823529411764</v>
      </c>
    </row>
    <row r="83" spans="1:11" x14ac:dyDescent="0.2">
      <c r="A83" s="7" t="s">
        <v>250</v>
      </c>
      <c r="B83" s="65">
        <v>249</v>
      </c>
      <c r="C83" s="34">
        <f>IF(B88=0, "-", B83/B88)</f>
        <v>0.60290556900726389</v>
      </c>
      <c r="D83" s="65">
        <v>201</v>
      </c>
      <c r="E83" s="9">
        <f>IF(D88=0, "-", D83/D88)</f>
        <v>0.45681818181818185</v>
      </c>
      <c r="F83" s="81">
        <v>2173</v>
      </c>
      <c r="G83" s="34">
        <f>IF(F88=0, "-", F83/F88)</f>
        <v>0.5182446935368471</v>
      </c>
      <c r="H83" s="65">
        <v>1844</v>
      </c>
      <c r="I83" s="9">
        <f>IF(H88=0, "-", H83/H88)</f>
        <v>0.42774298306657388</v>
      </c>
      <c r="J83" s="8">
        <f t="shared" si="4"/>
        <v>0.23880597014925373</v>
      </c>
      <c r="K83" s="9">
        <f t="shared" si="5"/>
        <v>0.17841648590021691</v>
      </c>
    </row>
    <row r="84" spans="1:11" x14ac:dyDescent="0.2">
      <c r="A84" s="7" t="s">
        <v>251</v>
      </c>
      <c r="B84" s="65">
        <v>18</v>
      </c>
      <c r="C84" s="34">
        <f>IF(B88=0, "-", B84/B88)</f>
        <v>4.3583535108958835E-2</v>
      </c>
      <c r="D84" s="65">
        <v>76</v>
      </c>
      <c r="E84" s="9">
        <f>IF(D88=0, "-", D84/D88)</f>
        <v>0.17272727272727273</v>
      </c>
      <c r="F84" s="81">
        <v>205</v>
      </c>
      <c r="G84" s="34">
        <f>IF(F88=0, "-", F84/F88)</f>
        <v>4.8891008824230864E-2</v>
      </c>
      <c r="H84" s="65">
        <v>467</v>
      </c>
      <c r="I84" s="9">
        <f>IF(H88=0, "-", H84/H88)</f>
        <v>0.10832753421479935</v>
      </c>
      <c r="J84" s="8">
        <f t="shared" si="4"/>
        <v>-0.76315789473684215</v>
      </c>
      <c r="K84" s="9">
        <f t="shared" si="5"/>
        <v>-0.56102783725910066</v>
      </c>
    </row>
    <row r="85" spans="1:11" x14ac:dyDescent="0.2">
      <c r="A85" s="7" t="s">
        <v>252</v>
      </c>
      <c r="B85" s="65">
        <v>5</v>
      </c>
      <c r="C85" s="34">
        <f>IF(B88=0, "-", B85/B88)</f>
        <v>1.2106537530266344E-2</v>
      </c>
      <c r="D85" s="65">
        <v>6</v>
      </c>
      <c r="E85" s="9">
        <f>IF(D88=0, "-", D85/D88)</f>
        <v>1.3636363636363636E-2</v>
      </c>
      <c r="F85" s="81">
        <v>80</v>
      </c>
      <c r="G85" s="34">
        <f>IF(F88=0, "-", F85/F88)</f>
        <v>1.9079418077748628E-2</v>
      </c>
      <c r="H85" s="65">
        <v>110</v>
      </c>
      <c r="I85" s="9">
        <f>IF(H88=0, "-", H85/H88)</f>
        <v>2.5516121549524474E-2</v>
      </c>
      <c r="J85" s="8">
        <f t="shared" si="4"/>
        <v>-0.16666666666666666</v>
      </c>
      <c r="K85" s="9">
        <f t="shared" si="5"/>
        <v>-0.27272727272727271</v>
      </c>
    </row>
    <row r="86" spans="1:11" x14ac:dyDescent="0.2">
      <c r="A86" s="7" t="s">
        <v>253</v>
      </c>
      <c r="B86" s="65">
        <v>7</v>
      </c>
      <c r="C86" s="34">
        <f>IF(B88=0, "-", B86/B88)</f>
        <v>1.6949152542372881E-2</v>
      </c>
      <c r="D86" s="65">
        <v>8</v>
      </c>
      <c r="E86" s="9">
        <f>IF(D88=0, "-", D86/D88)</f>
        <v>1.8181818181818181E-2</v>
      </c>
      <c r="F86" s="81">
        <v>112</v>
      </c>
      <c r="G86" s="34">
        <f>IF(F88=0, "-", F86/F88)</f>
        <v>2.6711185308848081E-2</v>
      </c>
      <c r="H86" s="65">
        <v>111</v>
      </c>
      <c r="I86" s="9">
        <f>IF(H88=0, "-", H86/H88)</f>
        <v>2.5748086290883786E-2</v>
      </c>
      <c r="J86" s="8">
        <f t="shared" si="4"/>
        <v>-0.125</v>
      </c>
      <c r="K86" s="9">
        <f t="shared" si="5"/>
        <v>9.0090090090090089E-3</v>
      </c>
    </row>
    <row r="87" spans="1:11" x14ac:dyDescent="0.2">
      <c r="A87" s="2"/>
      <c r="B87" s="68"/>
      <c r="C87" s="33"/>
      <c r="D87" s="68"/>
      <c r="E87" s="6"/>
      <c r="F87" s="82"/>
      <c r="G87" s="33"/>
      <c r="H87" s="68"/>
      <c r="I87" s="6"/>
      <c r="J87" s="5"/>
      <c r="K87" s="6"/>
    </row>
    <row r="88" spans="1:11" s="43" customFormat="1" x14ac:dyDescent="0.2">
      <c r="A88" s="162" t="s">
        <v>628</v>
      </c>
      <c r="B88" s="71">
        <f>SUM(B77:B87)</f>
        <v>413</v>
      </c>
      <c r="C88" s="40">
        <f>B88/26370</f>
        <v>1.5661736822146378E-2</v>
      </c>
      <c r="D88" s="71">
        <f>SUM(D77:D87)</f>
        <v>440</v>
      </c>
      <c r="E88" s="41">
        <f>D88/24255</f>
        <v>1.8140589569160998E-2</v>
      </c>
      <c r="F88" s="77">
        <f>SUM(F77:F87)</f>
        <v>4193</v>
      </c>
      <c r="G88" s="42">
        <f>F88/226467</f>
        <v>1.8514838806536933E-2</v>
      </c>
      <c r="H88" s="71">
        <f>SUM(H77:H87)</f>
        <v>4311</v>
      </c>
      <c r="I88" s="41">
        <f>H88/304382</f>
        <v>1.4163123969222884E-2</v>
      </c>
      <c r="J88" s="37">
        <f>IF(D88=0, "-", IF((B88-D88)/D88&lt;10, (B88-D88)/D88, "&gt;999%"))</f>
        <v>-6.1363636363636363E-2</v>
      </c>
      <c r="K88" s="38">
        <f>IF(H88=0, "-", IF((F88-H88)/H88&lt;10, (F88-H88)/H88, "&gt;999%"))</f>
        <v>-2.737183948039898E-2</v>
      </c>
    </row>
    <row r="89" spans="1:11" x14ac:dyDescent="0.2">
      <c r="B89" s="83"/>
      <c r="D89" s="83"/>
      <c r="F89" s="83"/>
      <c r="H89" s="83"/>
    </row>
    <row r="90" spans="1:11" s="43" customFormat="1" x14ac:dyDescent="0.2">
      <c r="A90" s="162" t="s">
        <v>627</v>
      </c>
      <c r="B90" s="71">
        <v>2984</v>
      </c>
      <c r="C90" s="40">
        <f>B90/26370</f>
        <v>0.11315889268107698</v>
      </c>
      <c r="D90" s="71">
        <v>3405</v>
      </c>
      <c r="E90" s="41">
        <f>D90/24255</f>
        <v>0.14038342609771182</v>
      </c>
      <c r="F90" s="77">
        <v>29085</v>
      </c>
      <c r="G90" s="42">
        <f>F90/226467</f>
        <v>0.128429307581237</v>
      </c>
      <c r="H90" s="71">
        <v>46910</v>
      </c>
      <c r="I90" s="41">
        <f>H90/304382</f>
        <v>0.15411555216799941</v>
      </c>
      <c r="J90" s="37">
        <f>IF(D90=0, "-", IF((B90-D90)/D90&lt;10, (B90-D90)/D90, "&gt;999%"))</f>
        <v>-0.1236417033773862</v>
      </c>
      <c r="K90" s="38">
        <f>IF(H90=0, "-", IF((F90-H90)/H90&lt;10, (F90-H90)/H90, "&gt;999%"))</f>
        <v>-0.37998294606693667</v>
      </c>
    </row>
    <row r="91" spans="1:11" x14ac:dyDescent="0.2">
      <c r="B91" s="83"/>
      <c r="D91" s="83"/>
      <c r="F91" s="83"/>
      <c r="H91" s="83"/>
    </row>
    <row r="92" spans="1:11" ht="15.75" x14ac:dyDescent="0.25">
      <c r="A92" s="164" t="s">
        <v>116</v>
      </c>
      <c r="B92" s="196" t="s">
        <v>1</v>
      </c>
      <c r="C92" s="200"/>
      <c r="D92" s="200"/>
      <c r="E92" s="197"/>
      <c r="F92" s="196" t="s">
        <v>14</v>
      </c>
      <c r="G92" s="200"/>
      <c r="H92" s="200"/>
      <c r="I92" s="197"/>
      <c r="J92" s="196" t="s">
        <v>15</v>
      </c>
      <c r="K92" s="197"/>
    </row>
    <row r="93" spans="1:11" x14ac:dyDescent="0.2">
      <c r="A93" s="22"/>
      <c r="B93" s="196">
        <f>VALUE(RIGHT($B$2, 4))</f>
        <v>2020</v>
      </c>
      <c r="C93" s="197"/>
      <c r="D93" s="196">
        <f>B93-1</f>
        <v>2019</v>
      </c>
      <c r="E93" s="204"/>
      <c r="F93" s="196">
        <f>B93</f>
        <v>2020</v>
      </c>
      <c r="G93" s="204"/>
      <c r="H93" s="196">
        <f>D93</f>
        <v>2019</v>
      </c>
      <c r="I93" s="204"/>
      <c r="J93" s="140" t="s">
        <v>4</v>
      </c>
      <c r="K93" s="141" t="s">
        <v>2</v>
      </c>
    </row>
    <row r="94" spans="1:11" x14ac:dyDescent="0.2">
      <c r="A94" s="163" t="s">
        <v>142</v>
      </c>
      <c r="B94" s="61" t="s">
        <v>12</v>
      </c>
      <c r="C94" s="62" t="s">
        <v>13</v>
      </c>
      <c r="D94" s="61" t="s">
        <v>12</v>
      </c>
      <c r="E94" s="63" t="s">
        <v>13</v>
      </c>
      <c r="F94" s="62" t="s">
        <v>12</v>
      </c>
      <c r="G94" s="62" t="s">
        <v>13</v>
      </c>
      <c r="H94" s="61" t="s">
        <v>12</v>
      </c>
      <c r="I94" s="63" t="s">
        <v>13</v>
      </c>
      <c r="J94" s="61"/>
      <c r="K94" s="63"/>
    </row>
    <row r="95" spans="1:11" x14ac:dyDescent="0.2">
      <c r="A95" s="7" t="s">
        <v>254</v>
      </c>
      <c r="B95" s="65">
        <v>0</v>
      </c>
      <c r="C95" s="34">
        <f>IF(B108=0, "-", B95/B108)</f>
        <v>0</v>
      </c>
      <c r="D95" s="65">
        <v>9</v>
      </c>
      <c r="E95" s="9">
        <f>IF(D108=0, "-", D95/D108)</f>
        <v>1.6791044776119403E-2</v>
      </c>
      <c r="F95" s="81">
        <v>64</v>
      </c>
      <c r="G95" s="34">
        <f>IF(F108=0, "-", F95/F108)</f>
        <v>1.3234077750206782E-2</v>
      </c>
      <c r="H95" s="65">
        <v>304</v>
      </c>
      <c r="I95" s="9">
        <f>IF(H108=0, "-", H95/H108)</f>
        <v>4.0068538289178855E-2</v>
      </c>
      <c r="J95" s="8">
        <f t="shared" ref="J95:J106" si="6">IF(D95=0, "-", IF((B95-D95)/D95&lt;10, (B95-D95)/D95, "&gt;999%"))</f>
        <v>-1</v>
      </c>
      <c r="K95" s="9">
        <f t="shared" ref="K95:K106" si="7">IF(H95=0, "-", IF((F95-H95)/H95&lt;10, (F95-H95)/H95, "&gt;999%"))</f>
        <v>-0.78947368421052633</v>
      </c>
    </row>
    <row r="96" spans="1:11" x14ac:dyDescent="0.2">
      <c r="A96" s="7" t="s">
        <v>255</v>
      </c>
      <c r="B96" s="65">
        <v>4</v>
      </c>
      <c r="C96" s="34">
        <f>IF(B108=0, "-", B96/B108)</f>
        <v>8.2815734989648039E-3</v>
      </c>
      <c r="D96" s="65">
        <v>19</v>
      </c>
      <c r="E96" s="9">
        <f>IF(D108=0, "-", D96/D108)</f>
        <v>3.5447761194029849E-2</v>
      </c>
      <c r="F96" s="81">
        <v>48</v>
      </c>
      <c r="G96" s="34">
        <f>IF(F108=0, "-", F96/F108)</f>
        <v>9.9255583126550868E-3</v>
      </c>
      <c r="H96" s="65">
        <v>83</v>
      </c>
      <c r="I96" s="9">
        <f>IF(H108=0, "-", H96/H108)</f>
        <v>1.0939765388163965E-2</v>
      </c>
      <c r="J96" s="8">
        <f t="shared" si="6"/>
        <v>-0.78947368421052633</v>
      </c>
      <c r="K96" s="9">
        <f t="shared" si="7"/>
        <v>-0.42168674698795183</v>
      </c>
    </row>
    <row r="97" spans="1:11" x14ac:dyDescent="0.2">
      <c r="A97" s="7" t="s">
        <v>256</v>
      </c>
      <c r="B97" s="65">
        <v>0</v>
      </c>
      <c r="C97" s="34">
        <f>IF(B108=0, "-", B97/B108)</f>
        <v>0</v>
      </c>
      <c r="D97" s="65">
        <v>0</v>
      </c>
      <c r="E97" s="9">
        <f>IF(D108=0, "-", D97/D108)</f>
        <v>0</v>
      </c>
      <c r="F97" s="81">
        <v>0</v>
      </c>
      <c r="G97" s="34">
        <f>IF(F108=0, "-", F97/F108)</f>
        <v>0</v>
      </c>
      <c r="H97" s="65">
        <v>1</v>
      </c>
      <c r="I97" s="9">
        <f>IF(H108=0, "-", H97/H108)</f>
        <v>1.3180440226703572E-4</v>
      </c>
      <c r="J97" s="8" t="str">
        <f t="shared" si="6"/>
        <v>-</v>
      </c>
      <c r="K97" s="9">
        <f t="shared" si="7"/>
        <v>-1</v>
      </c>
    </row>
    <row r="98" spans="1:11" x14ac:dyDescent="0.2">
      <c r="A98" s="7" t="s">
        <v>257</v>
      </c>
      <c r="B98" s="65">
        <v>0</v>
      </c>
      <c r="C98" s="34">
        <f>IF(B108=0, "-", B98/B108)</f>
        <v>0</v>
      </c>
      <c r="D98" s="65">
        <v>0</v>
      </c>
      <c r="E98" s="9">
        <f>IF(D108=0, "-", D98/D108)</f>
        <v>0</v>
      </c>
      <c r="F98" s="81">
        <v>1</v>
      </c>
      <c r="G98" s="34">
        <f>IF(F108=0, "-", F98/F108)</f>
        <v>2.0678246484698098E-4</v>
      </c>
      <c r="H98" s="65">
        <v>196</v>
      </c>
      <c r="I98" s="9">
        <f>IF(H108=0, "-", H98/H108)</f>
        <v>2.5833662844339002E-2</v>
      </c>
      <c r="J98" s="8" t="str">
        <f t="shared" si="6"/>
        <v>-</v>
      </c>
      <c r="K98" s="9">
        <f t="shared" si="7"/>
        <v>-0.99489795918367352</v>
      </c>
    </row>
    <row r="99" spans="1:11" x14ac:dyDescent="0.2">
      <c r="A99" s="7" t="s">
        <v>258</v>
      </c>
      <c r="B99" s="65">
        <v>0</v>
      </c>
      <c r="C99" s="34">
        <f>IF(B108=0, "-", B99/B108)</f>
        <v>0</v>
      </c>
      <c r="D99" s="65">
        <v>4</v>
      </c>
      <c r="E99" s="9">
        <f>IF(D108=0, "-", D99/D108)</f>
        <v>7.462686567164179E-3</v>
      </c>
      <c r="F99" s="81">
        <v>21</v>
      </c>
      <c r="G99" s="34">
        <f>IF(F108=0, "-", F99/F108)</f>
        <v>4.3424317617866007E-3</v>
      </c>
      <c r="H99" s="65">
        <v>80</v>
      </c>
      <c r="I99" s="9">
        <f>IF(H108=0, "-", H99/H108)</f>
        <v>1.0544352181362857E-2</v>
      </c>
      <c r="J99" s="8">
        <f t="shared" si="6"/>
        <v>-1</v>
      </c>
      <c r="K99" s="9">
        <f t="shared" si="7"/>
        <v>-0.73750000000000004</v>
      </c>
    </row>
    <row r="100" spans="1:11" x14ac:dyDescent="0.2">
      <c r="A100" s="7" t="s">
        <v>259</v>
      </c>
      <c r="B100" s="65">
        <v>41</v>
      </c>
      <c r="C100" s="34">
        <f>IF(B108=0, "-", B100/B108)</f>
        <v>8.4886128364389232E-2</v>
      </c>
      <c r="D100" s="65">
        <v>51</v>
      </c>
      <c r="E100" s="9">
        <f>IF(D108=0, "-", D100/D108)</f>
        <v>9.5149253731343281E-2</v>
      </c>
      <c r="F100" s="81">
        <v>409</v>
      </c>
      <c r="G100" s="34">
        <f>IF(F108=0, "-", F100/F108)</f>
        <v>8.4574028122415212E-2</v>
      </c>
      <c r="H100" s="65">
        <v>858</v>
      </c>
      <c r="I100" s="9">
        <f>IF(H108=0, "-", H100/H108)</f>
        <v>0.11308817714511665</v>
      </c>
      <c r="J100" s="8">
        <f t="shared" si="6"/>
        <v>-0.19607843137254902</v>
      </c>
      <c r="K100" s="9">
        <f t="shared" si="7"/>
        <v>-0.5233100233100233</v>
      </c>
    </row>
    <row r="101" spans="1:11" x14ac:dyDescent="0.2">
      <c r="A101" s="7" t="s">
        <v>260</v>
      </c>
      <c r="B101" s="65">
        <v>6</v>
      </c>
      <c r="C101" s="34">
        <f>IF(B108=0, "-", B101/B108)</f>
        <v>1.2422360248447204E-2</v>
      </c>
      <c r="D101" s="65">
        <v>4</v>
      </c>
      <c r="E101" s="9">
        <f>IF(D108=0, "-", D101/D108)</f>
        <v>7.462686567164179E-3</v>
      </c>
      <c r="F101" s="81">
        <v>56</v>
      </c>
      <c r="G101" s="34">
        <f>IF(F108=0, "-", F101/F108)</f>
        <v>1.1579818031430935E-2</v>
      </c>
      <c r="H101" s="65">
        <v>35</v>
      </c>
      <c r="I101" s="9">
        <f>IF(H108=0, "-", H101/H108)</f>
        <v>4.6131540793462504E-3</v>
      </c>
      <c r="J101" s="8">
        <f t="shared" si="6"/>
        <v>0.5</v>
      </c>
      <c r="K101" s="9">
        <f t="shared" si="7"/>
        <v>0.6</v>
      </c>
    </row>
    <row r="102" spans="1:11" x14ac:dyDescent="0.2">
      <c r="A102" s="7" t="s">
        <v>261</v>
      </c>
      <c r="B102" s="65">
        <v>60</v>
      </c>
      <c r="C102" s="34">
        <f>IF(B108=0, "-", B102/B108)</f>
        <v>0.12422360248447205</v>
      </c>
      <c r="D102" s="65">
        <v>42</v>
      </c>
      <c r="E102" s="9">
        <f>IF(D108=0, "-", D102/D108)</f>
        <v>7.8358208955223885E-2</v>
      </c>
      <c r="F102" s="81">
        <v>595</v>
      </c>
      <c r="G102" s="34">
        <f>IF(F108=0, "-", F102/F108)</f>
        <v>0.12303556658395368</v>
      </c>
      <c r="H102" s="65">
        <v>706</v>
      </c>
      <c r="I102" s="9">
        <f>IF(H108=0, "-", H102/H108)</f>
        <v>9.3053908000527222E-2</v>
      </c>
      <c r="J102" s="8">
        <f t="shared" si="6"/>
        <v>0.42857142857142855</v>
      </c>
      <c r="K102" s="9">
        <f t="shared" si="7"/>
        <v>-0.15722379603399433</v>
      </c>
    </row>
    <row r="103" spans="1:11" x14ac:dyDescent="0.2">
      <c r="A103" s="7" t="s">
        <v>262</v>
      </c>
      <c r="B103" s="65">
        <v>1</v>
      </c>
      <c r="C103" s="34">
        <f>IF(B108=0, "-", B103/B108)</f>
        <v>2.070393374741201E-3</v>
      </c>
      <c r="D103" s="65">
        <v>5</v>
      </c>
      <c r="E103" s="9">
        <f>IF(D108=0, "-", D103/D108)</f>
        <v>9.3283582089552231E-3</v>
      </c>
      <c r="F103" s="81">
        <v>73</v>
      </c>
      <c r="G103" s="34">
        <f>IF(F108=0, "-", F103/F108)</f>
        <v>1.5095119933829611E-2</v>
      </c>
      <c r="H103" s="65">
        <v>46</v>
      </c>
      <c r="I103" s="9">
        <f>IF(H108=0, "-", H103/H108)</f>
        <v>6.0630025042836431E-3</v>
      </c>
      <c r="J103" s="8">
        <f t="shared" si="6"/>
        <v>-0.8</v>
      </c>
      <c r="K103" s="9">
        <f t="shared" si="7"/>
        <v>0.58695652173913049</v>
      </c>
    </row>
    <row r="104" spans="1:11" x14ac:dyDescent="0.2">
      <c r="A104" s="7" t="s">
        <v>263</v>
      </c>
      <c r="B104" s="65">
        <v>6</v>
      </c>
      <c r="C104" s="34">
        <f>IF(B108=0, "-", B104/B108)</f>
        <v>1.2422360248447204E-2</v>
      </c>
      <c r="D104" s="65">
        <v>8</v>
      </c>
      <c r="E104" s="9">
        <f>IF(D108=0, "-", D104/D108)</f>
        <v>1.4925373134328358E-2</v>
      </c>
      <c r="F104" s="81">
        <v>145</v>
      </c>
      <c r="G104" s="34">
        <f>IF(F108=0, "-", F104/F108)</f>
        <v>2.998345740281224E-2</v>
      </c>
      <c r="H104" s="65">
        <v>359</v>
      </c>
      <c r="I104" s="9">
        <f>IF(H108=0, "-", H104/H108)</f>
        <v>4.731778041386582E-2</v>
      </c>
      <c r="J104" s="8">
        <f t="shared" si="6"/>
        <v>-0.25</v>
      </c>
      <c r="K104" s="9">
        <f t="shared" si="7"/>
        <v>-0.59610027855153203</v>
      </c>
    </row>
    <row r="105" spans="1:11" x14ac:dyDescent="0.2">
      <c r="A105" s="7" t="s">
        <v>264</v>
      </c>
      <c r="B105" s="65">
        <v>350</v>
      </c>
      <c r="C105" s="34">
        <f>IF(B108=0, "-", B105/B108)</f>
        <v>0.72463768115942029</v>
      </c>
      <c r="D105" s="65">
        <v>346</v>
      </c>
      <c r="E105" s="9">
        <f>IF(D108=0, "-", D105/D108)</f>
        <v>0.64552238805970152</v>
      </c>
      <c r="F105" s="81">
        <v>3160</v>
      </c>
      <c r="G105" s="34">
        <f>IF(F108=0, "-", F105/F108)</f>
        <v>0.65343258891645983</v>
      </c>
      <c r="H105" s="65">
        <v>4402</v>
      </c>
      <c r="I105" s="9">
        <f>IF(H108=0, "-", H105/H108)</f>
        <v>0.58020297877949123</v>
      </c>
      <c r="J105" s="8">
        <f t="shared" si="6"/>
        <v>1.1560693641618497E-2</v>
      </c>
      <c r="K105" s="9">
        <f t="shared" si="7"/>
        <v>-0.28214447978191731</v>
      </c>
    </row>
    <row r="106" spans="1:11" x14ac:dyDescent="0.2">
      <c r="A106" s="7" t="s">
        <v>265</v>
      </c>
      <c r="B106" s="65">
        <v>15</v>
      </c>
      <c r="C106" s="34">
        <f>IF(B108=0, "-", B106/B108)</f>
        <v>3.1055900621118012E-2</v>
      </c>
      <c r="D106" s="65">
        <v>48</v>
      </c>
      <c r="E106" s="9">
        <f>IF(D108=0, "-", D106/D108)</f>
        <v>8.9552238805970144E-2</v>
      </c>
      <c r="F106" s="81">
        <v>264</v>
      </c>
      <c r="G106" s="34">
        <f>IF(F108=0, "-", F106/F108)</f>
        <v>5.4590570719602979E-2</v>
      </c>
      <c r="H106" s="65">
        <v>517</v>
      </c>
      <c r="I106" s="9">
        <f>IF(H108=0, "-", H106/H108)</f>
        <v>6.8142875972057468E-2</v>
      </c>
      <c r="J106" s="8">
        <f t="shared" si="6"/>
        <v>-0.6875</v>
      </c>
      <c r="K106" s="9">
        <f t="shared" si="7"/>
        <v>-0.48936170212765956</v>
      </c>
    </row>
    <row r="107" spans="1:11" x14ac:dyDescent="0.2">
      <c r="A107" s="2"/>
      <c r="B107" s="68"/>
      <c r="C107" s="33"/>
      <c r="D107" s="68"/>
      <c r="E107" s="6"/>
      <c r="F107" s="82"/>
      <c r="G107" s="33"/>
      <c r="H107" s="68"/>
      <c r="I107" s="6"/>
      <c r="J107" s="5"/>
      <c r="K107" s="6"/>
    </row>
    <row r="108" spans="1:11" s="43" customFormat="1" x14ac:dyDescent="0.2">
      <c r="A108" s="162" t="s">
        <v>626</v>
      </c>
      <c r="B108" s="71">
        <f>SUM(B95:B107)</f>
        <v>483</v>
      </c>
      <c r="C108" s="40">
        <f>B108/26370</f>
        <v>1.8316268486916951E-2</v>
      </c>
      <c r="D108" s="71">
        <f>SUM(D95:D107)</f>
        <v>536</v>
      </c>
      <c r="E108" s="41">
        <f>D108/24255</f>
        <v>2.2098536384250671E-2</v>
      </c>
      <c r="F108" s="77">
        <f>SUM(F95:F107)</f>
        <v>4836</v>
      </c>
      <c r="G108" s="42">
        <f>F108/226467</f>
        <v>2.1354104571526977E-2</v>
      </c>
      <c r="H108" s="71">
        <f>SUM(H95:H107)</f>
        <v>7587</v>
      </c>
      <c r="I108" s="41">
        <f>H108/304382</f>
        <v>2.4925915461492466E-2</v>
      </c>
      <c r="J108" s="37">
        <f>IF(D108=0, "-", IF((B108-D108)/D108&lt;10, (B108-D108)/D108, "&gt;999%"))</f>
        <v>-9.8880597014925367E-2</v>
      </c>
      <c r="K108" s="38">
        <f>IF(H108=0, "-", IF((F108-H108)/H108&lt;10, (F108-H108)/H108, "&gt;999%"))</f>
        <v>-0.36259391063661528</v>
      </c>
    </row>
    <row r="109" spans="1:11" x14ac:dyDescent="0.2">
      <c r="B109" s="83"/>
      <c r="D109" s="83"/>
      <c r="F109" s="83"/>
      <c r="H109" s="83"/>
    </row>
    <row r="110" spans="1:11" x14ac:dyDescent="0.2">
      <c r="A110" s="163" t="s">
        <v>143</v>
      </c>
      <c r="B110" s="61" t="s">
        <v>12</v>
      </c>
      <c r="C110" s="62" t="s">
        <v>13</v>
      </c>
      <c r="D110" s="61" t="s">
        <v>12</v>
      </c>
      <c r="E110" s="63" t="s">
        <v>13</v>
      </c>
      <c r="F110" s="62" t="s">
        <v>12</v>
      </c>
      <c r="G110" s="62" t="s">
        <v>13</v>
      </c>
      <c r="H110" s="61" t="s">
        <v>12</v>
      </c>
      <c r="I110" s="63" t="s">
        <v>13</v>
      </c>
      <c r="J110" s="61"/>
      <c r="K110" s="63"/>
    </row>
    <row r="111" spans="1:11" x14ac:dyDescent="0.2">
      <c r="A111" s="7" t="s">
        <v>266</v>
      </c>
      <c r="B111" s="65">
        <v>9</v>
      </c>
      <c r="C111" s="34">
        <f>IF(B128=0, "-", B111/B128)</f>
        <v>2.0044543429844099E-2</v>
      </c>
      <c r="D111" s="65">
        <v>7</v>
      </c>
      <c r="E111" s="9">
        <f>IF(D128=0, "-", D111/D128)</f>
        <v>1.4084507042253521E-2</v>
      </c>
      <c r="F111" s="81">
        <v>106</v>
      </c>
      <c r="G111" s="34">
        <f>IF(F128=0, "-", F111/F128)</f>
        <v>2.475478748248482E-2</v>
      </c>
      <c r="H111" s="65">
        <v>178</v>
      </c>
      <c r="I111" s="9">
        <f>IF(H128=0, "-", H111/H128)</f>
        <v>2.7146560927253316E-2</v>
      </c>
      <c r="J111" s="8">
        <f t="shared" ref="J111:J126" si="8">IF(D111=0, "-", IF((B111-D111)/D111&lt;10, (B111-D111)/D111, "&gt;999%"))</f>
        <v>0.2857142857142857</v>
      </c>
      <c r="K111" s="9">
        <f t="shared" ref="K111:K126" si="9">IF(H111=0, "-", IF((F111-H111)/H111&lt;10, (F111-H111)/H111, "&gt;999%"))</f>
        <v>-0.4044943820224719</v>
      </c>
    </row>
    <row r="112" spans="1:11" x14ac:dyDescent="0.2">
      <c r="A112" s="7" t="s">
        <v>267</v>
      </c>
      <c r="B112" s="65">
        <v>11</v>
      </c>
      <c r="C112" s="34">
        <f>IF(B128=0, "-", B112/B128)</f>
        <v>2.4498886414253896E-2</v>
      </c>
      <c r="D112" s="65">
        <v>47</v>
      </c>
      <c r="E112" s="9">
        <f>IF(D128=0, "-", D112/D128)</f>
        <v>9.4567404426559351E-2</v>
      </c>
      <c r="F112" s="81">
        <v>169</v>
      </c>
      <c r="G112" s="34">
        <f>IF(F128=0, "-", F112/F128)</f>
        <v>3.9467538533395609E-2</v>
      </c>
      <c r="H112" s="65">
        <v>386</v>
      </c>
      <c r="I112" s="9">
        <f>IF(H128=0, "-", H112/H128)</f>
        <v>5.8868384932133595E-2</v>
      </c>
      <c r="J112" s="8">
        <f t="shared" si="8"/>
        <v>-0.76595744680851063</v>
      </c>
      <c r="K112" s="9">
        <f t="shared" si="9"/>
        <v>-0.56217616580310881</v>
      </c>
    </row>
    <row r="113" spans="1:11" x14ac:dyDescent="0.2">
      <c r="A113" s="7" t="s">
        <v>268</v>
      </c>
      <c r="B113" s="65">
        <v>5</v>
      </c>
      <c r="C113" s="34">
        <f>IF(B128=0, "-", B113/B128)</f>
        <v>1.1135857461024499E-2</v>
      </c>
      <c r="D113" s="65">
        <v>18</v>
      </c>
      <c r="E113" s="9">
        <f>IF(D128=0, "-", D113/D128)</f>
        <v>3.6217303822937627E-2</v>
      </c>
      <c r="F113" s="81">
        <v>100</v>
      </c>
      <c r="G113" s="34">
        <f>IF(F128=0, "-", F113/F128)</f>
        <v>2.3353573096683792E-2</v>
      </c>
      <c r="H113" s="65">
        <v>214</v>
      </c>
      <c r="I113" s="9">
        <f>IF(H128=0, "-", H113/H128)</f>
        <v>3.2636876620405673E-2</v>
      </c>
      <c r="J113" s="8">
        <f t="shared" si="8"/>
        <v>-0.72222222222222221</v>
      </c>
      <c r="K113" s="9">
        <f t="shared" si="9"/>
        <v>-0.53271028037383172</v>
      </c>
    </row>
    <row r="114" spans="1:11" x14ac:dyDescent="0.2">
      <c r="A114" s="7" t="s">
        <v>269</v>
      </c>
      <c r="B114" s="65">
        <v>99</v>
      </c>
      <c r="C114" s="34">
        <f>IF(B128=0, "-", B114/B128)</f>
        <v>0.22048997772828507</v>
      </c>
      <c r="D114" s="65">
        <v>107</v>
      </c>
      <c r="E114" s="9">
        <f>IF(D128=0, "-", D114/D128)</f>
        <v>0.2152917505030181</v>
      </c>
      <c r="F114" s="81">
        <v>1183</v>
      </c>
      <c r="G114" s="34">
        <f>IF(F128=0, "-", F114/F128)</f>
        <v>0.27627276973376924</v>
      </c>
      <c r="H114" s="65">
        <v>1275</v>
      </c>
      <c r="I114" s="9">
        <f>IF(H128=0, "-", H114/H128)</f>
        <v>0.19444868079914596</v>
      </c>
      <c r="J114" s="8">
        <f t="shared" si="8"/>
        <v>-7.476635514018691E-2</v>
      </c>
      <c r="K114" s="9">
        <f t="shared" si="9"/>
        <v>-7.2156862745098041E-2</v>
      </c>
    </row>
    <row r="115" spans="1:11" x14ac:dyDescent="0.2">
      <c r="A115" s="7" t="s">
        <v>270</v>
      </c>
      <c r="B115" s="65">
        <v>0</v>
      </c>
      <c r="C115" s="34">
        <f>IF(B128=0, "-", B115/B128)</f>
        <v>0</v>
      </c>
      <c r="D115" s="65">
        <v>0</v>
      </c>
      <c r="E115" s="9">
        <f>IF(D128=0, "-", D115/D128)</f>
        <v>0</v>
      </c>
      <c r="F115" s="81">
        <v>2</v>
      </c>
      <c r="G115" s="34">
        <f>IF(F128=0, "-", F115/F128)</f>
        <v>4.6707146193367583E-4</v>
      </c>
      <c r="H115" s="65">
        <v>21</v>
      </c>
      <c r="I115" s="9">
        <f>IF(H128=0, "-", H115/H128)</f>
        <v>3.2026841543388745E-3</v>
      </c>
      <c r="J115" s="8" t="str">
        <f t="shared" si="8"/>
        <v>-</v>
      </c>
      <c r="K115" s="9">
        <f t="shared" si="9"/>
        <v>-0.90476190476190477</v>
      </c>
    </row>
    <row r="116" spans="1:11" x14ac:dyDescent="0.2">
      <c r="A116" s="7" t="s">
        <v>271</v>
      </c>
      <c r="B116" s="65">
        <v>0</v>
      </c>
      <c r="C116" s="34">
        <f>IF(B128=0, "-", B116/B128)</f>
        <v>0</v>
      </c>
      <c r="D116" s="65">
        <v>11</v>
      </c>
      <c r="E116" s="9">
        <f>IF(D128=0, "-", D116/D128)</f>
        <v>2.2132796780684104E-2</v>
      </c>
      <c r="F116" s="81">
        <v>32</v>
      </c>
      <c r="G116" s="34">
        <f>IF(F128=0, "-", F116/F128)</f>
        <v>7.4731433909388132E-3</v>
      </c>
      <c r="H116" s="65">
        <v>186</v>
      </c>
      <c r="I116" s="9">
        <f>IF(H128=0, "-", H116/H128)</f>
        <v>2.8366631081287175E-2</v>
      </c>
      <c r="J116" s="8">
        <f t="shared" si="8"/>
        <v>-1</v>
      </c>
      <c r="K116" s="9">
        <f t="shared" si="9"/>
        <v>-0.82795698924731187</v>
      </c>
    </row>
    <row r="117" spans="1:11" x14ac:dyDescent="0.2">
      <c r="A117" s="7" t="s">
        <v>272</v>
      </c>
      <c r="B117" s="65">
        <v>1</v>
      </c>
      <c r="C117" s="34">
        <f>IF(B128=0, "-", B117/B128)</f>
        <v>2.2271714922048997E-3</v>
      </c>
      <c r="D117" s="65">
        <v>0</v>
      </c>
      <c r="E117" s="9">
        <f>IF(D128=0, "-", D117/D128)</f>
        <v>0</v>
      </c>
      <c r="F117" s="81">
        <v>8</v>
      </c>
      <c r="G117" s="34">
        <f>IF(F128=0, "-", F117/F128)</f>
        <v>1.8682858477347033E-3</v>
      </c>
      <c r="H117" s="65">
        <v>5</v>
      </c>
      <c r="I117" s="9">
        <f>IF(H128=0, "-", H117/H128)</f>
        <v>7.6254384627116065E-4</v>
      </c>
      <c r="J117" s="8" t="str">
        <f t="shared" si="8"/>
        <v>-</v>
      </c>
      <c r="K117" s="9">
        <f t="shared" si="9"/>
        <v>0.6</v>
      </c>
    </row>
    <row r="118" spans="1:11" x14ac:dyDescent="0.2">
      <c r="A118" s="7" t="s">
        <v>273</v>
      </c>
      <c r="B118" s="65">
        <v>0</v>
      </c>
      <c r="C118" s="34">
        <f>IF(B128=0, "-", B118/B128)</f>
        <v>0</v>
      </c>
      <c r="D118" s="65">
        <v>3</v>
      </c>
      <c r="E118" s="9">
        <f>IF(D128=0, "-", D118/D128)</f>
        <v>6.0362173038229373E-3</v>
      </c>
      <c r="F118" s="81">
        <v>75</v>
      </c>
      <c r="G118" s="34">
        <f>IF(F128=0, "-", F118/F128)</f>
        <v>1.7515179822512845E-2</v>
      </c>
      <c r="H118" s="65">
        <v>137</v>
      </c>
      <c r="I118" s="9">
        <f>IF(H128=0, "-", H118/H128)</f>
        <v>2.08937013878298E-2</v>
      </c>
      <c r="J118" s="8">
        <f t="shared" si="8"/>
        <v>-1</v>
      </c>
      <c r="K118" s="9">
        <f t="shared" si="9"/>
        <v>-0.45255474452554745</v>
      </c>
    </row>
    <row r="119" spans="1:11" x14ac:dyDescent="0.2">
      <c r="A119" s="7" t="s">
        <v>274</v>
      </c>
      <c r="B119" s="65">
        <v>2</v>
      </c>
      <c r="C119" s="34">
        <f>IF(B128=0, "-", B119/B128)</f>
        <v>4.4543429844097994E-3</v>
      </c>
      <c r="D119" s="65">
        <v>10</v>
      </c>
      <c r="E119" s="9">
        <f>IF(D128=0, "-", D119/D128)</f>
        <v>2.0120724346076459E-2</v>
      </c>
      <c r="F119" s="81">
        <v>53</v>
      </c>
      <c r="G119" s="34">
        <f>IF(F128=0, "-", F119/F128)</f>
        <v>1.237739374124241E-2</v>
      </c>
      <c r="H119" s="65">
        <v>92</v>
      </c>
      <c r="I119" s="9">
        <f>IF(H128=0, "-", H119/H128)</f>
        <v>1.4030806771389355E-2</v>
      </c>
      <c r="J119" s="8">
        <f t="shared" si="8"/>
        <v>-0.8</v>
      </c>
      <c r="K119" s="9">
        <f t="shared" si="9"/>
        <v>-0.42391304347826086</v>
      </c>
    </row>
    <row r="120" spans="1:11" x14ac:dyDescent="0.2">
      <c r="A120" s="7" t="s">
        <v>275</v>
      </c>
      <c r="B120" s="65">
        <v>15</v>
      </c>
      <c r="C120" s="34">
        <f>IF(B128=0, "-", B120/B128)</f>
        <v>3.34075723830735E-2</v>
      </c>
      <c r="D120" s="65">
        <v>11</v>
      </c>
      <c r="E120" s="9">
        <f>IF(D128=0, "-", D120/D128)</f>
        <v>2.2132796780684104E-2</v>
      </c>
      <c r="F120" s="81">
        <v>145</v>
      </c>
      <c r="G120" s="34">
        <f>IF(F128=0, "-", F120/F128)</f>
        <v>3.3862680990191497E-2</v>
      </c>
      <c r="H120" s="65">
        <v>193</v>
      </c>
      <c r="I120" s="9">
        <f>IF(H128=0, "-", H120/H128)</f>
        <v>2.9434192466066798E-2</v>
      </c>
      <c r="J120" s="8">
        <f t="shared" si="8"/>
        <v>0.36363636363636365</v>
      </c>
      <c r="K120" s="9">
        <f t="shared" si="9"/>
        <v>-0.24870466321243523</v>
      </c>
    </row>
    <row r="121" spans="1:11" x14ac:dyDescent="0.2">
      <c r="A121" s="7" t="s">
        <v>276</v>
      </c>
      <c r="B121" s="65">
        <v>23</v>
      </c>
      <c r="C121" s="34">
        <f>IF(B128=0, "-", B121/B128)</f>
        <v>5.1224944320712694E-2</v>
      </c>
      <c r="D121" s="65">
        <v>30</v>
      </c>
      <c r="E121" s="9">
        <f>IF(D128=0, "-", D121/D128)</f>
        <v>6.0362173038229376E-2</v>
      </c>
      <c r="F121" s="81">
        <v>179</v>
      </c>
      <c r="G121" s="34">
        <f>IF(F128=0, "-", F121/F128)</f>
        <v>4.1802895843063986E-2</v>
      </c>
      <c r="H121" s="65">
        <v>275</v>
      </c>
      <c r="I121" s="9">
        <f>IF(H128=0, "-", H121/H128)</f>
        <v>4.1939911544913833E-2</v>
      </c>
      <c r="J121" s="8">
        <f t="shared" si="8"/>
        <v>-0.23333333333333334</v>
      </c>
      <c r="K121" s="9">
        <f t="shared" si="9"/>
        <v>-0.34909090909090912</v>
      </c>
    </row>
    <row r="122" spans="1:11" x14ac:dyDescent="0.2">
      <c r="A122" s="7" t="s">
        <v>277</v>
      </c>
      <c r="B122" s="65">
        <v>204</v>
      </c>
      <c r="C122" s="34">
        <f>IF(B128=0, "-", B122/B128)</f>
        <v>0.45434298440979953</v>
      </c>
      <c r="D122" s="65">
        <v>218</v>
      </c>
      <c r="E122" s="9">
        <f>IF(D128=0, "-", D122/D128)</f>
        <v>0.43863179074446679</v>
      </c>
      <c r="F122" s="81">
        <v>1427</v>
      </c>
      <c r="G122" s="34">
        <f>IF(F128=0, "-", F122/F128)</f>
        <v>0.3332554880896777</v>
      </c>
      <c r="H122" s="65">
        <v>2880</v>
      </c>
      <c r="I122" s="9">
        <f>IF(H128=0, "-", H122/H128)</f>
        <v>0.43922525545218849</v>
      </c>
      <c r="J122" s="8">
        <f t="shared" si="8"/>
        <v>-6.4220183486238536E-2</v>
      </c>
      <c r="K122" s="9">
        <f t="shared" si="9"/>
        <v>-0.50451388888888893</v>
      </c>
    </row>
    <row r="123" spans="1:11" x14ac:dyDescent="0.2">
      <c r="A123" s="7" t="s">
        <v>278</v>
      </c>
      <c r="B123" s="65">
        <v>76</v>
      </c>
      <c r="C123" s="34">
        <f>IF(B128=0, "-", B123/B128)</f>
        <v>0.16926503340757237</v>
      </c>
      <c r="D123" s="65">
        <v>21</v>
      </c>
      <c r="E123" s="9">
        <f>IF(D128=0, "-", D123/D128)</f>
        <v>4.2253521126760563E-2</v>
      </c>
      <c r="F123" s="81">
        <v>679</v>
      </c>
      <c r="G123" s="34">
        <f>IF(F128=0, "-", F123/F128)</f>
        <v>0.15857076132648296</v>
      </c>
      <c r="H123" s="65">
        <v>550</v>
      </c>
      <c r="I123" s="9">
        <f>IF(H128=0, "-", H123/H128)</f>
        <v>8.3879823089827665E-2</v>
      </c>
      <c r="J123" s="8">
        <f t="shared" si="8"/>
        <v>2.6190476190476191</v>
      </c>
      <c r="K123" s="9">
        <f t="shared" si="9"/>
        <v>0.23454545454545456</v>
      </c>
    </row>
    <row r="124" spans="1:11" x14ac:dyDescent="0.2">
      <c r="A124" s="7" t="s">
        <v>279</v>
      </c>
      <c r="B124" s="65">
        <v>0</v>
      </c>
      <c r="C124" s="34">
        <f>IF(B128=0, "-", B124/B128)</f>
        <v>0</v>
      </c>
      <c r="D124" s="65">
        <v>8</v>
      </c>
      <c r="E124" s="9">
        <f>IF(D128=0, "-", D124/D128)</f>
        <v>1.6096579476861168E-2</v>
      </c>
      <c r="F124" s="81">
        <v>15</v>
      </c>
      <c r="G124" s="34">
        <f>IF(F128=0, "-", F124/F128)</f>
        <v>3.5030359645025688E-3</v>
      </c>
      <c r="H124" s="65">
        <v>99</v>
      </c>
      <c r="I124" s="9">
        <f>IF(H128=0, "-", H124/H128)</f>
        <v>1.509836815616898E-2</v>
      </c>
      <c r="J124" s="8">
        <f t="shared" si="8"/>
        <v>-1</v>
      </c>
      <c r="K124" s="9">
        <f t="shared" si="9"/>
        <v>-0.84848484848484851</v>
      </c>
    </row>
    <row r="125" spans="1:11" x14ac:dyDescent="0.2">
      <c r="A125" s="7" t="s">
        <v>280</v>
      </c>
      <c r="B125" s="65">
        <v>2</v>
      </c>
      <c r="C125" s="34">
        <f>IF(B128=0, "-", B125/B128)</f>
        <v>4.4543429844097994E-3</v>
      </c>
      <c r="D125" s="65">
        <v>4</v>
      </c>
      <c r="E125" s="9">
        <f>IF(D128=0, "-", D125/D128)</f>
        <v>8.0482897384305842E-3</v>
      </c>
      <c r="F125" s="81">
        <v>65</v>
      </c>
      <c r="G125" s="34">
        <f>IF(F128=0, "-", F125/F128)</f>
        <v>1.5179822512844466E-2</v>
      </c>
      <c r="H125" s="65">
        <v>41</v>
      </c>
      <c r="I125" s="9">
        <f>IF(H128=0, "-", H125/H128)</f>
        <v>6.2528595394235166E-3</v>
      </c>
      <c r="J125" s="8">
        <f t="shared" si="8"/>
        <v>-0.5</v>
      </c>
      <c r="K125" s="9">
        <f t="shared" si="9"/>
        <v>0.58536585365853655</v>
      </c>
    </row>
    <row r="126" spans="1:11" x14ac:dyDescent="0.2">
      <c r="A126" s="7" t="s">
        <v>281</v>
      </c>
      <c r="B126" s="65">
        <v>2</v>
      </c>
      <c r="C126" s="34">
        <f>IF(B128=0, "-", B126/B128)</f>
        <v>4.4543429844097994E-3</v>
      </c>
      <c r="D126" s="65">
        <v>2</v>
      </c>
      <c r="E126" s="9">
        <f>IF(D128=0, "-", D126/D128)</f>
        <v>4.0241448692152921E-3</v>
      </c>
      <c r="F126" s="81">
        <v>44</v>
      </c>
      <c r="G126" s="34">
        <f>IF(F128=0, "-", F126/F128)</f>
        <v>1.0275572162540868E-2</v>
      </c>
      <c r="H126" s="65">
        <v>25</v>
      </c>
      <c r="I126" s="9">
        <f>IF(H128=0, "-", H126/H128)</f>
        <v>3.812719231355803E-3</v>
      </c>
      <c r="J126" s="8">
        <f t="shared" si="8"/>
        <v>0</v>
      </c>
      <c r="K126" s="9">
        <f t="shared" si="9"/>
        <v>0.76</v>
      </c>
    </row>
    <row r="127" spans="1:11" x14ac:dyDescent="0.2">
      <c r="A127" s="2"/>
      <c r="B127" s="68"/>
      <c r="C127" s="33"/>
      <c r="D127" s="68"/>
      <c r="E127" s="6"/>
      <c r="F127" s="82"/>
      <c r="G127" s="33"/>
      <c r="H127" s="68"/>
      <c r="I127" s="6"/>
      <c r="J127" s="5"/>
      <c r="K127" s="6"/>
    </row>
    <row r="128" spans="1:11" s="43" customFormat="1" x14ac:dyDescent="0.2">
      <c r="A128" s="162" t="s">
        <v>625</v>
      </c>
      <c r="B128" s="71">
        <f>SUM(B111:B127)</f>
        <v>449</v>
      </c>
      <c r="C128" s="40">
        <f>B128/26370</f>
        <v>1.7026924535456959E-2</v>
      </c>
      <c r="D128" s="71">
        <f>SUM(D111:D127)</f>
        <v>497</v>
      </c>
      <c r="E128" s="41">
        <f>D128/24255</f>
        <v>2.049062049062049E-2</v>
      </c>
      <c r="F128" s="77">
        <f>SUM(F111:F127)</f>
        <v>4282</v>
      </c>
      <c r="G128" s="42">
        <f>F128/226467</f>
        <v>1.8907832046170081E-2</v>
      </c>
      <c r="H128" s="71">
        <f>SUM(H111:H127)</f>
        <v>6557</v>
      </c>
      <c r="I128" s="41">
        <f>H128/304382</f>
        <v>2.1542009711480969E-2</v>
      </c>
      <c r="J128" s="37">
        <f>IF(D128=0, "-", IF((B128-D128)/D128&lt;10, (B128-D128)/D128, "&gt;999%"))</f>
        <v>-9.6579476861166996E-2</v>
      </c>
      <c r="K128" s="38">
        <f>IF(H128=0, "-", IF((F128-H128)/H128&lt;10, (F128-H128)/H128, "&gt;999%"))</f>
        <v>-0.34695745005337808</v>
      </c>
    </row>
    <row r="129" spans="1:11" x14ac:dyDescent="0.2">
      <c r="B129" s="83"/>
      <c r="D129" s="83"/>
      <c r="F129" s="83"/>
      <c r="H129" s="83"/>
    </row>
    <row r="130" spans="1:11" s="43" customFormat="1" x14ac:dyDescent="0.2">
      <c r="A130" s="162" t="s">
        <v>624</v>
      </c>
      <c r="B130" s="71">
        <v>932</v>
      </c>
      <c r="C130" s="40">
        <f>B130/26370</f>
        <v>3.534319302237391E-2</v>
      </c>
      <c r="D130" s="71">
        <v>1033</v>
      </c>
      <c r="E130" s="41">
        <f>D130/24255</f>
        <v>4.2589156874871158E-2</v>
      </c>
      <c r="F130" s="77">
        <v>9118</v>
      </c>
      <c r="G130" s="42">
        <f>F130/226467</f>
        <v>4.0261936617697058E-2</v>
      </c>
      <c r="H130" s="71">
        <v>14144</v>
      </c>
      <c r="I130" s="41">
        <f>H130/304382</f>
        <v>4.6467925172973434E-2</v>
      </c>
      <c r="J130" s="37">
        <f>IF(D130=0, "-", IF((B130-D130)/D130&lt;10, (B130-D130)/D130, "&gt;999%"))</f>
        <v>-9.7773475314617622E-2</v>
      </c>
      <c r="K130" s="38">
        <f>IF(H130=0, "-", IF((F130-H130)/H130&lt;10, (F130-H130)/H130, "&gt;999%"))</f>
        <v>-0.3553450226244344</v>
      </c>
    </row>
    <row r="131" spans="1:11" x14ac:dyDescent="0.2">
      <c r="B131" s="83"/>
      <c r="D131" s="83"/>
      <c r="F131" s="83"/>
      <c r="H131" s="83"/>
    </row>
    <row r="132" spans="1:11" ht="15.75" x14ac:dyDescent="0.25">
      <c r="A132" s="164" t="s">
        <v>117</v>
      </c>
      <c r="B132" s="196" t="s">
        <v>1</v>
      </c>
      <c r="C132" s="200"/>
      <c r="D132" s="200"/>
      <c r="E132" s="197"/>
      <c r="F132" s="196" t="s">
        <v>14</v>
      </c>
      <c r="G132" s="200"/>
      <c r="H132" s="200"/>
      <c r="I132" s="197"/>
      <c r="J132" s="196" t="s">
        <v>15</v>
      </c>
      <c r="K132" s="197"/>
    </row>
    <row r="133" spans="1:11" x14ac:dyDescent="0.2">
      <c r="A133" s="22"/>
      <c r="B133" s="196">
        <f>VALUE(RIGHT($B$2, 4))</f>
        <v>2020</v>
      </c>
      <c r="C133" s="197"/>
      <c r="D133" s="196">
        <f>B133-1</f>
        <v>2019</v>
      </c>
      <c r="E133" s="204"/>
      <c r="F133" s="196">
        <f>B133</f>
        <v>2020</v>
      </c>
      <c r="G133" s="204"/>
      <c r="H133" s="196">
        <f>D133</f>
        <v>2019</v>
      </c>
      <c r="I133" s="204"/>
      <c r="J133" s="140" t="s">
        <v>4</v>
      </c>
      <c r="K133" s="141" t="s">
        <v>2</v>
      </c>
    </row>
    <row r="134" spans="1:11" x14ac:dyDescent="0.2">
      <c r="A134" s="163" t="s">
        <v>144</v>
      </c>
      <c r="B134" s="61" t="s">
        <v>12</v>
      </c>
      <c r="C134" s="62" t="s">
        <v>13</v>
      </c>
      <c r="D134" s="61" t="s">
        <v>12</v>
      </c>
      <c r="E134" s="63" t="s">
        <v>13</v>
      </c>
      <c r="F134" s="62" t="s">
        <v>12</v>
      </c>
      <c r="G134" s="62" t="s">
        <v>13</v>
      </c>
      <c r="H134" s="61" t="s">
        <v>12</v>
      </c>
      <c r="I134" s="63" t="s">
        <v>13</v>
      </c>
      <c r="J134" s="61"/>
      <c r="K134" s="63"/>
    </row>
    <row r="135" spans="1:11" x14ac:dyDescent="0.2">
      <c r="A135" s="7" t="s">
        <v>282</v>
      </c>
      <c r="B135" s="65">
        <v>0</v>
      </c>
      <c r="C135" s="34">
        <f>IF(B139=0, "-", B135/B139)</f>
        <v>0</v>
      </c>
      <c r="D135" s="65">
        <v>93</v>
      </c>
      <c r="E135" s="9">
        <f>IF(D139=0, "-", D135/D139)</f>
        <v>0.6992481203007519</v>
      </c>
      <c r="F135" s="81">
        <v>282</v>
      </c>
      <c r="G135" s="34">
        <f>IF(F139=0, "-", F135/F139)</f>
        <v>0.37549933422103859</v>
      </c>
      <c r="H135" s="65">
        <v>2528</v>
      </c>
      <c r="I135" s="9">
        <f>IF(H139=0, "-", H135/H139)</f>
        <v>0.77522232444035577</v>
      </c>
      <c r="J135" s="8">
        <f>IF(D135=0, "-", IF((B135-D135)/D135&lt;10, (B135-D135)/D135, "&gt;999%"))</f>
        <v>-1</v>
      </c>
      <c r="K135" s="9">
        <f>IF(H135=0, "-", IF((F135-H135)/H135&lt;10, (F135-H135)/H135, "&gt;999%"))</f>
        <v>-0.88844936708860756</v>
      </c>
    </row>
    <row r="136" spans="1:11" x14ac:dyDescent="0.2">
      <c r="A136" s="7" t="s">
        <v>283</v>
      </c>
      <c r="B136" s="65">
        <v>25</v>
      </c>
      <c r="C136" s="34">
        <f>IF(B139=0, "-", B136/B139)</f>
        <v>0.67567567567567566</v>
      </c>
      <c r="D136" s="65">
        <v>31</v>
      </c>
      <c r="E136" s="9">
        <f>IF(D139=0, "-", D136/D139)</f>
        <v>0.23308270676691728</v>
      </c>
      <c r="F136" s="81">
        <v>399</v>
      </c>
      <c r="G136" s="34">
        <f>IF(F139=0, "-", F136/F139)</f>
        <v>0.5312916111850865</v>
      </c>
      <c r="H136" s="65">
        <v>464</v>
      </c>
      <c r="I136" s="9">
        <f>IF(H139=0, "-", H136/H139)</f>
        <v>0.14228764182766024</v>
      </c>
      <c r="J136" s="8">
        <f>IF(D136=0, "-", IF((B136-D136)/D136&lt;10, (B136-D136)/D136, "&gt;999%"))</f>
        <v>-0.19354838709677419</v>
      </c>
      <c r="K136" s="9">
        <f>IF(H136=0, "-", IF((F136-H136)/H136&lt;10, (F136-H136)/H136, "&gt;999%"))</f>
        <v>-0.14008620689655171</v>
      </c>
    </row>
    <row r="137" spans="1:11" x14ac:dyDescent="0.2">
      <c r="A137" s="7" t="s">
        <v>284</v>
      </c>
      <c r="B137" s="65">
        <v>12</v>
      </c>
      <c r="C137" s="34">
        <f>IF(B139=0, "-", B137/B139)</f>
        <v>0.32432432432432434</v>
      </c>
      <c r="D137" s="65">
        <v>9</v>
      </c>
      <c r="E137" s="9">
        <f>IF(D139=0, "-", D137/D139)</f>
        <v>6.7669172932330823E-2</v>
      </c>
      <c r="F137" s="81">
        <v>70</v>
      </c>
      <c r="G137" s="34">
        <f>IF(F139=0, "-", F137/F139)</f>
        <v>9.3209054593874838E-2</v>
      </c>
      <c r="H137" s="65">
        <v>269</v>
      </c>
      <c r="I137" s="9">
        <f>IF(H139=0, "-", H137/H139)</f>
        <v>8.2490033731984047E-2</v>
      </c>
      <c r="J137" s="8">
        <f>IF(D137=0, "-", IF((B137-D137)/D137&lt;10, (B137-D137)/D137, "&gt;999%"))</f>
        <v>0.33333333333333331</v>
      </c>
      <c r="K137" s="9">
        <f>IF(H137=0, "-", IF((F137-H137)/H137&lt;10, (F137-H137)/H137, "&gt;999%"))</f>
        <v>-0.7397769516728625</v>
      </c>
    </row>
    <row r="138" spans="1:11" x14ac:dyDescent="0.2">
      <c r="A138" s="2"/>
      <c r="B138" s="68"/>
      <c r="C138" s="33"/>
      <c r="D138" s="68"/>
      <c r="E138" s="6"/>
      <c r="F138" s="82"/>
      <c r="G138" s="33"/>
      <c r="H138" s="68"/>
      <c r="I138" s="6"/>
      <c r="J138" s="5"/>
      <c r="K138" s="6"/>
    </row>
    <row r="139" spans="1:11" s="43" customFormat="1" x14ac:dyDescent="0.2">
      <c r="A139" s="162" t="s">
        <v>623</v>
      </c>
      <c r="B139" s="71">
        <f>SUM(B135:B138)</f>
        <v>37</v>
      </c>
      <c r="C139" s="40">
        <f>B139/26370</f>
        <v>1.4031095942358741E-3</v>
      </c>
      <c r="D139" s="71">
        <f>SUM(D135:D138)</f>
        <v>133</v>
      </c>
      <c r="E139" s="41">
        <f>D139/24255</f>
        <v>5.4834054834054834E-3</v>
      </c>
      <c r="F139" s="77">
        <f>SUM(F135:F138)</f>
        <v>751</v>
      </c>
      <c r="G139" s="42">
        <f>F139/226467</f>
        <v>3.3161564378033003E-3</v>
      </c>
      <c r="H139" s="71">
        <f>SUM(H135:H138)</f>
        <v>3261</v>
      </c>
      <c r="I139" s="41">
        <f>H139/304382</f>
        <v>1.0713511311444173E-2</v>
      </c>
      <c r="J139" s="37">
        <f>IF(D139=0, "-", IF((B139-D139)/D139&lt;10, (B139-D139)/D139, "&gt;999%"))</f>
        <v>-0.72180451127819545</v>
      </c>
      <c r="K139" s="38">
        <f>IF(H139=0, "-", IF((F139-H139)/H139&lt;10, (F139-H139)/H139, "&gt;999%"))</f>
        <v>-0.76970254523152404</v>
      </c>
    </row>
    <row r="140" spans="1:11" x14ac:dyDescent="0.2">
      <c r="B140" s="83"/>
      <c r="D140" s="83"/>
      <c r="F140" s="83"/>
      <c r="H140" s="83"/>
    </row>
    <row r="141" spans="1:11" x14ac:dyDescent="0.2">
      <c r="A141" s="163" t="s">
        <v>145</v>
      </c>
      <c r="B141" s="61" t="s">
        <v>12</v>
      </c>
      <c r="C141" s="62" t="s">
        <v>13</v>
      </c>
      <c r="D141" s="61" t="s">
        <v>12</v>
      </c>
      <c r="E141" s="63" t="s">
        <v>13</v>
      </c>
      <c r="F141" s="62" t="s">
        <v>12</v>
      </c>
      <c r="G141" s="62" t="s">
        <v>13</v>
      </c>
      <c r="H141" s="61" t="s">
        <v>12</v>
      </c>
      <c r="I141" s="63" t="s">
        <v>13</v>
      </c>
      <c r="J141" s="61"/>
      <c r="K141" s="63"/>
    </row>
    <row r="142" spans="1:11" x14ac:dyDescent="0.2">
      <c r="A142" s="7" t="s">
        <v>285</v>
      </c>
      <c r="B142" s="65">
        <v>5</v>
      </c>
      <c r="C142" s="34">
        <f>IF(B153=0, "-", B142/B153)</f>
        <v>6.25E-2</v>
      </c>
      <c r="D142" s="65">
        <v>4</v>
      </c>
      <c r="E142" s="9">
        <f>IF(D153=0, "-", D142/D153)</f>
        <v>7.5471698113207544E-2</v>
      </c>
      <c r="F142" s="81">
        <v>39</v>
      </c>
      <c r="G142" s="34">
        <f>IF(F153=0, "-", F142/F153)</f>
        <v>4.1935483870967745E-2</v>
      </c>
      <c r="H142" s="65">
        <v>16</v>
      </c>
      <c r="I142" s="9">
        <f>IF(H153=0, "-", H142/H153)</f>
        <v>1.1860637509266123E-2</v>
      </c>
      <c r="J142" s="8">
        <f t="shared" ref="J142:J151" si="10">IF(D142=0, "-", IF((B142-D142)/D142&lt;10, (B142-D142)/D142, "&gt;999%"))</f>
        <v>0.25</v>
      </c>
      <c r="K142" s="9">
        <f t="shared" ref="K142:K151" si="11">IF(H142=0, "-", IF((F142-H142)/H142&lt;10, (F142-H142)/H142, "&gt;999%"))</f>
        <v>1.4375</v>
      </c>
    </row>
    <row r="143" spans="1:11" x14ac:dyDescent="0.2">
      <c r="A143" s="7" t="s">
        <v>286</v>
      </c>
      <c r="B143" s="65">
        <v>3</v>
      </c>
      <c r="C143" s="34">
        <f>IF(B153=0, "-", B143/B153)</f>
        <v>3.7499999999999999E-2</v>
      </c>
      <c r="D143" s="65">
        <v>2</v>
      </c>
      <c r="E143" s="9">
        <f>IF(D153=0, "-", D143/D153)</f>
        <v>3.7735849056603772E-2</v>
      </c>
      <c r="F143" s="81">
        <v>22</v>
      </c>
      <c r="G143" s="34">
        <f>IF(F153=0, "-", F143/F153)</f>
        <v>2.3655913978494623E-2</v>
      </c>
      <c r="H143" s="65">
        <v>30</v>
      </c>
      <c r="I143" s="9">
        <f>IF(H153=0, "-", H143/H153)</f>
        <v>2.2238695329873982E-2</v>
      </c>
      <c r="J143" s="8">
        <f t="shared" si="10"/>
        <v>0.5</v>
      </c>
      <c r="K143" s="9">
        <f t="shared" si="11"/>
        <v>-0.26666666666666666</v>
      </c>
    </row>
    <row r="144" spans="1:11" x14ac:dyDescent="0.2">
      <c r="A144" s="7" t="s">
        <v>287</v>
      </c>
      <c r="B144" s="65">
        <v>41</v>
      </c>
      <c r="C144" s="34">
        <f>IF(B153=0, "-", B144/B153)</f>
        <v>0.51249999999999996</v>
      </c>
      <c r="D144" s="65">
        <v>2</v>
      </c>
      <c r="E144" s="9">
        <f>IF(D153=0, "-", D144/D153)</f>
        <v>3.7735849056603772E-2</v>
      </c>
      <c r="F144" s="81">
        <v>452</v>
      </c>
      <c r="G144" s="34">
        <f>IF(F153=0, "-", F144/F153)</f>
        <v>0.48602150537634409</v>
      </c>
      <c r="H144" s="65">
        <v>571</v>
      </c>
      <c r="I144" s="9">
        <f>IF(H153=0, "-", H144/H153)</f>
        <v>0.42327650111193477</v>
      </c>
      <c r="J144" s="8" t="str">
        <f t="shared" si="10"/>
        <v>&gt;999%</v>
      </c>
      <c r="K144" s="9">
        <f t="shared" si="11"/>
        <v>-0.2084063047285464</v>
      </c>
    </row>
    <row r="145" spans="1:11" x14ac:dyDescent="0.2">
      <c r="A145" s="7" t="s">
        <v>288</v>
      </c>
      <c r="B145" s="65">
        <v>0</v>
      </c>
      <c r="C145" s="34">
        <f>IF(B153=0, "-", B145/B153)</f>
        <v>0</v>
      </c>
      <c r="D145" s="65">
        <v>0</v>
      </c>
      <c r="E145" s="9">
        <f>IF(D153=0, "-", D145/D153)</f>
        <v>0</v>
      </c>
      <c r="F145" s="81">
        <v>8</v>
      </c>
      <c r="G145" s="34">
        <f>IF(F153=0, "-", F145/F153)</f>
        <v>8.6021505376344086E-3</v>
      </c>
      <c r="H145" s="65">
        <v>3</v>
      </c>
      <c r="I145" s="9">
        <f>IF(H153=0, "-", H145/H153)</f>
        <v>2.223869532987398E-3</v>
      </c>
      <c r="J145" s="8" t="str">
        <f t="shared" si="10"/>
        <v>-</v>
      </c>
      <c r="K145" s="9">
        <f t="shared" si="11"/>
        <v>1.6666666666666667</v>
      </c>
    </row>
    <row r="146" spans="1:11" x14ac:dyDescent="0.2">
      <c r="A146" s="7" t="s">
        <v>289</v>
      </c>
      <c r="B146" s="65">
        <v>2</v>
      </c>
      <c r="C146" s="34">
        <f>IF(B153=0, "-", B146/B153)</f>
        <v>2.5000000000000001E-2</v>
      </c>
      <c r="D146" s="65">
        <v>1</v>
      </c>
      <c r="E146" s="9">
        <f>IF(D153=0, "-", D146/D153)</f>
        <v>1.8867924528301886E-2</v>
      </c>
      <c r="F146" s="81">
        <v>9</v>
      </c>
      <c r="G146" s="34">
        <f>IF(F153=0, "-", F146/F153)</f>
        <v>9.6774193548387101E-3</v>
      </c>
      <c r="H146" s="65">
        <v>5</v>
      </c>
      <c r="I146" s="9">
        <f>IF(H153=0, "-", H146/H153)</f>
        <v>3.7064492216456633E-3</v>
      </c>
      <c r="J146" s="8">
        <f t="shared" si="10"/>
        <v>1</v>
      </c>
      <c r="K146" s="9">
        <f t="shared" si="11"/>
        <v>0.8</v>
      </c>
    </row>
    <row r="147" spans="1:11" x14ac:dyDescent="0.2">
      <c r="A147" s="7" t="s">
        <v>290</v>
      </c>
      <c r="B147" s="65">
        <v>0</v>
      </c>
      <c r="C147" s="34">
        <f>IF(B153=0, "-", B147/B153)</f>
        <v>0</v>
      </c>
      <c r="D147" s="65">
        <v>2</v>
      </c>
      <c r="E147" s="9">
        <f>IF(D153=0, "-", D147/D153)</f>
        <v>3.7735849056603772E-2</v>
      </c>
      <c r="F147" s="81">
        <v>8</v>
      </c>
      <c r="G147" s="34">
        <f>IF(F153=0, "-", F147/F153)</f>
        <v>8.6021505376344086E-3</v>
      </c>
      <c r="H147" s="65">
        <v>13</v>
      </c>
      <c r="I147" s="9">
        <f>IF(H153=0, "-", H147/H153)</f>
        <v>9.6367679762787255E-3</v>
      </c>
      <c r="J147" s="8">
        <f t="shared" si="10"/>
        <v>-1</v>
      </c>
      <c r="K147" s="9">
        <f t="shared" si="11"/>
        <v>-0.38461538461538464</v>
      </c>
    </row>
    <row r="148" spans="1:11" x14ac:dyDescent="0.2">
      <c r="A148" s="7" t="s">
        <v>291</v>
      </c>
      <c r="B148" s="65">
        <v>4</v>
      </c>
      <c r="C148" s="34">
        <f>IF(B153=0, "-", B148/B153)</f>
        <v>0.05</v>
      </c>
      <c r="D148" s="65">
        <v>2</v>
      </c>
      <c r="E148" s="9">
        <f>IF(D153=0, "-", D148/D153)</f>
        <v>3.7735849056603772E-2</v>
      </c>
      <c r="F148" s="81">
        <v>31</v>
      </c>
      <c r="G148" s="34">
        <f>IF(F153=0, "-", F148/F153)</f>
        <v>3.3333333333333333E-2</v>
      </c>
      <c r="H148" s="65">
        <v>35</v>
      </c>
      <c r="I148" s="9">
        <f>IF(H153=0, "-", H148/H153)</f>
        <v>2.5945144551519646E-2</v>
      </c>
      <c r="J148" s="8">
        <f t="shared" si="10"/>
        <v>1</v>
      </c>
      <c r="K148" s="9">
        <f t="shared" si="11"/>
        <v>-0.11428571428571428</v>
      </c>
    </row>
    <row r="149" spans="1:11" x14ac:dyDescent="0.2">
      <c r="A149" s="7" t="s">
        <v>292</v>
      </c>
      <c r="B149" s="65">
        <v>1</v>
      </c>
      <c r="C149" s="34">
        <f>IF(B153=0, "-", B149/B153)</f>
        <v>1.2500000000000001E-2</v>
      </c>
      <c r="D149" s="65">
        <v>3</v>
      </c>
      <c r="E149" s="9">
        <f>IF(D153=0, "-", D149/D153)</f>
        <v>5.6603773584905662E-2</v>
      </c>
      <c r="F149" s="81">
        <v>46</v>
      </c>
      <c r="G149" s="34">
        <f>IF(F153=0, "-", F149/F153)</f>
        <v>4.9462365591397849E-2</v>
      </c>
      <c r="H149" s="65">
        <v>85</v>
      </c>
      <c r="I149" s="9">
        <f>IF(H153=0, "-", H149/H153)</f>
        <v>6.3009636767976274E-2</v>
      </c>
      <c r="J149" s="8">
        <f t="shared" si="10"/>
        <v>-0.66666666666666663</v>
      </c>
      <c r="K149" s="9">
        <f t="shared" si="11"/>
        <v>-0.45882352941176469</v>
      </c>
    </row>
    <row r="150" spans="1:11" x14ac:dyDescent="0.2">
      <c r="A150" s="7" t="s">
        <v>293</v>
      </c>
      <c r="B150" s="65">
        <v>24</v>
      </c>
      <c r="C150" s="34">
        <f>IF(B153=0, "-", B150/B153)</f>
        <v>0.3</v>
      </c>
      <c r="D150" s="65">
        <v>35</v>
      </c>
      <c r="E150" s="9">
        <f>IF(D153=0, "-", D150/D153)</f>
        <v>0.660377358490566</v>
      </c>
      <c r="F150" s="81">
        <v>295</v>
      </c>
      <c r="G150" s="34">
        <f>IF(F153=0, "-", F150/F153)</f>
        <v>0.31720430107526881</v>
      </c>
      <c r="H150" s="65">
        <v>579</v>
      </c>
      <c r="I150" s="9">
        <f>IF(H153=0, "-", H150/H153)</f>
        <v>0.42920681986656783</v>
      </c>
      <c r="J150" s="8">
        <f t="shared" si="10"/>
        <v>-0.31428571428571428</v>
      </c>
      <c r="K150" s="9">
        <f t="shared" si="11"/>
        <v>-0.49050086355785838</v>
      </c>
    </row>
    <row r="151" spans="1:11" x14ac:dyDescent="0.2">
      <c r="A151" s="7" t="s">
        <v>294</v>
      </c>
      <c r="B151" s="65">
        <v>0</v>
      </c>
      <c r="C151" s="34">
        <f>IF(B153=0, "-", B151/B153)</f>
        <v>0</v>
      </c>
      <c r="D151" s="65">
        <v>2</v>
      </c>
      <c r="E151" s="9">
        <f>IF(D153=0, "-", D151/D153)</f>
        <v>3.7735849056603772E-2</v>
      </c>
      <c r="F151" s="81">
        <v>20</v>
      </c>
      <c r="G151" s="34">
        <f>IF(F153=0, "-", F151/F153)</f>
        <v>2.1505376344086023E-2</v>
      </c>
      <c r="H151" s="65">
        <v>12</v>
      </c>
      <c r="I151" s="9">
        <f>IF(H153=0, "-", H151/H153)</f>
        <v>8.8954781319495919E-3</v>
      </c>
      <c r="J151" s="8">
        <f t="shared" si="10"/>
        <v>-1</v>
      </c>
      <c r="K151" s="9">
        <f t="shared" si="11"/>
        <v>0.66666666666666663</v>
      </c>
    </row>
    <row r="152" spans="1:11" x14ac:dyDescent="0.2">
      <c r="A152" s="2"/>
      <c r="B152" s="68"/>
      <c r="C152" s="33"/>
      <c r="D152" s="68"/>
      <c r="E152" s="6"/>
      <c r="F152" s="82"/>
      <c r="G152" s="33"/>
      <c r="H152" s="68"/>
      <c r="I152" s="6"/>
      <c r="J152" s="5"/>
      <c r="K152" s="6"/>
    </row>
    <row r="153" spans="1:11" s="43" customFormat="1" x14ac:dyDescent="0.2">
      <c r="A153" s="162" t="s">
        <v>622</v>
      </c>
      <c r="B153" s="71">
        <f>SUM(B142:B152)</f>
        <v>80</v>
      </c>
      <c r="C153" s="40">
        <f>B153/26370</f>
        <v>3.0337504740235114E-3</v>
      </c>
      <c r="D153" s="71">
        <f>SUM(D142:D152)</f>
        <v>53</v>
      </c>
      <c r="E153" s="41">
        <f>D153/24255</f>
        <v>2.1851164708307567E-3</v>
      </c>
      <c r="F153" s="77">
        <f>SUM(F142:F152)</f>
        <v>930</v>
      </c>
      <c r="G153" s="42">
        <f>F153/226467</f>
        <v>4.1065585714474958E-3</v>
      </c>
      <c r="H153" s="71">
        <f>SUM(H142:H152)</f>
        <v>1349</v>
      </c>
      <c r="I153" s="41">
        <f>H153/304382</f>
        <v>4.431930928898555E-3</v>
      </c>
      <c r="J153" s="37">
        <f>IF(D153=0, "-", IF((B153-D153)/D153&lt;10, (B153-D153)/D153, "&gt;999%"))</f>
        <v>0.50943396226415094</v>
      </c>
      <c r="K153" s="38">
        <f>IF(H153=0, "-", IF((F153-H153)/H153&lt;10, (F153-H153)/H153, "&gt;999%"))</f>
        <v>-0.31060044477390658</v>
      </c>
    </row>
    <row r="154" spans="1:11" x14ac:dyDescent="0.2">
      <c r="B154" s="83"/>
      <c r="D154" s="83"/>
      <c r="F154" s="83"/>
      <c r="H154" s="83"/>
    </row>
    <row r="155" spans="1:11" s="43" customFormat="1" x14ac:dyDescent="0.2">
      <c r="A155" s="162" t="s">
        <v>621</v>
      </c>
      <c r="B155" s="71">
        <v>117</v>
      </c>
      <c r="C155" s="40">
        <f>B155/26370</f>
        <v>4.4368600682593859E-3</v>
      </c>
      <c r="D155" s="71">
        <v>186</v>
      </c>
      <c r="E155" s="41">
        <f>D155/24255</f>
        <v>7.6685219542362397E-3</v>
      </c>
      <c r="F155" s="77">
        <v>1681</v>
      </c>
      <c r="G155" s="42">
        <f>F155/226467</f>
        <v>7.4227150092507962E-3</v>
      </c>
      <c r="H155" s="71">
        <v>4610</v>
      </c>
      <c r="I155" s="41">
        <f>H155/304382</f>
        <v>1.5145442240342727E-2</v>
      </c>
      <c r="J155" s="37">
        <f>IF(D155=0, "-", IF((B155-D155)/D155&lt;10, (B155-D155)/D155, "&gt;999%"))</f>
        <v>-0.37096774193548387</v>
      </c>
      <c r="K155" s="38">
        <f>IF(H155=0, "-", IF((F155-H155)/H155&lt;10, (F155-H155)/H155, "&gt;999%"))</f>
        <v>-0.63535791757049886</v>
      </c>
    </row>
    <row r="156" spans="1:11" x14ac:dyDescent="0.2">
      <c r="B156" s="83"/>
      <c r="D156" s="83"/>
      <c r="F156" s="83"/>
      <c r="H156" s="83"/>
    </row>
    <row r="157" spans="1:11" ht="15.75" x14ac:dyDescent="0.25">
      <c r="A157" s="164" t="s">
        <v>118</v>
      </c>
      <c r="B157" s="196" t="s">
        <v>1</v>
      </c>
      <c r="C157" s="200"/>
      <c r="D157" s="200"/>
      <c r="E157" s="197"/>
      <c r="F157" s="196" t="s">
        <v>14</v>
      </c>
      <c r="G157" s="200"/>
      <c r="H157" s="200"/>
      <c r="I157" s="197"/>
      <c r="J157" s="196" t="s">
        <v>15</v>
      </c>
      <c r="K157" s="197"/>
    </row>
    <row r="158" spans="1:11" x14ac:dyDescent="0.2">
      <c r="A158" s="22"/>
      <c r="B158" s="196">
        <f>VALUE(RIGHT($B$2, 4))</f>
        <v>2020</v>
      </c>
      <c r="C158" s="197"/>
      <c r="D158" s="196">
        <f>B158-1</f>
        <v>2019</v>
      </c>
      <c r="E158" s="204"/>
      <c r="F158" s="196">
        <f>B158</f>
        <v>2020</v>
      </c>
      <c r="G158" s="204"/>
      <c r="H158" s="196">
        <f>D158</f>
        <v>2019</v>
      </c>
      <c r="I158" s="204"/>
      <c r="J158" s="140" t="s">
        <v>4</v>
      </c>
      <c r="K158" s="141" t="s">
        <v>2</v>
      </c>
    </row>
    <row r="159" spans="1:11" x14ac:dyDescent="0.2">
      <c r="A159" s="163" t="s">
        <v>146</v>
      </c>
      <c r="B159" s="61" t="s">
        <v>12</v>
      </c>
      <c r="C159" s="62" t="s">
        <v>13</v>
      </c>
      <c r="D159" s="61" t="s">
        <v>12</v>
      </c>
      <c r="E159" s="63" t="s">
        <v>13</v>
      </c>
      <c r="F159" s="62" t="s">
        <v>12</v>
      </c>
      <c r="G159" s="62" t="s">
        <v>13</v>
      </c>
      <c r="H159" s="61" t="s">
        <v>12</v>
      </c>
      <c r="I159" s="63" t="s">
        <v>13</v>
      </c>
      <c r="J159" s="61"/>
      <c r="K159" s="63"/>
    </row>
    <row r="160" spans="1:11" x14ac:dyDescent="0.2">
      <c r="A160" s="7" t="s">
        <v>295</v>
      </c>
      <c r="B160" s="65">
        <v>0</v>
      </c>
      <c r="C160" s="34" t="str">
        <f>IF(B162=0, "-", B160/B162)</f>
        <v>-</v>
      </c>
      <c r="D160" s="65">
        <v>2</v>
      </c>
      <c r="E160" s="9">
        <f>IF(D162=0, "-", D160/D162)</f>
        <v>1</v>
      </c>
      <c r="F160" s="81">
        <v>41</v>
      </c>
      <c r="G160" s="34">
        <f>IF(F162=0, "-", F160/F162)</f>
        <v>1</v>
      </c>
      <c r="H160" s="65">
        <v>57</v>
      </c>
      <c r="I160" s="9">
        <f>IF(H162=0, "-", H160/H162)</f>
        <v>1</v>
      </c>
      <c r="J160" s="8">
        <f>IF(D160=0, "-", IF((B160-D160)/D160&lt;10, (B160-D160)/D160, "&gt;999%"))</f>
        <v>-1</v>
      </c>
      <c r="K160" s="9">
        <f>IF(H160=0, "-", IF((F160-H160)/H160&lt;10, (F160-H160)/H160, "&gt;999%"))</f>
        <v>-0.2807017543859649</v>
      </c>
    </row>
    <row r="161" spans="1:11" x14ac:dyDescent="0.2">
      <c r="A161" s="2"/>
      <c r="B161" s="68"/>
      <c r="C161" s="33"/>
      <c r="D161" s="68"/>
      <c r="E161" s="6"/>
      <c r="F161" s="82"/>
      <c r="G161" s="33"/>
      <c r="H161" s="68"/>
      <c r="I161" s="6"/>
      <c r="J161" s="5"/>
      <c r="K161" s="6"/>
    </row>
    <row r="162" spans="1:11" s="43" customFormat="1" x14ac:dyDescent="0.2">
      <c r="A162" s="162" t="s">
        <v>620</v>
      </c>
      <c r="B162" s="71">
        <f>SUM(B160:B161)</f>
        <v>0</v>
      </c>
      <c r="C162" s="40">
        <f>B162/26370</f>
        <v>0</v>
      </c>
      <c r="D162" s="71">
        <f>SUM(D160:D161)</f>
        <v>2</v>
      </c>
      <c r="E162" s="41">
        <f>D162/24255</f>
        <v>8.245722531436817E-5</v>
      </c>
      <c r="F162" s="77">
        <f>SUM(F160:F161)</f>
        <v>41</v>
      </c>
      <c r="G162" s="42">
        <f>F162/226467</f>
        <v>1.8104182949392185E-4</v>
      </c>
      <c r="H162" s="71">
        <f>SUM(H160:H161)</f>
        <v>57</v>
      </c>
      <c r="I162" s="41">
        <f>H162/304382</f>
        <v>1.8726468713655867E-4</v>
      </c>
      <c r="J162" s="37">
        <f>IF(D162=0, "-", IF((B162-D162)/D162&lt;10, (B162-D162)/D162, "&gt;999%"))</f>
        <v>-1</v>
      </c>
      <c r="K162" s="38">
        <f>IF(H162=0, "-", IF((F162-H162)/H162&lt;10, (F162-H162)/H162, "&gt;999%"))</f>
        <v>-0.2807017543859649</v>
      </c>
    </row>
    <row r="163" spans="1:11" x14ac:dyDescent="0.2">
      <c r="B163" s="83"/>
      <c r="D163" s="83"/>
      <c r="F163" s="83"/>
      <c r="H163" s="83"/>
    </row>
    <row r="164" spans="1:11" x14ac:dyDescent="0.2">
      <c r="A164" s="163" t="s">
        <v>147</v>
      </c>
      <c r="B164" s="61" t="s">
        <v>12</v>
      </c>
      <c r="C164" s="62" t="s">
        <v>13</v>
      </c>
      <c r="D164" s="61" t="s">
        <v>12</v>
      </c>
      <c r="E164" s="63" t="s">
        <v>13</v>
      </c>
      <c r="F164" s="62" t="s">
        <v>12</v>
      </c>
      <c r="G164" s="62" t="s">
        <v>13</v>
      </c>
      <c r="H164" s="61" t="s">
        <v>12</v>
      </c>
      <c r="I164" s="63" t="s">
        <v>13</v>
      </c>
      <c r="J164" s="61"/>
      <c r="K164" s="63"/>
    </row>
    <row r="165" spans="1:11" x14ac:dyDescent="0.2">
      <c r="A165" s="7" t="s">
        <v>296</v>
      </c>
      <c r="B165" s="65">
        <v>0</v>
      </c>
      <c r="C165" s="34">
        <f>IF(B178=0, "-", B165/B178)</f>
        <v>0</v>
      </c>
      <c r="D165" s="65">
        <v>0</v>
      </c>
      <c r="E165" s="9">
        <f>IF(D178=0, "-", D165/D178)</f>
        <v>0</v>
      </c>
      <c r="F165" s="81">
        <v>4</v>
      </c>
      <c r="G165" s="34">
        <f>IF(F178=0, "-", F165/F178)</f>
        <v>1.384083044982699E-2</v>
      </c>
      <c r="H165" s="65">
        <v>4</v>
      </c>
      <c r="I165" s="9">
        <f>IF(H178=0, "-", H165/H178)</f>
        <v>1.4705882352941176E-2</v>
      </c>
      <c r="J165" s="8" t="str">
        <f t="shared" ref="J165:J176" si="12">IF(D165=0, "-", IF((B165-D165)/D165&lt;10, (B165-D165)/D165, "&gt;999%"))</f>
        <v>-</v>
      </c>
      <c r="K165" s="9">
        <f t="shared" ref="K165:K176" si="13">IF(H165=0, "-", IF((F165-H165)/H165&lt;10, (F165-H165)/H165, "&gt;999%"))</f>
        <v>0</v>
      </c>
    </row>
    <row r="166" spans="1:11" x14ac:dyDescent="0.2">
      <c r="A166" s="7" t="s">
        <v>297</v>
      </c>
      <c r="B166" s="65">
        <v>0</v>
      </c>
      <c r="C166" s="34">
        <f>IF(B178=0, "-", B166/B178)</f>
        <v>0</v>
      </c>
      <c r="D166" s="65">
        <v>0</v>
      </c>
      <c r="E166" s="9">
        <f>IF(D178=0, "-", D166/D178)</f>
        <v>0</v>
      </c>
      <c r="F166" s="81">
        <v>4</v>
      </c>
      <c r="G166" s="34">
        <f>IF(F178=0, "-", F166/F178)</f>
        <v>1.384083044982699E-2</v>
      </c>
      <c r="H166" s="65">
        <v>2</v>
      </c>
      <c r="I166" s="9">
        <f>IF(H178=0, "-", H166/H178)</f>
        <v>7.3529411764705881E-3</v>
      </c>
      <c r="J166" s="8" t="str">
        <f t="shared" si="12"/>
        <v>-</v>
      </c>
      <c r="K166" s="9">
        <f t="shared" si="13"/>
        <v>1</v>
      </c>
    </row>
    <row r="167" spans="1:11" x14ac:dyDescent="0.2">
      <c r="A167" s="7" t="s">
        <v>298</v>
      </c>
      <c r="B167" s="65">
        <v>1</v>
      </c>
      <c r="C167" s="34">
        <f>IF(B178=0, "-", B167/B178)</f>
        <v>0.1111111111111111</v>
      </c>
      <c r="D167" s="65">
        <v>1</v>
      </c>
      <c r="E167" s="9">
        <f>IF(D178=0, "-", D167/D178)</f>
        <v>3.5714285714285712E-2</v>
      </c>
      <c r="F167" s="81">
        <v>88</v>
      </c>
      <c r="G167" s="34">
        <f>IF(F178=0, "-", F167/F178)</f>
        <v>0.30449826989619377</v>
      </c>
      <c r="H167" s="65">
        <v>20</v>
      </c>
      <c r="I167" s="9">
        <f>IF(H178=0, "-", H167/H178)</f>
        <v>7.3529411764705885E-2</v>
      </c>
      <c r="J167" s="8">
        <f t="shared" si="12"/>
        <v>0</v>
      </c>
      <c r="K167" s="9">
        <f t="shared" si="13"/>
        <v>3.4</v>
      </c>
    </row>
    <row r="168" spans="1:11" x14ac:dyDescent="0.2">
      <c r="A168" s="7" t="s">
        <v>299</v>
      </c>
      <c r="B168" s="65">
        <v>5</v>
      </c>
      <c r="C168" s="34">
        <f>IF(B178=0, "-", B168/B178)</f>
        <v>0.55555555555555558</v>
      </c>
      <c r="D168" s="65">
        <v>4</v>
      </c>
      <c r="E168" s="9">
        <f>IF(D178=0, "-", D168/D178)</f>
        <v>0.14285714285714285</v>
      </c>
      <c r="F168" s="81">
        <v>53</v>
      </c>
      <c r="G168" s="34">
        <f>IF(F178=0, "-", F168/F178)</f>
        <v>0.18339100346020762</v>
      </c>
      <c r="H168" s="65">
        <v>72</v>
      </c>
      <c r="I168" s="9">
        <f>IF(H178=0, "-", H168/H178)</f>
        <v>0.26470588235294118</v>
      </c>
      <c r="J168" s="8">
        <f t="shared" si="12"/>
        <v>0.25</v>
      </c>
      <c r="K168" s="9">
        <f t="shared" si="13"/>
        <v>-0.2638888888888889</v>
      </c>
    </row>
    <row r="169" spans="1:11" x14ac:dyDescent="0.2">
      <c r="A169" s="7" t="s">
        <v>300</v>
      </c>
      <c r="B169" s="65">
        <v>0</v>
      </c>
      <c r="C169" s="34">
        <f>IF(B178=0, "-", B169/B178)</f>
        <v>0</v>
      </c>
      <c r="D169" s="65">
        <v>2</v>
      </c>
      <c r="E169" s="9">
        <f>IF(D178=0, "-", D169/D178)</f>
        <v>7.1428571428571425E-2</v>
      </c>
      <c r="F169" s="81">
        <v>45</v>
      </c>
      <c r="G169" s="34">
        <f>IF(F178=0, "-", F169/F178)</f>
        <v>0.15570934256055363</v>
      </c>
      <c r="H169" s="65">
        <v>8</v>
      </c>
      <c r="I169" s="9">
        <f>IF(H178=0, "-", H169/H178)</f>
        <v>2.9411764705882353E-2</v>
      </c>
      <c r="J169" s="8">
        <f t="shared" si="12"/>
        <v>-1</v>
      </c>
      <c r="K169" s="9">
        <f t="shared" si="13"/>
        <v>4.625</v>
      </c>
    </row>
    <row r="170" spans="1:11" x14ac:dyDescent="0.2">
      <c r="A170" s="7" t="s">
        <v>301</v>
      </c>
      <c r="B170" s="65">
        <v>0</v>
      </c>
      <c r="C170" s="34">
        <f>IF(B178=0, "-", B170/B178)</f>
        <v>0</v>
      </c>
      <c r="D170" s="65">
        <v>0</v>
      </c>
      <c r="E170" s="9">
        <f>IF(D178=0, "-", D170/D178)</f>
        <v>0</v>
      </c>
      <c r="F170" s="81">
        <v>2</v>
      </c>
      <c r="G170" s="34">
        <f>IF(F178=0, "-", F170/F178)</f>
        <v>6.920415224913495E-3</v>
      </c>
      <c r="H170" s="65">
        <v>3</v>
      </c>
      <c r="I170" s="9">
        <f>IF(H178=0, "-", H170/H178)</f>
        <v>1.1029411764705883E-2</v>
      </c>
      <c r="J170" s="8" t="str">
        <f t="shared" si="12"/>
        <v>-</v>
      </c>
      <c r="K170" s="9">
        <f t="shared" si="13"/>
        <v>-0.33333333333333331</v>
      </c>
    </row>
    <row r="171" spans="1:11" x14ac:dyDescent="0.2">
      <c r="A171" s="7" t="s">
        <v>302</v>
      </c>
      <c r="B171" s="65">
        <v>0</v>
      </c>
      <c r="C171" s="34">
        <f>IF(B178=0, "-", B171/B178)</f>
        <v>0</v>
      </c>
      <c r="D171" s="65">
        <v>2</v>
      </c>
      <c r="E171" s="9">
        <f>IF(D178=0, "-", D171/D178)</f>
        <v>7.1428571428571425E-2</v>
      </c>
      <c r="F171" s="81">
        <v>8</v>
      </c>
      <c r="G171" s="34">
        <f>IF(F178=0, "-", F171/F178)</f>
        <v>2.768166089965398E-2</v>
      </c>
      <c r="H171" s="65">
        <v>14</v>
      </c>
      <c r="I171" s="9">
        <f>IF(H178=0, "-", H171/H178)</f>
        <v>5.1470588235294115E-2</v>
      </c>
      <c r="J171" s="8">
        <f t="shared" si="12"/>
        <v>-1</v>
      </c>
      <c r="K171" s="9">
        <f t="shared" si="13"/>
        <v>-0.42857142857142855</v>
      </c>
    </row>
    <row r="172" spans="1:11" x14ac:dyDescent="0.2">
      <c r="A172" s="7" t="s">
        <v>303</v>
      </c>
      <c r="B172" s="65">
        <v>0</v>
      </c>
      <c r="C172" s="34">
        <f>IF(B178=0, "-", B172/B178)</f>
        <v>0</v>
      </c>
      <c r="D172" s="65">
        <v>3</v>
      </c>
      <c r="E172" s="9">
        <f>IF(D178=0, "-", D172/D178)</f>
        <v>0.10714285714285714</v>
      </c>
      <c r="F172" s="81">
        <v>4</v>
      </c>
      <c r="G172" s="34">
        <f>IF(F178=0, "-", F172/F178)</f>
        <v>1.384083044982699E-2</v>
      </c>
      <c r="H172" s="65">
        <v>4</v>
      </c>
      <c r="I172" s="9">
        <f>IF(H178=0, "-", H172/H178)</f>
        <v>1.4705882352941176E-2</v>
      </c>
      <c r="J172" s="8">
        <f t="shared" si="12"/>
        <v>-1</v>
      </c>
      <c r="K172" s="9">
        <f t="shared" si="13"/>
        <v>0</v>
      </c>
    </row>
    <row r="173" spans="1:11" x14ac:dyDescent="0.2">
      <c r="A173" s="7" t="s">
        <v>304</v>
      </c>
      <c r="B173" s="65">
        <v>0</v>
      </c>
      <c r="C173" s="34">
        <f>IF(B178=0, "-", B173/B178)</f>
        <v>0</v>
      </c>
      <c r="D173" s="65">
        <v>1</v>
      </c>
      <c r="E173" s="9">
        <f>IF(D178=0, "-", D173/D178)</f>
        <v>3.5714285714285712E-2</v>
      </c>
      <c r="F173" s="81">
        <v>12</v>
      </c>
      <c r="G173" s="34">
        <f>IF(F178=0, "-", F173/F178)</f>
        <v>4.1522491349480967E-2</v>
      </c>
      <c r="H173" s="65">
        <v>30</v>
      </c>
      <c r="I173" s="9">
        <f>IF(H178=0, "-", H173/H178)</f>
        <v>0.11029411764705882</v>
      </c>
      <c r="J173" s="8">
        <f t="shared" si="12"/>
        <v>-1</v>
      </c>
      <c r="K173" s="9">
        <f t="shared" si="13"/>
        <v>-0.6</v>
      </c>
    </row>
    <row r="174" spans="1:11" x14ac:dyDescent="0.2">
      <c r="A174" s="7" t="s">
        <v>305</v>
      </c>
      <c r="B174" s="65">
        <v>2</v>
      </c>
      <c r="C174" s="34">
        <f>IF(B178=0, "-", B174/B178)</f>
        <v>0.22222222222222221</v>
      </c>
      <c r="D174" s="65">
        <v>14</v>
      </c>
      <c r="E174" s="9">
        <f>IF(D178=0, "-", D174/D178)</f>
        <v>0.5</v>
      </c>
      <c r="F174" s="81">
        <v>58</v>
      </c>
      <c r="G174" s="34">
        <f>IF(F178=0, "-", F174/F178)</f>
        <v>0.20069204152249134</v>
      </c>
      <c r="H174" s="65">
        <v>89</v>
      </c>
      <c r="I174" s="9">
        <f>IF(H178=0, "-", H174/H178)</f>
        <v>0.32720588235294118</v>
      </c>
      <c r="J174" s="8">
        <f t="shared" si="12"/>
        <v>-0.8571428571428571</v>
      </c>
      <c r="K174" s="9">
        <f t="shared" si="13"/>
        <v>-0.34831460674157305</v>
      </c>
    </row>
    <row r="175" spans="1:11" x14ac:dyDescent="0.2">
      <c r="A175" s="7" t="s">
        <v>306</v>
      </c>
      <c r="B175" s="65">
        <v>0</v>
      </c>
      <c r="C175" s="34">
        <f>IF(B178=0, "-", B175/B178)</f>
        <v>0</v>
      </c>
      <c r="D175" s="65">
        <v>0</v>
      </c>
      <c r="E175" s="9">
        <f>IF(D178=0, "-", D175/D178)</f>
        <v>0</v>
      </c>
      <c r="F175" s="81">
        <v>9</v>
      </c>
      <c r="G175" s="34">
        <f>IF(F178=0, "-", F175/F178)</f>
        <v>3.1141868512110725E-2</v>
      </c>
      <c r="H175" s="65">
        <v>22</v>
      </c>
      <c r="I175" s="9">
        <f>IF(H178=0, "-", H175/H178)</f>
        <v>8.0882352941176475E-2</v>
      </c>
      <c r="J175" s="8" t="str">
        <f t="shared" si="12"/>
        <v>-</v>
      </c>
      <c r="K175" s="9">
        <f t="shared" si="13"/>
        <v>-0.59090909090909094</v>
      </c>
    </row>
    <row r="176" spans="1:11" x14ac:dyDescent="0.2">
      <c r="A176" s="7" t="s">
        <v>307</v>
      </c>
      <c r="B176" s="65">
        <v>1</v>
      </c>
      <c r="C176" s="34">
        <f>IF(B178=0, "-", B176/B178)</f>
        <v>0.1111111111111111</v>
      </c>
      <c r="D176" s="65">
        <v>1</v>
      </c>
      <c r="E176" s="9">
        <f>IF(D178=0, "-", D176/D178)</f>
        <v>3.5714285714285712E-2</v>
      </c>
      <c r="F176" s="81">
        <v>2</v>
      </c>
      <c r="G176" s="34">
        <f>IF(F178=0, "-", F176/F178)</f>
        <v>6.920415224913495E-3</v>
      </c>
      <c r="H176" s="65">
        <v>4</v>
      </c>
      <c r="I176" s="9">
        <f>IF(H178=0, "-", H176/H178)</f>
        <v>1.4705882352941176E-2</v>
      </c>
      <c r="J176" s="8">
        <f t="shared" si="12"/>
        <v>0</v>
      </c>
      <c r="K176" s="9">
        <f t="shared" si="13"/>
        <v>-0.5</v>
      </c>
    </row>
    <row r="177" spans="1:11" x14ac:dyDescent="0.2">
      <c r="A177" s="2"/>
      <c r="B177" s="68"/>
      <c r="C177" s="33"/>
      <c r="D177" s="68"/>
      <c r="E177" s="6"/>
      <c r="F177" s="82"/>
      <c r="G177" s="33"/>
      <c r="H177" s="68"/>
      <c r="I177" s="6"/>
      <c r="J177" s="5"/>
      <c r="K177" s="6"/>
    </row>
    <row r="178" spans="1:11" s="43" customFormat="1" x14ac:dyDescent="0.2">
      <c r="A178" s="162" t="s">
        <v>619</v>
      </c>
      <c r="B178" s="71">
        <f>SUM(B165:B177)</f>
        <v>9</v>
      </c>
      <c r="C178" s="40">
        <f>B178/26370</f>
        <v>3.4129692832764505E-4</v>
      </c>
      <c r="D178" s="71">
        <f>SUM(D165:D177)</f>
        <v>28</v>
      </c>
      <c r="E178" s="41">
        <f>D178/24255</f>
        <v>1.1544011544011544E-3</v>
      </c>
      <c r="F178" s="77">
        <f>SUM(F165:F177)</f>
        <v>289</v>
      </c>
      <c r="G178" s="42">
        <f>F178/226467</f>
        <v>1.2761241152132541E-3</v>
      </c>
      <c r="H178" s="71">
        <f>SUM(H165:H177)</f>
        <v>272</v>
      </c>
      <c r="I178" s="41">
        <f>H178/304382</f>
        <v>8.9361394563410447E-4</v>
      </c>
      <c r="J178" s="37">
        <f>IF(D178=0, "-", IF((B178-D178)/D178&lt;10, (B178-D178)/D178, "&gt;999%"))</f>
        <v>-0.6785714285714286</v>
      </c>
      <c r="K178" s="38">
        <f>IF(H178=0, "-", IF((F178-H178)/H178&lt;10, (F178-H178)/H178, "&gt;999%"))</f>
        <v>6.25E-2</v>
      </c>
    </row>
    <row r="179" spans="1:11" x14ac:dyDescent="0.2">
      <c r="B179" s="83"/>
      <c r="D179" s="83"/>
      <c r="F179" s="83"/>
      <c r="H179" s="83"/>
    </row>
    <row r="180" spans="1:11" s="43" customFormat="1" x14ac:dyDescent="0.2">
      <c r="A180" s="162" t="s">
        <v>618</v>
      </c>
      <c r="B180" s="71">
        <v>9</v>
      </c>
      <c r="C180" s="40">
        <f>B180/26370</f>
        <v>3.4129692832764505E-4</v>
      </c>
      <c r="D180" s="71">
        <v>30</v>
      </c>
      <c r="E180" s="41">
        <f>D180/24255</f>
        <v>1.2368583797155227E-3</v>
      </c>
      <c r="F180" s="77">
        <v>330</v>
      </c>
      <c r="G180" s="42">
        <f>F180/226467</f>
        <v>1.4571659447071758E-3</v>
      </c>
      <c r="H180" s="71">
        <v>329</v>
      </c>
      <c r="I180" s="41">
        <f>H180/304382</f>
        <v>1.0808786327706631E-3</v>
      </c>
      <c r="J180" s="37">
        <f>IF(D180=0, "-", IF((B180-D180)/D180&lt;10, (B180-D180)/D180, "&gt;999%"))</f>
        <v>-0.7</v>
      </c>
      <c r="K180" s="38">
        <f>IF(H180=0, "-", IF((F180-H180)/H180&lt;10, (F180-H180)/H180, "&gt;999%"))</f>
        <v>3.0395136778115501E-3</v>
      </c>
    </row>
    <row r="181" spans="1:11" x14ac:dyDescent="0.2">
      <c r="B181" s="83"/>
      <c r="D181" s="83"/>
      <c r="F181" s="83"/>
      <c r="H181" s="83"/>
    </row>
    <row r="182" spans="1:11" ht="15.75" x14ac:dyDescent="0.25">
      <c r="A182" s="164" t="s">
        <v>119</v>
      </c>
      <c r="B182" s="196" t="s">
        <v>1</v>
      </c>
      <c r="C182" s="200"/>
      <c r="D182" s="200"/>
      <c r="E182" s="197"/>
      <c r="F182" s="196" t="s">
        <v>14</v>
      </c>
      <c r="G182" s="200"/>
      <c r="H182" s="200"/>
      <c r="I182" s="197"/>
      <c r="J182" s="196" t="s">
        <v>15</v>
      </c>
      <c r="K182" s="197"/>
    </row>
    <row r="183" spans="1:11" x14ac:dyDescent="0.2">
      <c r="A183" s="22"/>
      <c r="B183" s="196">
        <f>VALUE(RIGHT($B$2, 4))</f>
        <v>2020</v>
      </c>
      <c r="C183" s="197"/>
      <c r="D183" s="196">
        <f>B183-1</f>
        <v>2019</v>
      </c>
      <c r="E183" s="204"/>
      <c r="F183" s="196">
        <f>B183</f>
        <v>2020</v>
      </c>
      <c r="G183" s="204"/>
      <c r="H183" s="196">
        <f>D183</f>
        <v>2019</v>
      </c>
      <c r="I183" s="204"/>
      <c r="J183" s="140" t="s">
        <v>4</v>
      </c>
      <c r="K183" s="141" t="s">
        <v>2</v>
      </c>
    </row>
    <row r="184" spans="1:11" x14ac:dyDescent="0.2">
      <c r="A184" s="163" t="s">
        <v>148</v>
      </c>
      <c r="B184" s="61" t="s">
        <v>12</v>
      </c>
      <c r="C184" s="62" t="s">
        <v>13</v>
      </c>
      <c r="D184" s="61" t="s">
        <v>12</v>
      </c>
      <c r="E184" s="63" t="s">
        <v>13</v>
      </c>
      <c r="F184" s="62" t="s">
        <v>12</v>
      </c>
      <c r="G184" s="62" t="s">
        <v>13</v>
      </c>
      <c r="H184" s="61" t="s">
        <v>12</v>
      </c>
      <c r="I184" s="63" t="s">
        <v>13</v>
      </c>
      <c r="J184" s="61"/>
      <c r="K184" s="63"/>
    </row>
    <row r="185" spans="1:11" x14ac:dyDescent="0.2">
      <c r="A185" s="7" t="s">
        <v>308</v>
      </c>
      <c r="B185" s="65">
        <v>36</v>
      </c>
      <c r="C185" s="34">
        <f>IF(B196=0, "-", B185/B196)</f>
        <v>0.21556886227544911</v>
      </c>
      <c r="D185" s="65">
        <v>62</v>
      </c>
      <c r="E185" s="9">
        <f>IF(D196=0, "-", D185/D196)</f>
        <v>0.23938223938223938</v>
      </c>
      <c r="F185" s="81">
        <v>255</v>
      </c>
      <c r="G185" s="34">
        <f>IF(F196=0, "-", F185/F196)</f>
        <v>0.14774044032444961</v>
      </c>
      <c r="H185" s="65">
        <v>583</v>
      </c>
      <c r="I185" s="9">
        <f>IF(H196=0, "-", H185/H196)</f>
        <v>0.17731143552311435</v>
      </c>
      <c r="J185" s="8">
        <f t="shared" ref="J185:J194" si="14">IF(D185=0, "-", IF((B185-D185)/D185&lt;10, (B185-D185)/D185, "&gt;999%"))</f>
        <v>-0.41935483870967744</v>
      </c>
      <c r="K185" s="9">
        <f t="shared" ref="K185:K194" si="15">IF(H185=0, "-", IF((F185-H185)/H185&lt;10, (F185-H185)/H185, "&gt;999%"))</f>
        <v>-0.56260720411663812</v>
      </c>
    </row>
    <row r="186" spans="1:11" x14ac:dyDescent="0.2">
      <c r="A186" s="7" t="s">
        <v>309</v>
      </c>
      <c r="B186" s="65">
        <v>17</v>
      </c>
      <c r="C186" s="34">
        <f>IF(B196=0, "-", B186/B196)</f>
        <v>0.10179640718562874</v>
      </c>
      <c r="D186" s="65">
        <v>12</v>
      </c>
      <c r="E186" s="9">
        <f>IF(D196=0, "-", D186/D196)</f>
        <v>4.633204633204633E-2</v>
      </c>
      <c r="F186" s="81">
        <v>129</v>
      </c>
      <c r="G186" s="34">
        <f>IF(F196=0, "-", F186/F196)</f>
        <v>7.4739281575898028E-2</v>
      </c>
      <c r="H186" s="65">
        <v>175</v>
      </c>
      <c r="I186" s="9">
        <f>IF(H196=0, "-", H186/H196)</f>
        <v>5.322384428223844E-2</v>
      </c>
      <c r="J186" s="8">
        <f t="shared" si="14"/>
        <v>0.41666666666666669</v>
      </c>
      <c r="K186" s="9">
        <f t="shared" si="15"/>
        <v>-0.26285714285714284</v>
      </c>
    </row>
    <row r="187" spans="1:11" x14ac:dyDescent="0.2">
      <c r="A187" s="7" t="s">
        <v>310</v>
      </c>
      <c r="B187" s="65">
        <v>58</v>
      </c>
      <c r="C187" s="34">
        <f>IF(B196=0, "-", B187/B196)</f>
        <v>0.3473053892215569</v>
      </c>
      <c r="D187" s="65">
        <v>143</v>
      </c>
      <c r="E187" s="9">
        <f>IF(D196=0, "-", D187/D196)</f>
        <v>0.55212355212355213</v>
      </c>
      <c r="F187" s="81">
        <v>1030</v>
      </c>
      <c r="G187" s="34">
        <f>IF(F196=0, "-", F187/F196)</f>
        <v>0.59675550405561995</v>
      </c>
      <c r="H187" s="65">
        <v>1949</v>
      </c>
      <c r="I187" s="9">
        <f>IF(H196=0, "-", H187/H196)</f>
        <v>0.59276155717761558</v>
      </c>
      <c r="J187" s="8">
        <f t="shared" si="14"/>
        <v>-0.59440559440559437</v>
      </c>
      <c r="K187" s="9">
        <f t="shared" si="15"/>
        <v>-0.47152385838891742</v>
      </c>
    </row>
    <row r="188" spans="1:11" x14ac:dyDescent="0.2">
      <c r="A188" s="7" t="s">
        <v>311</v>
      </c>
      <c r="B188" s="65">
        <v>0</v>
      </c>
      <c r="C188" s="34">
        <f>IF(B196=0, "-", B188/B196)</f>
        <v>0</v>
      </c>
      <c r="D188" s="65">
        <v>0</v>
      </c>
      <c r="E188" s="9">
        <f>IF(D196=0, "-", D188/D196)</f>
        <v>0</v>
      </c>
      <c r="F188" s="81">
        <v>0</v>
      </c>
      <c r="G188" s="34">
        <f>IF(F196=0, "-", F188/F196)</f>
        <v>0</v>
      </c>
      <c r="H188" s="65">
        <v>1</v>
      </c>
      <c r="I188" s="9">
        <f>IF(H196=0, "-", H188/H196)</f>
        <v>3.0413625304136254E-4</v>
      </c>
      <c r="J188" s="8" t="str">
        <f t="shared" si="14"/>
        <v>-</v>
      </c>
      <c r="K188" s="9">
        <f t="shared" si="15"/>
        <v>-1</v>
      </c>
    </row>
    <row r="189" spans="1:11" x14ac:dyDescent="0.2">
      <c r="A189" s="7" t="s">
        <v>312</v>
      </c>
      <c r="B189" s="65">
        <v>30</v>
      </c>
      <c r="C189" s="34">
        <f>IF(B196=0, "-", B189/B196)</f>
        <v>0.17964071856287425</v>
      </c>
      <c r="D189" s="65">
        <v>23</v>
      </c>
      <c r="E189" s="9">
        <f>IF(D196=0, "-", D189/D196)</f>
        <v>8.8803088803088806E-2</v>
      </c>
      <c r="F189" s="81">
        <v>144</v>
      </c>
      <c r="G189" s="34">
        <f>IF(F196=0, "-", F189/F196)</f>
        <v>8.3429895712630361E-2</v>
      </c>
      <c r="H189" s="65">
        <v>165</v>
      </c>
      <c r="I189" s="9">
        <f>IF(H196=0, "-", H189/H196)</f>
        <v>5.0182481751824819E-2</v>
      </c>
      <c r="J189" s="8">
        <f t="shared" si="14"/>
        <v>0.30434782608695654</v>
      </c>
      <c r="K189" s="9">
        <f t="shared" si="15"/>
        <v>-0.12727272727272726</v>
      </c>
    </row>
    <row r="190" spans="1:11" x14ac:dyDescent="0.2">
      <c r="A190" s="7" t="s">
        <v>313</v>
      </c>
      <c r="B190" s="65">
        <v>0</v>
      </c>
      <c r="C190" s="34">
        <f>IF(B196=0, "-", B190/B196)</f>
        <v>0</v>
      </c>
      <c r="D190" s="65">
        <v>0</v>
      </c>
      <c r="E190" s="9">
        <f>IF(D196=0, "-", D190/D196)</f>
        <v>0</v>
      </c>
      <c r="F190" s="81">
        <v>0</v>
      </c>
      <c r="G190" s="34">
        <f>IF(F196=0, "-", F190/F196)</f>
        <v>0</v>
      </c>
      <c r="H190" s="65">
        <v>1</v>
      </c>
      <c r="I190" s="9">
        <f>IF(H196=0, "-", H190/H196)</f>
        <v>3.0413625304136254E-4</v>
      </c>
      <c r="J190" s="8" t="str">
        <f t="shared" si="14"/>
        <v>-</v>
      </c>
      <c r="K190" s="9">
        <f t="shared" si="15"/>
        <v>-1</v>
      </c>
    </row>
    <row r="191" spans="1:11" x14ac:dyDescent="0.2">
      <c r="A191" s="7" t="s">
        <v>314</v>
      </c>
      <c r="B191" s="65">
        <v>0</v>
      </c>
      <c r="C191" s="34">
        <f>IF(B196=0, "-", B191/B196)</f>
        <v>0</v>
      </c>
      <c r="D191" s="65">
        <v>5</v>
      </c>
      <c r="E191" s="9">
        <f>IF(D196=0, "-", D191/D196)</f>
        <v>1.9305019305019305E-2</v>
      </c>
      <c r="F191" s="81">
        <v>15</v>
      </c>
      <c r="G191" s="34">
        <f>IF(F196=0, "-", F191/F196)</f>
        <v>8.6906141367323296E-3</v>
      </c>
      <c r="H191" s="65">
        <v>124</v>
      </c>
      <c r="I191" s="9">
        <f>IF(H196=0, "-", H191/H196)</f>
        <v>3.7712895377128956E-2</v>
      </c>
      <c r="J191" s="8">
        <f t="shared" si="14"/>
        <v>-1</v>
      </c>
      <c r="K191" s="9">
        <f t="shared" si="15"/>
        <v>-0.87903225806451613</v>
      </c>
    </row>
    <row r="192" spans="1:11" x14ac:dyDescent="0.2">
      <c r="A192" s="7" t="s">
        <v>315</v>
      </c>
      <c r="B192" s="65">
        <v>14</v>
      </c>
      <c r="C192" s="34">
        <f>IF(B196=0, "-", B192/B196)</f>
        <v>8.3832335329341312E-2</v>
      </c>
      <c r="D192" s="65">
        <v>4</v>
      </c>
      <c r="E192" s="9">
        <f>IF(D196=0, "-", D192/D196)</f>
        <v>1.5444015444015444E-2</v>
      </c>
      <c r="F192" s="81">
        <v>59</v>
      </c>
      <c r="G192" s="34">
        <f>IF(F196=0, "-", F192/F196)</f>
        <v>3.4183082271147164E-2</v>
      </c>
      <c r="H192" s="65">
        <v>74</v>
      </c>
      <c r="I192" s="9">
        <f>IF(H196=0, "-", H192/H196)</f>
        <v>2.2506082725060828E-2</v>
      </c>
      <c r="J192" s="8">
        <f t="shared" si="14"/>
        <v>2.5</v>
      </c>
      <c r="K192" s="9">
        <f t="shared" si="15"/>
        <v>-0.20270270270270271</v>
      </c>
    </row>
    <row r="193" spans="1:11" x14ac:dyDescent="0.2">
      <c r="A193" s="7" t="s">
        <v>316</v>
      </c>
      <c r="B193" s="65">
        <v>0</v>
      </c>
      <c r="C193" s="34">
        <f>IF(B196=0, "-", B193/B196)</f>
        <v>0</v>
      </c>
      <c r="D193" s="65">
        <v>1</v>
      </c>
      <c r="E193" s="9">
        <f>IF(D196=0, "-", D193/D196)</f>
        <v>3.8610038610038611E-3</v>
      </c>
      <c r="F193" s="81">
        <v>1</v>
      </c>
      <c r="G193" s="34">
        <f>IF(F196=0, "-", F193/F196)</f>
        <v>5.7937427578215526E-4</v>
      </c>
      <c r="H193" s="65">
        <v>20</v>
      </c>
      <c r="I193" s="9">
        <f>IF(H196=0, "-", H193/H196)</f>
        <v>6.082725060827251E-3</v>
      </c>
      <c r="J193" s="8">
        <f t="shared" si="14"/>
        <v>-1</v>
      </c>
      <c r="K193" s="9">
        <f t="shared" si="15"/>
        <v>-0.95</v>
      </c>
    </row>
    <row r="194" spans="1:11" x14ac:dyDescent="0.2">
      <c r="A194" s="7" t="s">
        <v>317</v>
      </c>
      <c r="B194" s="65">
        <v>12</v>
      </c>
      <c r="C194" s="34">
        <f>IF(B196=0, "-", B194/B196)</f>
        <v>7.1856287425149698E-2</v>
      </c>
      <c r="D194" s="65">
        <v>9</v>
      </c>
      <c r="E194" s="9">
        <f>IF(D196=0, "-", D194/D196)</f>
        <v>3.4749034749034749E-2</v>
      </c>
      <c r="F194" s="81">
        <v>93</v>
      </c>
      <c r="G194" s="34">
        <f>IF(F196=0, "-", F194/F196)</f>
        <v>5.3881807647740441E-2</v>
      </c>
      <c r="H194" s="65">
        <v>196</v>
      </c>
      <c r="I194" s="9">
        <f>IF(H196=0, "-", H194/H196)</f>
        <v>5.9610705596107053E-2</v>
      </c>
      <c r="J194" s="8">
        <f t="shared" si="14"/>
        <v>0.33333333333333331</v>
      </c>
      <c r="K194" s="9">
        <f t="shared" si="15"/>
        <v>-0.52551020408163263</v>
      </c>
    </row>
    <row r="195" spans="1:11" x14ac:dyDescent="0.2">
      <c r="A195" s="2"/>
      <c r="B195" s="68"/>
      <c r="C195" s="33"/>
      <c r="D195" s="68"/>
      <c r="E195" s="6"/>
      <c r="F195" s="82"/>
      <c r="G195" s="33"/>
      <c r="H195" s="68"/>
      <c r="I195" s="6"/>
      <c r="J195" s="5"/>
      <c r="K195" s="6"/>
    </row>
    <row r="196" spans="1:11" s="43" customFormat="1" x14ac:dyDescent="0.2">
      <c r="A196" s="162" t="s">
        <v>617</v>
      </c>
      <c r="B196" s="71">
        <f>SUM(B185:B195)</f>
        <v>167</v>
      </c>
      <c r="C196" s="40">
        <f>B196/26370</f>
        <v>6.3329541145240803E-3</v>
      </c>
      <c r="D196" s="71">
        <f>SUM(D185:D195)</f>
        <v>259</v>
      </c>
      <c r="E196" s="41">
        <f>D196/24255</f>
        <v>1.0678210678210679E-2</v>
      </c>
      <c r="F196" s="77">
        <f>SUM(F185:F195)</f>
        <v>1726</v>
      </c>
      <c r="G196" s="42">
        <f>F196/226467</f>
        <v>7.62141945625632E-3</v>
      </c>
      <c r="H196" s="71">
        <f>SUM(H185:H195)</f>
        <v>3288</v>
      </c>
      <c r="I196" s="41">
        <f>H196/304382</f>
        <v>1.080221563692991E-2</v>
      </c>
      <c r="J196" s="37">
        <f>IF(D196=0, "-", IF((B196-D196)/D196&lt;10, (B196-D196)/D196, "&gt;999%"))</f>
        <v>-0.35521235521235522</v>
      </c>
      <c r="K196" s="38">
        <f>IF(H196=0, "-", IF((F196-H196)/H196&lt;10, (F196-H196)/H196, "&gt;999%"))</f>
        <v>-0.47506082725060828</v>
      </c>
    </row>
    <row r="197" spans="1:11" x14ac:dyDescent="0.2">
      <c r="B197" s="83"/>
      <c r="D197" s="83"/>
      <c r="F197" s="83"/>
      <c r="H197" s="83"/>
    </row>
    <row r="198" spans="1:11" x14ac:dyDescent="0.2">
      <c r="A198" s="163" t="s">
        <v>149</v>
      </c>
      <c r="B198" s="61" t="s">
        <v>12</v>
      </c>
      <c r="C198" s="62" t="s">
        <v>13</v>
      </c>
      <c r="D198" s="61" t="s">
        <v>12</v>
      </c>
      <c r="E198" s="63" t="s">
        <v>13</v>
      </c>
      <c r="F198" s="62" t="s">
        <v>12</v>
      </c>
      <c r="G198" s="62" t="s">
        <v>13</v>
      </c>
      <c r="H198" s="61" t="s">
        <v>12</v>
      </c>
      <c r="I198" s="63" t="s">
        <v>13</v>
      </c>
      <c r="J198" s="61"/>
      <c r="K198" s="63"/>
    </row>
    <row r="199" spans="1:11" x14ac:dyDescent="0.2">
      <c r="A199" s="7" t="s">
        <v>318</v>
      </c>
      <c r="B199" s="65">
        <v>2</v>
      </c>
      <c r="C199" s="34">
        <f>IF(B205=0, "-", B199/B205)</f>
        <v>4.6511627906976744E-2</v>
      </c>
      <c r="D199" s="65">
        <v>0</v>
      </c>
      <c r="E199" s="9">
        <f>IF(D205=0, "-", D199/D205)</f>
        <v>0</v>
      </c>
      <c r="F199" s="81">
        <v>17</v>
      </c>
      <c r="G199" s="34">
        <f>IF(F205=0, "-", F199/F205)</f>
        <v>5.6291390728476824E-2</v>
      </c>
      <c r="H199" s="65">
        <v>7</v>
      </c>
      <c r="I199" s="9">
        <f>IF(H205=0, "-", H199/H205)</f>
        <v>2.2801302931596091E-2</v>
      </c>
      <c r="J199" s="8" t="str">
        <f>IF(D199=0, "-", IF((B199-D199)/D199&lt;10, (B199-D199)/D199, "&gt;999%"))</f>
        <v>-</v>
      </c>
      <c r="K199" s="9">
        <f>IF(H199=0, "-", IF((F199-H199)/H199&lt;10, (F199-H199)/H199, "&gt;999%"))</f>
        <v>1.4285714285714286</v>
      </c>
    </row>
    <row r="200" spans="1:11" x14ac:dyDescent="0.2">
      <c r="A200" s="7" t="s">
        <v>319</v>
      </c>
      <c r="B200" s="65">
        <v>12</v>
      </c>
      <c r="C200" s="34">
        <f>IF(B205=0, "-", B200/B205)</f>
        <v>0.27906976744186046</v>
      </c>
      <c r="D200" s="65">
        <v>5</v>
      </c>
      <c r="E200" s="9">
        <f>IF(D205=0, "-", D200/D205)</f>
        <v>0.125</v>
      </c>
      <c r="F200" s="81">
        <v>71</v>
      </c>
      <c r="G200" s="34">
        <f>IF(F205=0, "-", F200/F205)</f>
        <v>0.23509933774834438</v>
      </c>
      <c r="H200" s="65">
        <v>56</v>
      </c>
      <c r="I200" s="9">
        <f>IF(H205=0, "-", H200/H205)</f>
        <v>0.18241042345276873</v>
      </c>
      <c r="J200" s="8">
        <f>IF(D200=0, "-", IF((B200-D200)/D200&lt;10, (B200-D200)/D200, "&gt;999%"))</f>
        <v>1.4</v>
      </c>
      <c r="K200" s="9">
        <f>IF(H200=0, "-", IF((F200-H200)/H200&lt;10, (F200-H200)/H200, "&gt;999%"))</f>
        <v>0.26785714285714285</v>
      </c>
    </row>
    <row r="201" spans="1:11" x14ac:dyDescent="0.2">
      <c r="A201" s="7" t="s">
        <v>320</v>
      </c>
      <c r="B201" s="65">
        <v>18</v>
      </c>
      <c r="C201" s="34">
        <f>IF(B205=0, "-", B201/B205)</f>
        <v>0.41860465116279072</v>
      </c>
      <c r="D201" s="65">
        <v>21</v>
      </c>
      <c r="E201" s="9">
        <f>IF(D205=0, "-", D201/D205)</f>
        <v>0.52500000000000002</v>
      </c>
      <c r="F201" s="81">
        <v>143</v>
      </c>
      <c r="G201" s="34">
        <f>IF(F205=0, "-", F201/F205)</f>
        <v>0.47350993377483441</v>
      </c>
      <c r="H201" s="65">
        <v>192</v>
      </c>
      <c r="I201" s="9">
        <f>IF(H205=0, "-", H201/H205)</f>
        <v>0.62540716612377845</v>
      </c>
      <c r="J201" s="8">
        <f>IF(D201=0, "-", IF((B201-D201)/D201&lt;10, (B201-D201)/D201, "&gt;999%"))</f>
        <v>-0.14285714285714285</v>
      </c>
      <c r="K201" s="9">
        <f>IF(H201=0, "-", IF((F201-H201)/H201&lt;10, (F201-H201)/H201, "&gt;999%"))</f>
        <v>-0.25520833333333331</v>
      </c>
    </row>
    <row r="202" spans="1:11" x14ac:dyDescent="0.2">
      <c r="A202" s="7" t="s">
        <v>321</v>
      </c>
      <c r="B202" s="65">
        <v>9</v>
      </c>
      <c r="C202" s="34">
        <f>IF(B205=0, "-", B202/B205)</f>
        <v>0.20930232558139536</v>
      </c>
      <c r="D202" s="65">
        <v>14</v>
      </c>
      <c r="E202" s="9">
        <f>IF(D205=0, "-", D202/D205)</f>
        <v>0.35</v>
      </c>
      <c r="F202" s="81">
        <v>69</v>
      </c>
      <c r="G202" s="34">
        <f>IF(F205=0, "-", F202/F205)</f>
        <v>0.22847682119205298</v>
      </c>
      <c r="H202" s="65">
        <v>52</v>
      </c>
      <c r="I202" s="9">
        <f>IF(H205=0, "-", H202/H205)</f>
        <v>0.16938110749185667</v>
      </c>
      <c r="J202" s="8">
        <f>IF(D202=0, "-", IF((B202-D202)/D202&lt;10, (B202-D202)/D202, "&gt;999%"))</f>
        <v>-0.35714285714285715</v>
      </c>
      <c r="K202" s="9">
        <f>IF(H202=0, "-", IF((F202-H202)/H202&lt;10, (F202-H202)/H202, "&gt;999%"))</f>
        <v>0.32692307692307693</v>
      </c>
    </row>
    <row r="203" spans="1:11" x14ac:dyDescent="0.2">
      <c r="A203" s="7" t="s">
        <v>322</v>
      </c>
      <c r="B203" s="65">
        <v>2</v>
      </c>
      <c r="C203" s="34">
        <f>IF(B205=0, "-", B203/B205)</f>
        <v>4.6511627906976744E-2</v>
      </c>
      <c r="D203" s="65">
        <v>0</v>
      </c>
      <c r="E203" s="9">
        <f>IF(D205=0, "-", D203/D205)</f>
        <v>0</v>
      </c>
      <c r="F203" s="81">
        <v>2</v>
      </c>
      <c r="G203" s="34">
        <f>IF(F205=0, "-", F203/F205)</f>
        <v>6.6225165562913907E-3</v>
      </c>
      <c r="H203" s="65">
        <v>0</v>
      </c>
      <c r="I203" s="9">
        <f>IF(H205=0, "-", H203/H205)</f>
        <v>0</v>
      </c>
      <c r="J203" s="8" t="str">
        <f>IF(D203=0, "-", IF((B203-D203)/D203&lt;10, (B203-D203)/D203, "&gt;999%"))</f>
        <v>-</v>
      </c>
      <c r="K203" s="9" t="str">
        <f>IF(H203=0, "-", IF((F203-H203)/H203&lt;10, (F203-H203)/H203, "&gt;999%"))</f>
        <v>-</v>
      </c>
    </row>
    <row r="204" spans="1:11" x14ac:dyDescent="0.2">
      <c r="A204" s="2"/>
      <c r="B204" s="68"/>
      <c r="C204" s="33"/>
      <c r="D204" s="68"/>
      <c r="E204" s="6"/>
      <c r="F204" s="82"/>
      <c r="G204" s="33"/>
      <c r="H204" s="68"/>
      <c r="I204" s="6"/>
      <c r="J204" s="5"/>
      <c r="K204" s="6"/>
    </row>
    <row r="205" spans="1:11" s="43" customFormat="1" x14ac:dyDescent="0.2">
      <c r="A205" s="162" t="s">
        <v>616</v>
      </c>
      <c r="B205" s="71">
        <f>SUM(B199:B204)</f>
        <v>43</v>
      </c>
      <c r="C205" s="40">
        <f>B205/26370</f>
        <v>1.6306408797876375E-3</v>
      </c>
      <c r="D205" s="71">
        <f>SUM(D199:D204)</f>
        <v>40</v>
      </c>
      <c r="E205" s="41">
        <f>D205/24255</f>
        <v>1.6491445062873633E-3</v>
      </c>
      <c r="F205" s="77">
        <f>SUM(F199:F204)</f>
        <v>302</v>
      </c>
      <c r="G205" s="42">
        <f>F205/226467</f>
        <v>1.3335276221259609E-3</v>
      </c>
      <c r="H205" s="71">
        <f>SUM(H199:H204)</f>
        <v>307</v>
      </c>
      <c r="I205" s="41">
        <f>H205/304382</f>
        <v>1.0086010342267283E-3</v>
      </c>
      <c r="J205" s="37">
        <f>IF(D205=0, "-", IF((B205-D205)/D205&lt;10, (B205-D205)/D205, "&gt;999%"))</f>
        <v>7.4999999999999997E-2</v>
      </c>
      <c r="K205" s="38">
        <f>IF(H205=0, "-", IF((F205-H205)/H205&lt;10, (F205-H205)/H205, "&gt;999%"))</f>
        <v>-1.6286644951140065E-2</v>
      </c>
    </row>
    <row r="206" spans="1:11" x14ac:dyDescent="0.2">
      <c r="B206" s="83"/>
      <c r="D206" s="83"/>
      <c r="F206" s="83"/>
      <c r="H206" s="83"/>
    </row>
    <row r="207" spans="1:11" s="43" customFormat="1" x14ac:dyDescent="0.2">
      <c r="A207" s="162" t="s">
        <v>615</v>
      </c>
      <c r="B207" s="71">
        <v>210</v>
      </c>
      <c r="C207" s="40">
        <f>B207/26370</f>
        <v>7.9635949943117172E-3</v>
      </c>
      <c r="D207" s="71">
        <v>299</v>
      </c>
      <c r="E207" s="41">
        <f>D207/24255</f>
        <v>1.2327355184498042E-2</v>
      </c>
      <c r="F207" s="77">
        <v>2028</v>
      </c>
      <c r="G207" s="42">
        <f>F207/226467</f>
        <v>8.9549470783822811E-3</v>
      </c>
      <c r="H207" s="71">
        <v>3595</v>
      </c>
      <c r="I207" s="41">
        <f>H207/304382</f>
        <v>1.1810816671156639E-2</v>
      </c>
      <c r="J207" s="37">
        <f>IF(D207=0, "-", IF((B207-D207)/D207&lt;10, (B207-D207)/D207, "&gt;999%"))</f>
        <v>-0.2976588628762542</v>
      </c>
      <c r="K207" s="38">
        <f>IF(H207=0, "-", IF((F207-H207)/H207&lt;10, (F207-H207)/H207, "&gt;999%"))</f>
        <v>-0.43588317107093183</v>
      </c>
    </row>
    <row r="208" spans="1:11" x14ac:dyDescent="0.2">
      <c r="B208" s="83"/>
      <c r="D208" s="83"/>
      <c r="F208" s="83"/>
      <c r="H208" s="83"/>
    </row>
    <row r="209" spans="1:11" ht="15.75" x14ac:dyDescent="0.25">
      <c r="A209" s="164" t="s">
        <v>120</v>
      </c>
      <c r="B209" s="196" t="s">
        <v>1</v>
      </c>
      <c r="C209" s="200"/>
      <c r="D209" s="200"/>
      <c r="E209" s="197"/>
      <c r="F209" s="196" t="s">
        <v>14</v>
      </c>
      <c r="G209" s="200"/>
      <c r="H209" s="200"/>
      <c r="I209" s="197"/>
      <c r="J209" s="196" t="s">
        <v>15</v>
      </c>
      <c r="K209" s="197"/>
    </row>
    <row r="210" spans="1:11" x14ac:dyDescent="0.2">
      <c r="A210" s="22"/>
      <c r="B210" s="196">
        <f>VALUE(RIGHT($B$2, 4))</f>
        <v>2020</v>
      </c>
      <c r="C210" s="197"/>
      <c r="D210" s="196">
        <f>B210-1</f>
        <v>2019</v>
      </c>
      <c r="E210" s="204"/>
      <c r="F210" s="196">
        <f>B210</f>
        <v>2020</v>
      </c>
      <c r="G210" s="204"/>
      <c r="H210" s="196">
        <f>D210</f>
        <v>2019</v>
      </c>
      <c r="I210" s="204"/>
      <c r="J210" s="140" t="s">
        <v>4</v>
      </c>
      <c r="K210" s="141" t="s">
        <v>2</v>
      </c>
    </row>
    <row r="211" spans="1:11" x14ac:dyDescent="0.2">
      <c r="A211" s="163" t="s">
        <v>150</v>
      </c>
      <c r="B211" s="61" t="s">
        <v>12</v>
      </c>
      <c r="C211" s="62" t="s">
        <v>13</v>
      </c>
      <c r="D211" s="61" t="s">
        <v>12</v>
      </c>
      <c r="E211" s="63" t="s">
        <v>13</v>
      </c>
      <c r="F211" s="62" t="s">
        <v>12</v>
      </c>
      <c r="G211" s="62" t="s">
        <v>13</v>
      </c>
      <c r="H211" s="61" t="s">
        <v>12</v>
      </c>
      <c r="I211" s="63" t="s">
        <v>13</v>
      </c>
      <c r="J211" s="61"/>
      <c r="K211" s="63"/>
    </row>
    <row r="212" spans="1:11" x14ac:dyDescent="0.2">
      <c r="A212" s="7" t="s">
        <v>323</v>
      </c>
      <c r="B212" s="65">
        <v>0</v>
      </c>
      <c r="C212" s="34">
        <f>IF(B223=0, "-", B212/B223)</f>
        <v>0</v>
      </c>
      <c r="D212" s="65">
        <v>3</v>
      </c>
      <c r="E212" s="9">
        <f>IF(D223=0, "-", D212/D223)</f>
        <v>1.4999999999999999E-2</v>
      </c>
      <c r="F212" s="81">
        <v>18</v>
      </c>
      <c r="G212" s="34">
        <f>IF(F223=0, "-", F212/F223)</f>
        <v>9.1139240506329117E-3</v>
      </c>
      <c r="H212" s="65">
        <v>36</v>
      </c>
      <c r="I212" s="9">
        <f>IF(H223=0, "-", H212/H223)</f>
        <v>1.2113055181695828E-2</v>
      </c>
      <c r="J212" s="8">
        <f t="shared" ref="J212:J221" si="16">IF(D212=0, "-", IF((B212-D212)/D212&lt;10, (B212-D212)/D212, "&gt;999%"))</f>
        <v>-1</v>
      </c>
      <c r="K212" s="9">
        <f t="shared" ref="K212:K221" si="17">IF(H212=0, "-", IF((F212-H212)/H212&lt;10, (F212-H212)/H212, "&gt;999%"))</f>
        <v>-0.5</v>
      </c>
    </row>
    <row r="213" spans="1:11" x14ac:dyDescent="0.2">
      <c r="A213" s="7" t="s">
        <v>324</v>
      </c>
      <c r="B213" s="65">
        <v>1</v>
      </c>
      <c r="C213" s="34">
        <f>IF(B223=0, "-", B213/B223)</f>
        <v>3.5971223021582736E-3</v>
      </c>
      <c r="D213" s="65">
        <v>1</v>
      </c>
      <c r="E213" s="9">
        <f>IF(D223=0, "-", D213/D223)</f>
        <v>5.0000000000000001E-3</v>
      </c>
      <c r="F213" s="81">
        <v>34</v>
      </c>
      <c r="G213" s="34">
        <f>IF(F223=0, "-", F213/F223)</f>
        <v>1.7215189873417722E-2</v>
      </c>
      <c r="H213" s="65">
        <v>69</v>
      </c>
      <c r="I213" s="9">
        <f>IF(H223=0, "-", H213/H223)</f>
        <v>2.3216689098250337E-2</v>
      </c>
      <c r="J213" s="8">
        <f t="shared" si="16"/>
        <v>0</v>
      </c>
      <c r="K213" s="9">
        <f t="shared" si="17"/>
        <v>-0.50724637681159424</v>
      </c>
    </row>
    <row r="214" spans="1:11" x14ac:dyDescent="0.2">
      <c r="A214" s="7" t="s">
        <v>325</v>
      </c>
      <c r="B214" s="65">
        <v>8</v>
      </c>
      <c r="C214" s="34">
        <f>IF(B223=0, "-", B214/B223)</f>
        <v>2.8776978417266189E-2</v>
      </c>
      <c r="D214" s="65">
        <v>23</v>
      </c>
      <c r="E214" s="9">
        <f>IF(D223=0, "-", D214/D223)</f>
        <v>0.115</v>
      </c>
      <c r="F214" s="81">
        <v>229</v>
      </c>
      <c r="G214" s="34">
        <f>IF(F223=0, "-", F214/F223)</f>
        <v>0.11594936708860759</v>
      </c>
      <c r="H214" s="65">
        <v>426</v>
      </c>
      <c r="I214" s="9">
        <f>IF(H223=0, "-", H214/H223)</f>
        <v>0.14333781965006728</v>
      </c>
      <c r="J214" s="8">
        <f t="shared" si="16"/>
        <v>-0.65217391304347827</v>
      </c>
      <c r="K214" s="9">
        <f t="shared" si="17"/>
        <v>-0.46244131455399062</v>
      </c>
    </row>
    <row r="215" spans="1:11" x14ac:dyDescent="0.2">
      <c r="A215" s="7" t="s">
        <v>326</v>
      </c>
      <c r="B215" s="65">
        <v>213</v>
      </c>
      <c r="C215" s="34">
        <f>IF(B223=0, "-", B215/B223)</f>
        <v>0.76618705035971224</v>
      </c>
      <c r="D215" s="65">
        <v>128</v>
      </c>
      <c r="E215" s="9">
        <f>IF(D223=0, "-", D215/D223)</f>
        <v>0.64</v>
      </c>
      <c r="F215" s="81">
        <v>1202</v>
      </c>
      <c r="G215" s="34">
        <f>IF(F223=0, "-", F215/F223)</f>
        <v>0.60860759493670891</v>
      </c>
      <c r="H215" s="65">
        <v>1917</v>
      </c>
      <c r="I215" s="9">
        <f>IF(H223=0, "-", H215/H223)</f>
        <v>0.64502018842530284</v>
      </c>
      <c r="J215" s="8">
        <f t="shared" si="16"/>
        <v>0.6640625</v>
      </c>
      <c r="K215" s="9">
        <f t="shared" si="17"/>
        <v>-0.37297861241523211</v>
      </c>
    </row>
    <row r="216" spans="1:11" x14ac:dyDescent="0.2">
      <c r="A216" s="7" t="s">
        <v>327</v>
      </c>
      <c r="B216" s="65">
        <v>22</v>
      </c>
      <c r="C216" s="34">
        <f>IF(B223=0, "-", B216/B223)</f>
        <v>7.9136690647482008E-2</v>
      </c>
      <c r="D216" s="65">
        <v>8</v>
      </c>
      <c r="E216" s="9">
        <f>IF(D223=0, "-", D216/D223)</f>
        <v>0.04</v>
      </c>
      <c r="F216" s="81">
        <v>141</v>
      </c>
      <c r="G216" s="34">
        <f>IF(F223=0, "-", F216/F223)</f>
        <v>7.1392405063291142E-2</v>
      </c>
      <c r="H216" s="65">
        <v>60</v>
      </c>
      <c r="I216" s="9">
        <f>IF(H223=0, "-", H216/H223)</f>
        <v>2.0188425302826378E-2</v>
      </c>
      <c r="J216" s="8">
        <f t="shared" si="16"/>
        <v>1.75</v>
      </c>
      <c r="K216" s="9">
        <f t="shared" si="17"/>
        <v>1.35</v>
      </c>
    </row>
    <row r="217" spans="1:11" x14ac:dyDescent="0.2">
      <c r="A217" s="7" t="s">
        <v>328</v>
      </c>
      <c r="B217" s="65">
        <v>13</v>
      </c>
      <c r="C217" s="34">
        <f>IF(B223=0, "-", B217/B223)</f>
        <v>4.6762589928057555E-2</v>
      </c>
      <c r="D217" s="65">
        <v>8</v>
      </c>
      <c r="E217" s="9">
        <f>IF(D223=0, "-", D217/D223)</f>
        <v>0.04</v>
      </c>
      <c r="F217" s="81">
        <v>105</v>
      </c>
      <c r="G217" s="34">
        <f>IF(F223=0, "-", F217/F223)</f>
        <v>5.3164556962025315E-2</v>
      </c>
      <c r="H217" s="65">
        <v>112</v>
      </c>
      <c r="I217" s="9">
        <f>IF(H223=0, "-", H217/H223)</f>
        <v>3.7685060565275909E-2</v>
      </c>
      <c r="J217" s="8">
        <f t="shared" si="16"/>
        <v>0.625</v>
      </c>
      <c r="K217" s="9">
        <f t="shared" si="17"/>
        <v>-6.25E-2</v>
      </c>
    </row>
    <row r="218" spans="1:11" x14ac:dyDescent="0.2">
      <c r="A218" s="7" t="s">
        <v>329</v>
      </c>
      <c r="B218" s="65">
        <v>6</v>
      </c>
      <c r="C218" s="34">
        <f>IF(B223=0, "-", B218/B223)</f>
        <v>2.1582733812949641E-2</v>
      </c>
      <c r="D218" s="65">
        <v>4</v>
      </c>
      <c r="E218" s="9">
        <f>IF(D223=0, "-", D218/D223)</f>
        <v>0.02</v>
      </c>
      <c r="F218" s="81">
        <v>50</v>
      </c>
      <c r="G218" s="34">
        <f>IF(F223=0, "-", F218/F223)</f>
        <v>2.5316455696202531E-2</v>
      </c>
      <c r="H218" s="65">
        <v>69</v>
      </c>
      <c r="I218" s="9">
        <f>IF(H223=0, "-", H218/H223)</f>
        <v>2.3216689098250337E-2</v>
      </c>
      <c r="J218" s="8">
        <f t="shared" si="16"/>
        <v>0.5</v>
      </c>
      <c r="K218" s="9">
        <f t="shared" si="17"/>
        <v>-0.27536231884057971</v>
      </c>
    </row>
    <row r="219" spans="1:11" x14ac:dyDescent="0.2">
      <c r="A219" s="7" t="s">
        <v>330</v>
      </c>
      <c r="B219" s="65">
        <v>1</v>
      </c>
      <c r="C219" s="34">
        <f>IF(B223=0, "-", B219/B223)</f>
        <v>3.5971223021582736E-3</v>
      </c>
      <c r="D219" s="65">
        <v>2</v>
      </c>
      <c r="E219" s="9">
        <f>IF(D223=0, "-", D219/D223)</f>
        <v>0.01</v>
      </c>
      <c r="F219" s="81">
        <v>35</v>
      </c>
      <c r="G219" s="34">
        <f>IF(F223=0, "-", F219/F223)</f>
        <v>1.7721518987341773E-2</v>
      </c>
      <c r="H219" s="65">
        <v>67</v>
      </c>
      <c r="I219" s="9">
        <f>IF(H223=0, "-", H219/H223)</f>
        <v>2.2543741588156124E-2</v>
      </c>
      <c r="J219" s="8">
        <f t="shared" si="16"/>
        <v>-0.5</v>
      </c>
      <c r="K219" s="9">
        <f t="shared" si="17"/>
        <v>-0.47761194029850745</v>
      </c>
    </row>
    <row r="220" spans="1:11" x14ac:dyDescent="0.2">
      <c r="A220" s="7" t="s">
        <v>331</v>
      </c>
      <c r="B220" s="65">
        <v>6</v>
      </c>
      <c r="C220" s="34">
        <f>IF(B223=0, "-", B220/B223)</f>
        <v>2.1582733812949641E-2</v>
      </c>
      <c r="D220" s="65">
        <v>8</v>
      </c>
      <c r="E220" s="9">
        <f>IF(D223=0, "-", D220/D223)</f>
        <v>0.04</v>
      </c>
      <c r="F220" s="81">
        <v>55</v>
      </c>
      <c r="G220" s="34">
        <f>IF(F223=0, "-", F220/F223)</f>
        <v>2.7848101265822784E-2</v>
      </c>
      <c r="H220" s="65">
        <v>67</v>
      </c>
      <c r="I220" s="9">
        <f>IF(H223=0, "-", H220/H223)</f>
        <v>2.2543741588156124E-2</v>
      </c>
      <c r="J220" s="8">
        <f t="shared" si="16"/>
        <v>-0.25</v>
      </c>
      <c r="K220" s="9">
        <f t="shared" si="17"/>
        <v>-0.17910447761194029</v>
      </c>
    </row>
    <row r="221" spans="1:11" x14ac:dyDescent="0.2">
      <c r="A221" s="7" t="s">
        <v>332</v>
      </c>
      <c r="B221" s="65">
        <v>8</v>
      </c>
      <c r="C221" s="34">
        <f>IF(B223=0, "-", B221/B223)</f>
        <v>2.8776978417266189E-2</v>
      </c>
      <c r="D221" s="65">
        <v>15</v>
      </c>
      <c r="E221" s="9">
        <f>IF(D223=0, "-", D221/D223)</f>
        <v>7.4999999999999997E-2</v>
      </c>
      <c r="F221" s="81">
        <v>106</v>
      </c>
      <c r="G221" s="34">
        <f>IF(F223=0, "-", F221/F223)</f>
        <v>5.3670886075949366E-2</v>
      </c>
      <c r="H221" s="65">
        <v>149</v>
      </c>
      <c r="I221" s="9">
        <f>IF(H223=0, "-", H221/H223)</f>
        <v>5.0134589502018843E-2</v>
      </c>
      <c r="J221" s="8">
        <f t="shared" si="16"/>
        <v>-0.46666666666666667</v>
      </c>
      <c r="K221" s="9">
        <f t="shared" si="17"/>
        <v>-0.28859060402684567</v>
      </c>
    </row>
    <row r="222" spans="1:11" x14ac:dyDescent="0.2">
      <c r="A222" s="2"/>
      <c r="B222" s="68"/>
      <c r="C222" s="33"/>
      <c r="D222" s="68"/>
      <c r="E222" s="6"/>
      <c r="F222" s="82"/>
      <c r="G222" s="33"/>
      <c r="H222" s="68"/>
      <c r="I222" s="6"/>
      <c r="J222" s="5"/>
      <c r="K222" s="6"/>
    </row>
    <row r="223" spans="1:11" s="43" customFormat="1" x14ac:dyDescent="0.2">
      <c r="A223" s="162" t="s">
        <v>614</v>
      </c>
      <c r="B223" s="71">
        <f>SUM(B212:B222)</f>
        <v>278</v>
      </c>
      <c r="C223" s="40">
        <f>B223/26370</f>
        <v>1.0542282897231702E-2</v>
      </c>
      <c r="D223" s="71">
        <f>SUM(D212:D222)</f>
        <v>200</v>
      </c>
      <c r="E223" s="41">
        <f>D223/24255</f>
        <v>8.2457225314368169E-3</v>
      </c>
      <c r="F223" s="77">
        <f>SUM(F212:F222)</f>
        <v>1975</v>
      </c>
      <c r="G223" s="42">
        <f>F223/226467</f>
        <v>8.7209173963535523E-3</v>
      </c>
      <c r="H223" s="71">
        <f>SUM(H212:H222)</f>
        <v>2972</v>
      </c>
      <c r="I223" s="41">
        <f>H223/304382</f>
        <v>9.7640464942079369E-3</v>
      </c>
      <c r="J223" s="37">
        <f>IF(D223=0, "-", IF((B223-D223)/D223&lt;10, (B223-D223)/D223, "&gt;999%"))</f>
        <v>0.39</v>
      </c>
      <c r="K223" s="38">
        <f>IF(H223=0, "-", IF((F223-H223)/H223&lt;10, (F223-H223)/H223, "&gt;999%"))</f>
        <v>-0.335464333781965</v>
      </c>
    </row>
    <row r="224" spans="1:11" x14ac:dyDescent="0.2">
      <c r="B224" s="83"/>
      <c r="D224" s="83"/>
      <c r="F224" s="83"/>
      <c r="H224" s="83"/>
    </row>
    <row r="225" spans="1:11" x14ac:dyDescent="0.2">
      <c r="A225" s="163" t="s">
        <v>151</v>
      </c>
      <c r="B225" s="61" t="s">
        <v>12</v>
      </c>
      <c r="C225" s="62" t="s">
        <v>13</v>
      </c>
      <c r="D225" s="61" t="s">
        <v>12</v>
      </c>
      <c r="E225" s="63" t="s">
        <v>13</v>
      </c>
      <c r="F225" s="62" t="s">
        <v>12</v>
      </c>
      <c r="G225" s="62" t="s">
        <v>13</v>
      </c>
      <c r="H225" s="61" t="s">
        <v>12</v>
      </c>
      <c r="I225" s="63" t="s">
        <v>13</v>
      </c>
      <c r="J225" s="61"/>
      <c r="K225" s="63"/>
    </row>
    <row r="226" spans="1:11" x14ac:dyDescent="0.2">
      <c r="A226" s="7" t="s">
        <v>333</v>
      </c>
      <c r="B226" s="65">
        <v>0</v>
      </c>
      <c r="C226" s="34">
        <f>IF(B247=0, "-", B226/B247)</f>
        <v>0</v>
      </c>
      <c r="D226" s="65">
        <v>0</v>
      </c>
      <c r="E226" s="9">
        <f>IF(D247=0, "-", D226/D247)</f>
        <v>0</v>
      </c>
      <c r="F226" s="81">
        <v>3</v>
      </c>
      <c r="G226" s="34">
        <f>IF(F247=0, "-", F226/F247)</f>
        <v>2.6292725679228747E-3</v>
      </c>
      <c r="H226" s="65">
        <v>12</v>
      </c>
      <c r="I226" s="9">
        <f>IF(H247=0, "-", H226/H247)</f>
        <v>5.5813953488372094E-3</v>
      </c>
      <c r="J226" s="8" t="str">
        <f t="shared" ref="J226:J245" si="18">IF(D226=0, "-", IF((B226-D226)/D226&lt;10, (B226-D226)/D226, "&gt;999%"))</f>
        <v>-</v>
      </c>
      <c r="K226" s="9">
        <f t="shared" ref="K226:K245" si="19">IF(H226=0, "-", IF((F226-H226)/H226&lt;10, (F226-H226)/H226, "&gt;999%"))</f>
        <v>-0.75</v>
      </c>
    </row>
    <row r="227" spans="1:11" x14ac:dyDescent="0.2">
      <c r="A227" s="7" t="s">
        <v>334</v>
      </c>
      <c r="B227" s="65">
        <v>2</v>
      </c>
      <c r="C227" s="34">
        <f>IF(B247=0, "-", B227/B247)</f>
        <v>1.4285714285714285E-2</v>
      </c>
      <c r="D227" s="65">
        <v>13</v>
      </c>
      <c r="E227" s="9">
        <f>IF(D247=0, "-", D227/D247)</f>
        <v>8.1250000000000003E-2</v>
      </c>
      <c r="F227" s="81">
        <v>6</v>
      </c>
      <c r="G227" s="34">
        <f>IF(F247=0, "-", F227/F247)</f>
        <v>5.2585451358457495E-3</v>
      </c>
      <c r="H227" s="65">
        <v>22</v>
      </c>
      <c r="I227" s="9">
        <f>IF(H247=0, "-", H227/H247)</f>
        <v>1.0232558139534883E-2</v>
      </c>
      <c r="J227" s="8">
        <f t="shared" si="18"/>
        <v>-0.84615384615384615</v>
      </c>
      <c r="K227" s="9">
        <f t="shared" si="19"/>
        <v>-0.72727272727272729</v>
      </c>
    </row>
    <row r="228" spans="1:11" x14ac:dyDescent="0.2">
      <c r="A228" s="7" t="s">
        <v>335</v>
      </c>
      <c r="B228" s="65">
        <v>2</v>
      </c>
      <c r="C228" s="34">
        <f>IF(B247=0, "-", B228/B247)</f>
        <v>1.4285714285714285E-2</v>
      </c>
      <c r="D228" s="65">
        <v>1</v>
      </c>
      <c r="E228" s="9">
        <f>IF(D247=0, "-", D228/D247)</f>
        <v>6.2500000000000003E-3</v>
      </c>
      <c r="F228" s="81">
        <v>36</v>
      </c>
      <c r="G228" s="34">
        <f>IF(F247=0, "-", F228/F247)</f>
        <v>3.1551270815074493E-2</v>
      </c>
      <c r="H228" s="65">
        <v>96</v>
      </c>
      <c r="I228" s="9">
        <f>IF(H247=0, "-", H228/H247)</f>
        <v>4.4651162790697675E-2</v>
      </c>
      <c r="J228" s="8">
        <f t="shared" si="18"/>
        <v>1</v>
      </c>
      <c r="K228" s="9">
        <f t="shared" si="19"/>
        <v>-0.625</v>
      </c>
    </row>
    <row r="229" spans="1:11" x14ac:dyDescent="0.2">
      <c r="A229" s="7" t="s">
        <v>336</v>
      </c>
      <c r="B229" s="65">
        <v>0</v>
      </c>
      <c r="C229" s="34">
        <f>IF(B247=0, "-", B229/B247)</f>
        <v>0</v>
      </c>
      <c r="D229" s="65">
        <v>1</v>
      </c>
      <c r="E229" s="9">
        <f>IF(D247=0, "-", D229/D247)</f>
        <v>6.2500000000000003E-3</v>
      </c>
      <c r="F229" s="81">
        <v>5</v>
      </c>
      <c r="G229" s="34">
        <f>IF(F247=0, "-", F229/F247)</f>
        <v>4.3821209465381246E-3</v>
      </c>
      <c r="H229" s="65">
        <v>14</v>
      </c>
      <c r="I229" s="9">
        <f>IF(H247=0, "-", H229/H247)</f>
        <v>6.5116279069767444E-3</v>
      </c>
      <c r="J229" s="8">
        <f t="shared" si="18"/>
        <v>-1</v>
      </c>
      <c r="K229" s="9">
        <f t="shared" si="19"/>
        <v>-0.6428571428571429</v>
      </c>
    </row>
    <row r="230" spans="1:11" x14ac:dyDescent="0.2">
      <c r="A230" s="7" t="s">
        <v>337</v>
      </c>
      <c r="B230" s="65">
        <v>21</v>
      </c>
      <c r="C230" s="34">
        <f>IF(B247=0, "-", B230/B247)</f>
        <v>0.15</v>
      </c>
      <c r="D230" s="65">
        <v>5</v>
      </c>
      <c r="E230" s="9">
        <f>IF(D247=0, "-", D230/D247)</f>
        <v>3.125E-2</v>
      </c>
      <c r="F230" s="81">
        <v>196</v>
      </c>
      <c r="G230" s="34">
        <f>IF(F247=0, "-", F230/F247)</f>
        <v>0.17177914110429449</v>
      </c>
      <c r="H230" s="65">
        <v>266</v>
      </c>
      <c r="I230" s="9">
        <f>IF(H247=0, "-", H230/H247)</f>
        <v>0.12372093023255815</v>
      </c>
      <c r="J230" s="8">
        <f t="shared" si="18"/>
        <v>3.2</v>
      </c>
      <c r="K230" s="9">
        <f t="shared" si="19"/>
        <v>-0.26315789473684209</v>
      </c>
    </row>
    <row r="231" spans="1:11" x14ac:dyDescent="0.2">
      <c r="A231" s="7" t="s">
        <v>338</v>
      </c>
      <c r="B231" s="65">
        <v>1</v>
      </c>
      <c r="C231" s="34">
        <f>IF(B247=0, "-", B231/B247)</f>
        <v>7.1428571428571426E-3</v>
      </c>
      <c r="D231" s="65">
        <v>1</v>
      </c>
      <c r="E231" s="9">
        <f>IF(D247=0, "-", D231/D247)</f>
        <v>6.2500000000000003E-3</v>
      </c>
      <c r="F231" s="81">
        <v>47</v>
      </c>
      <c r="G231" s="34">
        <f>IF(F247=0, "-", F231/F247)</f>
        <v>4.119193689745837E-2</v>
      </c>
      <c r="H231" s="65">
        <v>52</v>
      </c>
      <c r="I231" s="9">
        <f>IF(H247=0, "-", H231/H247)</f>
        <v>2.4186046511627906E-2</v>
      </c>
      <c r="J231" s="8">
        <f t="shared" si="18"/>
        <v>0</v>
      </c>
      <c r="K231" s="9">
        <f t="shared" si="19"/>
        <v>-9.6153846153846159E-2</v>
      </c>
    </row>
    <row r="232" spans="1:11" x14ac:dyDescent="0.2">
      <c r="A232" s="7" t="s">
        <v>339</v>
      </c>
      <c r="B232" s="65">
        <v>0</v>
      </c>
      <c r="C232" s="34">
        <f>IF(B247=0, "-", B232/B247)</f>
        <v>0</v>
      </c>
      <c r="D232" s="65">
        <v>0</v>
      </c>
      <c r="E232" s="9">
        <f>IF(D247=0, "-", D232/D247)</f>
        <v>0</v>
      </c>
      <c r="F232" s="81">
        <v>8</v>
      </c>
      <c r="G232" s="34">
        <f>IF(F247=0, "-", F232/F247)</f>
        <v>7.0113935144609993E-3</v>
      </c>
      <c r="H232" s="65">
        <v>38</v>
      </c>
      <c r="I232" s="9">
        <f>IF(H247=0, "-", H232/H247)</f>
        <v>1.7674418604651163E-2</v>
      </c>
      <c r="J232" s="8" t="str">
        <f t="shared" si="18"/>
        <v>-</v>
      </c>
      <c r="K232" s="9">
        <f t="shared" si="19"/>
        <v>-0.78947368421052633</v>
      </c>
    </row>
    <row r="233" spans="1:11" x14ac:dyDescent="0.2">
      <c r="A233" s="7" t="s">
        <v>340</v>
      </c>
      <c r="B233" s="65">
        <v>3</v>
      </c>
      <c r="C233" s="34">
        <f>IF(B247=0, "-", B233/B247)</f>
        <v>2.1428571428571429E-2</v>
      </c>
      <c r="D233" s="65">
        <v>0</v>
      </c>
      <c r="E233" s="9">
        <f>IF(D247=0, "-", D233/D247)</f>
        <v>0</v>
      </c>
      <c r="F233" s="81">
        <v>7</v>
      </c>
      <c r="G233" s="34">
        <f>IF(F247=0, "-", F233/F247)</f>
        <v>6.1349693251533744E-3</v>
      </c>
      <c r="H233" s="65">
        <v>12</v>
      </c>
      <c r="I233" s="9">
        <f>IF(H247=0, "-", H233/H247)</f>
        <v>5.5813953488372094E-3</v>
      </c>
      <c r="J233" s="8" t="str">
        <f t="shared" si="18"/>
        <v>-</v>
      </c>
      <c r="K233" s="9">
        <f t="shared" si="19"/>
        <v>-0.41666666666666669</v>
      </c>
    </row>
    <row r="234" spans="1:11" x14ac:dyDescent="0.2">
      <c r="A234" s="7" t="s">
        <v>341</v>
      </c>
      <c r="B234" s="65">
        <v>2</v>
      </c>
      <c r="C234" s="34">
        <f>IF(B247=0, "-", B234/B247)</f>
        <v>1.4285714285714285E-2</v>
      </c>
      <c r="D234" s="65">
        <v>0</v>
      </c>
      <c r="E234" s="9">
        <f>IF(D247=0, "-", D234/D247)</f>
        <v>0</v>
      </c>
      <c r="F234" s="81">
        <v>15</v>
      </c>
      <c r="G234" s="34">
        <f>IF(F247=0, "-", F234/F247)</f>
        <v>1.3146362839614373E-2</v>
      </c>
      <c r="H234" s="65">
        <v>11</v>
      </c>
      <c r="I234" s="9">
        <f>IF(H247=0, "-", H234/H247)</f>
        <v>5.1162790697674414E-3</v>
      </c>
      <c r="J234" s="8" t="str">
        <f t="shared" si="18"/>
        <v>-</v>
      </c>
      <c r="K234" s="9">
        <f t="shared" si="19"/>
        <v>0.36363636363636365</v>
      </c>
    </row>
    <row r="235" spans="1:11" x14ac:dyDescent="0.2">
      <c r="A235" s="7" t="s">
        <v>342</v>
      </c>
      <c r="B235" s="65">
        <v>4</v>
      </c>
      <c r="C235" s="34">
        <f>IF(B247=0, "-", B235/B247)</f>
        <v>2.8571428571428571E-2</v>
      </c>
      <c r="D235" s="65">
        <v>6</v>
      </c>
      <c r="E235" s="9">
        <f>IF(D247=0, "-", D235/D247)</f>
        <v>3.7499999999999999E-2</v>
      </c>
      <c r="F235" s="81">
        <v>66</v>
      </c>
      <c r="G235" s="34">
        <f>IF(F247=0, "-", F235/F247)</f>
        <v>5.7843996494303246E-2</v>
      </c>
      <c r="H235" s="65">
        <v>104</v>
      </c>
      <c r="I235" s="9">
        <f>IF(H247=0, "-", H235/H247)</f>
        <v>4.8372093023255812E-2</v>
      </c>
      <c r="J235" s="8">
        <f t="shared" si="18"/>
        <v>-0.33333333333333331</v>
      </c>
      <c r="K235" s="9">
        <f t="shared" si="19"/>
        <v>-0.36538461538461536</v>
      </c>
    </row>
    <row r="236" spans="1:11" x14ac:dyDescent="0.2">
      <c r="A236" s="7" t="s">
        <v>343</v>
      </c>
      <c r="B236" s="65">
        <v>0</v>
      </c>
      <c r="C236" s="34">
        <f>IF(B247=0, "-", B236/B247)</f>
        <v>0</v>
      </c>
      <c r="D236" s="65">
        <v>0</v>
      </c>
      <c r="E236" s="9">
        <f>IF(D247=0, "-", D236/D247)</f>
        <v>0</v>
      </c>
      <c r="F236" s="81">
        <v>2</v>
      </c>
      <c r="G236" s="34">
        <f>IF(F247=0, "-", F236/F247)</f>
        <v>1.7528483786152498E-3</v>
      </c>
      <c r="H236" s="65">
        <v>4</v>
      </c>
      <c r="I236" s="9">
        <f>IF(H247=0, "-", H236/H247)</f>
        <v>1.8604651162790699E-3</v>
      </c>
      <c r="J236" s="8" t="str">
        <f t="shared" si="18"/>
        <v>-</v>
      </c>
      <c r="K236" s="9">
        <f t="shared" si="19"/>
        <v>-0.5</v>
      </c>
    </row>
    <row r="237" spans="1:11" x14ac:dyDescent="0.2">
      <c r="A237" s="7" t="s">
        <v>344</v>
      </c>
      <c r="B237" s="65">
        <v>2</v>
      </c>
      <c r="C237" s="34">
        <f>IF(B247=0, "-", B237/B247)</f>
        <v>1.4285714285714285E-2</v>
      </c>
      <c r="D237" s="65">
        <v>0</v>
      </c>
      <c r="E237" s="9">
        <f>IF(D247=0, "-", D237/D247)</f>
        <v>0</v>
      </c>
      <c r="F237" s="81">
        <v>2</v>
      </c>
      <c r="G237" s="34">
        <f>IF(F247=0, "-", F237/F247)</f>
        <v>1.7528483786152498E-3</v>
      </c>
      <c r="H237" s="65">
        <v>3</v>
      </c>
      <c r="I237" s="9">
        <f>IF(H247=0, "-", H237/H247)</f>
        <v>1.3953488372093023E-3</v>
      </c>
      <c r="J237" s="8" t="str">
        <f t="shared" si="18"/>
        <v>-</v>
      </c>
      <c r="K237" s="9">
        <f t="shared" si="19"/>
        <v>-0.33333333333333331</v>
      </c>
    </row>
    <row r="238" spans="1:11" x14ac:dyDescent="0.2">
      <c r="A238" s="7" t="s">
        <v>345</v>
      </c>
      <c r="B238" s="65">
        <v>1</v>
      </c>
      <c r="C238" s="34">
        <f>IF(B247=0, "-", B238/B247)</f>
        <v>7.1428571428571426E-3</v>
      </c>
      <c r="D238" s="65">
        <v>0</v>
      </c>
      <c r="E238" s="9">
        <f>IF(D247=0, "-", D238/D247)</f>
        <v>0</v>
      </c>
      <c r="F238" s="81">
        <v>7</v>
      </c>
      <c r="G238" s="34">
        <f>IF(F247=0, "-", F238/F247)</f>
        <v>6.1349693251533744E-3</v>
      </c>
      <c r="H238" s="65">
        <v>2</v>
      </c>
      <c r="I238" s="9">
        <f>IF(H247=0, "-", H238/H247)</f>
        <v>9.3023255813953494E-4</v>
      </c>
      <c r="J238" s="8" t="str">
        <f t="shared" si="18"/>
        <v>-</v>
      </c>
      <c r="K238" s="9">
        <f t="shared" si="19"/>
        <v>2.5</v>
      </c>
    </row>
    <row r="239" spans="1:11" x14ac:dyDescent="0.2">
      <c r="A239" s="7" t="s">
        <v>346</v>
      </c>
      <c r="B239" s="65">
        <v>60</v>
      </c>
      <c r="C239" s="34">
        <f>IF(B247=0, "-", B239/B247)</f>
        <v>0.42857142857142855</v>
      </c>
      <c r="D239" s="65">
        <v>106</v>
      </c>
      <c r="E239" s="9">
        <f>IF(D247=0, "-", D239/D247)</f>
        <v>0.66249999999999998</v>
      </c>
      <c r="F239" s="81">
        <v>427</v>
      </c>
      <c r="G239" s="34">
        <f>IF(F247=0, "-", F239/F247)</f>
        <v>0.37423312883435583</v>
      </c>
      <c r="H239" s="65">
        <v>1047</v>
      </c>
      <c r="I239" s="9">
        <f>IF(H247=0, "-", H239/H247)</f>
        <v>0.48697674418604653</v>
      </c>
      <c r="J239" s="8">
        <f t="shared" si="18"/>
        <v>-0.43396226415094341</v>
      </c>
      <c r="K239" s="9">
        <f t="shared" si="19"/>
        <v>-0.59216809933142311</v>
      </c>
    </row>
    <row r="240" spans="1:11" x14ac:dyDescent="0.2">
      <c r="A240" s="7" t="s">
        <v>347</v>
      </c>
      <c r="B240" s="65">
        <v>11</v>
      </c>
      <c r="C240" s="34">
        <f>IF(B247=0, "-", B240/B247)</f>
        <v>7.857142857142857E-2</v>
      </c>
      <c r="D240" s="65">
        <v>11</v>
      </c>
      <c r="E240" s="9">
        <f>IF(D247=0, "-", D240/D247)</f>
        <v>6.8750000000000006E-2</v>
      </c>
      <c r="F240" s="81">
        <v>149</v>
      </c>
      <c r="G240" s="34">
        <f>IF(F247=0, "-", F240/F247)</f>
        <v>0.13058720420683612</v>
      </c>
      <c r="H240" s="65">
        <v>225</v>
      </c>
      <c r="I240" s="9">
        <f>IF(H247=0, "-", H240/H247)</f>
        <v>0.10465116279069768</v>
      </c>
      <c r="J240" s="8">
        <f t="shared" si="18"/>
        <v>0</v>
      </c>
      <c r="K240" s="9">
        <f t="shared" si="19"/>
        <v>-0.33777777777777779</v>
      </c>
    </row>
    <row r="241" spans="1:11" x14ac:dyDescent="0.2">
      <c r="A241" s="7" t="s">
        <v>348</v>
      </c>
      <c r="B241" s="65">
        <v>2</v>
      </c>
      <c r="C241" s="34">
        <f>IF(B247=0, "-", B241/B247)</f>
        <v>1.4285714285714285E-2</v>
      </c>
      <c r="D241" s="65">
        <v>5</v>
      </c>
      <c r="E241" s="9">
        <f>IF(D247=0, "-", D241/D247)</f>
        <v>3.125E-2</v>
      </c>
      <c r="F241" s="81">
        <v>17</v>
      </c>
      <c r="G241" s="34">
        <f>IF(F247=0, "-", F241/F247)</f>
        <v>1.4899211218229623E-2</v>
      </c>
      <c r="H241" s="65">
        <v>52</v>
      </c>
      <c r="I241" s="9">
        <f>IF(H247=0, "-", H241/H247)</f>
        <v>2.4186046511627906E-2</v>
      </c>
      <c r="J241" s="8">
        <f t="shared" si="18"/>
        <v>-0.6</v>
      </c>
      <c r="K241" s="9">
        <f t="shared" si="19"/>
        <v>-0.67307692307692313</v>
      </c>
    </row>
    <row r="242" spans="1:11" x14ac:dyDescent="0.2">
      <c r="A242" s="7" t="s">
        <v>349</v>
      </c>
      <c r="B242" s="65">
        <v>0</v>
      </c>
      <c r="C242" s="34">
        <f>IF(B247=0, "-", B242/B247)</f>
        <v>0</v>
      </c>
      <c r="D242" s="65">
        <v>0</v>
      </c>
      <c r="E242" s="9">
        <f>IF(D247=0, "-", D242/D247)</f>
        <v>0</v>
      </c>
      <c r="F242" s="81">
        <v>0</v>
      </c>
      <c r="G242" s="34">
        <f>IF(F247=0, "-", F242/F247)</f>
        <v>0</v>
      </c>
      <c r="H242" s="65">
        <v>5</v>
      </c>
      <c r="I242" s="9">
        <f>IF(H247=0, "-", H242/H247)</f>
        <v>2.3255813953488372E-3</v>
      </c>
      <c r="J242" s="8" t="str">
        <f t="shared" si="18"/>
        <v>-</v>
      </c>
      <c r="K242" s="9">
        <f t="shared" si="19"/>
        <v>-1</v>
      </c>
    </row>
    <row r="243" spans="1:11" x14ac:dyDescent="0.2">
      <c r="A243" s="7" t="s">
        <v>350</v>
      </c>
      <c r="B243" s="65">
        <v>1</v>
      </c>
      <c r="C243" s="34">
        <f>IF(B247=0, "-", B243/B247)</f>
        <v>7.1428571428571426E-3</v>
      </c>
      <c r="D243" s="65">
        <v>0</v>
      </c>
      <c r="E243" s="9">
        <f>IF(D247=0, "-", D243/D247)</f>
        <v>0</v>
      </c>
      <c r="F243" s="81">
        <v>24</v>
      </c>
      <c r="G243" s="34">
        <f>IF(F247=0, "-", F243/F247)</f>
        <v>2.1034180543382998E-2</v>
      </c>
      <c r="H243" s="65">
        <v>36</v>
      </c>
      <c r="I243" s="9">
        <f>IF(H247=0, "-", H243/H247)</f>
        <v>1.6744186046511629E-2</v>
      </c>
      <c r="J243" s="8" t="str">
        <f t="shared" si="18"/>
        <v>-</v>
      </c>
      <c r="K243" s="9">
        <f t="shared" si="19"/>
        <v>-0.33333333333333331</v>
      </c>
    </row>
    <row r="244" spans="1:11" x14ac:dyDescent="0.2">
      <c r="A244" s="7" t="s">
        <v>351</v>
      </c>
      <c r="B244" s="65">
        <v>3</v>
      </c>
      <c r="C244" s="34">
        <f>IF(B247=0, "-", B244/B247)</f>
        <v>2.1428571428571429E-2</v>
      </c>
      <c r="D244" s="65">
        <v>5</v>
      </c>
      <c r="E244" s="9">
        <f>IF(D247=0, "-", D244/D247)</f>
        <v>3.125E-2</v>
      </c>
      <c r="F244" s="81">
        <v>49</v>
      </c>
      <c r="G244" s="34">
        <f>IF(F247=0, "-", F244/F247)</f>
        <v>4.2944785276073622E-2</v>
      </c>
      <c r="H244" s="65">
        <v>56</v>
      </c>
      <c r="I244" s="9">
        <f>IF(H247=0, "-", H244/H247)</f>
        <v>2.6046511627906978E-2</v>
      </c>
      <c r="J244" s="8">
        <f t="shared" si="18"/>
        <v>-0.4</v>
      </c>
      <c r="K244" s="9">
        <f t="shared" si="19"/>
        <v>-0.125</v>
      </c>
    </row>
    <row r="245" spans="1:11" x14ac:dyDescent="0.2">
      <c r="A245" s="7" t="s">
        <v>352</v>
      </c>
      <c r="B245" s="65">
        <v>25</v>
      </c>
      <c r="C245" s="34">
        <f>IF(B247=0, "-", B245/B247)</f>
        <v>0.17857142857142858</v>
      </c>
      <c r="D245" s="65">
        <v>6</v>
      </c>
      <c r="E245" s="9">
        <f>IF(D247=0, "-", D245/D247)</f>
        <v>3.7499999999999999E-2</v>
      </c>
      <c r="F245" s="81">
        <v>75</v>
      </c>
      <c r="G245" s="34">
        <f>IF(F247=0, "-", F245/F247)</f>
        <v>6.5731814198071864E-2</v>
      </c>
      <c r="H245" s="65">
        <v>93</v>
      </c>
      <c r="I245" s="9">
        <f>IF(H247=0, "-", H245/H247)</f>
        <v>4.3255813953488369E-2</v>
      </c>
      <c r="J245" s="8">
        <f t="shared" si="18"/>
        <v>3.1666666666666665</v>
      </c>
      <c r="K245" s="9">
        <f t="shared" si="19"/>
        <v>-0.19354838709677419</v>
      </c>
    </row>
    <row r="246" spans="1:11" x14ac:dyDescent="0.2">
      <c r="A246" s="2"/>
      <c r="B246" s="68"/>
      <c r="C246" s="33"/>
      <c r="D246" s="68"/>
      <c r="E246" s="6"/>
      <c r="F246" s="82"/>
      <c r="G246" s="33"/>
      <c r="H246" s="68"/>
      <c r="I246" s="6"/>
      <c r="J246" s="5"/>
      <c r="K246" s="6"/>
    </row>
    <row r="247" spans="1:11" s="43" customFormat="1" x14ac:dyDescent="0.2">
      <c r="A247" s="162" t="s">
        <v>613</v>
      </c>
      <c r="B247" s="71">
        <f>SUM(B226:B246)</f>
        <v>140</v>
      </c>
      <c r="C247" s="40">
        <f>B247/26370</f>
        <v>5.3090633295411454E-3</v>
      </c>
      <c r="D247" s="71">
        <f>SUM(D226:D246)</f>
        <v>160</v>
      </c>
      <c r="E247" s="41">
        <f>D247/24255</f>
        <v>6.5965780251494533E-3</v>
      </c>
      <c r="F247" s="77">
        <f>SUM(F226:F246)</f>
        <v>1141</v>
      </c>
      <c r="G247" s="42">
        <f>F247/226467</f>
        <v>5.0382616451845079E-3</v>
      </c>
      <c r="H247" s="71">
        <f>SUM(H226:H246)</f>
        <v>2150</v>
      </c>
      <c r="I247" s="41">
        <f>H247/304382</f>
        <v>7.063492584975458E-3</v>
      </c>
      <c r="J247" s="37">
        <f>IF(D247=0, "-", IF((B247-D247)/D247&lt;10, (B247-D247)/D247, "&gt;999%"))</f>
        <v>-0.125</v>
      </c>
      <c r="K247" s="38">
        <f>IF(H247=0, "-", IF((F247-H247)/H247&lt;10, (F247-H247)/H247, "&gt;999%"))</f>
        <v>-0.46930232558139534</v>
      </c>
    </row>
    <row r="248" spans="1:11" x14ac:dyDescent="0.2">
      <c r="B248" s="83"/>
      <c r="D248" s="83"/>
      <c r="F248" s="83"/>
      <c r="H248" s="83"/>
    </row>
    <row r="249" spans="1:11" x14ac:dyDescent="0.2">
      <c r="A249" s="163" t="s">
        <v>152</v>
      </c>
      <c r="B249" s="61" t="s">
        <v>12</v>
      </c>
      <c r="C249" s="62" t="s">
        <v>13</v>
      </c>
      <c r="D249" s="61" t="s">
        <v>12</v>
      </c>
      <c r="E249" s="63" t="s">
        <v>13</v>
      </c>
      <c r="F249" s="62" t="s">
        <v>12</v>
      </c>
      <c r="G249" s="62" t="s">
        <v>13</v>
      </c>
      <c r="H249" s="61" t="s">
        <v>12</v>
      </c>
      <c r="I249" s="63" t="s">
        <v>13</v>
      </c>
      <c r="J249" s="61"/>
      <c r="K249" s="63"/>
    </row>
    <row r="250" spans="1:11" x14ac:dyDescent="0.2">
      <c r="A250" s="7" t="s">
        <v>353</v>
      </c>
      <c r="B250" s="65">
        <v>0</v>
      </c>
      <c r="C250" s="34">
        <f>IF(B268=0, "-", B250/B268)</f>
        <v>0</v>
      </c>
      <c r="D250" s="65">
        <v>2</v>
      </c>
      <c r="E250" s="9">
        <f>IF(D268=0, "-", D250/D268)</f>
        <v>9.5238095238095233E-2</v>
      </c>
      <c r="F250" s="81">
        <v>17</v>
      </c>
      <c r="G250" s="34">
        <f>IF(F268=0, "-", F250/F268)</f>
        <v>4.5945945945945948E-2</v>
      </c>
      <c r="H250" s="65">
        <v>29</v>
      </c>
      <c r="I250" s="9">
        <f>IF(H268=0, "-", H250/H268)</f>
        <v>5.4716981132075473E-2</v>
      </c>
      <c r="J250" s="8">
        <f t="shared" ref="J250:J266" si="20">IF(D250=0, "-", IF((B250-D250)/D250&lt;10, (B250-D250)/D250, "&gt;999%"))</f>
        <v>-1</v>
      </c>
      <c r="K250" s="9">
        <f t="shared" ref="K250:K266" si="21">IF(H250=0, "-", IF((F250-H250)/H250&lt;10, (F250-H250)/H250, "&gt;999%"))</f>
        <v>-0.41379310344827586</v>
      </c>
    </row>
    <row r="251" spans="1:11" x14ac:dyDescent="0.2">
      <c r="A251" s="7" t="s">
        <v>354</v>
      </c>
      <c r="B251" s="65">
        <v>0</v>
      </c>
      <c r="C251" s="34">
        <f>IF(B268=0, "-", B251/B268)</f>
        <v>0</v>
      </c>
      <c r="D251" s="65">
        <v>0</v>
      </c>
      <c r="E251" s="9">
        <f>IF(D268=0, "-", D251/D268)</f>
        <v>0</v>
      </c>
      <c r="F251" s="81">
        <v>3</v>
      </c>
      <c r="G251" s="34">
        <f>IF(F268=0, "-", F251/F268)</f>
        <v>8.1081081081081086E-3</v>
      </c>
      <c r="H251" s="65">
        <v>2</v>
      </c>
      <c r="I251" s="9">
        <f>IF(H268=0, "-", H251/H268)</f>
        <v>3.7735849056603774E-3</v>
      </c>
      <c r="J251" s="8" t="str">
        <f t="shared" si="20"/>
        <v>-</v>
      </c>
      <c r="K251" s="9">
        <f t="shared" si="21"/>
        <v>0.5</v>
      </c>
    </row>
    <row r="252" spans="1:11" x14ac:dyDescent="0.2">
      <c r="A252" s="7" t="s">
        <v>355</v>
      </c>
      <c r="B252" s="65">
        <v>2</v>
      </c>
      <c r="C252" s="34">
        <f>IF(B268=0, "-", B252/B268)</f>
        <v>6.4516129032258063E-2</v>
      </c>
      <c r="D252" s="65">
        <v>3</v>
      </c>
      <c r="E252" s="9">
        <f>IF(D268=0, "-", D252/D268)</f>
        <v>0.14285714285714285</v>
      </c>
      <c r="F252" s="81">
        <v>22</v>
      </c>
      <c r="G252" s="34">
        <f>IF(F268=0, "-", F252/F268)</f>
        <v>5.9459459459459463E-2</v>
      </c>
      <c r="H252" s="65">
        <v>28</v>
      </c>
      <c r="I252" s="9">
        <f>IF(H268=0, "-", H252/H268)</f>
        <v>5.2830188679245285E-2</v>
      </c>
      <c r="J252" s="8">
        <f t="shared" si="20"/>
        <v>-0.33333333333333331</v>
      </c>
      <c r="K252" s="9">
        <f t="shared" si="21"/>
        <v>-0.21428571428571427</v>
      </c>
    </row>
    <row r="253" spans="1:11" x14ac:dyDescent="0.2">
      <c r="A253" s="7" t="s">
        <v>356</v>
      </c>
      <c r="B253" s="65">
        <v>0</v>
      </c>
      <c r="C253" s="34">
        <f>IF(B268=0, "-", B253/B268)</f>
        <v>0</v>
      </c>
      <c r="D253" s="65">
        <v>0</v>
      </c>
      <c r="E253" s="9">
        <f>IF(D268=0, "-", D253/D268)</f>
        <v>0</v>
      </c>
      <c r="F253" s="81">
        <v>8</v>
      </c>
      <c r="G253" s="34">
        <f>IF(F268=0, "-", F253/F268)</f>
        <v>2.1621621621621623E-2</v>
      </c>
      <c r="H253" s="65">
        <v>10</v>
      </c>
      <c r="I253" s="9">
        <f>IF(H268=0, "-", H253/H268)</f>
        <v>1.8867924528301886E-2</v>
      </c>
      <c r="J253" s="8" t="str">
        <f t="shared" si="20"/>
        <v>-</v>
      </c>
      <c r="K253" s="9">
        <f t="shared" si="21"/>
        <v>-0.2</v>
      </c>
    </row>
    <row r="254" spans="1:11" x14ac:dyDescent="0.2">
      <c r="A254" s="7" t="s">
        <v>357</v>
      </c>
      <c r="B254" s="65">
        <v>3</v>
      </c>
      <c r="C254" s="34">
        <f>IF(B268=0, "-", B254/B268)</f>
        <v>9.6774193548387094E-2</v>
      </c>
      <c r="D254" s="65">
        <v>0</v>
      </c>
      <c r="E254" s="9">
        <f>IF(D268=0, "-", D254/D268)</f>
        <v>0</v>
      </c>
      <c r="F254" s="81">
        <v>50</v>
      </c>
      <c r="G254" s="34">
        <f>IF(F268=0, "-", F254/F268)</f>
        <v>0.13513513513513514</v>
      </c>
      <c r="H254" s="65">
        <v>34</v>
      </c>
      <c r="I254" s="9">
        <f>IF(H268=0, "-", H254/H268)</f>
        <v>6.4150943396226415E-2</v>
      </c>
      <c r="J254" s="8" t="str">
        <f t="shared" si="20"/>
        <v>-</v>
      </c>
      <c r="K254" s="9">
        <f t="shared" si="21"/>
        <v>0.47058823529411764</v>
      </c>
    </row>
    <row r="255" spans="1:11" x14ac:dyDescent="0.2">
      <c r="A255" s="7" t="s">
        <v>358</v>
      </c>
      <c r="B255" s="65">
        <v>0</v>
      </c>
      <c r="C255" s="34">
        <f>IF(B268=0, "-", B255/B268)</f>
        <v>0</v>
      </c>
      <c r="D255" s="65">
        <v>0</v>
      </c>
      <c r="E255" s="9">
        <f>IF(D268=0, "-", D255/D268)</f>
        <v>0</v>
      </c>
      <c r="F255" s="81">
        <v>9</v>
      </c>
      <c r="G255" s="34">
        <f>IF(F268=0, "-", F255/F268)</f>
        <v>2.4324324324324326E-2</v>
      </c>
      <c r="H255" s="65">
        <v>8</v>
      </c>
      <c r="I255" s="9">
        <f>IF(H268=0, "-", H255/H268)</f>
        <v>1.509433962264151E-2</v>
      </c>
      <c r="J255" s="8" t="str">
        <f t="shared" si="20"/>
        <v>-</v>
      </c>
      <c r="K255" s="9">
        <f t="shared" si="21"/>
        <v>0.125</v>
      </c>
    </row>
    <row r="256" spans="1:11" x14ac:dyDescent="0.2">
      <c r="A256" s="7" t="s">
        <v>359</v>
      </c>
      <c r="B256" s="65">
        <v>3</v>
      </c>
      <c r="C256" s="34">
        <f>IF(B268=0, "-", B256/B268)</f>
        <v>9.6774193548387094E-2</v>
      </c>
      <c r="D256" s="65">
        <v>3</v>
      </c>
      <c r="E256" s="9">
        <f>IF(D268=0, "-", D256/D268)</f>
        <v>0.14285714285714285</v>
      </c>
      <c r="F256" s="81">
        <v>51</v>
      </c>
      <c r="G256" s="34">
        <f>IF(F268=0, "-", F256/F268)</f>
        <v>0.13783783783783785</v>
      </c>
      <c r="H256" s="65">
        <v>75</v>
      </c>
      <c r="I256" s="9">
        <f>IF(H268=0, "-", H256/H268)</f>
        <v>0.14150943396226415</v>
      </c>
      <c r="J256" s="8">
        <f t="shared" si="20"/>
        <v>0</v>
      </c>
      <c r="K256" s="9">
        <f t="shared" si="21"/>
        <v>-0.32</v>
      </c>
    </row>
    <row r="257" spans="1:11" x14ac:dyDescent="0.2">
      <c r="A257" s="7" t="s">
        <v>360</v>
      </c>
      <c r="B257" s="65">
        <v>0</v>
      </c>
      <c r="C257" s="34">
        <f>IF(B268=0, "-", B257/B268)</f>
        <v>0</v>
      </c>
      <c r="D257" s="65">
        <v>0</v>
      </c>
      <c r="E257" s="9">
        <f>IF(D268=0, "-", D257/D268)</f>
        <v>0</v>
      </c>
      <c r="F257" s="81">
        <v>0</v>
      </c>
      <c r="G257" s="34">
        <f>IF(F268=0, "-", F257/F268)</f>
        <v>0</v>
      </c>
      <c r="H257" s="65">
        <v>2</v>
      </c>
      <c r="I257" s="9">
        <f>IF(H268=0, "-", H257/H268)</f>
        <v>3.7735849056603774E-3</v>
      </c>
      <c r="J257" s="8" t="str">
        <f t="shared" si="20"/>
        <v>-</v>
      </c>
      <c r="K257" s="9">
        <f t="shared" si="21"/>
        <v>-1</v>
      </c>
    </row>
    <row r="258" spans="1:11" x14ac:dyDescent="0.2">
      <c r="A258" s="7" t="s">
        <v>361</v>
      </c>
      <c r="B258" s="65">
        <v>2</v>
      </c>
      <c r="C258" s="34">
        <f>IF(B268=0, "-", B258/B268)</f>
        <v>6.4516129032258063E-2</v>
      </c>
      <c r="D258" s="65">
        <v>1</v>
      </c>
      <c r="E258" s="9">
        <f>IF(D268=0, "-", D258/D268)</f>
        <v>4.7619047619047616E-2</v>
      </c>
      <c r="F258" s="81">
        <v>17</v>
      </c>
      <c r="G258" s="34">
        <f>IF(F268=0, "-", F258/F268)</f>
        <v>4.5945945945945948E-2</v>
      </c>
      <c r="H258" s="65">
        <v>28</v>
      </c>
      <c r="I258" s="9">
        <f>IF(H268=0, "-", H258/H268)</f>
        <v>5.2830188679245285E-2</v>
      </c>
      <c r="J258" s="8">
        <f t="shared" si="20"/>
        <v>1</v>
      </c>
      <c r="K258" s="9">
        <f t="shared" si="21"/>
        <v>-0.39285714285714285</v>
      </c>
    </row>
    <row r="259" spans="1:11" x14ac:dyDescent="0.2">
      <c r="A259" s="7" t="s">
        <v>362</v>
      </c>
      <c r="B259" s="65">
        <v>2</v>
      </c>
      <c r="C259" s="34">
        <f>IF(B268=0, "-", B259/B268)</f>
        <v>6.4516129032258063E-2</v>
      </c>
      <c r="D259" s="65">
        <v>1</v>
      </c>
      <c r="E259" s="9">
        <f>IF(D268=0, "-", D259/D268)</f>
        <v>4.7619047619047616E-2</v>
      </c>
      <c r="F259" s="81">
        <v>11</v>
      </c>
      <c r="G259" s="34">
        <f>IF(F268=0, "-", F259/F268)</f>
        <v>2.9729729729729731E-2</v>
      </c>
      <c r="H259" s="65">
        <v>12</v>
      </c>
      <c r="I259" s="9">
        <f>IF(H268=0, "-", H259/H268)</f>
        <v>2.2641509433962263E-2</v>
      </c>
      <c r="J259" s="8">
        <f t="shared" si="20"/>
        <v>1</v>
      </c>
      <c r="K259" s="9">
        <f t="shared" si="21"/>
        <v>-8.3333333333333329E-2</v>
      </c>
    </row>
    <row r="260" spans="1:11" x14ac:dyDescent="0.2">
      <c r="A260" s="7" t="s">
        <v>363</v>
      </c>
      <c r="B260" s="65">
        <v>2</v>
      </c>
      <c r="C260" s="34">
        <f>IF(B268=0, "-", B260/B268)</f>
        <v>6.4516129032258063E-2</v>
      </c>
      <c r="D260" s="65">
        <v>0</v>
      </c>
      <c r="E260" s="9">
        <f>IF(D268=0, "-", D260/D268)</f>
        <v>0</v>
      </c>
      <c r="F260" s="81">
        <v>13</v>
      </c>
      <c r="G260" s="34">
        <f>IF(F268=0, "-", F260/F268)</f>
        <v>3.5135135135135137E-2</v>
      </c>
      <c r="H260" s="65">
        <v>23</v>
      </c>
      <c r="I260" s="9">
        <f>IF(H268=0, "-", H260/H268)</f>
        <v>4.3396226415094337E-2</v>
      </c>
      <c r="J260" s="8" t="str">
        <f t="shared" si="20"/>
        <v>-</v>
      </c>
      <c r="K260" s="9">
        <f t="shared" si="21"/>
        <v>-0.43478260869565216</v>
      </c>
    </row>
    <row r="261" spans="1:11" x14ac:dyDescent="0.2">
      <c r="A261" s="7" t="s">
        <v>364</v>
      </c>
      <c r="B261" s="65">
        <v>2</v>
      </c>
      <c r="C261" s="34">
        <f>IF(B268=0, "-", B261/B268)</f>
        <v>6.4516129032258063E-2</v>
      </c>
      <c r="D261" s="65">
        <v>0</v>
      </c>
      <c r="E261" s="9">
        <f>IF(D268=0, "-", D261/D268)</f>
        <v>0</v>
      </c>
      <c r="F261" s="81">
        <v>22</v>
      </c>
      <c r="G261" s="34">
        <f>IF(F268=0, "-", F261/F268)</f>
        <v>5.9459459459459463E-2</v>
      </c>
      <c r="H261" s="65">
        <v>51</v>
      </c>
      <c r="I261" s="9">
        <f>IF(H268=0, "-", H261/H268)</f>
        <v>9.6226415094339629E-2</v>
      </c>
      <c r="J261" s="8" t="str">
        <f t="shared" si="20"/>
        <v>-</v>
      </c>
      <c r="K261" s="9">
        <f t="shared" si="21"/>
        <v>-0.56862745098039214</v>
      </c>
    </row>
    <row r="262" spans="1:11" x14ac:dyDescent="0.2">
      <c r="A262" s="7" t="s">
        <v>365</v>
      </c>
      <c r="B262" s="65">
        <v>1</v>
      </c>
      <c r="C262" s="34">
        <f>IF(B268=0, "-", B262/B268)</f>
        <v>3.2258064516129031E-2</v>
      </c>
      <c r="D262" s="65">
        <v>3</v>
      </c>
      <c r="E262" s="9">
        <f>IF(D268=0, "-", D262/D268)</f>
        <v>0.14285714285714285</v>
      </c>
      <c r="F262" s="81">
        <v>7</v>
      </c>
      <c r="G262" s="34">
        <f>IF(F268=0, "-", F262/F268)</f>
        <v>1.891891891891892E-2</v>
      </c>
      <c r="H262" s="65">
        <v>27</v>
      </c>
      <c r="I262" s="9">
        <f>IF(H268=0, "-", H262/H268)</f>
        <v>5.0943396226415097E-2</v>
      </c>
      <c r="J262" s="8">
        <f t="shared" si="20"/>
        <v>-0.66666666666666663</v>
      </c>
      <c r="K262" s="9">
        <f t="shared" si="21"/>
        <v>-0.7407407407407407</v>
      </c>
    </row>
    <row r="263" spans="1:11" x14ac:dyDescent="0.2">
      <c r="A263" s="7" t="s">
        <v>366</v>
      </c>
      <c r="B263" s="65">
        <v>0</v>
      </c>
      <c r="C263" s="34">
        <f>IF(B268=0, "-", B263/B268)</f>
        <v>0</v>
      </c>
      <c r="D263" s="65">
        <v>0</v>
      </c>
      <c r="E263" s="9">
        <f>IF(D268=0, "-", D263/D268)</f>
        <v>0</v>
      </c>
      <c r="F263" s="81">
        <v>1</v>
      </c>
      <c r="G263" s="34">
        <f>IF(F268=0, "-", F263/F268)</f>
        <v>2.7027027027027029E-3</v>
      </c>
      <c r="H263" s="65">
        <v>13</v>
      </c>
      <c r="I263" s="9">
        <f>IF(H268=0, "-", H263/H268)</f>
        <v>2.4528301886792454E-2</v>
      </c>
      <c r="J263" s="8" t="str">
        <f t="shared" si="20"/>
        <v>-</v>
      </c>
      <c r="K263" s="9">
        <f t="shared" si="21"/>
        <v>-0.92307692307692313</v>
      </c>
    </row>
    <row r="264" spans="1:11" x14ac:dyDescent="0.2">
      <c r="A264" s="7" t="s">
        <v>367</v>
      </c>
      <c r="B264" s="65">
        <v>1</v>
      </c>
      <c r="C264" s="34">
        <f>IF(B268=0, "-", B264/B268)</f>
        <v>3.2258064516129031E-2</v>
      </c>
      <c r="D264" s="65">
        <v>0</v>
      </c>
      <c r="E264" s="9">
        <f>IF(D268=0, "-", D264/D268)</f>
        <v>0</v>
      </c>
      <c r="F264" s="81">
        <v>4</v>
      </c>
      <c r="G264" s="34">
        <f>IF(F268=0, "-", F264/F268)</f>
        <v>1.0810810810810811E-2</v>
      </c>
      <c r="H264" s="65">
        <v>7</v>
      </c>
      <c r="I264" s="9">
        <f>IF(H268=0, "-", H264/H268)</f>
        <v>1.3207547169811321E-2</v>
      </c>
      <c r="J264" s="8" t="str">
        <f t="shared" si="20"/>
        <v>-</v>
      </c>
      <c r="K264" s="9">
        <f t="shared" si="21"/>
        <v>-0.42857142857142855</v>
      </c>
    </row>
    <row r="265" spans="1:11" x14ac:dyDescent="0.2">
      <c r="A265" s="7" t="s">
        <v>368</v>
      </c>
      <c r="B265" s="65">
        <v>13</v>
      </c>
      <c r="C265" s="34">
        <f>IF(B268=0, "-", B265/B268)</f>
        <v>0.41935483870967744</v>
      </c>
      <c r="D265" s="65">
        <v>6</v>
      </c>
      <c r="E265" s="9">
        <f>IF(D268=0, "-", D265/D268)</f>
        <v>0.2857142857142857</v>
      </c>
      <c r="F265" s="81">
        <v>132</v>
      </c>
      <c r="G265" s="34">
        <f>IF(F268=0, "-", F265/F268)</f>
        <v>0.35675675675675678</v>
      </c>
      <c r="H265" s="65">
        <v>172</v>
      </c>
      <c r="I265" s="9">
        <f>IF(H268=0, "-", H265/H268)</f>
        <v>0.32452830188679244</v>
      </c>
      <c r="J265" s="8">
        <f t="shared" si="20"/>
        <v>1.1666666666666667</v>
      </c>
      <c r="K265" s="9">
        <f t="shared" si="21"/>
        <v>-0.23255813953488372</v>
      </c>
    </row>
    <row r="266" spans="1:11" x14ac:dyDescent="0.2">
      <c r="A266" s="7" t="s">
        <v>369</v>
      </c>
      <c r="B266" s="65">
        <v>0</v>
      </c>
      <c r="C266" s="34">
        <f>IF(B268=0, "-", B266/B268)</f>
        <v>0</v>
      </c>
      <c r="D266" s="65">
        <v>2</v>
      </c>
      <c r="E266" s="9">
        <f>IF(D268=0, "-", D266/D268)</f>
        <v>9.5238095238095233E-2</v>
      </c>
      <c r="F266" s="81">
        <v>3</v>
      </c>
      <c r="G266" s="34">
        <f>IF(F268=0, "-", F266/F268)</f>
        <v>8.1081081081081086E-3</v>
      </c>
      <c r="H266" s="65">
        <v>9</v>
      </c>
      <c r="I266" s="9">
        <f>IF(H268=0, "-", H266/H268)</f>
        <v>1.6981132075471698E-2</v>
      </c>
      <c r="J266" s="8">
        <f t="shared" si="20"/>
        <v>-1</v>
      </c>
      <c r="K266" s="9">
        <f t="shared" si="21"/>
        <v>-0.66666666666666663</v>
      </c>
    </row>
    <row r="267" spans="1:11" x14ac:dyDescent="0.2">
      <c r="A267" s="2"/>
      <c r="B267" s="68"/>
      <c r="C267" s="33"/>
      <c r="D267" s="68"/>
      <c r="E267" s="6"/>
      <c r="F267" s="82"/>
      <c r="G267" s="33"/>
      <c r="H267" s="68"/>
      <c r="I267" s="6"/>
      <c r="J267" s="5"/>
      <c r="K267" s="6"/>
    </row>
    <row r="268" spans="1:11" s="43" customFormat="1" x14ac:dyDescent="0.2">
      <c r="A268" s="162" t="s">
        <v>612</v>
      </c>
      <c r="B268" s="71">
        <f>SUM(B250:B267)</f>
        <v>31</v>
      </c>
      <c r="C268" s="40">
        <f>B268/26370</f>
        <v>1.1755783086841106E-3</v>
      </c>
      <c r="D268" s="71">
        <f>SUM(D250:D267)</f>
        <v>21</v>
      </c>
      <c r="E268" s="41">
        <f>D268/24255</f>
        <v>8.658008658008658E-4</v>
      </c>
      <c r="F268" s="77">
        <f>SUM(F250:F267)</f>
        <v>370</v>
      </c>
      <c r="G268" s="42">
        <f>F268/226467</f>
        <v>1.6337921198231972E-3</v>
      </c>
      <c r="H268" s="71">
        <f>SUM(H250:H267)</f>
        <v>530</v>
      </c>
      <c r="I268" s="41">
        <f>H268/304382</f>
        <v>1.7412330558311596E-3</v>
      </c>
      <c r="J268" s="37">
        <f>IF(D268=0, "-", IF((B268-D268)/D268&lt;10, (B268-D268)/D268, "&gt;999%"))</f>
        <v>0.47619047619047616</v>
      </c>
      <c r="K268" s="38">
        <f>IF(H268=0, "-", IF((F268-H268)/H268&lt;10, (F268-H268)/H268, "&gt;999%"))</f>
        <v>-0.30188679245283018</v>
      </c>
    </row>
    <row r="269" spans="1:11" x14ac:dyDescent="0.2">
      <c r="B269" s="83"/>
      <c r="D269" s="83"/>
      <c r="F269" s="83"/>
      <c r="H269" s="83"/>
    </row>
    <row r="270" spans="1:11" s="43" customFormat="1" x14ac:dyDescent="0.2">
      <c r="A270" s="162" t="s">
        <v>611</v>
      </c>
      <c r="B270" s="71">
        <v>449</v>
      </c>
      <c r="C270" s="40">
        <f>B270/26370</f>
        <v>1.7026924535456959E-2</v>
      </c>
      <c r="D270" s="71">
        <v>381</v>
      </c>
      <c r="E270" s="41">
        <f>D270/24255</f>
        <v>1.5708101422387138E-2</v>
      </c>
      <c r="F270" s="77">
        <v>3486</v>
      </c>
      <c r="G270" s="42">
        <f>F270/226467</f>
        <v>1.5392971161361258E-2</v>
      </c>
      <c r="H270" s="71">
        <v>5652</v>
      </c>
      <c r="I270" s="41">
        <f>H270/304382</f>
        <v>1.8568772135014552E-2</v>
      </c>
      <c r="J270" s="37">
        <f>IF(D270=0, "-", IF((B270-D270)/D270&lt;10, (B270-D270)/D270, "&gt;999%"))</f>
        <v>0.17847769028871391</v>
      </c>
      <c r="K270" s="38">
        <f>IF(H270=0, "-", IF((F270-H270)/H270&lt;10, (F270-H270)/H270, "&gt;999%"))</f>
        <v>-0.38322717622080682</v>
      </c>
    </row>
    <row r="271" spans="1:11" x14ac:dyDescent="0.2">
      <c r="B271" s="83"/>
      <c r="D271" s="83"/>
      <c r="F271" s="83"/>
      <c r="H271" s="83"/>
    </row>
    <row r="272" spans="1:11" x14ac:dyDescent="0.2">
      <c r="A272" s="27" t="s">
        <v>609</v>
      </c>
      <c r="B272" s="71">
        <f>B276-B274</f>
        <v>4613</v>
      </c>
      <c r="C272" s="40">
        <f>B272/26370</f>
        <v>0.17493363670838075</v>
      </c>
      <c r="D272" s="71">
        <f>D276-D274</f>
        <v>5321</v>
      </c>
      <c r="E272" s="41">
        <f>D272/24255</f>
        <v>0.21937744794887651</v>
      </c>
      <c r="F272" s="77">
        <f>F276-F274</f>
        <v>43187</v>
      </c>
      <c r="G272" s="42">
        <f>F272/226467</f>
        <v>0.19069886561839031</v>
      </c>
      <c r="H272" s="71">
        <f>H276-H274</f>
        <v>77919</v>
      </c>
      <c r="I272" s="41">
        <f>H272/304382</f>
        <v>0.25599082731567568</v>
      </c>
      <c r="J272" s="37">
        <f>IF(D272=0, "-", IF((B272-D272)/D272&lt;10, (B272-D272)/D272, "&gt;999%"))</f>
        <v>-0.13305769592181921</v>
      </c>
      <c r="K272" s="38">
        <f>IF(H272=0, "-", IF((F272-H272)/H272&lt;10, (F272-H272)/H272, "&gt;999%"))</f>
        <v>-0.44574494025847355</v>
      </c>
    </row>
    <row r="273" spans="1:11" x14ac:dyDescent="0.2">
      <c r="A273" s="27"/>
      <c r="B273" s="71"/>
      <c r="C273" s="40"/>
      <c r="D273" s="71"/>
      <c r="E273" s="41"/>
      <c r="F273" s="77"/>
      <c r="G273" s="42"/>
      <c r="H273" s="71"/>
      <c r="I273" s="41"/>
      <c r="J273" s="37"/>
      <c r="K273" s="38"/>
    </row>
    <row r="274" spans="1:11" x14ac:dyDescent="0.2">
      <c r="A274" s="27" t="s">
        <v>610</v>
      </c>
      <c r="B274" s="71">
        <v>1214</v>
      </c>
      <c r="C274" s="40">
        <f>B274/26370</f>
        <v>4.6037163443306786E-2</v>
      </c>
      <c r="D274" s="71">
        <v>1274</v>
      </c>
      <c r="E274" s="41">
        <f>D274/24255</f>
        <v>5.2525252525252523E-2</v>
      </c>
      <c r="F274" s="77">
        <v>12019</v>
      </c>
      <c r="G274" s="42">
        <f>F274/226467</f>
        <v>5.3071749967986505E-2</v>
      </c>
      <c r="H274" s="71">
        <v>16090</v>
      </c>
      <c r="I274" s="41">
        <f>H274/304382</f>
        <v>5.2861207298723317E-2</v>
      </c>
      <c r="J274" s="37">
        <f>IF(D274=0, "-", IF((B274-D274)/D274&lt;10, (B274-D274)/D274, "&gt;999%"))</f>
        <v>-4.709576138147567E-2</v>
      </c>
      <c r="K274" s="38">
        <f>IF(H274=0, "-", IF((F274-H274)/H274&lt;10, (F274-H274)/H274, "&gt;999%"))</f>
        <v>-0.25301429459291486</v>
      </c>
    </row>
    <row r="275" spans="1:11" x14ac:dyDescent="0.2">
      <c r="A275" s="27"/>
      <c r="B275" s="71"/>
      <c r="C275" s="40"/>
      <c r="D275" s="71"/>
      <c r="E275" s="41"/>
      <c r="F275" s="77"/>
      <c r="G275" s="42"/>
      <c r="H275" s="71"/>
      <c r="I275" s="41"/>
      <c r="J275" s="37"/>
      <c r="K275" s="38"/>
    </row>
    <row r="276" spans="1:11" x14ac:dyDescent="0.2">
      <c r="A276" s="27" t="s">
        <v>608</v>
      </c>
      <c r="B276" s="71">
        <v>5827</v>
      </c>
      <c r="C276" s="40">
        <f>B276/26370</f>
        <v>0.22097080015168752</v>
      </c>
      <c r="D276" s="71">
        <v>6595</v>
      </c>
      <c r="E276" s="41">
        <f>D276/24255</f>
        <v>0.27190270047412907</v>
      </c>
      <c r="F276" s="77">
        <v>55206</v>
      </c>
      <c r="G276" s="42">
        <f>F276/226467</f>
        <v>0.24377061558637683</v>
      </c>
      <c r="H276" s="71">
        <v>94009</v>
      </c>
      <c r="I276" s="41">
        <f>H276/304382</f>
        <v>0.30885203461439903</v>
      </c>
      <c r="J276" s="37">
        <f>IF(D276=0, "-", IF((B276-D276)/D276&lt;10, (B276-D276)/D276, "&gt;999%"))</f>
        <v>-0.11645185746777861</v>
      </c>
      <c r="K276" s="38">
        <f>IF(H276=0, "-", IF((F276-H276)/H276&lt;10, (F276-H276)/H276, "&gt;999%"))</f>
        <v>-0.41275835292365626</v>
      </c>
    </row>
  </sheetData>
  <mergeCells count="58">
    <mergeCell ref="B1:K1"/>
    <mergeCell ref="B2:K2"/>
    <mergeCell ref="B209:E209"/>
    <mergeCell ref="F209:I209"/>
    <mergeCell ref="J209:K209"/>
    <mergeCell ref="B210:C210"/>
    <mergeCell ref="D210:E210"/>
    <mergeCell ref="F210:G210"/>
    <mergeCell ref="H210:I210"/>
    <mergeCell ref="B182:E182"/>
    <mergeCell ref="F182:I182"/>
    <mergeCell ref="J182:K182"/>
    <mergeCell ref="B183:C183"/>
    <mergeCell ref="D183:E183"/>
    <mergeCell ref="F183:G183"/>
    <mergeCell ref="H183:I183"/>
    <mergeCell ref="B157:E157"/>
    <mergeCell ref="F157:I157"/>
    <mergeCell ref="J157:K157"/>
    <mergeCell ref="B158:C158"/>
    <mergeCell ref="D158:E158"/>
    <mergeCell ref="F158:G158"/>
    <mergeCell ref="H158:I158"/>
    <mergeCell ref="B132:E132"/>
    <mergeCell ref="F132:I132"/>
    <mergeCell ref="J132:K132"/>
    <mergeCell ref="B133:C133"/>
    <mergeCell ref="D133:E133"/>
    <mergeCell ref="F133:G133"/>
    <mergeCell ref="H133:I133"/>
    <mergeCell ref="B92:E92"/>
    <mergeCell ref="F92:I92"/>
    <mergeCell ref="J92:K92"/>
    <mergeCell ref="B93:C93"/>
    <mergeCell ref="D93:E93"/>
    <mergeCell ref="F93:G93"/>
    <mergeCell ref="H93:I93"/>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6" max="16383" man="1"/>
    <brk id="108" max="16383" man="1"/>
    <brk id="162" max="16383" man="1"/>
    <brk id="223" max="16383" man="1"/>
    <brk id="27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661</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15</v>
      </c>
      <c r="C7" s="39">
        <f>IF(B51=0, "-", B7/B51)</f>
        <v>2.5742234425948172E-3</v>
      </c>
      <c r="D7" s="65">
        <v>9</v>
      </c>
      <c r="E7" s="21">
        <f>IF(D51=0, "-", D7/D51)</f>
        <v>1.3646702047005307E-3</v>
      </c>
      <c r="F7" s="81">
        <v>160</v>
      </c>
      <c r="G7" s="39">
        <f>IF(F51=0, "-", F7/F51)</f>
        <v>2.8982356990182225E-3</v>
      </c>
      <c r="H7" s="65">
        <v>256</v>
      </c>
      <c r="I7" s="21">
        <f>IF(H51=0, "-", H7/H51)</f>
        <v>2.7231435288110712E-3</v>
      </c>
      <c r="J7" s="20">
        <f t="shared" ref="J7:J49" si="0">IF(D7=0, "-", IF((B7-D7)/D7&lt;10, (B7-D7)/D7, "&gt;999%"))</f>
        <v>0.66666666666666663</v>
      </c>
      <c r="K7" s="21">
        <f t="shared" ref="K7:K49" si="1">IF(H7=0, "-", IF((F7-H7)/H7&lt;10, (F7-H7)/H7, "&gt;999%"))</f>
        <v>-0.375</v>
      </c>
    </row>
    <row r="8" spans="1:11" x14ac:dyDescent="0.2">
      <c r="A8" s="7" t="s">
        <v>32</v>
      </c>
      <c r="B8" s="65">
        <v>2</v>
      </c>
      <c r="C8" s="39">
        <f>IF(B51=0, "-", B8/B51)</f>
        <v>3.4322979234597563E-4</v>
      </c>
      <c r="D8" s="65">
        <v>13</v>
      </c>
      <c r="E8" s="21">
        <f>IF(D51=0, "-", D8/D51)</f>
        <v>1.9711902956785444E-3</v>
      </c>
      <c r="F8" s="81">
        <v>6</v>
      </c>
      <c r="G8" s="39">
        <f>IF(F51=0, "-", F8/F51)</f>
        <v>1.0868383871318335E-4</v>
      </c>
      <c r="H8" s="65">
        <v>22</v>
      </c>
      <c r="I8" s="21">
        <f>IF(H51=0, "-", H8/H51)</f>
        <v>2.3402014700720143E-4</v>
      </c>
      <c r="J8" s="20">
        <f t="shared" si="0"/>
        <v>-0.84615384615384615</v>
      </c>
      <c r="K8" s="21">
        <f t="shared" si="1"/>
        <v>-0.72727272727272729</v>
      </c>
    </row>
    <row r="9" spans="1:11" x14ac:dyDescent="0.2">
      <c r="A9" s="7" t="s">
        <v>33</v>
      </c>
      <c r="B9" s="65">
        <v>0</v>
      </c>
      <c r="C9" s="39">
        <f>IF(B51=0, "-", B9/B51)</f>
        <v>0</v>
      </c>
      <c r="D9" s="65">
        <v>2</v>
      </c>
      <c r="E9" s="21">
        <f>IF(D51=0, "-", D9/D51)</f>
        <v>3.0326004548900684E-4</v>
      </c>
      <c r="F9" s="81">
        <v>17</v>
      </c>
      <c r="G9" s="39">
        <f>IF(F51=0, "-", F9/F51)</f>
        <v>3.0793754302068613E-4</v>
      </c>
      <c r="H9" s="65">
        <v>29</v>
      </c>
      <c r="I9" s="21">
        <f>IF(H51=0, "-", H9/H51)</f>
        <v>3.0848110287312917E-4</v>
      </c>
      <c r="J9" s="20">
        <f t="shared" si="0"/>
        <v>-1</v>
      </c>
      <c r="K9" s="21">
        <f t="shared" si="1"/>
        <v>-0.41379310344827586</v>
      </c>
    </row>
    <row r="10" spans="1:11" x14ac:dyDescent="0.2">
      <c r="A10" s="7" t="s">
        <v>34</v>
      </c>
      <c r="B10" s="65">
        <v>78</v>
      </c>
      <c r="C10" s="39">
        <f>IF(B51=0, "-", B10/B51)</f>
        <v>1.338596190149305E-2</v>
      </c>
      <c r="D10" s="65">
        <v>155</v>
      </c>
      <c r="E10" s="21">
        <f>IF(D51=0, "-", D10/D51)</f>
        <v>2.3502653525398029E-2</v>
      </c>
      <c r="F10" s="81">
        <v>969</v>
      </c>
      <c r="G10" s="39">
        <f>IF(F51=0, "-", F10/F51)</f>
        <v>1.7552439952179109E-2</v>
      </c>
      <c r="H10" s="65">
        <v>1726</v>
      </c>
      <c r="I10" s="21">
        <f>IF(H51=0, "-", H10/H51)</f>
        <v>1.8359944260655896E-2</v>
      </c>
      <c r="J10" s="20">
        <f t="shared" si="0"/>
        <v>-0.49677419354838709</v>
      </c>
      <c r="K10" s="21">
        <f t="shared" si="1"/>
        <v>-0.43858632676709153</v>
      </c>
    </row>
    <row r="11" spans="1:11" x14ac:dyDescent="0.2">
      <c r="A11" s="7" t="s">
        <v>35</v>
      </c>
      <c r="B11" s="65">
        <v>2</v>
      </c>
      <c r="C11" s="39">
        <f>IF(B51=0, "-", B11/B51)</f>
        <v>3.4322979234597563E-4</v>
      </c>
      <c r="D11" s="65">
        <v>3</v>
      </c>
      <c r="E11" s="21">
        <f>IF(D51=0, "-", D11/D51)</f>
        <v>4.5489006823351021E-4</v>
      </c>
      <c r="F11" s="81">
        <v>26</v>
      </c>
      <c r="G11" s="39">
        <f>IF(F51=0, "-", F11/F51)</f>
        <v>4.7096330109046118E-4</v>
      </c>
      <c r="H11" s="65">
        <v>30</v>
      </c>
      <c r="I11" s="21">
        <f>IF(H51=0, "-", H11/H51)</f>
        <v>3.1911838228254743E-4</v>
      </c>
      <c r="J11" s="20">
        <f t="shared" si="0"/>
        <v>-0.33333333333333331</v>
      </c>
      <c r="K11" s="21">
        <f t="shared" si="1"/>
        <v>-0.13333333333333333</v>
      </c>
    </row>
    <row r="12" spans="1:11" x14ac:dyDescent="0.2">
      <c r="A12" s="7" t="s">
        <v>36</v>
      </c>
      <c r="B12" s="65">
        <v>267</v>
      </c>
      <c r="C12" s="39">
        <f>IF(B51=0, "-", B12/B51)</f>
        <v>4.5821177278187748E-2</v>
      </c>
      <c r="D12" s="65">
        <v>225</v>
      </c>
      <c r="E12" s="21">
        <f>IF(D51=0, "-", D12/D51)</f>
        <v>3.4116755117513269E-2</v>
      </c>
      <c r="F12" s="81">
        <v>3528</v>
      </c>
      <c r="G12" s="39">
        <f>IF(F51=0, "-", F12/F51)</f>
        <v>6.3906097163351813E-2</v>
      </c>
      <c r="H12" s="65">
        <v>3834</v>
      </c>
      <c r="I12" s="21">
        <f>IF(H51=0, "-", H12/H51)</f>
        <v>4.0783329255709558E-2</v>
      </c>
      <c r="J12" s="20">
        <f t="shared" si="0"/>
        <v>0.18666666666666668</v>
      </c>
      <c r="K12" s="21">
        <f t="shared" si="1"/>
        <v>-7.9812206572769953E-2</v>
      </c>
    </row>
    <row r="13" spans="1:11" x14ac:dyDescent="0.2">
      <c r="A13" s="7" t="s">
        <v>38</v>
      </c>
      <c r="B13" s="65">
        <v>0</v>
      </c>
      <c r="C13" s="39">
        <f>IF(B51=0, "-", B13/B51)</f>
        <v>0</v>
      </c>
      <c r="D13" s="65">
        <v>2</v>
      </c>
      <c r="E13" s="21">
        <f>IF(D51=0, "-", D13/D51)</f>
        <v>3.0326004548900684E-4</v>
      </c>
      <c r="F13" s="81">
        <v>41</v>
      </c>
      <c r="G13" s="39">
        <f>IF(F51=0, "-", F13/F51)</f>
        <v>7.426728978734196E-4</v>
      </c>
      <c r="H13" s="65">
        <v>57</v>
      </c>
      <c r="I13" s="21">
        <f>IF(H51=0, "-", H13/H51)</f>
        <v>6.0632492633684012E-4</v>
      </c>
      <c r="J13" s="20">
        <f t="shared" si="0"/>
        <v>-1</v>
      </c>
      <c r="K13" s="21">
        <f t="shared" si="1"/>
        <v>-0.2807017543859649</v>
      </c>
    </row>
    <row r="14" spans="1:11" x14ac:dyDescent="0.2">
      <c r="A14" s="7" t="s">
        <v>39</v>
      </c>
      <c r="B14" s="65">
        <v>0</v>
      </c>
      <c r="C14" s="39">
        <f>IF(B51=0, "-", B14/B51)</f>
        <v>0</v>
      </c>
      <c r="D14" s="65">
        <v>7</v>
      </c>
      <c r="E14" s="21">
        <f>IF(D51=0, "-", D14/D51)</f>
        <v>1.0614101592115238E-3</v>
      </c>
      <c r="F14" s="81">
        <v>7</v>
      </c>
      <c r="G14" s="39">
        <f>IF(F51=0, "-", F14/F51)</f>
        <v>1.2679781183204725E-4</v>
      </c>
      <c r="H14" s="65">
        <v>23</v>
      </c>
      <c r="I14" s="21">
        <f>IF(H51=0, "-", H14/H51)</f>
        <v>2.4465742641661969E-4</v>
      </c>
      <c r="J14" s="20">
        <f t="shared" si="0"/>
        <v>-1</v>
      </c>
      <c r="K14" s="21">
        <f t="shared" si="1"/>
        <v>-0.69565217391304346</v>
      </c>
    </row>
    <row r="15" spans="1:11" x14ac:dyDescent="0.2">
      <c r="A15" s="7" t="s">
        <v>42</v>
      </c>
      <c r="B15" s="65">
        <v>3</v>
      </c>
      <c r="C15" s="39">
        <f>IF(B51=0, "-", B15/B51)</f>
        <v>5.1484468851896339E-4</v>
      </c>
      <c r="D15" s="65">
        <v>3</v>
      </c>
      <c r="E15" s="21">
        <f>IF(D51=0, "-", D15/D51)</f>
        <v>4.5489006823351021E-4</v>
      </c>
      <c r="F15" s="81">
        <v>51</v>
      </c>
      <c r="G15" s="39">
        <f>IF(F51=0, "-", F15/F51)</f>
        <v>9.238126290620585E-4</v>
      </c>
      <c r="H15" s="65">
        <v>75</v>
      </c>
      <c r="I15" s="21">
        <f>IF(H51=0, "-", H15/H51)</f>
        <v>7.9779595570636855E-4</v>
      </c>
      <c r="J15" s="20">
        <f t="shared" si="0"/>
        <v>0</v>
      </c>
      <c r="K15" s="21">
        <f t="shared" si="1"/>
        <v>-0.32</v>
      </c>
    </row>
    <row r="16" spans="1:11" x14ac:dyDescent="0.2">
      <c r="A16" s="7" t="s">
        <v>43</v>
      </c>
      <c r="B16" s="65">
        <v>27</v>
      </c>
      <c r="C16" s="39">
        <f>IF(B51=0, "-", B16/B51)</f>
        <v>4.6336021966706708E-3</v>
      </c>
      <c r="D16" s="65">
        <v>17</v>
      </c>
      <c r="E16" s="21">
        <f>IF(D51=0, "-", D16/D51)</f>
        <v>2.5777103866565579E-3</v>
      </c>
      <c r="F16" s="81">
        <v>186</v>
      </c>
      <c r="G16" s="39">
        <f>IF(F51=0, "-", F16/F51)</f>
        <v>3.3691990001086837E-3</v>
      </c>
      <c r="H16" s="65">
        <v>270</v>
      </c>
      <c r="I16" s="21">
        <f>IF(H51=0, "-", H16/H51)</f>
        <v>2.8720654405429268E-3</v>
      </c>
      <c r="J16" s="20">
        <f t="shared" si="0"/>
        <v>0.58823529411764708</v>
      </c>
      <c r="K16" s="21">
        <f t="shared" si="1"/>
        <v>-0.31111111111111112</v>
      </c>
    </row>
    <row r="17" spans="1:11" x14ac:dyDescent="0.2">
      <c r="A17" s="7" t="s">
        <v>45</v>
      </c>
      <c r="B17" s="65">
        <v>256</v>
      </c>
      <c r="C17" s="39">
        <f>IF(B51=0, "-", B17/B51)</f>
        <v>4.3933413420284881E-2</v>
      </c>
      <c r="D17" s="65">
        <v>245</v>
      </c>
      <c r="E17" s="21">
        <f>IF(D51=0, "-", D17/D51)</f>
        <v>3.7149355572403335E-2</v>
      </c>
      <c r="F17" s="81">
        <v>2057</v>
      </c>
      <c r="G17" s="39">
        <f>IF(F51=0, "-", F17/F51)</f>
        <v>3.7260442705503022E-2</v>
      </c>
      <c r="H17" s="65">
        <v>3800</v>
      </c>
      <c r="I17" s="21">
        <f>IF(H51=0, "-", H17/H51)</f>
        <v>4.0421661755789338E-2</v>
      </c>
      <c r="J17" s="20">
        <f t="shared" si="0"/>
        <v>4.4897959183673466E-2</v>
      </c>
      <c r="K17" s="21">
        <f t="shared" si="1"/>
        <v>-0.45868421052631581</v>
      </c>
    </row>
    <row r="18" spans="1:11" x14ac:dyDescent="0.2">
      <c r="A18" s="7" t="s">
        <v>48</v>
      </c>
      <c r="B18" s="65">
        <v>1</v>
      </c>
      <c r="C18" s="39">
        <f>IF(B51=0, "-", B18/B51)</f>
        <v>1.7161489617298782E-4</v>
      </c>
      <c r="D18" s="65">
        <v>0</v>
      </c>
      <c r="E18" s="21">
        <f>IF(D51=0, "-", D18/D51)</f>
        <v>0</v>
      </c>
      <c r="F18" s="81">
        <v>16</v>
      </c>
      <c r="G18" s="39">
        <f>IF(F51=0, "-", F18/F51)</f>
        <v>2.8982356990182227E-4</v>
      </c>
      <c r="H18" s="65">
        <v>8</v>
      </c>
      <c r="I18" s="21">
        <f>IF(H51=0, "-", H18/H51)</f>
        <v>8.5098235275345976E-5</v>
      </c>
      <c r="J18" s="20" t="str">
        <f t="shared" si="0"/>
        <v>-</v>
      </c>
      <c r="K18" s="21">
        <f t="shared" si="1"/>
        <v>1</v>
      </c>
    </row>
    <row r="19" spans="1:11" x14ac:dyDescent="0.2">
      <c r="A19" s="7" t="s">
        <v>52</v>
      </c>
      <c r="B19" s="65">
        <v>0</v>
      </c>
      <c r="C19" s="39">
        <f>IF(B51=0, "-", B19/B51)</f>
        <v>0</v>
      </c>
      <c r="D19" s="65">
        <v>144</v>
      </c>
      <c r="E19" s="21">
        <f>IF(D51=0, "-", D19/D51)</f>
        <v>2.1834723275208492E-2</v>
      </c>
      <c r="F19" s="81">
        <v>801</v>
      </c>
      <c r="G19" s="39">
        <f>IF(F51=0, "-", F19/F51)</f>
        <v>1.4509292468209978E-2</v>
      </c>
      <c r="H19" s="65">
        <v>4198</v>
      </c>
      <c r="I19" s="21">
        <f>IF(H51=0, "-", H19/H51)</f>
        <v>4.4655298960737805E-2</v>
      </c>
      <c r="J19" s="20">
        <f t="shared" si="0"/>
        <v>-1</v>
      </c>
      <c r="K19" s="21">
        <f t="shared" si="1"/>
        <v>-0.8091948546927108</v>
      </c>
    </row>
    <row r="20" spans="1:11" x14ac:dyDescent="0.2">
      <c r="A20" s="7" t="s">
        <v>53</v>
      </c>
      <c r="B20" s="65">
        <v>322</v>
      </c>
      <c r="C20" s="39">
        <f>IF(B51=0, "-", B20/B51)</f>
        <v>5.5259996567702079E-2</v>
      </c>
      <c r="D20" s="65">
        <v>478</v>
      </c>
      <c r="E20" s="21">
        <f>IF(D51=0, "-", D20/D51)</f>
        <v>7.2479150871872636E-2</v>
      </c>
      <c r="F20" s="81">
        <v>2905</v>
      </c>
      <c r="G20" s="39">
        <f>IF(F51=0, "-", F20/F51)</f>
        <v>5.2621091910299608E-2</v>
      </c>
      <c r="H20" s="65">
        <v>5972</v>
      </c>
      <c r="I20" s="21">
        <f>IF(H51=0, "-", H20/H51)</f>
        <v>6.3525832633045773E-2</v>
      </c>
      <c r="J20" s="20">
        <f t="shared" si="0"/>
        <v>-0.32635983263598328</v>
      </c>
      <c r="K20" s="21">
        <f t="shared" si="1"/>
        <v>-0.5135632953784327</v>
      </c>
    </row>
    <row r="21" spans="1:11" x14ac:dyDescent="0.2">
      <c r="A21" s="7" t="s">
        <v>54</v>
      </c>
      <c r="B21" s="65">
        <v>728</v>
      </c>
      <c r="C21" s="39">
        <f>IF(B51=0, "-", B21/B51)</f>
        <v>0.12493564441393513</v>
      </c>
      <c r="D21" s="65">
        <v>658</v>
      </c>
      <c r="E21" s="21">
        <f>IF(D51=0, "-", D21/D51)</f>
        <v>9.9772554965883248E-2</v>
      </c>
      <c r="F21" s="81">
        <v>5329</v>
      </c>
      <c r="G21" s="39">
        <f>IF(F51=0, "-", F21/F51)</f>
        <v>9.6529362750425673E-2</v>
      </c>
      <c r="H21" s="65">
        <v>11267</v>
      </c>
      <c r="I21" s="21">
        <f>IF(H51=0, "-", H21/H51)</f>
        <v>0.11985022710591539</v>
      </c>
      <c r="J21" s="20">
        <f t="shared" si="0"/>
        <v>0.10638297872340426</v>
      </c>
      <c r="K21" s="21">
        <f t="shared" si="1"/>
        <v>-0.52702582763823558</v>
      </c>
    </row>
    <row r="22" spans="1:11" x14ac:dyDescent="0.2">
      <c r="A22" s="7" t="s">
        <v>56</v>
      </c>
      <c r="B22" s="65">
        <v>0</v>
      </c>
      <c r="C22" s="39">
        <f>IF(B51=0, "-", B22/B51)</f>
        <v>0</v>
      </c>
      <c r="D22" s="65">
        <v>3</v>
      </c>
      <c r="E22" s="21">
        <f>IF(D51=0, "-", D22/D51)</f>
        <v>4.5489006823351021E-4</v>
      </c>
      <c r="F22" s="81">
        <v>83</v>
      </c>
      <c r="G22" s="39">
        <f>IF(F51=0, "-", F22/F51)</f>
        <v>1.5034597688657031E-3</v>
      </c>
      <c r="H22" s="65">
        <v>175</v>
      </c>
      <c r="I22" s="21">
        <f>IF(H51=0, "-", H22/H51)</f>
        <v>1.8615238966481933E-3</v>
      </c>
      <c r="J22" s="20">
        <f t="shared" si="0"/>
        <v>-1</v>
      </c>
      <c r="K22" s="21">
        <f t="shared" si="1"/>
        <v>-0.52571428571428569</v>
      </c>
    </row>
    <row r="23" spans="1:11" x14ac:dyDescent="0.2">
      <c r="A23" s="7" t="s">
        <v>62</v>
      </c>
      <c r="B23" s="65">
        <v>7</v>
      </c>
      <c r="C23" s="39">
        <f>IF(B51=0, "-", B23/B51)</f>
        <v>1.2013042732109147E-3</v>
      </c>
      <c r="D23" s="65">
        <v>11</v>
      </c>
      <c r="E23" s="21">
        <f>IF(D51=0, "-", D23/D51)</f>
        <v>1.6679302501895375E-3</v>
      </c>
      <c r="F23" s="81">
        <v>71</v>
      </c>
      <c r="G23" s="39">
        <f>IF(F51=0, "-", F23/F51)</f>
        <v>1.2860920914393363E-3</v>
      </c>
      <c r="H23" s="65">
        <v>112</v>
      </c>
      <c r="I23" s="21">
        <f>IF(H51=0, "-", H23/H51)</f>
        <v>1.1913752938548436E-3</v>
      </c>
      <c r="J23" s="20">
        <f t="shared" si="0"/>
        <v>-0.36363636363636365</v>
      </c>
      <c r="K23" s="21">
        <f t="shared" si="1"/>
        <v>-0.36607142857142855</v>
      </c>
    </row>
    <row r="24" spans="1:11" x14ac:dyDescent="0.2">
      <c r="A24" s="7" t="s">
        <v>65</v>
      </c>
      <c r="B24" s="65">
        <v>737</v>
      </c>
      <c r="C24" s="39">
        <f>IF(B51=0, "-", B24/B51)</f>
        <v>0.12648017847949203</v>
      </c>
      <c r="D24" s="65">
        <v>776</v>
      </c>
      <c r="E24" s="21">
        <f>IF(D51=0, "-", D24/D51)</f>
        <v>0.11766489764973465</v>
      </c>
      <c r="F24" s="81">
        <v>8133</v>
      </c>
      <c r="G24" s="39">
        <f>IF(F51=0, "-", F24/F51)</f>
        <v>0.14732094337572002</v>
      </c>
      <c r="H24" s="65">
        <v>12765</v>
      </c>
      <c r="I24" s="21">
        <f>IF(H51=0, "-", H24/H51)</f>
        <v>0.13578487166122394</v>
      </c>
      <c r="J24" s="20">
        <f t="shared" si="0"/>
        <v>-5.0257731958762888E-2</v>
      </c>
      <c r="K24" s="21">
        <f t="shared" si="1"/>
        <v>-0.36286721504112807</v>
      </c>
    </row>
    <row r="25" spans="1:11" x14ac:dyDescent="0.2">
      <c r="A25" s="7" t="s">
        <v>66</v>
      </c>
      <c r="B25" s="65">
        <v>2</v>
      </c>
      <c r="C25" s="39">
        <f>IF(B51=0, "-", B25/B51)</f>
        <v>3.4322979234597563E-4</v>
      </c>
      <c r="D25" s="65">
        <v>1</v>
      </c>
      <c r="E25" s="21">
        <f>IF(D51=0, "-", D25/D51)</f>
        <v>1.5163002274450342E-4</v>
      </c>
      <c r="F25" s="81">
        <v>17</v>
      </c>
      <c r="G25" s="39">
        <f>IF(F51=0, "-", F25/F51)</f>
        <v>3.0793754302068613E-4</v>
      </c>
      <c r="H25" s="65">
        <v>28</v>
      </c>
      <c r="I25" s="21">
        <f>IF(H51=0, "-", H25/H51)</f>
        <v>2.978438234637109E-4</v>
      </c>
      <c r="J25" s="20">
        <f t="shared" si="0"/>
        <v>1</v>
      </c>
      <c r="K25" s="21">
        <f t="shared" si="1"/>
        <v>-0.39285714285714285</v>
      </c>
    </row>
    <row r="26" spans="1:11" x14ac:dyDescent="0.2">
      <c r="A26" s="7" t="s">
        <v>68</v>
      </c>
      <c r="B26" s="65">
        <v>30</v>
      </c>
      <c r="C26" s="39">
        <f>IF(B51=0, "-", B26/B51)</f>
        <v>5.1484468851896344E-3</v>
      </c>
      <c r="D26" s="65">
        <v>23</v>
      </c>
      <c r="E26" s="21">
        <f>IF(D51=0, "-", D26/D51)</f>
        <v>3.4874905231235785E-3</v>
      </c>
      <c r="F26" s="81">
        <v>144</v>
      </c>
      <c r="G26" s="39">
        <f>IF(F51=0, "-", F26/F51)</f>
        <v>2.6084121291164004E-3</v>
      </c>
      <c r="H26" s="65">
        <v>165</v>
      </c>
      <c r="I26" s="21">
        <f>IF(H51=0, "-", H26/H51)</f>
        <v>1.7551511025540108E-3</v>
      </c>
      <c r="J26" s="20">
        <f t="shared" si="0"/>
        <v>0.30434782608695654</v>
      </c>
      <c r="K26" s="21">
        <f t="shared" si="1"/>
        <v>-0.12727272727272726</v>
      </c>
    </row>
    <row r="27" spans="1:11" x14ac:dyDescent="0.2">
      <c r="A27" s="7" t="s">
        <v>69</v>
      </c>
      <c r="B27" s="65">
        <v>48</v>
      </c>
      <c r="C27" s="39">
        <f>IF(B51=0, "-", B27/B51)</f>
        <v>8.2375150163034143E-3</v>
      </c>
      <c r="D27" s="65">
        <v>52</v>
      </c>
      <c r="E27" s="21">
        <f>IF(D51=0, "-", D27/D51)</f>
        <v>7.8847611827141777E-3</v>
      </c>
      <c r="F27" s="81">
        <v>448</v>
      </c>
      <c r="G27" s="39">
        <f>IF(F51=0, "-", F27/F51)</f>
        <v>8.1150599572510241E-3</v>
      </c>
      <c r="H27" s="65">
        <v>661</v>
      </c>
      <c r="I27" s="21">
        <f>IF(H51=0, "-", H27/H51)</f>
        <v>7.0312416896254615E-3</v>
      </c>
      <c r="J27" s="20">
        <f t="shared" si="0"/>
        <v>-7.6923076923076927E-2</v>
      </c>
      <c r="K27" s="21">
        <f t="shared" si="1"/>
        <v>-0.32223903177004537</v>
      </c>
    </row>
    <row r="28" spans="1:11" x14ac:dyDescent="0.2">
      <c r="A28" s="7" t="s">
        <v>70</v>
      </c>
      <c r="B28" s="65">
        <v>3</v>
      </c>
      <c r="C28" s="39">
        <f>IF(B51=0, "-", B28/B51)</f>
        <v>5.1484468851896339E-4</v>
      </c>
      <c r="D28" s="65">
        <v>0</v>
      </c>
      <c r="E28" s="21">
        <f>IF(D51=0, "-", D28/D51)</f>
        <v>0</v>
      </c>
      <c r="F28" s="81">
        <v>11</v>
      </c>
      <c r="G28" s="39">
        <f>IF(F51=0, "-", F28/F51)</f>
        <v>1.9925370430750282E-4</v>
      </c>
      <c r="H28" s="65">
        <v>9</v>
      </c>
      <c r="I28" s="21">
        <f>IF(H51=0, "-", H28/H51)</f>
        <v>9.5735514684764227E-5</v>
      </c>
      <c r="J28" s="20" t="str">
        <f t="shared" si="0"/>
        <v>-</v>
      </c>
      <c r="K28" s="21">
        <f t="shared" si="1"/>
        <v>0.22222222222222221</v>
      </c>
    </row>
    <row r="29" spans="1:11" x14ac:dyDescent="0.2">
      <c r="A29" s="7" t="s">
        <v>73</v>
      </c>
      <c r="B29" s="65">
        <v>6</v>
      </c>
      <c r="C29" s="39">
        <f>IF(B51=0, "-", B29/B51)</f>
        <v>1.0296893770379268E-3</v>
      </c>
      <c r="D29" s="65">
        <v>6</v>
      </c>
      <c r="E29" s="21">
        <f>IF(D51=0, "-", D29/D51)</f>
        <v>9.0978013646702042E-4</v>
      </c>
      <c r="F29" s="81">
        <v>46</v>
      </c>
      <c r="G29" s="39">
        <f>IF(F51=0, "-", F29/F51)</f>
        <v>8.33242763467739E-4</v>
      </c>
      <c r="H29" s="65">
        <v>51</v>
      </c>
      <c r="I29" s="21">
        <f>IF(H51=0, "-", H29/H51)</f>
        <v>5.4250124988033065E-4</v>
      </c>
      <c r="J29" s="20">
        <f t="shared" si="0"/>
        <v>0</v>
      </c>
      <c r="K29" s="21">
        <f t="shared" si="1"/>
        <v>-9.8039215686274508E-2</v>
      </c>
    </row>
    <row r="30" spans="1:11" x14ac:dyDescent="0.2">
      <c r="A30" s="7" t="s">
        <v>74</v>
      </c>
      <c r="B30" s="65">
        <v>485</v>
      </c>
      <c r="C30" s="39">
        <f>IF(B51=0, "-", B30/B51)</f>
        <v>8.3233224643899095E-2</v>
      </c>
      <c r="D30" s="65">
        <v>524</v>
      </c>
      <c r="E30" s="21">
        <f>IF(D51=0, "-", D30/D51)</f>
        <v>7.9454131918119786E-2</v>
      </c>
      <c r="F30" s="81">
        <v>4662</v>
      </c>
      <c r="G30" s="39">
        <f>IF(F51=0, "-", F30/F51)</f>
        <v>8.4447342680143464E-2</v>
      </c>
      <c r="H30" s="65">
        <v>10105</v>
      </c>
      <c r="I30" s="21">
        <f>IF(H51=0, "-", H30/H51)</f>
        <v>0.10748970843217139</v>
      </c>
      <c r="J30" s="20">
        <f t="shared" si="0"/>
        <v>-7.4427480916030533E-2</v>
      </c>
      <c r="K30" s="21">
        <f t="shared" si="1"/>
        <v>-0.53864423552696683</v>
      </c>
    </row>
    <row r="31" spans="1:11" x14ac:dyDescent="0.2">
      <c r="A31" s="7" t="s">
        <v>75</v>
      </c>
      <c r="B31" s="65">
        <v>2</v>
      </c>
      <c r="C31" s="39">
        <f>IF(B51=0, "-", B31/B51)</f>
        <v>3.4322979234597563E-4</v>
      </c>
      <c r="D31" s="65">
        <v>0</v>
      </c>
      <c r="E31" s="21">
        <f>IF(D51=0, "-", D31/D51)</f>
        <v>0</v>
      </c>
      <c r="F31" s="81">
        <v>13</v>
      </c>
      <c r="G31" s="39">
        <f>IF(F51=0, "-", F31/F51)</f>
        <v>2.3548165054523059E-4</v>
      </c>
      <c r="H31" s="65">
        <v>23</v>
      </c>
      <c r="I31" s="21">
        <f>IF(H51=0, "-", H31/H51)</f>
        <v>2.4465742641661969E-4</v>
      </c>
      <c r="J31" s="20" t="str">
        <f t="shared" si="0"/>
        <v>-</v>
      </c>
      <c r="K31" s="21">
        <f t="shared" si="1"/>
        <v>-0.43478260869565216</v>
      </c>
    </row>
    <row r="32" spans="1:11" x14ac:dyDescent="0.2">
      <c r="A32" s="7" t="s">
        <v>76</v>
      </c>
      <c r="B32" s="65">
        <v>650</v>
      </c>
      <c r="C32" s="39">
        <f>IF(B51=0, "-", B32/B51)</f>
        <v>0.11154968251244209</v>
      </c>
      <c r="D32" s="65">
        <v>694</v>
      </c>
      <c r="E32" s="21">
        <f>IF(D51=0, "-", D32/D51)</f>
        <v>0.10523123578468536</v>
      </c>
      <c r="F32" s="81">
        <v>5518</v>
      </c>
      <c r="G32" s="39">
        <f>IF(F51=0, "-", F32/F51)</f>
        <v>9.9952903669890958E-2</v>
      </c>
      <c r="H32" s="65">
        <v>7939</v>
      </c>
      <c r="I32" s="21">
        <f>IF(H51=0, "-", H32/H51)</f>
        <v>8.4449361231371464E-2</v>
      </c>
      <c r="J32" s="20">
        <f t="shared" si="0"/>
        <v>-6.3400576368876083E-2</v>
      </c>
      <c r="K32" s="21">
        <f t="shared" si="1"/>
        <v>-0.30495024562287443</v>
      </c>
    </row>
    <row r="33" spans="1:11" x14ac:dyDescent="0.2">
      <c r="A33" s="7" t="s">
        <v>78</v>
      </c>
      <c r="B33" s="65">
        <v>32</v>
      </c>
      <c r="C33" s="39">
        <f>IF(B51=0, "-", B33/B51)</f>
        <v>5.4916766775356101E-3</v>
      </c>
      <c r="D33" s="65">
        <v>26</v>
      </c>
      <c r="E33" s="21">
        <f>IF(D51=0, "-", D33/D51)</f>
        <v>3.9423805913570888E-3</v>
      </c>
      <c r="F33" s="81">
        <v>231</v>
      </c>
      <c r="G33" s="39">
        <f>IF(F51=0, "-", F33/F51)</f>
        <v>4.1843277904575586E-3</v>
      </c>
      <c r="H33" s="65">
        <v>255</v>
      </c>
      <c r="I33" s="21">
        <f>IF(H51=0, "-", H33/H51)</f>
        <v>2.7125062494016529E-3</v>
      </c>
      <c r="J33" s="20">
        <f t="shared" si="0"/>
        <v>0.23076923076923078</v>
      </c>
      <c r="K33" s="21">
        <f t="shared" si="1"/>
        <v>-9.4117647058823528E-2</v>
      </c>
    </row>
    <row r="34" spans="1:11" x14ac:dyDescent="0.2">
      <c r="A34" s="7" t="s">
        <v>79</v>
      </c>
      <c r="B34" s="65">
        <v>163</v>
      </c>
      <c r="C34" s="39">
        <f>IF(B51=0, "-", B34/B51)</f>
        <v>2.7973228076197013E-2</v>
      </c>
      <c r="D34" s="65">
        <v>70</v>
      </c>
      <c r="E34" s="21">
        <f>IF(D51=0, "-", D34/D51)</f>
        <v>1.061410159211524E-2</v>
      </c>
      <c r="F34" s="81">
        <v>1197</v>
      </c>
      <c r="G34" s="39">
        <f>IF(F51=0, "-", F34/F51)</f>
        <v>2.1682425823280078E-2</v>
      </c>
      <c r="H34" s="65">
        <v>772</v>
      </c>
      <c r="I34" s="21">
        <f>IF(H51=0, "-", H34/H51)</f>
        <v>8.2119797040708861E-3</v>
      </c>
      <c r="J34" s="20">
        <f t="shared" si="0"/>
        <v>1.3285714285714285</v>
      </c>
      <c r="K34" s="21">
        <f t="shared" si="1"/>
        <v>0.55051813471502586</v>
      </c>
    </row>
    <row r="35" spans="1:11" x14ac:dyDescent="0.2">
      <c r="A35" s="7" t="s">
        <v>80</v>
      </c>
      <c r="B35" s="65">
        <v>51</v>
      </c>
      <c r="C35" s="39">
        <f>IF(B51=0, "-", B35/B51)</f>
        <v>8.7523597048223788E-3</v>
      </c>
      <c r="D35" s="65">
        <v>36</v>
      </c>
      <c r="E35" s="21">
        <f>IF(D51=0, "-", D35/D51)</f>
        <v>5.4586808188021229E-3</v>
      </c>
      <c r="F35" s="81">
        <v>474</v>
      </c>
      <c r="G35" s="39">
        <f>IF(F51=0, "-", F35/F51)</f>
        <v>8.5860232583414853E-3</v>
      </c>
      <c r="H35" s="65">
        <v>695</v>
      </c>
      <c r="I35" s="21">
        <f>IF(H51=0, "-", H35/H51)</f>
        <v>7.3929091895456817E-3</v>
      </c>
      <c r="J35" s="20">
        <f t="shared" si="0"/>
        <v>0.41666666666666669</v>
      </c>
      <c r="K35" s="21">
        <f t="shared" si="1"/>
        <v>-0.31798561151079136</v>
      </c>
    </row>
    <row r="36" spans="1:11" x14ac:dyDescent="0.2">
      <c r="A36" s="7" t="s">
        <v>81</v>
      </c>
      <c r="B36" s="65">
        <v>4</v>
      </c>
      <c r="C36" s="39">
        <f>IF(B51=0, "-", B36/B51)</f>
        <v>6.8645958469195126E-4</v>
      </c>
      <c r="D36" s="65">
        <v>7</v>
      </c>
      <c r="E36" s="21">
        <f>IF(D51=0, "-", D36/D51)</f>
        <v>1.0614101592115238E-3</v>
      </c>
      <c r="F36" s="81">
        <v>84</v>
      </c>
      <c r="G36" s="39">
        <f>IF(F51=0, "-", F36/F51)</f>
        <v>1.5215737419845669E-3</v>
      </c>
      <c r="H36" s="65">
        <v>490</v>
      </c>
      <c r="I36" s="21">
        <f>IF(H51=0, "-", H36/H51)</f>
        <v>5.2122669106149412E-3</v>
      </c>
      <c r="J36" s="20">
        <f t="shared" si="0"/>
        <v>-0.42857142857142855</v>
      </c>
      <c r="K36" s="21">
        <f t="shared" si="1"/>
        <v>-0.82857142857142863</v>
      </c>
    </row>
    <row r="37" spans="1:11" x14ac:dyDescent="0.2">
      <c r="A37" s="7" t="s">
        <v>82</v>
      </c>
      <c r="B37" s="65">
        <v>0</v>
      </c>
      <c r="C37" s="39">
        <f>IF(B51=0, "-", B37/B51)</f>
        <v>0</v>
      </c>
      <c r="D37" s="65">
        <v>0</v>
      </c>
      <c r="E37" s="21">
        <f>IF(D51=0, "-", D37/D51)</f>
        <v>0</v>
      </c>
      <c r="F37" s="81">
        <v>0</v>
      </c>
      <c r="G37" s="39">
        <f>IF(F51=0, "-", F37/F51)</f>
        <v>0</v>
      </c>
      <c r="H37" s="65">
        <v>5</v>
      </c>
      <c r="I37" s="21">
        <f>IF(H51=0, "-", H37/H51)</f>
        <v>5.3186397047091239E-5</v>
      </c>
      <c r="J37" s="20" t="str">
        <f t="shared" si="0"/>
        <v>-</v>
      </c>
      <c r="K37" s="21">
        <f t="shared" si="1"/>
        <v>-1</v>
      </c>
    </row>
    <row r="38" spans="1:11" x14ac:dyDescent="0.2">
      <c r="A38" s="7" t="s">
        <v>83</v>
      </c>
      <c r="B38" s="65">
        <v>9</v>
      </c>
      <c r="C38" s="39">
        <f>IF(B51=0, "-", B38/B51)</f>
        <v>1.5445340655568904E-3</v>
      </c>
      <c r="D38" s="65">
        <v>10</v>
      </c>
      <c r="E38" s="21">
        <f>IF(D51=0, "-", D38/D51)</f>
        <v>1.5163002274450341E-3</v>
      </c>
      <c r="F38" s="81">
        <v>151</v>
      </c>
      <c r="G38" s="39">
        <f>IF(F51=0, "-", F38/F51)</f>
        <v>2.7352099409484478E-3</v>
      </c>
      <c r="H38" s="65">
        <v>185</v>
      </c>
      <c r="I38" s="21">
        <f>IF(H51=0, "-", H38/H51)</f>
        <v>1.9678966907423759E-3</v>
      </c>
      <c r="J38" s="20">
        <f t="shared" si="0"/>
        <v>-0.1</v>
      </c>
      <c r="K38" s="21">
        <f t="shared" si="1"/>
        <v>-0.18378378378378379</v>
      </c>
    </row>
    <row r="39" spans="1:11" x14ac:dyDescent="0.2">
      <c r="A39" s="7" t="s">
        <v>84</v>
      </c>
      <c r="B39" s="65">
        <v>23</v>
      </c>
      <c r="C39" s="39">
        <f>IF(B51=0, "-", B39/B51)</f>
        <v>3.9471426119787201E-3</v>
      </c>
      <c r="D39" s="65">
        <v>8</v>
      </c>
      <c r="E39" s="21">
        <f>IF(D51=0, "-", D39/D51)</f>
        <v>1.2130401819560274E-3</v>
      </c>
      <c r="F39" s="81">
        <v>117</v>
      </c>
      <c r="G39" s="39">
        <f>IF(F51=0, "-", F39/F51)</f>
        <v>2.1193348549070753E-3</v>
      </c>
      <c r="H39" s="65">
        <v>253</v>
      </c>
      <c r="I39" s="21">
        <f>IF(H51=0, "-", H39/H51)</f>
        <v>2.6912316905828167E-3</v>
      </c>
      <c r="J39" s="20">
        <f t="shared" si="0"/>
        <v>1.875</v>
      </c>
      <c r="K39" s="21">
        <f t="shared" si="1"/>
        <v>-0.53754940711462451</v>
      </c>
    </row>
    <row r="40" spans="1:11" x14ac:dyDescent="0.2">
      <c r="A40" s="7" t="s">
        <v>85</v>
      </c>
      <c r="B40" s="65">
        <v>17</v>
      </c>
      <c r="C40" s="39">
        <f>IF(B51=0, "-", B40/B51)</f>
        <v>2.9174532349407929E-3</v>
      </c>
      <c r="D40" s="65">
        <v>11</v>
      </c>
      <c r="E40" s="21">
        <f>IF(D51=0, "-", D40/D51)</f>
        <v>1.6679302501895375E-3</v>
      </c>
      <c r="F40" s="81">
        <v>214</v>
      </c>
      <c r="G40" s="39">
        <f>IF(F51=0, "-", F40/F51)</f>
        <v>3.8763902474368726E-3</v>
      </c>
      <c r="H40" s="65">
        <v>286</v>
      </c>
      <c r="I40" s="21">
        <f>IF(H51=0, "-", H40/H51)</f>
        <v>3.0422619110936186E-3</v>
      </c>
      <c r="J40" s="20">
        <f t="shared" si="0"/>
        <v>0.54545454545454541</v>
      </c>
      <c r="K40" s="21">
        <f t="shared" si="1"/>
        <v>-0.25174825174825177</v>
      </c>
    </row>
    <row r="41" spans="1:11" x14ac:dyDescent="0.2">
      <c r="A41" s="7" t="s">
        <v>87</v>
      </c>
      <c r="B41" s="65">
        <v>5</v>
      </c>
      <c r="C41" s="39">
        <f>IF(B51=0, "-", B41/B51)</f>
        <v>8.5807448086493902E-4</v>
      </c>
      <c r="D41" s="65">
        <v>34</v>
      </c>
      <c r="E41" s="21">
        <f>IF(D51=0, "-", D41/D51)</f>
        <v>5.1554207733131158E-3</v>
      </c>
      <c r="F41" s="81">
        <v>167</v>
      </c>
      <c r="G41" s="39">
        <f>IF(F51=0, "-", F41/F51)</f>
        <v>3.02503351085027E-3</v>
      </c>
      <c r="H41" s="65">
        <v>406</v>
      </c>
      <c r="I41" s="21">
        <f>IF(H51=0, "-", H41/H51)</f>
        <v>4.3187354402238086E-3</v>
      </c>
      <c r="J41" s="20">
        <f t="shared" si="0"/>
        <v>-0.8529411764705882</v>
      </c>
      <c r="K41" s="21">
        <f t="shared" si="1"/>
        <v>-0.58866995073891626</v>
      </c>
    </row>
    <row r="42" spans="1:11" x14ac:dyDescent="0.2">
      <c r="A42" s="7" t="s">
        <v>88</v>
      </c>
      <c r="B42" s="65">
        <v>1</v>
      </c>
      <c r="C42" s="39">
        <f>IF(B51=0, "-", B42/B51)</f>
        <v>1.7161489617298782E-4</v>
      </c>
      <c r="D42" s="65">
        <v>3</v>
      </c>
      <c r="E42" s="21">
        <f>IF(D51=0, "-", D42/D51)</f>
        <v>4.5489006823351021E-4</v>
      </c>
      <c r="F42" s="81">
        <v>5</v>
      </c>
      <c r="G42" s="39">
        <f>IF(F51=0, "-", F42/F51)</f>
        <v>9.0569865594319454E-5</v>
      </c>
      <c r="H42" s="65">
        <v>13</v>
      </c>
      <c r="I42" s="21">
        <f>IF(H51=0, "-", H42/H51)</f>
        <v>1.3828463232243721E-4</v>
      </c>
      <c r="J42" s="20">
        <f t="shared" si="0"/>
        <v>-0.66666666666666663</v>
      </c>
      <c r="K42" s="21">
        <f t="shared" si="1"/>
        <v>-0.61538461538461542</v>
      </c>
    </row>
    <row r="43" spans="1:11" x14ac:dyDescent="0.2">
      <c r="A43" s="7" t="s">
        <v>90</v>
      </c>
      <c r="B43" s="65">
        <v>91</v>
      </c>
      <c r="C43" s="39">
        <f>IF(B51=0, "-", B43/B51)</f>
        <v>1.5616955551741892E-2</v>
      </c>
      <c r="D43" s="65">
        <v>72</v>
      </c>
      <c r="E43" s="21">
        <f>IF(D51=0, "-", D43/D51)</f>
        <v>1.0917361637604246E-2</v>
      </c>
      <c r="F43" s="81">
        <v>856</v>
      </c>
      <c r="G43" s="39">
        <f>IF(F51=0, "-", F43/F51)</f>
        <v>1.550556098974749E-2</v>
      </c>
      <c r="H43" s="65">
        <v>1283</v>
      </c>
      <c r="I43" s="21">
        <f>IF(H51=0, "-", H43/H51)</f>
        <v>1.364762948228361E-2</v>
      </c>
      <c r="J43" s="20">
        <f t="shared" si="0"/>
        <v>0.2638888888888889</v>
      </c>
      <c r="K43" s="21">
        <f t="shared" si="1"/>
        <v>-0.33281371784879188</v>
      </c>
    </row>
    <row r="44" spans="1:11" x14ac:dyDescent="0.2">
      <c r="A44" s="7" t="s">
        <v>91</v>
      </c>
      <c r="B44" s="65">
        <v>0</v>
      </c>
      <c r="C44" s="39">
        <f>IF(B51=0, "-", B44/B51)</f>
        <v>0</v>
      </c>
      <c r="D44" s="65">
        <v>0</v>
      </c>
      <c r="E44" s="21">
        <f>IF(D51=0, "-", D44/D51)</f>
        <v>0</v>
      </c>
      <c r="F44" s="81">
        <v>0</v>
      </c>
      <c r="G44" s="39">
        <f>IF(F51=0, "-", F44/F51)</f>
        <v>0</v>
      </c>
      <c r="H44" s="65">
        <v>1</v>
      </c>
      <c r="I44" s="21">
        <f>IF(H51=0, "-", H44/H51)</f>
        <v>1.0637279409418247E-5</v>
      </c>
      <c r="J44" s="20" t="str">
        <f t="shared" si="0"/>
        <v>-</v>
      </c>
      <c r="K44" s="21">
        <f t="shared" si="1"/>
        <v>-1</v>
      </c>
    </row>
    <row r="45" spans="1:11" x14ac:dyDescent="0.2">
      <c r="A45" s="7" t="s">
        <v>92</v>
      </c>
      <c r="B45" s="65">
        <v>93</v>
      </c>
      <c r="C45" s="39">
        <f>IF(B51=0, "-", B45/B51)</f>
        <v>1.5960185344087868E-2</v>
      </c>
      <c r="D45" s="65">
        <v>81</v>
      </c>
      <c r="E45" s="21">
        <f>IF(D51=0, "-", D45/D51)</f>
        <v>1.2282031842304777E-2</v>
      </c>
      <c r="F45" s="81">
        <v>1057</v>
      </c>
      <c r="G45" s="39">
        <f>IF(F51=0, "-", F45/F51)</f>
        <v>1.9146469586639132E-2</v>
      </c>
      <c r="H45" s="65">
        <v>1613</v>
      </c>
      <c r="I45" s="21">
        <f>IF(H51=0, "-", H45/H51)</f>
        <v>1.7157931687391631E-2</v>
      </c>
      <c r="J45" s="20">
        <f t="shared" si="0"/>
        <v>0.14814814814814814</v>
      </c>
      <c r="K45" s="21">
        <f t="shared" si="1"/>
        <v>-0.34469931804091752</v>
      </c>
    </row>
    <row r="46" spans="1:11" x14ac:dyDescent="0.2">
      <c r="A46" s="7" t="s">
        <v>93</v>
      </c>
      <c r="B46" s="65">
        <v>255</v>
      </c>
      <c r="C46" s="39">
        <f>IF(B51=0, "-", B46/B51)</f>
        <v>4.376179852411189E-2</v>
      </c>
      <c r="D46" s="65">
        <v>242</v>
      </c>
      <c r="E46" s="21">
        <f>IF(D51=0, "-", D46/D51)</f>
        <v>3.6694465504169826E-2</v>
      </c>
      <c r="F46" s="81">
        <v>1780</v>
      </c>
      <c r="G46" s="39">
        <f>IF(F51=0, "-", F46/F51)</f>
        <v>3.2242872151577728E-2</v>
      </c>
      <c r="H46" s="65">
        <v>2816</v>
      </c>
      <c r="I46" s="21">
        <f>IF(H51=0, "-", H46/H51)</f>
        <v>2.9954578816921783E-2</v>
      </c>
      <c r="J46" s="20">
        <f t="shared" si="0"/>
        <v>5.3719008264462811E-2</v>
      </c>
      <c r="K46" s="21">
        <f t="shared" si="1"/>
        <v>-0.36789772727272729</v>
      </c>
    </row>
    <row r="47" spans="1:11" x14ac:dyDescent="0.2">
      <c r="A47" s="7" t="s">
        <v>94</v>
      </c>
      <c r="B47" s="65">
        <v>963</v>
      </c>
      <c r="C47" s="39">
        <f>IF(B51=0, "-", B47/B51)</f>
        <v>0.16526514501458728</v>
      </c>
      <c r="D47" s="65">
        <v>1391</v>
      </c>
      <c r="E47" s="21">
        <f>IF(D51=0, "-", D47/D51)</f>
        <v>0.21091736163760424</v>
      </c>
      <c r="F47" s="81">
        <v>9587</v>
      </c>
      <c r="G47" s="39">
        <f>IF(F51=0, "-", F47/F51)</f>
        <v>0.17365866029054813</v>
      </c>
      <c r="H47" s="65">
        <v>14892</v>
      </c>
      <c r="I47" s="21">
        <f>IF(H51=0, "-", H47/H51)</f>
        <v>0.15841036496505653</v>
      </c>
      <c r="J47" s="20">
        <f t="shared" si="0"/>
        <v>-0.30769230769230771</v>
      </c>
      <c r="K47" s="21">
        <f t="shared" si="1"/>
        <v>-0.35623153370937416</v>
      </c>
    </row>
    <row r="48" spans="1:11" x14ac:dyDescent="0.2">
      <c r="A48" s="7" t="s">
        <v>96</v>
      </c>
      <c r="B48" s="65">
        <v>445</v>
      </c>
      <c r="C48" s="39">
        <f>IF(B51=0, "-", B48/B51)</f>
        <v>7.6368628796979574E-2</v>
      </c>
      <c r="D48" s="65">
        <v>545</v>
      </c>
      <c r="E48" s="21">
        <f>IF(D51=0, "-", D48/D51)</f>
        <v>8.2638362395754353E-2</v>
      </c>
      <c r="F48" s="81">
        <v>3912</v>
      </c>
      <c r="G48" s="39">
        <f>IF(F51=0, "-", F48/F51)</f>
        <v>7.0861862840995549E-2</v>
      </c>
      <c r="H48" s="65">
        <v>6366</v>
      </c>
      <c r="I48" s="21">
        <f>IF(H51=0, "-", H48/H51)</f>
        <v>6.7716920720356566E-2</v>
      </c>
      <c r="J48" s="20">
        <f t="shared" si="0"/>
        <v>-0.1834862385321101</v>
      </c>
      <c r="K48" s="21">
        <f t="shared" si="1"/>
        <v>-0.38548539114043356</v>
      </c>
    </row>
    <row r="49" spans="1:11" x14ac:dyDescent="0.2">
      <c r="A49" s="7" t="s">
        <v>97</v>
      </c>
      <c r="B49" s="65">
        <v>4</v>
      </c>
      <c r="C49" s="39">
        <f>IF(B51=0, "-", B49/B51)</f>
        <v>6.8645958469195126E-4</v>
      </c>
      <c r="D49" s="65">
        <v>8</v>
      </c>
      <c r="E49" s="21">
        <f>IF(D51=0, "-", D49/D51)</f>
        <v>1.2130401819560274E-3</v>
      </c>
      <c r="F49" s="81">
        <v>129</v>
      </c>
      <c r="G49" s="39">
        <f>IF(F51=0, "-", F49/F51)</f>
        <v>2.336702532333442E-3</v>
      </c>
      <c r="H49" s="65">
        <v>78</v>
      </c>
      <c r="I49" s="21">
        <f>IF(H51=0, "-", H49/H51)</f>
        <v>8.2970779393462329E-4</v>
      </c>
      <c r="J49" s="20">
        <f t="shared" si="0"/>
        <v>-0.5</v>
      </c>
      <c r="K49" s="21">
        <f t="shared" si="1"/>
        <v>0.65384615384615385</v>
      </c>
    </row>
    <row r="50" spans="1:11" x14ac:dyDescent="0.2">
      <c r="A50" s="2"/>
      <c r="B50" s="68"/>
      <c r="C50" s="33"/>
      <c r="D50" s="68"/>
      <c r="E50" s="6"/>
      <c r="F50" s="82"/>
      <c r="G50" s="33"/>
      <c r="H50" s="68"/>
      <c r="I50" s="6"/>
      <c r="J50" s="5"/>
      <c r="K50" s="6"/>
    </row>
    <row r="51" spans="1:11" s="43" customFormat="1" x14ac:dyDescent="0.2">
      <c r="A51" s="162" t="s">
        <v>608</v>
      </c>
      <c r="B51" s="71">
        <f>SUM(B7:B50)</f>
        <v>5827</v>
      </c>
      <c r="C51" s="40">
        <v>1</v>
      </c>
      <c r="D51" s="71">
        <f>SUM(D7:D50)</f>
        <v>6595</v>
      </c>
      <c r="E51" s="41">
        <v>1</v>
      </c>
      <c r="F51" s="77">
        <f>SUM(F7:F50)</f>
        <v>55206</v>
      </c>
      <c r="G51" s="42">
        <v>1</v>
      </c>
      <c r="H51" s="71">
        <f>SUM(H7:H50)</f>
        <v>94009</v>
      </c>
      <c r="I51" s="41">
        <v>1</v>
      </c>
      <c r="J51" s="37">
        <f>IF(D51=0, "-", (B51-D51)/D51)</f>
        <v>-0.11645185746777861</v>
      </c>
      <c r="K51" s="38">
        <f>IF(H51=0, "-", (F51-H51)/H51)</f>
        <v>-0.41275835292365626</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2021-01-05T19:40:17Z</dcterms:modified>
</cp:coreProperties>
</file>